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D:\ZLKL Loštice\Provoz Moravičanská\Hala stř. Moravičanská - Elko\Rozpočty\"/>
    </mc:Choice>
  </mc:AlternateContent>
  <xr:revisionPtr revIDLastSave="0" documentId="13_ncr:1_{FCDEF9B7-DD8E-404C-902D-76E4AD273B48}" xr6:coauthVersionLast="43" xr6:coauthVersionMax="43" xr10:uidLastSave="{00000000-0000-0000-0000-000000000000}"/>
  <bookViews>
    <workbookView xWindow="-110" yWindow="-110" windowWidth="38620" windowHeight="21220" activeTab="3" xr2:uid="{00000000-000D-0000-FFFF-FFFF00000000}"/>
  </bookViews>
  <sheets>
    <sheet name="Rekapitulace stavby" sheetId="1" r:id="rId1"/>
    <sheet name="ZLKL - Přístavba výrobní ..." sheetId="2" r:id="rId2"/>
    <sheet name="SO 01 - Demolice budovy N..." sheetId="3" r:id="rId3"/>
    <sheet name="SO 01a - Demolice budovy ..." sheetId="15" r:id="rId4"/>
    <sheet name="Pokyny pro vyplnění" sheetId="16" r:id="rId5"/>
  </sheets>
  <definedNames>
    <definedName name="_xlnm._FilterDatabase" localSheetId="2" hidden="1">'SO 01 - Demolice budovy N...'!$C$82:$K$157</definedName>
    <definedName name="_xlnm._FilterDatabase" localSheetId="3" hidden="1">'SO 01a - Demolice budovy ...'!$C$78:$K$94</definedName>
    <definedName name="_xlnm._FilterDatabase" localSheetId="1" hidden="1">'ZLKL - Přístavba výrobní ...'!$C$73:$K$81</definedName>
    <definedName name="_xlnm.Print_Titles" localSheetId="0">'Rekapitulace stavby'!$49:$49</definedName>
    <definedName name="_xlnm.Print_Titles" localSheetId="2">'SO 01 - Demolice budovy N...'!$82:$82</definedName>
    <definedName name="_xlnm.Print_Titles" localSheetId="3">'SO 01a - Demolice budovy ...'!$78:$78</definedName>
    <definedName name="_xlnm.Print_Titles" localSheetId="1">'ZLKL - Přístavba výrobní ...'!$73:$73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stavby'!$C$39:$AQ$66</definedName>
    <definedName name="_xlnm.Print_Area" localSheetId="2">'SO 01 - Demolice budovy N...'!$C$4:$J$36,'SO 01 - Demolice budovy N...'!$C$42:$J$64,'SO 01 - Demolice budovy N...'!$C$70:$K$157</definedName>
    <definedName name="_xlnm.Print_Area" localSheetId="3">'SO 01a - Demolice budovy ...'!$C$4:$J$36,'SO 01a - Demolice budovy ...'!$C$42:$J$60,'SO 01a - Demolice budovy ...'!$C$66:$K$94</definedName>
    <definedName name="_xlnm.Print_Area" localSheetId="1">'ZLKL - Přístavba výrobní ...'!$C$4:$J$34,'ZLKL - Přístavba výrobní ...'!$C$40:$J$57,'ZLKL - Přístavba výrobní ...'!$C$63:$K$81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65" i="1" l="1"/>
  <c r="AX65" i="1"/>
  <c r="BI94" i="15"/>
  <c r="BH94" i="15"/>
  <c r="BG94" i="15"/>
  <c r="BF94" i="15"/>
  <c r="T94" i="15"/>
  <c r="R94" i="15"/>
  <c r="P94" i="15"/>
  <c r="BK94" i="15"/>
  <c r="J94" i="15"/>
  <c r="BE94" i="15" s="1"/>
  <c r="BI92" i="15"/>
  <c r="BH92" i="15"/>
  <c r="BG92" i="15"/>
  <c r="BF92" i="15"/>
  <c r="T92" i="15"/>
  <c r="R92" i="15"/>
  <c r="P92" i="15"/>
  <c r="P90" i="15" s="1"/>
  <c r="BK92" i="15"/>
  <c r="BK90" i="15" s="1"/>
  <c r="J90" i="15" s="1"/>
  <c r="J59" i="15" s="1"/>
  <c r="J92" i="15"/>
  <c r="BE92" i="15" s="1"/>
  <c r="BI91" i="15"/>
  <c r="BH91" i="15"/>
  <c r="BG91" i="15"/>
  <c r="BF91" i="15"/>
  <c r="T91" i="15"/>
  <c r="T90" i="15" s="1"/>
  <c r="R91" i="15"/>
  <c r="R90" i="15" s="1"/>
  <c r="P91" i="15"/>
  <c r="BK91" i="15"/>
  <c r="J91" i="15"/>
  <c r="BE91" i="15"/>
  <c r="BI88" i="15"/>
  <c r="BH88" i="15"/>
  <c r="BG88" i="15"/>
  <c r="BF88" i="15"/>
  <c r="T88" i="15"/>
  <c r="R88" i="15"/>
  <c r="P88" i="15"/>
  <c r="BK88" i="15"/>
  <c r="J88" i="15"/>
  <c r="BE88" i="15" s="1"/>
  <c r="BI86" i="15"/>
  <c r="BH86" i="15"/>
  <c r="BG86" i="15"/>
  <c r="BF86" i="15"/>
  <c r="T86" i="15"/>
  <c r="R86" i="15"/>
  <c r="P86" i="15"/>
  <c r="BK86" i="15"/>
  <c r="J86" i="15"/>
  <c r="BE86" i="15"/>
  <c r="BI84" i="15"/>
  <c r="BH84" i="15"/>
  <c r="F33" i="15" s="1"/>
  <c r="BC65" i="1" s="1"/>
  <c r="BG84" i="15"/>
  <c r="BF84" i="15"/>
  <c r="T84" i="15"/>
  <c r="R84" i="15"/>
  <c r="P84" i="15"/>
  <c r="BK84" i="15"/>
  <c r="BK81" i="15" s="1"/>
  <c r="J81" i="15" s="1"/>
  <c r="J58" i="15" s="1"/>
  <c r="J84" i="15"/>
  <c r="BE84" i="15" s="1"/>
  <c r="BI82" i="15"/>
  <c r="F34" i="15" s="1"/>
  <c r="BD65" i="1" s="1"/>
  <c r="BH82" i="15"/>
  <c r="BG82" i="15"/>
  <c r="F32" i="15" s="1"/>
  <c r="BB65" i="1" s="1"/>
  <c r="BF82" i="15"/>
  <c r="F31" i="15" s="1"/>
  <c r="BA65" i="1" s="1"/>
  <c r="T82" i="15"/>
  <c r="R82" i="15"/>
  <c r="R81" i="15" s="1"/>
  <c r="R80" i="15" s="1"/>
  <c r="R79" i="15" s="1"/>
  <c r="P82" i="15"/>
  <c r="P81" i="15" s="1"/>
  <c r="P80" i="15" s="1"/>
  <c r="P79" i="15" s="1"/>
  <c r="AU65" i="1" s="1"/>
  <c r="BK82" i="15"/>
  <c r="BK80" i="15"/>
  <c r="J80" i="15" s="1"/>
  <c r="J57" i="15" s="1"/>
  <c r="BK79" i="15"/>
  <c r="J79" i="15" s="1"/>
  <c r="J82" i="15"/>
  <c r="BE82" i="15"/>
  <c r="J75" i="15"/>
  <c r="F75" i="15"/>
  <c r="F73" i="15"/>
  <c r="E71" i="15"/>
  <c r="J51" i="15"/>
  <c r="F51" i="15"/>
  <c r="F49" i="15"/>
  <c r="E47" i="15"/>
  <c r="J18" i="15"/>
  <c r="E18" i="15"/>
  <c r="F52" i="15" s="1"/>
  <c r="F76" i="15"/>
  <c r="J17" i="15"/>
  <c r="J12" i="15"/>
  <c r="J73" i="15" s="1"/>
  <c r="E7" i="15"/>
  <c r="E69" i="15" s="1"/>
  <c r="E45" i="15"/>
  <c r="AY64" i="1"/>
  <c r="AX64" i="1"/>
  <c r="AZ64" i="1"/>
  <c r="BD64" i="1"/>
  <c r="BB64" i="1"/>
  <c r="AY63" i="1"/>
  <c r="AX63" i="1"/>
  <c r="BD63" i="1"/>
  <c r="BC63" i="1"/>
  <c r="BB63" i="1"/>
  <c r="AW63" i="1"/>
  <c r="BA63" i="1"/>
  <c r="AZ63" i="1"/>
  <c r="AY62" i="1"/>
  <c r="AX62" i="1"/>
  <c r="AZ62" i="1"/>
  <c r="BD62" i="1"/>
  <c r="BB62" i="1"/>
  <c r="AU62" i="1"/>
  <c r="AY61" i="1"/>
  <c r="AX61" i="1"/>
  <c r="BD61" i="1"/>
  <c r="BC61" i="1"/>
  <c r="BB61" i="1"/>
  <c r="AW61" i="1"/>
  <c r="BA61" i="1"/>
  <c r="AY60" i="1"/>
  <c r="AX60" i="1"/>
  <c r="BC60" i="1"/>
  <c r="AW60" i="1"/>
  <c r="BA60" i="1"/>
  <c r="AY59" i="1"/>
  <c r="AX59" i="1"/>
  <c r="BC59" i="1"/>
  <c r="BA59" i="1"/>
  <c r="AW59" i="1"/>
  <c r="AY58" i="1"/>
  <c r="AX58" i="1"/>
  <c r="AU58" i="1"/>
  <c r="BA58" i="1"/>
  <c r="AV58" i="1"/>
  <c r="AY57" i="1"/>
  <c r="AX57" i="1"/>
  <c r="AV57" i="1"/>
  <c r="AT57" i="1" s="1"/>
  <c r="BB57" i="1"/>
  <c r="AW57" i="1"/>
  <c r="AY56" i="1"/>
  <c r="AX56" i="1"/>
  <c r="AW56" i="1"/>
  <c r="AY55" i="1"/>
  <c r="AX55" i="1"/>
  <c r="AU55" i="1"/>
  <c r="BA55" i="1"/>
  <c r="BC55" i="1"/>
  <c r="BB55" i="1"/>
  <c r="AV55" i="1"/>
  <c r="AT55" i="1" s="1"/>
  <c r="BD55" i="1"/>
  <c r="AW55" i="1"/>
  <c r="AY54" i="1"/>
  <c r="AX54" i="1"/>
  <c r="BB54" i="1"/>
  <c r="BD54" i="1"/>
  <c r="AW54" i="1"/>
  <c r="AU54" i="1"/>
  <c r="AY53" i="1"/>
  <c r="AX53" i="1"/>
  <c r="BI157" i="3"/>
  <c r="BH157" i="3"/>
  <c r="BG157" i="3"/>
  <c r="BF157" i="3"/>
  <c r="T157" i="3"/>
  <c r="R157" i="3"/>
  <c r="P157" i="3"/>
  <c r="BK157" i="3"/>
  <c r="J157" i="3"/>
  <c r="BE157" i="3" s="1"/>
  <c r="BI155" i="3"/>
  <c r="BH155" i="3"/>
  <c r="BG155" i="3"/>
  <c r="BF155" i="3"/>
  <c r="T155" i="3"/>
  <c r="R155" i="3"/>
  <c r="P155" i="3"/>
  <c r="BK155" i="3"/>
  <c r="J155" i="3"/>
  <c r="BE155" i="3" s="1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P152" i="3"/>
  <c r="BK153" i="3"/>
  <c r="BK152" i="3" s="1"/>
  <c r="J152" i="3" s="1"/>
  <c r="J63" i="3" s="1"/>
  <c r="J153" i="3"/>
  <c r="BE153" i="3"/>
  <c r="BI150" i="3"/>
  <c r="BH150" i="3"/>
  <c r="BG150" i="3"/>
  <c r="BF150" i="3"/>
  <c r="T150" i="3"/>
  <c r="R150" i="3"/>
  <c r="P150" i="3"/>
  <c r="BK150" i="3"/>
  <c r="J150" i="3"/>
  <c r="BE150" i="3"/>
  <c r="BI148" i="3"/>
  <c r="BH148" i="3"/>
  <c r="BG148" i="3"/>
  <c r="BF148" i="3"/>
  <c r="T148" i="3"/>
  <c r="R148" i="3"/>
  <c r="P148" i="3"/>
  <c r="BK148" i="3"/>
  <c r="BK135" i="3" s="1"/>
  <c r="J148" i="3"/>
  <c r="BE148" i="3" s="1"/>
  <c r="BI144" i="3"/>
  <c r="BH144" i="3"/>
  <c r="BG144" i="3"/>
  <c r="BF144" i="3"/>
  <c r="T144" i="3"/>
  <c r="R144" i="3"/>
  <c r="P144" i="3"/>
  <c r="BK144" i="3"/>
  <c r="J144" i="3"/>
  <c r="BE144" i="3" s="1"/>
  <c r="BI140" i="3"/>
  <c r="BH140" i="3"/>
  <c r="BG140" i="3"/>
  <c r="BF140" i="3"/>
  <c r="T140" i="3"/>
  <c r="R140" i="3"/>
  <c r="P140" i="3"/>
  <c r="BK140" i="3"/>
  <c r="J140" i="3"/>
  <c r="BE140" i="3" s="1"/>
  <c r="BI136" i="3"/>
  <c r="BH136" i="3"/>
  <c r="BG136" i="3"/>
  <c r="BF136" i="3"/>
  <c r="T136" i="3"/>
  <c r="R136" i="3"/>
  <c r="P136" i="3"/>
  <c r="P135" i="3" s="1"/>
  <c r="P134" i="3" s="1"/>
  <c r="BK136" i="3"/>
  <c r="J136" i="3"/>
  <c r="BE136" i="3" s="1"/>
  <c r="BI132" i="3"/>
  <c r="BH132" i="3"/>
  <c r="BG132" i="3"/>
  <c r="BF132" i="3"/>
  <c r="T132" i="3"/>
  <c r="R132" i="3"/>
  <c r="P132" i="3"/>
  <c r="BK132" i="3"/>
  <c r="J132" i="3"/>
  <c r="BE132" i="3" s="1"/>
  <c r="BI131" i="3"/>
  <c r="BH131" i="3"/>
  <c r="BG131" i="3"/>
  <c r="BF131" i="3"/>
  <c r="T131" i="3"/>
  <c r="R131" i="3"/>
  <c r="P131" i="3"/>
  <c r="BK131" i="3"/>
  <c r="J131" i="3"/>
  <c r="BE131" i="3"/>
  <c r="BI130" i="3"/>
  <c r="BH130" i="3"/>
  <c r="BG130" i="3"/>
  <c r="BF130" i="3"/>
  <c r="T130" i="3"/>
  <c r="T129" i="3" s="1"/>
  <c r="R130" i="3"/>
  <c r="R129" i="3"/>
  <c r="P130" i="3"/>
  <c r="BK130" i="3"/>
  <c r="BK129" i="3" s="1"/>
  <c r="J129" i="3" s="1"/>
  <c r="J60" i="3" s="1"/>
  <c r="J130" i="3"/>
  <c r="BE130" i="3"/>
  <c r="BI128" i="3"/>
  <c r="BH128" i="3"/>
  <c r="BG128" i="3"/>
  <c r="BF128" i="3"/>
  <c r="T128" i="3"/>
  <c r="R128" i="3"/>
  <c r="P128" i="3"/>
  <c r="BK128" i="3"/>
  <c r="J128" i="3"/>
  <c r="BE128" i="3" s="1"/>
  <c r="BI127" i="3"/>
  <c r="BH127" i="3"/>
  <c r="BG127" i="3"/>
  <c r="BF127" i="3"/>
  <c r="T127" i="3"/>
  <c r="R127" i="3"/>
  <c r="P127" i="3"/>
  <c r="BK127" i="3"/>
  <c r="J127" i="3"/>
  <c r="BE127" i="3" s="1"/>
  <c r="BI126" i="3"/>
  <c r="BH126" i="3"/>
  <c r="BG126" i="3"/>
  <c r="BF126" i="3"/>
  <c r="J31" i="3" s="1"/>
  <c r="AW53" i="1" s="1"/>
  <c r="T126" i="3"/>
  <c r="R126" i="3"/>
  <c r="P126" i="3"/>
  <c r="BK126" i="3"/>
  <c r="J126" i="3"/>
  <c r="BE126" i="3" s="1"/>
  <c r="BI124" i="3"/>
  <c r="BH124" i="3"/>
  <c r="BG124" i="3"/>
  <c r="BF124" i="3"/>
  <c r="T124" i="3"/>
  <c r="R124" i="3"/>
  <c r="P124" i="3"/>
  <c r="BK124" i="3"/>
  <c r="J124" i="3"/>
  <c r="BE124" i="3"/>
  <c r="BI122" i="3"/>
  <c r="BH122" i="3"/>
  <c r="BG122" i="3"/>
  <c r="BF122" i="3"/>
  <c r="T122" i="3"/>
  <c r="R122" i="3"/>
  <c r="P122" i="3"/>
  <c r="BK122" i="3"/>
  <c r="J122" i="3"/>
  <c r="BE122" i="3" s="1"/>
  <c r="BI118" i="3"/>
  <c r="BH118" i="3"/>
  <c r="BG118" i="3"/>
  <c r="BF118" i="3"/>
  <c r="T118" i="3"/>
  <c r="T117" i="3"/>
  <c r="R118" i="3"/>
  <c r="R117" i="3" s="1"/>
  <c r="P118" i="3"/>
  <c r="P117" i="3" s="1"/>
  <c r="BK118" i="3"/>
  <c r="J118" i="3"/>
  <c r="BE118" i="3" s="1"/>
  <c r="BI115" i="3"/>
  <c r="BH115" i="3"/>
  <c r="BG115" i="3"/>
  <c r="BF115" i="3"/>
  <c r="T115" i="3"/>
  <c r="R115" i="3"/>
  <c r="P115" i="3"/>
  <c r="BK115" i="3"/>
  <c r="J115" i="3"/>
  <c r="BE115" i="3" s="1"/>
  <c r="BI113" i="3"/>
  <c r="BH113" i="3"/>
  <c r="BG113" i="3"/>
  <c r="BF113" i="3"/>
  <c r="T113" i="3"/>
  <c r="R113" i="3"/>
  <c r="P113" i="3"/>
  <c r="BK113" i="3"/>
  <c r="J113" i="3"/>
  <c r="BE113" i="3" s="1"/>
  <c r="BI111" i="3"/>
  <c r="BH111" i="3"/>
  <c r="BG111" i="3"/>
  <c r="BF111" i="3"/>
  <c r="T111" i="3"/>
  <c r="R111" i="3"/>
  <c r="P111" i="3"/>
  <c r="BK111" i="3"/>
  <c r="J111" i="3"/>
  <c r="BE111" i="3"/>
  <c r="BI109" i="3"/>
  <c r="BH109" i="3"/>
  <c r="BG109" i="3"/>
  <c r="BF109" i="3"/>
  <c r="T109" i="3"/>
  <c r="R109" i="3"/>
  <c r="P109" i="3"/>
  <c r="BK109" i="3"/>
  <c r="J109" i="3"/>
  <c r="BE109" i="3" s="1"/>
  <c r="BI107" i="3"/>
  <c r="BH107" i="3"/>
  <c r="BG107" i="3"/>
  <c r="BF107" i="3"/>
  <c r="T107" i="3"/>
  <c r="R107" i="3"/>
  <c r="P107" i="3"/>
  <c r="BK107" i="3"/>
  <c r="J107" i="3"/>
  <c r="BE107" i="3" s="1"/>
  <c r="BI103" i="3"/>
  <c r="BH103" i="3"/>
  <c r="BG103" i="3"/>
  <c r="BF103" i="3"/>
  <c r="T103" i="3"/>
  <c r="R103" i="3"/>
  <c r="P103" i="3"/>
  <c r="BK103" i="3"/>
  <c r="J103" i="3"/>
  <c r="BE103" i="3" s="1"/>
  <c r="BI96" i="3"/>
  <c r="BH96" i="3"/>
  <c r="BG96" i="3"/>
  <c r="BF96" i="3"/>
  <c r="T96" i="3"/>
  <c r="R96" i="3"/>
  <c r="P96" i="3"/>
  <c r="BK96" i="3"/>
  <c r="J96" i="3"/>
  <c r="BE96" i="3"/>
  <c r="BI91" i="3"/>
  <c r="BH91" i="3"/>
  <c r="BG91" i="3"/>
  <c r="BF91" i="3"/>
  <c r="T91" i="3"/>
  <c r="R91" i="3"/>
  <c r="P91" i="3"/>
  <c r="BK91" i="3"/>
  <c r="BK85" i="3" s="1"/>
  <c r="J85" i="3" s="1"/>
  <c r="J58" i="3" s="1"/>
  <c r="J91" i="3"/>
  <c r="BE91" i="3"/>
  <c r="BI86" i="3"/>
  <c r="BH86" i="3"/>
  <c r="BG86" i="3"/>
  <c r="F32" i="3"/>
  <c r="BB53" i="1" s="1"/>
  <c r="BF86" i="3"/>
  <c r="T86" i="3"/>
  <c r="T85" i="3" s="1"/>
  <c r="T84" i="3" s="1"/>
  <c r="R86" i="3"/>
  <c r="P86" i="3"/>
  <c r="P85" i="3" s="1"/>
  <c r="BK86" i="3"/>
  <c r="J86" i="3"/>
  <c r="BE86" i="3" s="1"/>
  <c r="J79" i="3"/>
  <c r="F79" i="3"/>
  <c r="F77" i="3"/>
  <c r="E75" i="3"/>
  <c r="J51" i="3"/>
  <c r="F51" i="3"/>
  <c r="F49" i="3"/>
  <c r="E47" i="3"/>
  <c r="J18" i="3"/>
  <c r="E18" i="3"/>
  <c r="J17" i="3"/>
  <c r="J12" i="3"/>
  <c r="J77" i="3"/>
  <c r="J49" i="3"/>
  <c r="E7" i="3"/>
  <c r="E45" i="3" s="1"/>
  <c r="AY52" i="1"/>
  <c r="AX52" i="1"/>
  <c r="BI81" i="2"/>
  <c r="BH81" i="2"/>
  <c r="BG81" i="2"/>
  <c r="BF81" i="2"/>
  <c r="T81" i="2"/>
  <c r="T80" i="2" s="1"/>
  <c r="R81" i="2"/>
  <c r="R80" i="2"/>
  <c r="P81" i="2"/>
  <c r="P80" i="2"/>
  <c r="BK81" i="2"/>
  <c r="BK80" i="2" s="1"/>
  <c r="J80" i="2" s="1"/>
  <c r="J56" i="2" s="1"/>
  <c r="J81" i="2"/>
  <c r="BE81" i="2" s="1"/>
  <c r="BI79" i="2"/>
  <c r="BH79" i="2"/>
  <c r="BG79" i="2"/>
  <c r="BF79" i="2"/>
  <c r="J29" i="2" s="1"/>
  <c r="AW52" i="1" s="1"/>
  <c r="T79" i="2"/>
  <c r="T78" i="2" s="1"/>
  <c r="R79" i="2"/>
  <c r="R78" i="2"/>
  <c r="P79" i="2"/>
  <c r="P78" i="2"/>
  <c r="BK79" i="2"/>
  <c r="BK78" i="2" s="1"/>
  <c r="J78" i="2" s="1"/>
  <c r="J55" i="2" s="1"/>
  <c r="J79" i="2"/>
  <c r="BE79" i="2"/>
  <c r="BI77" i="2"/>
  <c r="F32" i="2"/>
  <c r="BD52" i="1"/>
  <c r="BH77" i="2"/>
  <c r="F31" i="2"/>
  <c r="BC52" i="1" s="1"/>
  <c r="BG77" i="2"/>
  <c r="F30" i="2"/>
  <c r="BB52" i="1" s="1"/>
  <c r="BF77" i="2"/>
  <c r="T77" i="2"/>
  <c r="T76" i="2"/>
  <c r="T75" i="2" s="1"/>
  <c r="T74" i="2" s="1"/>
  <c r="R77" i="2"/>
  <c r="R76" i="2" s="1"/>
  <c r="R75" i="2" s="1"/>
  <c r="R74" i="2" s="1"/>
  <c r="P77" i="2"/>
  <c r="P76" i="2"/>
  <c r="P75" i="2" s="1"/>
  <c r="P74" i="2" s="1"/>
  <c r="AU52" i="1" s="1"/>
  <c r="BK77" i="2"/>
  <c r="BK76" i="2"/>
  <c r="J77" i="2"/>
  <c r="BE77" i="2"/>
  <c r="J28" i="2" s="1"/>
  <c r="AV52" i="1" s="1"/>
  <c r="AT52" i="1" s="1"/>
  <c r="J70" i="2"/>
  <c r="F70" i="2"/>
  <c r="F68" i="2"/>
  <c r="E66" i="2"/>
  <c r="J47" i="2"/>
  <c r="F47" i="2"/>
  <c r="F45" i="2"/>
  <c r="E43" i="2"/>
  <c r="J16" i="2"/>
  <c r="E16" i="2"/>
  <c r="F71" i="2" s="1"/>
  <c r="J15" i="2"/>
  <c r="J10" i="2"/>
  <c r="J45" i="2" s="1"/>
  <c r="J68" i="2"/>
  <c r="AS51" i="1"/>
  <c r="L47" i="1"/>
  <c r="AM46" i="1"/>
  <c r="L46" i="1"/>
  <c r="AM44" i="1"/>
  <c r="L44" i="1"/>
  <c r="L42" i="1"/>
  <c r="L41" i="1"/>
  <c r="F30" i="3" l="1"/>
  <c r="AZ53" i="1" s="1"/>
  <c r="J30" i="3"/>
  <c r="AV53" i="1" s="1"/>
  <c r="AT53" i="1" s="1"/>
  <c r="BC58" i="1"/>
  <c r="BA56" i="1"/>
  <c r="BB58" i="1"/>
  <c r="F29" i="2"/>
  <c r="BA52" i="1" s="1"/>
  <c r="F80" i="3"/>
  <c r="F52" i="3"/>
  <c r="R85" i="3"/>
  <c r="R84" i="3" s="1"/>
  <c r="AV56" i="1"/>
  <c r="AT56" i="1" s="1"/>
  <c r="AZ56" i="1"/>
  <c r="F48" i="2"/>
  <c r="F28" i="2"/>
  <c r="AZ52" i="1" s="1"/>
  <c r="P129" i="3"/>
  <c r="P84" i="3" s="1"/>
  <c r="P83" i="3" s="1"/>
  <c r="AU53" i="1" s="1"/>
  <c r="R152" i="3"/>
  <c r="BC54" i="1"/>
  <c r="BD57" i="1"/>
  <c r="BA57" i="1"/>
  <c r="E73" i="3"/>
  <c r="T135" i="3"/>
  <c r="R135" i="3"/>
  <c r="R134" i="3" s="1"/>
  <c r="J135" i="3"/>
  <c r="J62" i="3" s="1"/>
  <c r="BK134" i="3"/>
  <c r="J134" i="3" s="1"/>
  <c r="J61" i="3" s="1"/>
  <c r="T152" i="3"/>
  <c r="BD56" i="1"/>
  <c r="AZ57" i="1"/>
  <c r="BC57" i="1"/>
  <c r="J56" i="15"/>
  <c r="J27" i="15"/>
  <c r="F34" i="3"/>
  <c r="BD53" i="1" s="1"/>
  <c r="BK117" i="3"/>
  <c r="J117" i="3" s="1"/>
  <c r="J59" i="3" s="1"/>
  <c r="BA54" i="1"/>
  <c r="F31" i="3"/>
  <c r="BA53" i="1" s="1"/>
  <c r="AV54" i="1"/>
  <c r="AT54" i="1" s="1"/>
  <c r="AZ54" i="1"/>
  <c r="AZ55" i="1"/>
  <c r="AU56" i="1"/>
  <c r="BB56" i="1"/>
  <c r="BB51" i="1" s="1"/>
  <c r="AW62" i="1"/>
  <c r="BA62" i="1"/>
  <c r="J76" i="2"/>
  <c r="J54" i="2" s="1"/>
  <c r="BK75" i="2"/>
  <c r="F33" i="3"/>
  <c r="BC53" i="1" s="1"/>
  <c r="BC56" i="1"/>
  <c r="BB59" i="1"/>
  <c r="AW58" i="1"/>
  <c r="AT58" i="1" s="1"/>
  <c r="BD60" i="1"/>
  <c r="AU63" i="1"/>
  <c r="AV64" i="1"/>
  <c r="AZ58" i="1"/>
  <c r="BD59" i="1"/>
  <c r="AU61" i="1"/>
  <c r="BC62" i="1"/>
  <c r="BD58" i="1"/>
  <c r="AV59" i="1"/>
  <c r="AT59" i="1" s="1"/>
  <c r="AZ59" i="1"/>
  <c r="AV61" i="1"/>
  <c r="AT61" i="1" s="1"/>
  <c r="AZ61" i="1"/>
  <c r="AW64" i="1"/>
  <c r="BA64" i="1"/>
  <c r="AU60" i="1"/>
  <c r="BB60" i="1"/>
  <c r="AV62" i="1"/>
  <c r="AT62" i="1" s="1"/>
  <c r="AV60" i="1"/>
  <c r="AT60" i="1" s="1"/>
  <c r="AZ60" i="1"/>
  <c r="AU64" i="1"/>
  <c r="BC64" i="1"/>
  <c r="J30" i="15"/>
  <c r="AV65" i="1" s="1"/>
  <c r="AT65" i="1" s="1"/>
  <c r="F30" i="15"/>
  <c r="AZ65" i="1" s="1"/>
  <c r="T81" i="15"/>
  <c r="T80" i="15" s="1"/>
  <c r="T79" i="15" s="1"/>
  <c r="AV63" i="1"/>
  <c r="AT63" i="1" s="1"/>
  <c r="J31" i="15"/>
  <c r="AW65" i="1" s="1"/>
  <c r="J49" i="15"/>
  <c r="BC51" i="1" l="1"/>
  <c r="AY51" i="1" s="1"/>
  <c r="AU51" i="1"/>
  <c r="AX51" i="1"/>
  <c r="W28" i="1"/>
  <c r="AU57" i="1"/>
  <c r="AT64" i="1"/>
  <c r="J75" i="2"/>
  <c r="J53" i="2" s="1"/>
  <c r="BK74" i="2"/>
  <c r="J74" i="2" s="1"/>
  <c r="BA51" i="1"/>
  <c r="BD51" i="1"/>
  <c r="W30" i="1" s="1"/>
  <c r="T134" i="3"/>
  <c r="T83" i="3" s="1"/>
  <c r="BK84" i="3"/>
  <c r="AU59" i="1"/>
  <c r="AG65" i="1"/>
  <c r="AN65" i="1" s="1"/>
  <c r="J36" i="15"/>
  <c r="AZ51" i="1"/>
  <c r="R83" i="3"/>
  <c r="W29" i="1" l="1"/>
  <c r="W27" i="1"/>
  <c r="AW51" i="1"/>
  <c r="AK27" i="1" s="1"/>
  <c r="AG61" i="1"/>
  <c r="AN61" i="1" s="1"/>
  <c r="J52" i="2"/>
  <c r="J25" i="2"/>
  <c r="AG59" i="1"/>
  <c r="AN59" i="1" s="1"/>
  <c r="W26" i="1"/>
  <c r="AV51" i="1"/>
  <c r="BK83" i="3"/>
  <c r="J83" i="3" s="1"/>
  <c r="J84" i="3"/>
  <c r="J57" i="3" s="1"/>
  <c r="AG56" i="1" l="1"/>
  <c r="AN56" i="1" s="1"/>
  <c r="J34" i="2"/>
  <c r="AG52" i="1"/>
  <c r="AG64" i="1"/>
  <c r="AN64" i="1" s="1"/>
  <c r="AG55" i="1"/>
  <c r="AN55" i="1" s="1"/>
  <c r="AG57" i="1"/>
  <c r="AN57" i="1" s="1"/>
  <c r="AG60" i="1"/>
  <c r="AN60" i="1" s="1"/>
  <c r="J27" i="3"/>
  <c r="J56" i="3"/>
  <c r="AK26" i="1"/>
  <c r="AT51" i="1"/>
  <c r="AG63" i="1"/>
  <c r="AN63" i="1" s="1"/>
  <c r="AG62" i="1" l="1"/>
  <c r="AN62" i="1" s="1"/>
  <c r="AN52" i="1"/>
  <c r="AG54" i="1"/>
  <c r="AN54" i="1" s="1"/>
  <c r="AG58" i="1"/>
  <c r="AN58" i="1" s="1"/>
  <c r="AG53" i="1"/>
  <c r="AN53" i="1" s="1"/>
  <c r="J36" i="3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<sst xmlns="http://schemas.openxmlformats.org/spreadsheetml/2006/main" count="2079" uniqueCount="541">
  <si>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</si>
  <si>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</si>
  <si>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</si>
  <si>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</si>
  <si>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</si>
  <si>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</si>
  <si>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</si>
  <si>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{baf772d7-7f92-4257-990b-3e291d012b6e}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</si>
  <si>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</si>
  <si>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</si>
  <si>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</si>
  <si>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</si>
  <si>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</si>
  <si>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</si>
  <si>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</si>
  <si>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</si>
  <si>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ZLKL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</si>
  <si>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</si>
  <si>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</si>
  <si>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Přístavba výrobní a skladovací haly na parc. č. 584/1, 584/2 a 586/1</t>
  </si>
  <si>
    <t>KSO:</t>
  </si>
  <si>
    <t/>
  </si>
  <si>
    <t>CC-CZ:</t>
  </si>
  <si>
    <t>Místo:</t>
  </si>
  <si>
    <t>Loštice</t>
  </si>
  <si>
    <t>Datum:</t>
  </si>
  <si>
    <t>23. 1. 2019</t>
  </si>
  <si>
    <t>Zadavatel:</t>
  </si>
  <si>
    <t>IČ:</t>
  </si>
  <si>
    <t>47973943</t>
  </si>
  <si>
    <t>ZLKL, s.r.o. Loštice</t>
  </si>
  <si>
    <t>DIČ:</t>
  </si>
  <si>
    <t>CZ47973943</t>
  </si>
  <si>
    <t>Uchazeč:</t>
  </si>
  <si>
    <t>Vyplň údaj</t>
  </si>
  <si>
    <t>Projektant:</t>
  </si>
  <si>
    <t>26881039</t>
  </si>
  <si>
    <t>ProkaStav s.r.o. Mohelnice</t>
  </si>
  <si>
    <t>CZ26881039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</si>
  <si>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</si>
  <si>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</si>
  <si>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</si>
  <si>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</si>
  <si>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</si>
  <si>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</si>
  <si>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</si>
  <si>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</si>
  <si>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</si>
  <si>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</si>
  <si>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</si>
  <si>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</si>
  <si>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</si>
  <si>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</si>
  <si>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</si>
  <si>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</si>
  <si>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</si>
  <si>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</si>
  <si>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</si>
  <si>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</si>
  <si>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</si>
  <si>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</si>
  <si>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</si>
  <si>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</si>
  <si>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</si>
  <si>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</si>
  <si>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</si>
  <si>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</si>
  <si>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</si>
  <si>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</si>
  <si>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</si>
  <si>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</si>
  <si>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</si>
  <si>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</si>
  <si>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</si>
  <si>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</si>
  <si>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</si>
  <si>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</si>
  <si>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</si>
  <si>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</si>
  <si>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</si>
  <si>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</si>
  <si>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</si>
  <si>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01</t>
  </si>
  <si>
    <t>Demolice budovy Nástrojárna na parc. č. 584/1</t>
  </si>
  <si>
    <t>{a5d83b89-abe9-4181-87ca-62fe787c36be}</t>
  </si>
  <si>
    <t>2</t>
  </si>
  <si>
    <t>SO 02</t>
  </si>
  <si>
    <t>Přípravné práce</t>
  </si>
  <si>
    <t>{94797228-31a0-4062-959c-35ed8e330b0e}</t>
  </si>
  <si>
    <t>SO 03</t>
  </si>
  <si>
    <t>Pilotové založení</t>
  </si>
  <si>
    <t>{a7103e0e-5d60-4bf4-ac9b-960994c9af6e}</t>
  </si>
  <si>
    <t>SO 04</t>
  </si>
  <si>
    <t>Demolice budovy spojovací krček + kotelna na parc. č. 584/2</t>
  </si>
  <si>
    <t>{be21bed4-71bd-425f-8ea2-80d852b8d4ad}</t>
  </si>
  <si>
    <t>SO 05</t>
  </si>
  <si>
    <t>Stavební práce</t>
  </si>
  <si>
    <t>{0eb7c930-9deb-4d3a-b8db-c4db271b325e}</t>
  </si>
  <si>
    <t>SO 06</t>
  </si>
  <si>
    <t>ŽB prefa skelet</t>
  </si>
  <si>
    <t>{7a8c1c76-8382-448e-bc8e-5c282da6645e}</t>
  </si>
  <si>
    <t>SO 07</t>
  </si>
  <si>
    <t>Obvodový plášť, střecha - trap. plechy</t>
  </si>
  <si>
    <t>{ec8cdc47-e298-4224-b59f-d074a25017d6}</t>
  </si>
  <si>
    <t>SO 08</t>
  </si>
  <si>
    <t>Střešní plášť</t>
  </si>
  <si>
    <t>{0237fd8a-56f2-4845-bdde-ff8e42cb6c88}</t>
  </si>
  <si>
    <t>SO 09</t>
  </si>
  <si>
    <t>Malby, nátěry</t>
  </si>
  <si>
    <t>{055a4840-84a4-4fce-a933-8b3d1fe51268}</t>
  </si>
  <si>
    <t>SO 10</t>
  </si>
  <si>
    <t>Výplně otvorů - okna</t>
  </si>
  <si>
    <t>{0e82271d-eb31-4065-b098-c841f8b2aa74}</t>
  </si>
  <si>
    <t>SO 11</t>
  </si>
  <si>
    <t>Výplně otvorů - dveře, vrata</t>
  </si>
  <si>
    <t>{7c68acaa-8214-4111-b7d9-c46a922876ba}</t>
  </si>
  <si>
    <t>SO 12</t>
  </si>
  <si>
    <t>Komunikace, zpevněné plochy</t>
  </si>
  <si>
    <t>{8c154f18-013a-447a-aa5e-b92661cd6cbe}</t>
  </si>
  <si>
    <t>SO 01a</t>
  </si>
  <si>
    <t>{b74f7992-66fe-4fad-afb0-0ccd0c2e6c4b}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</si>
  <si>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</si>
  <si>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</si>
  <si>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</si>
  <si>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</si>
  <si>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</si>
  <si>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</si>
  <si>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</si>
  <si>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</si>
  <si>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</si>
  <si>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</si>
  <si>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</si>
  <si>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</si>
  <si>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</si>
  <si>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</si>
  <si>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</si>
  <si>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</si>
  <si>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</si>
  <si>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</si>
  <si>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</si>
  <si>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</si>
  <si>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</si>
  <si>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</si>
  <si>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</si>
  <si>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</si>
  <si>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</si>
  <si>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</si>
  <si>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</si>
  <si>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</si>
  <si>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</si>
  <si>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</si>
  <si>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</si>
  <si>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</si>
  <si>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</si>
  <si>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</si>
  <si>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</si>
  <si>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3</t>
  </si>
  <si>
    <t>K</t>
  </si>
  <si>
    <t>012002000</t>
  </si>
  <si>
    <t>Geodetické práce</t>
  </si>
  <si>
    <t>…</t>
  </si>
  <si>
    <t>CS ÚRS 2018 02</t>
  </si>
  <si>
    <t>1024</t>
  </si>
  <si>
    <t>-341028216</t>
  </si>
  <si>
    <t>VRN3</t>
  </si>
  <si>
    <t>Zařízení staveniště</t>
  </si>
  <si>
    <t>030001000</t>
  </si>
  <si>
    <t>soub.…</t>
  </si>
  <si>
    <t>-1992929123</t>
  </si>
  <si>
    <t>VRN7</t>
  </si>
  <si>
    <t>Provozní vlivy</t>
  </si>
  <si>
    <t>070001000</t>
  </si>
  <si>
    <t>114476869</t>
  </si>
  <si>
    <t>Objekt:</t>
  </si>
  <si>
    <t>SO 01 - Demolice budovy Nástrojárna na parc. č. 584/1</t>
  </si>
  <si>
    <t>HSV - Práce a dodávky HSV</t>
  </si>
  <si>
    <t xml:space="preserve">    9 - Ostatní konstrukce a práce, bourání</t>
  </si>
  <si>
    <t xml:space="preserve">    94 - Lešení a stavební výtahy</t>
  </si>
  <si>
    <t xml:space="preserve">    997 - Přesun sutě</t>
  </si>
  <si>
    <t>PSV - Práce a dodávky PSV</t>
  </si>
  <si>
    <t xml:space="preserve">    762 - Konstrukce tesařské</t>
  </si>
  <si>
    <t xml:space="preserve">    765 - Krytina skládaná</t>
  </si>
  <si>
    <t>HSV</t>
  </si>
  <si>
    <t>Práce a dodávky HSV</t>
  </si>
  <si>
    <t>9</t>
  </si>
  <si>
    <t>Ostatní konstrukce a práce, bourání</t>
  </si>
  <si>
    <t>961043111</t>
  </si>
  <si>
    <t>Bourání základů z betonu  proloženého kamenem</t>
  </si>
  <si>
    <t>m3</t>
  </si>
  <si>
    <t>4</t>
  </si>
  <si>
    <t>137345003</t>
  </si>
  <si>
    <t>VV</t>
  </si>
  <si>
    <t>2*29,5*0,7*1</t>
  </si>
  <si>
    <t>5*13*0,7*1</t>
  </si>
  <si>
    <t>(5,05+12,9)*0,7*1</t>
  </si>
  <si>
    <t>Součet</t>
  </si>
  <si>
    <t>962032231</t>
  </si>
  <si>
    <t>Bourání zdiva nadzákladového z cihel nebo tvárnic  z cihel pálených nebo vápenopískových, na maltu vápennou nebo vápenocementovou, objemu přes 1 m3</t>
  </si>
  <si>
    <t>-2052486869</t>
  </si>
  <si>
    <t>(5,075+6,3+5,05)*0,5*2,5</t>
  </si>
  <si>
    <t>1,2*1,6*2,9</t>
  </si>
  <si>
    <t>(5,55+5,65+13+13)*0,5*2,5</t>
  </si>
  <si>
    <t>-1118097126</t>
  </si>
  <si>
    <t>29,6*2*4,95</t>
  </si>
  <si>
    <t>(5,05+8,85)*4,95</t>
  </si>
  <si>
    <t>1,2*1,6*11</t>
  </si>
  <si>
    <t>5*13*0,5*4,95</t>
  </si>
  <si>
    <t>7,2*13,011*0,6</t>
  </si>
  <si>
    <t>963012510</t>
  </si>
  <si>
    <t>Bourání stropů z desek nebo panelů železobetonových prefabrikovaných s dutinami  z desek, š. do 300 mm tl. do 140 mm</t>
  </si>
  <si>
    <t>-2051736099</t>
  </si>
  <si>
    <t>5,4*6*0,3</t>
  </si>
  <si>
    <t>5,9*12,7*0,3</t>
  </si>
  <si>
    <t>963051113</t>
  </si>
  <si>
    <t>Bourání železobetonových stropů  deskových, tl. přes 80 mm</t>
  </si>
  <si>
    <t>-1261227175</t>
  </si>
  <si>
    <t>29,7*12,8*0,3</t>
  </si>
  <si>
    <t>6</t>
  </si>
  <si>
    <t>964072441</t>
  </si>
  <si>
    <t>Vybourání válcovaných nosníků uložených ve zdivu  smíšeném nebo kamenném délky do 8 m, hmotnosti do 55 kg/m</t>
  </si>
  <si>
    <t>t</t>
  </si>
  <si>
    <t>482669090</t>
  </si>
  <si>
    <t>29,7*9*0,0479</t>
  </si>
  <si>
    <t>965031131</t>
  </si>
  <si>
    <t>Bourání podlah z cihel  bez podkladního lože, s jakoukoliv výplní spár kladených naplocho, plochy přes 1 m2</t>
  </si>
  <si>
    <t>m2</t>
  </si>
  <si>
    <t>-1744919900</t>
  </si>
  <si>
    <t>29,3*12,4</t>
  </si>
  <si>
    <t>19</t>
  </si>
  <si>
    <t>965043441</t>
  </si>
  <si>
    <t>Bourání mazanin betonových s potěrem nebo teracem tl. do 150 mm, plochy přes 4 m2</t>
  </si>
  <si>
    <t>1099992399</t>
  </si>
  <si>
    <t>29,3*12,4*0,2</t>
  </si>
  <si>
    <t>20</t>
  </si>
  <si>
    <t>965049122</t>
  </si>
  <si>
    <t>Bourání mazanin Příplatek k cenám za bourání mazanin betonových s ocelovými vlákny (drátkobeton), tl. přes 100 mm</t>
  </si>
  <si>
    <t>-1382025664</t>
  </si>
  <si>
    <t>363,32*0,2</t>
  </si>
  <si>
    <t>94</t>
  </si>
  <si>
    <t>Lešení a stavební výtahy</t>
  </si>
  <si>
    <t>22</t>
  </si>
  <si>
    <t>941211112</t>
  </si>
  <si>
    <t>Montáž lešení řadového rámového lehkého pracovního s podlahami s provozním zatížením tř. 3 do 200 kg/m2 šířky tř. SW06 přes 0,6 do 0,9 m, výšky přes 10 do 25 m</t>
  </si>
  <si>
    <t>-84388920</t>
  </si>
  <si>
    <t>32*6*2</t>
  </si>
  <si>
    <t>15*10*2</t>
  </si>
  <si>
    <t>23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</si>
  <si>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</si>
  <si>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</si>
  <si>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-1492006261</t>
  </si>
  <si>
    <t>41040</t>
  </si>
  <si>
    <t>24</t>
  </si>
  <si>
    <t>941211812</t>
  </si>
  <si>
    <t>Demontáž lešení řadového rámového lehkého pracovního s provozním zatížením tř. 3 do 200 kg/m2 šířky tř. SW06 přes 0,6 do 0,9 m, výšky přes 10 do 25 m</t>
  </si>
  <si>
    <t>269838095</t>
  </si>
  <si>
    <t>684</t>
  </si>
  <si>
    <t>25</t>
  </si>
  <si>
    <t>946112114</t>
  </si>
  <si>
    <t>Montáž pojízdných věží trubkových nebo dílcových s maximálním zatížením podlahy do 200 kg/m2 šířky přes 0,9 do 1,6 m, délky do 3,2 m, výšky přes 3,5 m do 4,5 m</t>
  </si>
  <si>
    <t>kus</t>
  </si>
  <si>
    <t>202380649</t>
  </si>
  <si>
    <t>26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</si>
  <si>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</si>
  <si>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</si>
  <si>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426923118</t>
  </si>
  <si>
    <t>27</t>
  </si>
  <si>
    <t>946112814</t>
  </si>
  <si>
    <t>Demontáž pojízdných věží trubkových nebo dílcových s maximálním zatížením podlahy do 200 kg/m2 šířky přes 0,9 do 1,6 m, délky do 3,2 m, výšky přes 3,5 m do 4,5 m</t>
  </si>
  <si>
    <t>-515101354</t>
  </si>
  <si>
    <t>997</t>
  </si>
  <si>
    <t>Přesun sutě</t>
  </si>
  <si>
    <t>7</t>
  </si>
  <si>
    <t>997013113</t>
  </si>
  <si>
    <t>Vnitrostaveništní doprava suti a vybouraných hmot  vodorovně do 50 m svisle s použitím mechanizace pro budovy a haly výšky přes 9 do 12 m</t>
  </si>
  <si>
    <t>1719727789</t>
  </si>
  <si>
    <t>8</t>
  </si>
  <si>
    <t>997013501</t>
  </si>
  <si>
    <t>Odvoz suti a vybouraných hmot na skládku nebo meziskládku  se složením, na vzdálenost do 1 km</t>
  </si>
  <si>
    <t>-59319088</t>
  </si>
  <si>
    <t>997013509</t>
  </si>
  <si>
    <t>Odvoz suti a vybouraných hmot na skládku nebo meziskládku  se složením, na vzdálenost Příplatek k ceně za každý další i započatý 1 km přes 1 km</t>
  </si>
  <si>
    <t>-1825787063</t>
  </si>
  <si>
    <t>2033,974*3 'Přepočtené koeficientem množství</t>
  </si>
  <si>
    <t>PSV</t>
  </si>
  <si>
    <t>Práce a dodávky PSV</t>
  </si>
  <si>
    <t>762</t>
  </si>
  <si>
    <t>Konstrukce tesařské</t>
  </si>
  <si>
    <t>10</t>
  </si>
  <si>
    <t>762331812</t>
  </si>
  <si>
    <t>Demontáž vázaných konstrukcí krovů sklonu do 60°  z hranolů, hranolků, fošen, průřezové plochy přes 120 do 224 cm2</t>
  </si>
  <si>
    <t>m</t>
  </si>
  <si>
    <t>16</t>
  </si>
  <si>
    <t>602306519</t>
  </si>
  <si>
    <t>8,8*30*2</t>
  </si>
  <si>
    <t>2*29,6</t>
  </si>
  <si>
    <t>12</t>
  </si>
  <si>
    <t>762331813</t>
  </si>
  <si>
    <t>Demontáž vázaných konstrukcí krovů sklonu do 60°  z hranolů, hranolků, fošen, průřezové plochy přes 224 do 288 cm2</t>
  </si>
  <si>
    <t>-85282622</t>
  </si>
  <si>
    <t>2,45 *16</t>
  </si>
  <si>
    <t>2,8*8</t>
  </si>
  <si>
    <t>11</t>
  </si>
  <si>
    <t>762331814</t>
  </si>
  <si>
    <t>Demontáž vázaných konstrukcí krovů sklonu do 60°  z hranolů, hranolků, fošen, průřezové plochy přes 288 do 450 cm2</t>
  </si>
  <si>
    <t>-927481446</t>
  </si>
  <si>
    <t>3*29,6</t>
  </si>
  <si>
    <t>8*5,7</t>
  </si>
  <si>
    <t>13</t>
  </si>
  <si>
    <t>762331815</t>
  </si>
  <si>
    <t>Demontáž vázaných konstrukcí krovů sklonu do 60°  z hranolů, hranolků, fošen, průřezové plochy přes 450 do 600 cm2</t>
  </si>
  <si>
    <t>1275303139</t>
  </si>
  <si>
    <t>8*12,9</t>
  </si>
  <si>
    <t>14</t>
  </si>
  <si>
    <t>762342812</t>
  </si>
  <si>
    <t>Demontáž bednění a laťování  laťování střech sklonu do 60° se všemi nadstřešními konstrukcemi, z latí průřezové plochy do 25 cm2 při osové vzdálenosti přes 0,22 do 0,50 m</t>
  </si>
  <si>
    <t>-587045201</t>
  </si>
  <si>
    <t>8,85*29,8*2</t>
  </si>
  <si>
    <t>765</t>
  </si>
  <si>
    <t>Krytina skládaná</t>
  </si>
  <si>
    <t>765111801</t>
  </si>
  <si>
    <t>Demontáž krytiny keramické  drážkové, sklonu do 30° na sucho do suti</t>
  </si>
  <si>
    <t>1534466705</t>
  </si>
  <si>
    <t>765111811</t>
  </si>
  <si>
    <t>Demontáž krytiny keramické  Příplatek k cenám za sklon přes 30° do suti</t>
  </si>
  <si>
    <t>482889176</t>
  </si>
  <si>
    <t>17</t>
  </si>
  <si>
    <t>765111861</t>
  </si>
  <si>
    <t>Demontáž krytiny keramické  hřebenů a nároží, sklonu do 30° z hřebenáčů na sucho do suti</t>
  </si>
  <si>
    <t>-794984265</t>
  </si>
  <si>
    <t>29,8</t>
  </si>
  <si>
    <t>18</t>
  </si>
  <si>
    <t>765111881</t>
  </si>
  <si>
    <t>802437086</t>
  </si>
  <si>
    <t>949121212</t>
  </si>
  <si>
    <t>Montáž lešení lehkého kozového dílcového Příplatek za první a každý další den použití lešení k ceně -1112</t>
  </si>
  <si>
    <t>sada</t>
  </si>
  <si>
    <t>997221571</t>
  </si>
  <si>
    <t>Vodorovná doprava vybouraných hmot  bez naložení, ale se složením a s hrubým urovnáním na vzdálenost do 1 km</t>
  </si>
  <si>
    <t>997221579</t>
  </si>
  <si>
    <t>Vodorovná doprava vybouraných hmot  bez naložení, ale se složením a s hrubým urovnáním na vzdálenost Příplatek k ceně za každý další i započatý 1 km přes 1 km</t>
  </si>
  <si>
    <t>997221612</t>
  </si>
  <si>
    <t>Nakládání na dopravní prostředky  pro vodorovnou dopravu vybouraných hmot</t>
  </si>
  <si>
    <t>12,18</t>
  </si>
  <si>
    <t>SO 01a - Demolice budovy spojovací krček + kotelna na parc. č. 584/2</t>
  </si>
  <si>
    <t>949121112</t>
  </si>
  <si>
    <t>Montáž lešení lehkého kozového dílcového o výšce lešeňové podlahy přes 1,2 do 1,9 m</t>
  </si>
  <si>
    <t>-681179123</t>
  </si>
  <si>
    <t>1715613487</t>
  </si>
  <si>
    <t>2*3 'Přepočtené koeficientem množství</t>
  </si>
  <si>
    <t>962031133</t>
  </si>
  <si>
    <t>Bourání příček z cihel, tvárnic nebo příčkovek  z cihel pálených, plných nebo dutých na maltu vápennou nebo vápenocementovou, tl. do 150 mm</t>
  </si>
  <si>
    <t>-2012416928</t>
  </si>
  <si>
    <t>(3,5+3,4)*3,3</t>
  </si>
  <si>
    <t>-1463901846</t>
  </si>
  <si>
    <t>1191182472</t>
  </si>
  <si>
    <t>-678423457</t>
  </si>
  <si>
    <t>31,521*3 'Přepočtené koeficientem množství</t>
  </si>
  <si>
    <t>-947118565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</si>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</sst>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40" fillId="2" borderId="0" xfId="1" applyFill="1"/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10" xfId="0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2" fillId="5" borderId="0" xfId="0" applyFont="1" applyFill="1" applyAlignment="1">
      <alignment horizontal="right" vertical="center"/>
    </xf>
    <xf numFmtId="0" fontId="0" fillId="5" borderId="6" xfId="0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6" xfId="0" applyNumberFormat="1" applyFont="1" applyBorder="1"/>
    <xf numFmtId="166" fontId="30" fillId="0" borderId="17" xfId="0" applyNumberFormat="1" applyFont="1" applyBorder="1"/>
    <xf numFmtId="4" fontId="31" fillId="0" borderId="0" xfId="0" applyNumberFormat="1" applyFont="1" applyAlignment="1">
      <alignment vertical="center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Protection="1">
      <protection locked="0"/>
    </xf>
    <xf numFmtId="4" fontId="5" fillId="0" borderId="0" xfId="0" applyNumberFormat="1" applyFont="1"/>
    <xf numFmtId="0" fontId="7" fillId="0" borderId="18" xfId="0" applyFont="1" applyBorder="1"/>
    <xf numFmtId="166" fontId="7" fillId="0" borderId="0" xfId="0" applyNumberFormat="1" applyFont="1"/>
    <xf numFmtId="166" fontId="7" fillId="0" borderId="19" xfId="0" applyNumberFormat="1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167" fontId="0" fillId="0" borderId="28" xfId="0" applyNumberFormat="1" applyBorder="1" applyAlignment="1">
      <alignment vertical="center"/>
    </xf>
    <xf numFmtId="4" fontId="0" fillId="3" borderId="28" xfId="0" applyNumberFormat="1" applyFill="1" applyBorder="1" applyAlignment="1" applyProtection="1">
      <alignment vertical="center"/>
      <protection locked="0"/>
    </xf>
    <xf numFmtId="4" fontId="0" fillId="0" borderId="28" xfId="0" applyNumberFormat="1" applyBorder="1" applyAlignment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5" borderId="10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8" fillId="2" borderId="0" xfId="1" applyFont="1" applyFill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workbookViewId="0">
      <pane ySplit="1" topLeftCell="A52" activePane="bottomLeft" state="frozen"/>
      <selection pane="bottomLeft"/>
    </sheetView>
  </sheetViews>
  <sheetFormatPr defaultRowHeight="15.5"/>
  <cols>
    <col min="1" max="1" width="8.375" customWidth="1"/>
    <col min="2" max="2" width="1.625" customWidth="1"/>
    <col min="3" max="3" width="4.125" customWidth="1"/>
    <col min="4" max="33" width="2.625" customWidth="1"/>
    <col min="34" max="34" width="3.375" customWidth="1"/>
    <col min="35" max="35" width="31.625" customWidth="1"/>
    <col min="36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5.625" customWidth="1"/>
    <col min="44" max="44" width="13.625" customWidth="1"/>
    <col min="45" max="47" width="25.87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91" width="9.37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4" t="s">
        <v>4</v>
      </c>
      <c r="BB1" s="14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0" t="s">
        <v>6</v>
      </c>
      <c r="BU1" s="20" t="s">
        <v>6</v>
      </c>
      <c r="BV1" s="20" t="s">
        <v>7</v>
      </c>
    </row>
    <row r="2" spans="1:74" ht="37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21" t="s">
        <v>8</v>
      </c>
      <c r="BT2" s="21" t="s">
        <v>9</v>
      </c>
    </row>
    <row r="3" spans="1:74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7" customHeight="1">
      <c r="B4" s="25"/>
      <c r="D4" s="26" t="s">
        <v>11</v>
      </c>
      <c r="AQ4" s="27"/>
      <c r="AS4" s="28" t="s">
        <v>12</v>
      </c>
      <c r="BE4" s="29" t="s">
        <v>13</v>
      </c>
      <c r="BS4" s="21" t="s">
        <v>14</v>
      </c>
    </row>
    <row r="5" spans="1:74" ht="14.4" customHeight="1">
      <c r="B5" s="25"/>
      <c r="D5" s="30" t="s">
        <v>15</v>
      </c>
      <c r="K5" s="270" t="s">
        <v>16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Q5" s="27"/>
      <c r="BE5" s="261" t="s">
        <v>17</v>
      </c>
      <c r="BS5" s="21" t="s">
        <v>8</v>
      </c>
    </row>
    <row r="6" spans="1:74" ht="37" customHeight="1">
      <c r="B6" s="25"/>
      <c r="D6" s="32" t="s">
        <v>18</v>
      </c>
      <c r="K6" s="281" t="s">
        <v>19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Q6" s="27"/>
      <c r="BE6" s="262"/>
      <c r="BS6" s="21" t="s">
        <v>8</v>
      </c>
    </row>
    <row r="7" spans="1:74" ht="14.4" customHeight="1">
      <c r="B7" s="25"/>
      <c r="D7" s="33" t="s">
        <v>20</v>
      </c>
      <c r="K7" s="31" t="s">
        <v>21</v>
      </c>
      <c r="AK7" s="33" t="s">
        <v>22</v>
      </c>
      <c r="AN7" s="31" t="s">
        <v>21</v>
      </c>
      <c r="AQ7" s="27"/>
      <c r="BE7" s="262"/>
      <c r="BS7" s="21" t="s">
        <v>8</v>
      </c>
    </row>
    <row r="8" spans="1:74" ht="14.4" customHeight="1">
      <c r="B8" s="25"/>
      <c r="D8" s="33" t="s">
        <v>23</v>
      </c>
      <c r="K8" s="31" t="s">
        <v>24</v>
      </c>
      <c r="AK8" s="33" t="s">
        <v>25</v>
      </c>
      <c r="AN8" s="34" t="s">
        <v>26</v>
      </c>
      <c r="AQ8" s="27"/>
      <c r="BE8" s="262"/>
      <c r="BS8" s="21" t="s">
        <v>8</v>
      </c>
    </row>
    <row r="9" spans="1:74" ht="14.4" customHeight="1">
      <c r="B9" s="25"/>
      <c r="AQ9" s="27"/>
      <c r="BE9" s="262"/>
      <c r="BS9" s="21" t="s">
        <v>8</v>
      </c>
    </row>
    <row r="10" spans="1:74" ht="14.4" customHeight="1">
      <c r="B10" s="25"/>
      <c r="D10" s="33" t="s">
        <v>27</v>
      </c>
      <c r="AK10" s="33" t="s">
        <v>28</v>
      </c>
      <c r="AN10" s="31" t="s">
        <v>29</v>
      </c>
      <c r="AQ10" s="27"/>
      <c r="BE10" s="262"/>
      <c r="BS10" s="21" t="s">
        <v>8</v>
      </c>
    </row>
    <row r="11" spans="1:74" ht="18.5" customHeight="1">
      <c r="B11" s="25"/>
      <c r="E11" s="31" t="s">
        <v>30</v>
      </c>
      <c r="AK11" s="33" t="s">
        <v>31</v>
      </c>
      <c r="AN11" s="31" t="s">
        <v>32</v>
      </c>
      <c r="AQ11" s="27"/>
      <c r="BE11" s="262"/>
      <c r="BS11" s="21" t="s">
        <v>8</v>
      </c>
    </row>
    <row r="12" spans="1:74" ht="7" customHeight="1">
      <c r="B12" s="25"/>
      <c r="AQ12" s="27"/>
      <c r="BE12" s="262"/>
      <c r="BS12" s="21" t="s">
        <v>8</v>
      </c>
    </row>
    <row r="13" spans="1:74" ht="14.4" customHeight="1">
      <c r="B13" s="25"/>
      <c r="D13" s="33" t="s">
        <v>33</v>
      </c>
      <c r="AK13" s="33" t="s">
        <v>28</v>
      </c>
      <c r="AN13" s="35" t="s">
        <v>34</v>
      </c>
      <c r="AQ13" s="27"/>
      <c r="BE13" s="262"/>
      <c r="BS13" s="21" t="s">
        <v>8</v>
      </c>
    </row>
    <row r="14" spans="1:74" ht="12">
      <c r="B14" s="25"/>
      <c r="E14" s="275" t="s">
        <v>34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33" t="s">
        <v>31</v>
      </c>
      <c r="AN14" s="35" t="s">
        <v>34</v>
      </c>
      <c r="AQ14" s="27"/>
      <c r="BE14" s="262"/>
      <c r="BS14" s="21" t="s">
        <v>8</v>
      </c>
    </row>
    <row r="15" spans="1:74" ht="7" customHeight="1">
      <c r="B15" s="25"/>
      <c r="AQ15" s="27"/>
      <c r="BE15" s="262"/>
      <c r="BS15" s="21" t="s">
        <v>6</v>
      </c>
    </row>
    <row r="16" spans="1:74" ht="14.4" customHeight="1">
      <c r="B16" s="25"/>
      <c r="D16" s="33" t="s">
        <v>35</v>
      </c>
      <c r="AK16" s="33" t="s">
        <v>28</v>
      </c>
      <c r="AN16" s="31" t="s">
        <v>36</v>
      </c>
      <c r="AQ16" s="27"/>
      <c r="BE16" s="262"/>
      <c r="BS16" s="21" t="s">
        <v>6</v>
      </c>
    </row>
    <row r="17" spans="2:71" ht="18.5" customHeight="1">
      <c r="B17" s="25"/>
      <c r="E17" s="31" t="s">
        <v>37</v>
      </c>
      <c r="AK17" s="33" t="s">
        <v>31</v>
      </c>
      <c r="AN17" s="31" t="s">
        <v>38</v>
      </c>
      <c r="AQ17" s="27"/>
      <c r="BE17" s="262"/>
      <c r="BS17" s="21" t="s">
        <v>39</v>
      </c>
    </row>
    <row r="18" spans="2:71" ht="7" customHeight="1">
      <c r="B18" s="25"/>
      <c r="AQ18" s="27"/>
      <c r="BE18" s="262"/>
      <c r="BS18" s="21" t="s">
        <v>8</v>
      </c>
    </row>
    <row r="19" spans="2:71" ht="14.4" customHeight="1">
      <c r="B19" s="25"/>
      <c r="D19" s="33" t="s">
        <v>40</v>
      </c>
      <c r="AQ19" s="27"/>
      <c r="BE19" s="262"/>
      <c r="BS19" s="21" t="s">
        <v>8</v>
      </c>
    </row>
    <row r="20" spans="2:71" ht="16.5" customHeight="1">
      <c r="B20" s="25"/>
      <c r="E20" s="277" t="s">
        <v>21</v>
      </c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Q20" s="27"/>
      <c r="BE20" s="262"/>
      <c r="BS20" s="21" t="s">
        <v>6</v>
      </c>
    </row>
    <row r="21" spans="2:71" ht="7" customHeight="1">
      <c r="B21" s="25"/>
      <c r="AQ21" s="27"/>
      <c r="BE21" s="262"/>
    </row>
    <row r="22" spans="2:71" ht="7" customHeight="1">
      <c r="B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Q22" s="27"/>
      <c r="BE22" s="262"/>
    </row>
    <row r="23" spans="2:71" s="1" customFormat="1" ht="25.9" customHeight="1">
      <c r="B23" s="37"/>
      <c r="D23" s="38" t="s">
        <v>41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78" t="e">
        <f>ROUND(AG51,2)</f>
        <v>#REF!</v>
      </c>
      <c r="AL23" s="279"/>
      <c r="AM23" s="279"/>
      <c r="AN23" s="279"/>
      <c r="AO23" s="279"/>
      <c r="AQ23" s="40"/>
      <c r="BE23" s="262"/>
    </row>
    <row r="24" spans="2:71" s="1" customFormat="1" ht="7" customHeight="1">
      <c r="B24" s="37"/>
      <c r="AQ24" s="40"/>
      <c r="BE24" s="262"/>
    </row>
    <row r="25" spans="2:71" s="1" customFormat="1" ht="12">
      <c r="B25" s="37"/>
      <c r="L25" s="280" t="s">
        <v>42</v>
      </c>
      <c r="M25" s="280"/>
      <c r="N25" s="280"/>
      <c r="O25" s="280"/>
      <c r="W25" s="280" t="s">
        <v>43</v>
      </c>
      <c r="X25" s="280"/>
      <c r="Y25" s="280"/>
      <c r="Z25" s="280"/>
      <c r="AA25" s="280"/>
      <c r="AB25" s="280"/>
      <c r="AC25" s="280"/>
      <c r="AD25" s="280"/>
      <c r="AE25" s="280"/>
      <c r="AK25" s="280" t="s">
        <v>44</v>
      </c>
      <c r="AL25" s="280"/>
      <c r="AM25" s="280"/>
      <c r="AN25" s="280"/>
      <c r="AO25" s="280"/>
      <c r="AQ25" s="40"/>
      <c r="BE25" s="262"/>
    </row>
    <row r="26" spans="2:71" s="2" customFormat="1" ht="14.4" customHeight="1">
      <c r="B26" s="42"/>
      <c r="D26" s="43" t="s">
        <v>45</v>
      </c>
      <c r="F26" s="43" t="s">
        <v>46</v>
      </c>
      <c r="L26" s="274">
        <v>0.21</v>
      </c>
      <c r="M26" s="264"/>
      <c r="N26" s="264"/>
      <c r="O26" s="264"/>
      <c r="W26" s="263" t="e">
        <f>ROUND(AZ51,2)</f>
        <v>#REF!</v>
      </c>
      <c r="X26" s="264"/>
      <c r="Y26" s="264"/>
      <c r="Z26" s="264"/>
      <c r="AA26" s="264"/>
      <c r="AB26" s="264"/>
      <c r="AC26" s="264"/>
      <c r="AD26" s="264"/>
      <c r="AE26" s="264"/>
      <c r="AK26" s="263" t="e">
        <f>ROUND(AV51,2)</f>
        <v>#REF!</v>
      </c>
      <c r="AL26" s="264"/>
      <c r="AM26" s="264"/>
      <c r="AN26" s="264"/>
      <c r="AO26" s="264"/>
      <c r="AQ26" s="44"/>
      <c r="BE26" s="262"/>
    </row>
    <row r="27" spans="2:71" s="2" customFormat="1" ht="14.4" customHeight="1">
      <c r="B27" s="42"/>
      <c r="F27" s="43" t="s">
        <v>47</v>
      </c>
      <c r="L27" s="274">
        <v>0.15</v>
      </c>
      <c r="M27" s="264"/>
      <c r="N27" s="264"/>
      <c r="O27" s="264"/>
      <c r="W27" s="263" t="e">
        <f>ROUND(BA51,2)</f>
        <v>#REF!</v>
      </c>
      <c r="X27" s="264"/>
      <c r="Y27" s="264"/>
      <c r="Z27" s="264"/>
      <c r="AA27" s="264"/>
      <c r="AB27" s="264"/>
      <c r="AC27" s="264"/>
      <c r="AD27" s="264"/>
      <c r="AE27" s="264"/>
      <c r="AK27" s="263" t="e">
        <f>ROUND(AW51,2)</f>
        <v>#REF!</v>
      </c>
      <c r="AL27" s="264"/>
      <c r="AM27" s="264"/>
      <c r="AN27" s="264"/>
      <c r="AO27" s="264"/>
      <c r="AQ27" s="44"/>
      <c r="BE27" s="262"/>
    </row>
    <row r="28" spans="2:71" s="2" customFormat="1" ht="14.4" hidden="1" customHeight="1">
      <c r="B28" s="42"/>
      <c r="F28" s="43" t="s">
        <v>48</v>
      </c>
      <c r="L28" s="274">
        <v>0.21</v>
      </c>
      <c r="M28" s="264"/>
      <c r="N28" s="264"/>
      <c r="O28" s="264"/>
      <c r="W28" s="263" t="e">
        <f>ROUND(BB51,2)</f>
        <v>#REF!</v>
      </c>
      <c r="X28" s="264"/>
      <c r="Y28" s="264"/>
      <c r="Z28" s="264"/>
      <c r="AA28" s="264"/>
      <c r="AB28" s="264"/>
      <c r="AC28" s="264"/>
      <c r="AD28" s="264"/>
      <c r="AE28" s="264"/>
      <c r="AK28" s="263">
        <v>0</v>
      </c>
      <c r="AL28" s="264"/>
      <c r="AM28" s="264"/>
      <c r="AN28" s="264"/>
      <c r="AO28" s="264"/>
      <c r="AQ28" s="44"/>
      <c r="BE28" s="262"/>
    </row>
    <row r="29" spans="2:71" s="2" customFormat="1" ht="14.4" hidden="1" customHeight="1">
      <c r="B29" s="42"/>
      <c r="F29" s="43" t="s">
        <v>49</v>
      </c>
      <c r="L29" s="274">
        <v>0.15</v>
      </c>
      <c r="M29" s="264"/>
      <c r="N29" s="264"/>
      <c r="O29" s="264"/>
      <c r="W29" s="263" t="e">
        <f>ROUND(BC51,2)</f>
        <v>#REF!</v>
      </c>
      <c r="X29" s="264"/>
      <c r="Y29" s="264"/>
      <c r="Z29" s="264"/>
      <c r="AA29" s="264"/>
      <c r="AB29" s="264"/>
      <c r="AC29" s="264"/>
      <c r="AD29" s="264"/>
      <c r="AE29" s="264"/>
      <c r="AK29" s="263">
        <v>0</v>
      </c>
      <c r="AL29" s="264"/>
      <c r="AM29" s="264"/>
      <c r="AN29" s="264"/>
      <c r="AO29" s="264"/>
      <c r="AQ29" s="44"/>
      <c r="BE29" s="262"/>
    </row>
    <row r="30" spans="2:71" s="2" customFormat="1" ht="14.4" hidden="1" customHeight="1">
      <c r="B30" s="42"/>
      <c r="F30" s="43" t="s">
        <v>50</v>
      </c>
      <c r="L30" s="274">
        <v>0</v>
      </c>
      <c r="M30" s="264"/>
      <c r="N30" s="264"/>
      <c r="O30" s="264"/>
      <c r="W30" s="263" t="e">
        <f>ROUND(BD51,2)</f>
        <v>#REF!</v>
      </c>
      <c r="X30" s="264"/>
      <c r="Y30" s="264"/>
      <c r="Z30" s="264"/>
      <c r="AA30" s="264"/>
      <c r="AB30" s="264"/>
      <c r="AC30" s="264"/>
      <c r="AD30" s="264"/>
      <c r="AE30" s="264"/>
      <c r="AK30" s="263">
        <v>0</v>
      </c>
      <c r="AL30" s="264"/>
      <c r="AM30" s="264"/>
      <c r="AN30" s="264"/>
      <c r="AO30" s="264"/>
      <c r="AQ30" s="44"/>
      <c r="BE30" s="262"/>
    </row>
    <row r="31" spans="2:71" s="1" customFormat="1" ht="7" customHeight="1">
      <c r="B31" s="37"/>
      <c r="AQ31" s="40"/>
      <c r="BE31" s="262"/>
    </row>
    <row r="32" spans="2:71" s="1" customFormat="1" ht="25.9" customHeight="1">
      <c r="B32" s="37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65" t="s">
        <v>53</v>
      </c>
      <c r="Y32" s="266"/>
      <c r="Z32" s="266"/>
      <c r="AA32" s="266"/>
      <c r="AB32" s="266"/>
      <c r="AC32" s="47"/>
      <c r="AD32" s="47"/>
      <c r="AE32" s="47"/>
      <c r="AF32" s="47"/>
      <c r="AG32" s="47"/>
      <c r="AH32" s="47"/>
      <c r="AI32" s="47"/>
      <c r="AJ32" s="47"/>
      <c r="AK32" s="267" t="e">
        <f>SUM(AK23:AK30)</f>
        <v>#REF!</v>
      </c>
      <c r="AL32" s="266"/>
      <c r="AM32" s="266"/>
      <c r="AN32" s="266"/>
      <c r="AO32" s="268"/>
      <c r="AP32" s="45"/>
      <c r="AQ32" s="49"/>
      <c r="BE32" s="262"/>
    </row>
    <row r="33" spans="2:56" s="1" customFormat="1" ht="7" customHeight="1">
      <c r="B33" s="37"/>
      <c r="AQ33" s="40"/>
    </row>
    <row r="34" spans="2:56" s="1" customFormat="1" ht="7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7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7"/>
    </row>
    <row r="39" spans="2:56" s="1" customFormat="1" ht="37" customHeight="1">
      <c r="B39" s="37"/>
      <c r="C39" s="26" t="s">
        <v>54</v>
      </c>
      <c r="AR39" s="37"/>
    </row>
    <row r="40" spans="2:56" s="1" customFormat="1" ht="7" customHeight="1">
      <c r="B40" s="37"/>
      <c r="AR40" s="37"/>
    </row>
    <row r="41" spans="2:56" s="3" customFormat="1" ht="14.4" customHeight="1">
      <c r="B41" s="55"/>
      <c r="C41" s="33" t="s">
        <v>15</v>
      </c>
      <c r="L41" s="3" t="str">
        <f>K5</f>
        <v>ZLKL</v>
      </c>
      <c r="AR41" s="55"/>
    </row>
    <row r="42" spans="2:56" s="4" customFormat="1" ht="37" customHeight="1">
      <c r="B42" s="56"/>
      <c r="C42" s="57" t="s">
        <v>18</v>
      </c>
      <c r="L42" s="291" t="str">
        <f>K6</f>
        <v>Přístavba výrobní a skladovací haly na parc. č. 584/1, 584/2 a 586/1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R42" s="56"/>
    </row>
    <row r="43" spans="2:56" s="1" customFormat="1" ht="7" customHeight="1">
      <c r="B43" s="37"/>
      <c r="AR43" s="37"/>
    </row>
    <row r="44" spans="2:56" s="1" customFormat="1" ht="12">
      <c r="B44" s="37"/>
      <c r="C44" s="33" t="s">
        <v>23</v>
      </c>
      <c r="L44" s="58" t="str">
        <f>IF(K8="","",K8)</f>
        <v>Loštice</v>
      </c>
      <c r="AI44" s="33" t="s">
        <v>25</v>
      </c>
      <c r="AM44" s="293" t="str">
        <f>IF(AN8= "","",AN8)</f>
        <v>23. 1. 2019</v>
      </c>
      <c r="AN44" s="293"/>
      <c r="AR44" s="37"/>
    </row>
    <row r="45" spans="2:56" s="1" customFormat="1" ht="7" customHeight="1">
      <c r="B45" s="37"/>
      <c r="AR45" s="37"/>
    </row>
    <row r="46" spans="2:56" s="1" customFormat="1" ht="12">
      <c r="B46" s="37"/>
      <c r="C46" s="33" t="s">
        <v>27</v>
      </c>
      <c r="L46" s="3" t="str">
        <f>IF(E11= "","",E11)</f>
        <v>ZLKL, s.r.o. Loštice</v>
      </c>
      <c r="AI46" s="33" t="s">
        <v>35</v>
      </c>
      <c r="AM46" s="285" t="str">
        <f>IF(E17="","",E17)</f>
        <v>ProkaStav s.r.o. Mohelnice</v>
      </c>
      <c r="AN46" s="285"/>
      <c r="AO46" s="285"/>
      <c r="AP46" s="285"/>
      <c r="AR46" s="37"/>
      <c r="AS46" s="286" t="s">
        <v>55</v>
      </c>
      <c r="AT46" s="28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">
      <c r="B47" s="37"/>
      <c r="C47" s="33" t="s">
        <v>33</v>
      </c>
      <c r="L47" s="3" t="str">
        <f>IF(E14= "Vyplň údaj","",E14)</f>
        <v/>
      </c>
      <c r="AR47" s="37"/>
      <c r="AS47" s="288"/>
      <c r="AT47" s="289"/>
      <c r="BD47" s="62"/>
    </row>
    <row r="48" spans="2:56" s="1" customFormat="1" ht="10.75" customHeight="1">
      <c r="B48" s="37"/>
      <c r="AR48" s="37"/>
      <c r="AS48" s="288"/>
      <c r="AT48" s="289"/>
      <c r="BD48" s="62"/>
    </row>
    <row r="49" spans="1:91" s="1" customFormat="1" ht="29.25" customHeight="1">
      <c r="B49" s="37"/>
      <c r="C49" s="283" t="s">
        <v>56</v>
      </c>
      <c r="D49" s="284"/>
      <c r="E49" s="284"/>
      <c r="F49" s="284"/>
      <c r="G49" s="284"/>
      <c r="H49" s="63"/>
      <c r="I49" s="290" t="s">
        <v>57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94" t="s">
        <v>58</v>
      </c>
      <c r="AH49" s="284"/>
      <c r="AI49" s="284"/>
      <c r="AJ49" s="284"/>
      <c r="AK49" s="284"/>
      <c r="AL49" s="284"/>
      <c r="AM49" s="284"/>
      <c r="AN49" s="290" t="s">
        <v>59</v>
      </c>
      <c r="AO49" s="284"/>
      <c r="AP49" s="284"/>
      <c r="AQ49" s="64" t="s">
        <v>60</v>
      </c>
      <c r="AR49" s="37"/>
      <c r="AS49" s="65" t="s">
        <v>61</v>
      </c>
      <c r="AT49" s="66" t="s">
        <v>62</v>
      </c>
      <c r="AU49" s="66" t="s">
        <v>63</v>
      </c>
      <c r="AV49" s="66" t="s">
        <v>64</v>
      </c>
      <c r="AW49" s="66" t="s">
        <v>65</v>
      </c>
      <c r="AX49" s="66" t="s">
        <v>66</v>
      </c>
      <c r="AY49" s="66" t="s">
        <v>67</v>
      </c>
      <c r="AZ49" s="66" t="s">
        <v>68</v>
      </c>
      <c r="BA49" s="66" t="s">
        <v>69</v>
      </c>
      <c r="BB49" s="66" t="s">
        <v>70</v>
      </c>
      <c r="BC49" s="66" t="s">
        <v>71</v>
      </c>
      <c r="BD49" s="67" t="s">
        <v>72</v>
      </c>
    </row>
    <row r="50" spans="1:91" s="1" customFormat="1" ht="10.75" customHeight="1">
      <c r="B50" s="37"/>
      <c r="AR50" s="37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1:91" s="4" customFormat="1" ht="32.4" customHeight="1">
      <c r="B51" s="56"/>
      <c r="C51" s="69" t="s">
        <v>73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95" t="e">
        <f>ROUND(SUM(AG52:AG65),2)</f>
        <v>#REF!</v>
      </c>
      <c r="AH51" s="295"/>
      <c r="AI51" s="295"/>
      <c r="AJ51" s="295"/>
      <c r="AK51" s="295"/>
      <c r="AL51" s="295"/>
      <c r="AM51" s="295"/>
      <c r="AN51" s="273" t="e">
        <f t="shared" ref="AN51:AN65" si="0">SUM(AG51,AT51)</f>
        <v>#REF!</v>
      </c>
      <c r="AO51" s="273"/>
      <c r="AP51" s="273"/>
      <c r="AQ51" s="72" t="s">
        <v>21</v>
      </c>
      <c r="AR51" s="56"/>
      <c r="AS51" s="73">
        <f>ROUND(SUM(AS52:AS65),2)</f>
        <v>0</v>
      </c>
      <c r="AT51" s="74" t="e">
        <f t="shared" ref="AT51:AT65" si="1">ROUND(SUM(AV51:AW51),2)</f>
        <v>#REF!</v>
      </c>
      <c r="AU51" s="75" t="e">
        <f>ROUND(SUM(AU52:AU65),5)</f>
        <v>#REF!</v>
      </c>
      <c r="AV51" s="74" t="e">
        <f>ROUND(AZ51*L26,2)</f>
        <v>#REF!</v>
      </c>
      <c r="AW51" s="74" t="e">
        <f>ROUND(BA51*L27,2)</f>
        <v>#REF!</v>
      </c>
      <c r="AX51" s="74" t="e">
        <f>ROUND(BB51*L26,2)</f>
        <v>#REF!</v>
      </c>
      <c r="AY51" s="74" t="e">
        <f>ROUND(BC51*L27,2)</f>
        <v>#REF!</v>
      </c>
      <c r="AZ51" s="74" t="e">
        <f>ROUND(SUM(AZ52:AZ65),2)</f>
        <v>#REF!</v>
      </c>
      <c r="BA51" s="74" t="e">
        <f>ROUND(SUM(BA52:BA65),2)</f>
        <v>#REF!</v>
      </c>
      <c r="BB51" s="74" t="e">
        <f>ROUND(SUM(BB52:BB65),2)</f>
        <v>#REF!</v>
      </c>
      <c r="BC51" s="74" t="e">
        <f>ROUND(SUM(BC52:BC65),2)</f>
        <v>#REF!</v>
      </c>
      <c r="BD51" s="76" t="e">
        <f>ROUND(SUM(BD52:BD65),2)</f>
        <v>#REF!</v>
      </c>
      <c r="BS51" s="57" t="s">
        <v>74</v>
      </c>
      <c r="BT51" s="57" t="s">
        <v>75</v>
      </c>
      <c r="BV51" s="57" t="s">
        <v>76</v>
      </c>
      <c r="BW51" s="57" t="s">
        <v>7</v>
      </c>
      <c r="BX51" s="57" t="s">
        <v>77</v>
      </c>
      <c r="CL51" s="57" t="s">
        <v>21</v>
      </c>
    </row>
    <row r="52" spans="1:91" s="5" customFormat="1" ht="31.5" customHeight="1">
      <c r="A52" s="77" t="s">
        <v>78</v>
      </c>
      <c r="B52" s="78"/>
      <c r="C52" s="79"/>
      <c r="D52" s="282" t="s">
        <v>16</v>
      </c>
      <c r="E52" s="282"/>
      <c r="F52" s="282"/>
      <c r="G52" s="282"/>
      <c r="H52" s="282"/>
      <c r="I52" s="80"/>
      <c r="J52" s="282" t="s">
        <v>19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71">
        <f>'ZLKL - Přístavba výrobní ...'!J25</f>
        <v>0</v>
      </c>
      <c r="AH52" s="272"/>
      <c r="AI52" s="272"/>
      <c r="AJ52" s="272"/>
      <c r="AK52" s="272"/>
      <c r="AL52" s="272"/>
      <c r="AM52" s="272"/>
      <c r="AN52" s="271">
        <f t="shared" si="0"/>
        <v>0</v>
      </c>
      <c r="AO52" s="272"/>
      <c r="AP52" s="272"/>
      <c r="AQ52" s="81" t="s">
        <v>79</v>
      </c>
      <c r="AR52" s="78"/>
      <c r="AS52" s="82">
        <v>0</v>
      </c>
      <c r="AT52" s="83">
        <f t="shared" si="1"/>
        <v>0</v>
      </c>
      <c r="AU52" s="84">
        <f>'ZLKL - Přístavba výrobní ...'!P74</f>
        <v>0</v>
      </c>
      <c r="AV52" s="83">
        <f>'ZLKL - Přístavba výrobní ...'!J28</f>
        <v>0</v>
      </c>
      <c r="AW52" s="83">
        <f>'ZLKL - Přístavba výrobní ...'!J29</f>
        <v>0</v>
      </c>
      <c r="AX52" s="83">
        <f>'ZLKL - Přístavba výrobní ...'!J30</f>
        <v>0</v>
      </c>
      <c r="AY52" s="83">
        <f>'ZLKL - Přístavba výrobní ...'!J31</f>
        <v>0</v>
      </c>
      <c r="AZ52" s="83">
        <f>'ZLKL - Přístavba výrobní ...'!F28</f>
        <v>0</v>
      </c>
      <c r="BA52" s="83">
        <f>'ZLKL - Přístavba výrobní ...'!F29</f>
        <v>0</v>
      </c>
      <c r="BB52" s="83">
        <f>'ZLKL - Přístavba výrobní ...'!F30</f>
        <v>0</v>
      </c>
      <c r="BC52" s="83">
        <f>'ZLKL - Přístavba výrobní ...'!F31</f>
        <v>0</v>
      </c>
      <c r="BD52" s="85">
        <f>'ZLKL - Přístavba výrobní ...'!F32</f>
        <v>0</v>
      </c>
      <c r="BT52" s="86" t="s">
        <v>80</v>
      </c>
      <c r="BU52" s="86" t="s">
        <v>81</v>
      </c>
      <c r="BV52" s="86" t="s">
        <v>76</v>
      </c>
      <c r="BW52" s="86" t="s">
        <v>7</v>
      </c>
      <c r="BX52" s="86" t="s">
        <v>77</v>
      </c>
      <c r="CL52" s="86" t="s">
        <v>21</v>
      </c>
    </row>
    <row r="53" spans="1:91" s="5" customFormat="1" ht="31.5" customHeight="1">
      <c r="A53" s="77" t="s">
        <v>78</v>
      </c>
      <c r="B53" s="78"/>
      <c r="C53" s="79"/>
      <c r="D53" s="282" t="s">
        <v>82</v>
      </c>
      <c r="E53" s="282"/>
      <c r="F53" s="282"/>
      <c r="G53" s="282"/>
      <c r="H53" s="282"/>
      <c r="I53" s="80"/>
      <c r="J53" s="282" t="s">
        <v>83</v>
      </c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71">
        <f>'SO 01 - Demolice budovy N...'!J27</f>
        <v>0</v>
      </c>
      <c r="AH53" s="272"/>
      <c r="AI53" s="272"/>
      <c r="AJ53" s="272"/>
      <c r="AK53" s="272"/>
      <c r="AL53" s="272"/>
      <c r="AM53" s="272"/>
      <c r="AN53" s="271">
        <f t="shared" si="0"/>
        <v>0</v>
      </c>
      <c r="AO53" s="272"/>
      <c r="AP53" s="272"/>
      <c r="AQ53" s="81" t="s">
        <v>79</v>
      </c>
      <c r="AR53" s="78"/>
      <c r="AS53" s="82">
        <v>0</v>
      </c>
      <c r="AT53" s="83">
        <f t="shared" si="1"/>
        <v>0</v>
      </c>
      <c r="AU53" s="84">
        <f>'SO 01 - Demolice budovy N...'!P83</f>
        <v>0</v>
      </c>
      <c r="AV53" s="83">
        <f>'SO 01 - Demolice budovy N...'!J30</f>
        <v>0</v>
      </c>
      <c r="AW53" s="83">
        <f>'SO 01 - Demolice budovy N...'!J31</f>
        <v>0</v>
      </c>
      <c r="AX53" s="83">
        <f>'SO 01 - Demolice budovy N...'!J32</f>
        <v>0</v>
      </c>
      <c r="AY53" s="83">
        <f>'SO 01 - Demolice budovy N...'!J33</f>
        <v>0</v>
      </c>
      <c r="AZ53" s="83">
        <f>'SO 01 - Demolice budovy N...'!F30</f>
        <v>0</v>
      </c>
      <c r="BA53" s="83">
        <f>'SO 01 - Demolice budovy N...'!F31</f>
        <v>0</v>
      </c>
      <c r="BB53" s="83">
        <f>'SO 01 - Demolice budovy N...'!F32</f>
        <v>0</v>
      </c>
      <c r="BC53" s="83">
        <f>'SO 01 - Demolice budovy N...'!F33</f>
        <v>0</v>
      </c>
      <c r="BD53" s="85">
        <f>'SO 01 - Demolice budovy N...'!F34</f>
        <v>0</v>
      </c>
      <c r="BT53" s="86" t="s">
        <v>80</v>
      </c>
      <c r="BV53" s="86" t="s">
        <v>76</v>
      </c>
      <c r="BW53" s="86" t="s">
        <v>84</v>
      </c>
      <c r="BX53" s="86" t="s">
        <v>7</v>
      </c>
      <c r="CL53" s="86" t="s">
        <v>21</v>
      </c>
      <c r="CM53" s="86" t="s">
        <v>85</v>
      </c>
    </row>
    <row r="54" spans="1:91" s="5" customFormat="1" ht="16.5" customHeight="1">
      <c r="A54" s="77" t="s">
        <v>78</v>
      </c>
      <c r="B54" s="78"/>
      <c r="C54" s="79"/>
      <c r="D54" s="282" t="s">
        <v>86</v>
      </c>
      <c r="E54" s="282"/>
      <c r="F54" s="282"/>
      <c r="G54" s="282"/>
      <c r="H54" s="282"/>
      <c r="I54" s="80"/>
      <c r="J54" s="282" t="s">
        <v>87</v>
      </c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71" t="e">
        <f>#REF!</f>
        <v>#REF!</v>
      </c>
      <c r="AH54" s="272"/>
      <c r="AI54" s="272"/>
      <c r="AJ54" s="272"/>
      <c r="AK54" s="272"/>
      <c r="AL54" s="272"/>
      <c r="AM54" s="272"/>
      <c r="AN54" s="271" t="e">
        <f t="shared" si="0"/>
        <v>#REF!</v>
      </c>
      <c r="AO54" s="272"/>
      <c r="AP54" s="272"/>
      <c r="AQ54" s="81" t="s">
        <v>79</v>
      </c>
      <c r="AR54" s="78"/>
      <c r="AS54" s="82">
        <v>0</v>
      </c>
      <c r="AT54" s="83" t="e">
        <f t="shared" si="1"/>
        <v>#REF!</v>
      </c>
      <c r="AU54" s="84" t="e">
        <f>#REF!</f>
        <v>#REF!</v>
      </c>
      <c r="AV54" s="83" t="e">
        <f>#REF!</f>
        <v>#REF!</v>
      </c>
      <c r="AW54" s="83" t="e">
        <f>#REF!</f>
        <v>#REF!</v>
      </c>
      <c r="AX54" s="83" t="e">
        <f>#REF!</f>
        <v>#REF!</v>
      </c>
      <c r="AY54" s="83" t="e">
        <f>#REF!</f>
        <v>#REF!</v>
      </c>
      <c r="AZ54" s="83" t="e">
        <f>#REF!</f>
        <v>#REF!</v>
      </c>
      <c r="BA54" s="83" t="e">
        <f>#REF!</f>
        <v>#REF!</v>
      </c>
      <c r="BB54" s="83" t="e">
        <f>#REF!</f>
        <v>#REF!</v>
      </c>
      <c r="BC54" s="83" t="e">
        <f>#REF!</f>
        <v>#REF!</v>
      </c>
      <c r="BD54" s="85" t="e">
        <f>#REF!</f>
        <v>#REF!</v>
      </c>
      <c r="BT54" s="86" t="s">
        <v>80</v>
      </c>
      <c r="BV54" s="86" t="s">
        <v>76</v>
      </c>
      <c r="BW54" s="86" t="s">
        <v>88</v>
      </c>
      <c r="BX54" s="86" t="s">
        <v>7</v>
      </c>
      <c r="CL54" s="86" t="s">
        <v>21</v>
      </c>
      <c r="CM54" s="86" t="s">
        <v>85</v>
      </c>
    </row>
    <row r="55" spans="1:91" s="5" customFormat="1" ht="16.5" customHeight="1">
      <c r="A55" s="77" t="s">
        <v>78</v>
      </c>
      <c r="B55" s="78"/>
      <c r="C55" s="79"/>
      <c r="D55" s="282" t="s">
        <v>89</v>
      </c>
      <c r="E55" s="282"/>
      <c r="F55" s="282"/>
      <c r="G55" s="282"/>
      <c r="H55" s="282"/>
      <c r="I55" s="80"/>
      <c r="J55" s="282" t="s">
        <v>90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71" t="e">
        <f>#REF!</f>
        <v>#REF!</v>
      </c>
      <c r="AH55" s="272"/>
      <c r="AI55" s="272"/>
      <c r="AJ55" s="272"/>
      <c r="AK55" s="272"/>
      <c r="AL55" s="272"/>
      <c r="AM55" s="272"/>
      <c r="AN55" s="271" t="e">
        <f t="shared" si="0"/>
        <v>#REF!</v>
      </c>
      <c r="AO55" s="272"/>
      <c r="AP55" s="272"/>
      <c r="AQ55" s="81" t="s">
        <v>79</v>
      </c>
      <c r="AR55" s="78"/>
      <c r="AS55" s="82">
        <v>0</v>
      </c>
      <c r="AT55" s="83" t="e">
        <f t="shared" si="1"/>
        <v>#REF!</v>
      </c>
      <c r="AU55" s="84" t="e">
        <f>#REF!</f>
        <v>#REF!</v>
      </c>
      <c r="AV55" s="83" t="e">
        <f>#REF!</f>
        <v>#REF!</v>
      </c>
      <c r="AW55" s="83" t="e">
        <f>#REF!</f>
        <v>#REF!</v>
      </c>
      <c r="AX55" s="83" t="e">
        <f>#REF!</f>
        <v>#REF!</v>
      </c>
      <c r="AY55" s="83" t="e">
        <f>#REF!</f>
        <v>#REF!</v>
      </c>
      <c r="AZ55" s="83" t="e">
        <f>#REF!</f>
        <v>#REF!</v>
      </c>
      <c r="BA55" s="83" t="e">
        <f>#REF!</f>
        <v>#REF!</v>
      </c>
      <c r="BB55" s="83" t="e">
        <f>#REF!</f>
        <v>#REF!</v>
      </c>
      <c r="BC55" s="83" t="e">
        <f>#REF!</f>
        <v>#REF!</v>
      </c>
      <c r="BD55" s="85" t="e">
        <f>#REF!</f>
        <v>#REF!</v>
      </c>
      <c r="BT55" s="86" t="s">
        <v>80</v>
      </c>
      <c r="BV55" s="86" t="s">
        <v>76</v>
      </c>
      <c r="BW55" s="86" t="s">
        <v>91</v>
      </c>
      <c r="BX55" s="86" t="s">
        <v>7</v>
      </c>
      <c r="CL55" s="86" t="s">
        <v>21</v>
      </c>
      <c r="CM55" s="86" t="s">
        <v>85</v>
      </c>
    </row>
    <row r="56" spans="1:91" s="5" customFormat="1" ht="31.5" customHeight="1">
      <c r="A56" s="77" t="s">
        <v>78</v>
      </c>
      <c r="B56" s="78"/>
      <c r="C56" s="79"/>
      <c r="D56" s="282" t="s">
        <v>92</v>
      </c>
      <c r="E56" s="282"/>
      <c r="F56" s="282"/>
      <c r="G56" s="282"/>
      <c r="H56" s="282"/>
      <c r="I56" s="80"/>
      <c r="J56" s="282" t="s">
        <v>93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71" t="e">
        <f>#REF!</f>
        <v>#REF!</v>
      </c>
      <c r="AH56" s="272"/>
      <c r="AI56" s="272"/>
      <c r="AJ56" s="272"/>
      <c r="AK56" s="272"/>
      <c r="AL56" s="272"/>
      <c r="AM56" s="272"/>
      <c r="AN56" s="271" t="e">
        <f t="shared" si="0"/>
        <v>#REF!</v>
      </c>
      <c r="AO56" s="272"/>
      <c r="AP56" s="272"/>
      <c r="AQ56" s="81" t="s">
        <v>79</v>
      </c>
      <c r="AR56" s="78"/>
      <c r="AS56" s="82">
        <v>0</v>
      </c>
      <c r="AT56" s="83" t="e">
        <f t="shared" si="1"/>
        <v>#REF!</v>
      </c>
      <c r="AU56" s="84" t="e">
        <f>#REF!</f>
        <v>#REF!</v>
      </c>
      <c r="AV56" s="83" t="e">
        <f>#REF!</f>
        <v>#REF!</v>
      </c>
      <c r="AW56" s="83" t="e">
        <f>#REF!</f>
        <v>#REF!</v>
      </c>
      <c r="AX56" s="83" t="e">
        <f>#REF!</f>
        <v>#REF!</v>
      </c>
      <c r="AY56" s="83" t="e">
        <f>#REF!</f>
        <v>#REF!</v>
      </c>
      <c r="AZ56" s="83" t="e">
        <f>#REF!</f>
        <v>#REF!</v>
      </c>
      <c r="BA56" s="83" t="e">
        <f>#REF!</f>
        <v>#REF!</v>
      </c>
      <c r="BB56" s="83" t="e">
        <f>#REF!</f>
        <v>#REF!</v>
      </c>
      <c r="BC56" s="83" t="e">
        <f>#REF!</f>
        <v>#REF!</v>
      </c>
      <c r="BD56" s="85" t="e">
        <f>#REF!</f>
        <v>#REF!</v>
      </c>
      <c r="BT56" s="86" t="s">
        <v>80</v>
      </c>
      <c r="BV56" s="86" t="s">
        <v>76</v>
      </c>
      <c r="BW56" s="86" t="s">
        <v>94</v>
      </c>
      <c r="BX56" s="86" t="s">
        <v>7</v>
      </c>
      <c r="CL56" s="86" t="s">
        <v>21</v>
      </c>
      <c r="CM56" s="86" t="s">
        <v>85</v>
      </c>
    </row>
    <row r="57" spans="1:91" s="5" customFormat="1" ht="16.5" customHeight="1">
      <c r="A57" s="77" t="s">
        <v>78</v>
      </c>
      <c r="B57" s="78"/>
      <c r="C57" s="79"/>
      <c r="D57" s="282" t="s">
        <v>95</v>
      </c>
      <c r="E57" s="282"/>
      <c r="F57" s="282"/>
      <c r="G57" s="282"/>
      <c r="H57" s="282"/>
      <c r="I57" s="80"/>
      <c r="J57" s="282" t="s">
        <v>96</v>
      </c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71" t="e">
        <f>#REF!</f>
        <v>#REF!</v>
      </c>
      <c r="AH57" s="272"/>
      <c r="AI57" s="272"/>
      <c r="AJ57" s="272"/>
      <c r="AK57" s="272"/>
      <c r="AL57" s="272"/>
      <c r="AM57" s="272"/>
      <c r="AN57" s="271" t="e">
        <f t="shared" si="0"/>
        <v>#REF!</v>
      </c>
      <c r="AO57" s="272"/>
      <c r="AP57" s="272"/>
      <c r="AQ57" s="81" t="s">
        <v>79</v>
      </c>
      <c r="AR57" s="78"/>
      <c r="AS57" s="82">
        <v>0</v>
      </c>
      <c r="AT57" s="83" t="e">
        <f t="shared" si="1"/>
        <v>#REF!</v>
      </c>
      <c r="AU57" s="84" t="e">
        <f>#REF!</f>
        <v>#REF!</v>
      </c>
      <c r="AV57" s="83" t="e">
        <f>#REF!</f>
        <v>#REF!</v>
      </c>
      <c r="AW57" s="83" t="e">
        <f>#REF!</f>
        <v>#REF!</v>
      </c>
      <c r="AX57" s="83" t="e">
        <f>#REF!</f>
        <v>#REF!</v>
      </c>
      <c r="AY57" s="83" t="e">
        <f>#REF!</f>
        <v>#REF!</v>
      </c>
      <c r="AZ57" s="83" t="e">
        <f>#REF!</f>
        <v>#REF!</v>
      </c>
      <c r="BA57" s="83" t="e">
        <f>#REF!</f>
        <v>#REF!</v>
      </c>
      <c r="BB57" s="83" t="e">
        <f>#REF!</f>
        <v>#REF!</v>
      </c>
      <c r="BC57" s="83" t="e">
        <f>#REF!</f>
        <v>#REF!</v>
      </c>
      <c r="BD57" s="85" t="e">
        <f>#REF!</f>
        <v>#REF!</v>
      </c>
      <c r="BT57" s="86" t="s">
        <v>80</v>
      </c>
      <c r="BV57" s="86" t="s">
        <v>76</v>
      </c>
      <c r="BW57" s="86" t="s">
        <v>97</v>
      </c>
      <c r="BX57" s="86" t="s">
        <v>7</v>
      </c>
      <c r="CL57" s="86" t="s">
        <v>21</v>
      </c>
      <c r="CM57" s="86" t="s">
        <v>85</v>
      </c>
    </row>
    <row r="58" spans="1:91" s="5" customFormat="1" ht="16.5" customHeight="1">
      <c r="A58" s="77" t="s">
        <v>78</v>
      </c>
      <c r="B58" s="78"/>
      <c r="C58" s="79"/>
      <c r="D58" s="282" t="s">
        <v>98</v>
      </c>
      <c r="E58" s="282"/>
      <c r="F58" s="282"/>
      <c r="G58" s="282"/>
      <c r="H58" s="282"/>
      <c r="I58" s="80"/>
      <c r="J58" s="282" t="s">
        <v>99</v>
      </c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71" t="e">
        <f>#REF!</f>
        <v>#REF!</v>
      </c>
      <c r="AH58" s="272"/>
      <c r="AI58" s="272"/>
      <c r="AJ58" s="272"/>
      <c r="AK58" s="272"/>
      <c r="AL58" s="272"/>
      <c r="AM58" s="272"/>
      <c r="AN58" s="271" t="e">
        <f t="shared" si="0"/>
        <v>#REF!</v>
      </c>
      <c r="AO58" s="272"/>
      <c r="AP58" s="272"/>
      <c r="AQ58" s="81" t="s">
        <v>79</v>
      </c>
      <c r="AR58" s="78"/>
      <c r="AS58" s="82">
        <v>0</v>
      </c>
      <c r="AT58" s="83" t="e">
        <f t="shared" si="1"/>
        <v>#REF!</v>
      </c>
      <c r="AU58" s="84" t="e">
        <f>#REF!</f>
        <v>#REF!</v>
      </c>
      <c r="AV58" s="83" t="e">
        <f>#REF!</f>
        <v>#REF!</v>
      </c>
      <c r="AW58" s="83" t="e">
        <f>#REF!</f>
        <v>#REF!</v>
      </c>
      <c r="AX58" s="83" t="e">
        <f>#REF!</f>
        <v>#REF!</v>
      </c>
      <c r="AY58" s="83" t="e">
        <f>#REF!</f>
        <v>#REF!</v>
      </c>
      <c r="AZ58" s="83" t="e">
        <f>#REF!</f>
        <v>#REF!</v>
      </c>
      <c r="BA58" s="83" t="e">
        <f>#REF!</f>
        <v>#REF!</v>
      </c>
      <c r="BB58" s="83" t="e">
        <f>#REF!</f>
        <v>#REF!</v>
      </c>
      <c r="BC58" s="83" t="e">
        <f>#REF!</f>
        <v>#REF!</v>
      </c>
      <c r="BD58" s="85" t="e">
        <f>#REF!</f>
        <v>#REF!</v>
      </c>
      <c r="BT58" s="86" t="s">
        <v>80</v>
      </c>
      <c r="BV58" s="86" t="s">
        <v>76</v>
      </c>
      <c r="BW58" s="86" t="s">
        <v>100</v>
      </c>
      <c r="BX58" s="86" t="s">
        <v>7</v>
      </c>
      <c r="CL58" s="86" t="s">
        <v>21</v>
      </c>
      <c r="CM58" s="86" t="s">
        <v>85</v>
      </c>
    </row>
    <row r="59" spans="1:91" s="5" customFormat="1" ht="31.5" customHeight="1">
      <c r="A59" s="77" t="s">
        <v>78</v>
      </c>
      <c r="B59" s="78"/>
      <c r="C59" s="79"/>
      <c r="D59" s="282" t="s">
        <v>101</v>
      </c>
      <c r="E59" s="282"/>
      <c r="F59" s="282"/>
      <c r="G59" s="282"/>
      <c r="H59" s="282"/>
      <c r="I59" s="80"/>
      <c r="J59" s="282" t="s">
        <v>102</v>
      </c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71" t="e">
        <f>#REF!</f>
        <v>#REF!</v>
      </c>
      <c r="AH59" s="272"/>
      <c r="AI59" s="272"/>
      <c r="AJ59" s="272"/>
      <c r="AK59" s="272"/>
      <c r="AL59" s="272"/>
      <c r="AM59" s="272"/>
      <c r="AN59" s="271" t="e">
        <f t="shared" si="0"/>
        <v>#REF!</v>
      </c>
      <c r="AO59" s="272"/>
      <c r="AP59" s="272"/>
      <c r="AQ59" s="81" t="s">
        <v>79</v>
      </c>
      <c r="AR59" s="78"/>
      <c r="AS59" s="82">
        <v>0</v>
      </c>
      <c r="AT59" s="83" t="e">
        <f t="shared" si="1"/>
        <v>#REF!</v>
      </c>
      <c r="AU59" s="84" t="e">
        <f>#REF!</f>
        <v>#REF!</v>
      </c>
      <c r="AV59" s="83" t="e">
        <f>#REF!</f>
        <v>#REF!</v>
      </c>
      <c r="AW59" s="83" t="e">
        <f>#REF!</f>
        <v>#REF!</v>
      </c>
      <c r="AX59" s="83" t="e">
        <f>#REF!</f>
        <v>#REF!</v>
      </c>
      <c r="AY59" s="83" t="e">
        <f>#REF!</f>
        <v>#REF!</v>
      </c>
      <c r="AZ59" s="83" t="e">
        <f>#REF!</f>
        <v>#REF!</v>
      </c>
      <c r="BA59" s="83" t="e">
        <f>#REF!</f>
        <v>#REF!</v>
      </c>
      <c r="BB59" s="83" t="e">
        <f>#REF!</f>
        <v>#REF!</v>
      </c>
      <c r="BC59" s="83" t="e">
        <f>#REF!</f>
        <v>#REF!</v>
      </c>
      <c r="BD59" s="85" t="e">
        <f>#REF!</f>
        <v>#REF!</v>
      </c>
      <c r="BT59" s="86" t="s">
        <v>80</v>
      </c>
      <c r="BV59" s="86" t="s">
        <v>76</v>
      </c>
      <c r="BW59" s="86" t="s">
        <v>103</v>
      </c>
      <c r="BX59" s="86" t="s">
        <v>7</v>
      </c>
      <c r="CL59" s="86" t="s">
        <v>21</v>
      </c>
      <c r="CM59" s="86" t="s">
        <v>85</v>
      </c>
    </row>
    <row r="60" spans="1:91" s="5" customFormat="1" ht="16.5" customHeight="1">
      <c r="A60" s="77" t="s">
        <v>78</v>
      </c>
      <c r="B60" s="78"/>
      <c r="C60" s="79"/>
      <c r="D60" s="282" t="s">
        <v>104</v>
      </c>
      <c r="E60" s="282"/>
      <c r="F60" s="282"/>
      <c r="G60" s="282"/>
      <c r="H60" s="282"/>
      <c r="I60" s="80"/>
      <c r="J60" s="282" t="s">
        <v>105</v>
      </c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71" t="e">
        <f>#REF!</f>
        <v>#REF!</v>
      </c>
      <c r="AH60" s="272"/>
      <c r="AI60" s="272"/>
      <c r="AJ60" s="272"/>
      <c r="AK60" s="272"/>
      <c r="AL60" s="272"/>
      <c r="AM60" s="272"/>
      <c r="AN60" s="271" t="e">
        <f t="shared" si="0"/>
        <v>#REF!</v>
      </c>
      <c r="AO60" s="272"/>
      <c r="AP60" s="272"/>
      <c r="AQ60" s="81" t="s">
        <v>79</v>
      </c>
      <c r="AR60" s="78"/>
      <c r="AS60" s="82">
        <v>0</v>
      </c>
      <c r="AT60" s="83" t="e">
        <f t="shared" si="1"/>
        <v>#REF!</v>
      </c>
      <c r="AU60" s="84" t="e">
        <f>#REF!</f>
        <v>#REF!</v>
      </c>
      <c r="AV60" s="83" t="e">
        <f>#REF!</f>
        <v>#REF!</v>
      </c>
      <c r="AW60" s="83" t="e">
        <f>#REF!</f>
        <v>#REF!</v>
      </c>
      <c r="AX60" s="83" t="e">
        <f>#REF!</f>
        <v>#REF!</v>
      </c>
      <c r="AY60" s="83" t="e">
        <f>#REF!</f>
        <v>#REF!</v>
      </c>
      <c r="AZ60" s="83" t="e">
        <f>#REF!</f>
        <v>#REF!</v>
      </c>
      <c r="BA60" s="83" t="e">
        <f>#REF!</f>
        <v>#REF!</v>
      </c>
      <c r="BB60" s="83" t="e">
        <f>#REF!</f>
        <v>#REF!</v>
      </c>
      <c r="BC60" s="83" t="e">
        <f>#REF!</f>
        <v>#REF!</v>
      </c>
      <c r="BD60" s="85" t="e">
        <f>#REF!</f>
        <v>#REF!</v>
      </c>
      <c r="BT60" s="86" t="s">
        <v>80</v>
      </c>
      <c r="BV60" s="86" t="s">
        <v>76</v>
      </c>
      <c r="BW60" s="86" t="s">
        <v>106</v>
      </c>
      <c r="BX60" s="86" t="s">
        <v>7</v>
      </c>
      <c r="CL60" s="86" t="s">
        <v>21</v>
      </c>
      <c r="CM60" s="86" t="s">
        <v>85</v>
      </c>
    </row>
    <row r="61" spans="1:91" s="5" customFormat="1" ht="16.5" customHeight="1">
      <c r="A61" s="77" t="s">
        <v>78</v>
      </c>
      <c r="B61" s="78"/>
      <c r="C61" s="79"/>
      <c r="D61" s="282" t="s">
        <v>107</v>
      </c>
      <c r="E61" s="282"/>
      <c r="F61" s="282"/>
      <c r="G61" s="282"/>
      <c r="H61" s="282"/>
      <c r="I61" s="80"/>
      <c r="J61" s="282" t="s">
        <v>108</v>
      </c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71" t="e">
        <f>#REF!</f>
        <v>#REF!</v>
      </c>
      <c r="AH61" s="272"/>
      <c r="AI61" s="272"/>
      <c r="AJ61" s="272"/>
      <c r="AK61" s="272"/>
      <c r="AL61" s="272"/>
      <c r="AM61" s="272"/>
      <c r="AN61" s="271" t="e">
        <f t="shared" si="0"/>
        <v>#REF!</v>
      </c>
      <c r="AO61" s="272"/>
      <c r="AP61" s="272"/>
      <c r="AQ61" s="81" t="s">
        <v>79</v>
      </c>
      <c r="AR61" s="78"/>
      <c r="AS61" s="82">
        <v>0</v>
      </c>
      <c r="AT61" s="83" t="e">
        <f t="shared" si="1"/>
        <v>#REF!</v>
      </c>
      <c r="AU61" s="84" t="e">
        <f>#REF!</f>
        <v>#REF!</v>
      </c>
      <c r="AV61" s="83" t="e">
        <f>#REF!</f>
        <v>#REF!</v>
      </c>
      <c r="AW61" s="83" t="e">
        <f>#REF!</f>
        <v>#REF!</v>
      </c>
      <c r="AX61" s="83" t="e">
        <f>#REF!</f>
        <v>#REF!</v>
      </c>
      <c r="AY61" s="83" t="e">
        <f>#REF!</f>
        <v>#REF!</v>
      </c>
      <c r="AZ61" s="83" t="e">
        <f>#REF!</f>
        <v>#REF!</v>
      </c>
      <c r="BA61" s="83" t="e">
        <f>#REF!</f>
        <v>#REF!</v>
      </c>
      <c r="BB61" s="83" t="e">
        <f>#REF!</f>
        <v>#REF!</v>
      </c>
      <c r="BC61" s="83" t="e">
        <f>#REF!</f>
        <v>#REF!</v>
      </c>
      <c r="BD61" s="85" t="e">
        <f>#REF!</f>
        <v>#REF!</v>
      </c>
      <c r="BT61" s="86" t="s">
        <v>80</v>
      </c>
      <c r="BV61" s="86" t="s">
        <v>76</v>
      </c>
      <c r="BW61" s="86" t="s">
        <v>109</v>
      </c>
      <c r="BX61" s="86" t="s">
        <v>7</v>
      </c>
      <c r="CL61" s="86" t="s">
        <v>21</v>
      </c>
      <c r="CM61" s="86" t="s">
        <v>85</v>
      </c>
    </row>
    <row r="62" spans="1:91" s="5" customFormat="1" ht="16.5" customHeight="1">
      <c r="A62" s="77" t="s">
        <v>78</v>
      </c>
      <c r="B62" s="78"/>
      <c r="C62" s="79"/>
      <c r="D62" s="282" t="s">
        <v>110</v>
      </c>
      <c r="E62" s="282"/>
      <c r="F62" s="282"/>
      <c r="G62" s="282"/>
      <c r="H62" s="282"/>
      <c r="I62" s="80"/>
      <c r="J62" s="282" t="s">
        <v>111</v>
      </c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71" t="e">
        <f>#REF!</f>
        <v>#REF!</v>
      </c>
      <c r="AH62" s="272"/>
      <c r="AI62" s="272"/>
      <c r="AJ62" s="272"/>
      <c r="AK62" s="272"/>
      <c r="AL62" s="272"/>
      <c r="AM62" s="272"/>
      <c r="AN62" s="271" t="e">
        <f t="shared" si="0"/>
        <v>#REF!</v>
      </c>
      <c r="AO62" s="272"/>
      <c r="AP62" s="272"/>
      <c r="AQ62" s="81" t="s">
        <v>79</v>
      </c>
      <c r="AR62" s="78"/>
      <c r="AS62" s="82">
        <v>0</v>
      </c>
      <c r="AT62" s="83" t="e">
        <f t="shared" si="1"/>
        <v>#REF!</v>
      </c>
      <c r="AU62" s="84" t="e">
        <f>#REF!</f>
        <v>#REF!</v>
      </c>
      <c r="AV62" s="83" t="e">
        <f>#REF!</f>
        <v>#REF!</v>
      </c>
      <c r="AW62" s="83" t="e">
        <f>#REF!</f>
        <v>#REF!</v>
      </c>
      <c r="AX62" s="83" t="e">
        <f>#REF!</f>
        <v>#REF!</v>
      </c>
      <c r="AY62" s="83" t="e">
        <f>#REF!</f>
        <v>#REF!</v>
      </c>
      <c r="AZ62" s="83" t="e">
        <f>#REF!</f>
        <v>#REF!</v>
      </c>
      <c r="BA62" s="83" t="e">
        <f>#REF!</f>
        <v>#REF!</v>
      </c>
      <c r="BB62" s="83" t="e">
        <f>#REF!</f>
        <v>#REF!</v>
      </c>
      <c r="BC62" s="83" t="e">
        <f>#REF!</f>
        <v>#REF!</v>
      </c>
      <c r="BD62" s="85" t="e">
        <f>#REF!</f>
        <v>#REF!</v>
      </c>
      <c r="BT62" s="86" t="s">
        <v>80</v>
      </c>
      <c r="BV62" s="86" t="s">
        <v>76</v>
      </c>
      <c r="BW62" s="86" t="s">
        <v>112</v>
      </c>
      <c r="BX62" s="86" t="s">
        <v>7</v>
      </c>
      <c r="CL62" s="86" t="s">
        <v>21</v>
      </c>
      <c r="CM62" s="86" t="s">
        <v>85</v>
      </c>
    </row>
    <row r="63" spans="1:91" s="5" customFormat="1" ht="16.5" customHeight="1">
      <c r="A63" s="77" t="s">
        <v>78</v>
      </c>
      <c r="B63" s="78"/>
      <c r="C63" s="79"/>
      <c r="D63" s="282" t="s">
        <v>113</v>
      </c>
      <c r="E63" s="282"/>
      <c r="F63" s="282"/>
      <c r="G63" s="282"/>
      <c r="H63" s="282"/>
      <c r="I63" s="80"/>
      <c r="J63" s="282" t="s">
        <v>114</v>
      </c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71" t="e">
        <f>#REF!</f>
        <v>#REF!</v>
      </c>
      <c r="AH63" s="272"/>
      <c r="AI63" s="272"/>
      <c r="AJ63" s="272"/>
      <c r="AK63" s="272"/>
      <c r="AL63" s="272"/>
      <c r="AM63" s="272"/>
      <c r="AN63" s="271" t="e">
        <f t="shared" si="0"/>
        <v>#REF!</v>
      </c>
      <c r="AO63" s="272"/>
      <c r="AP63" s="272"/>
      <c r="AQ63" s="81" t="s">
        <v>79</v>
      </c>
      <c r="AR63" s="78"/>
      <c r="AS63" s="82">
        <v>0</v>
      </c>
      <c r="AT63" s="83" t="e">
        <f t="shared" si="1"/>
        <v>#REF!</v>
      </c>
      <c r="AU63" s="84" t="e">
        <f>#REF!</f>
        <v>#REF!</v>
      </c>
      <c r="AV63" s="83" t="e">
        <f>#REF!</f>
        <v>#REF!</v>
      </c>
      <c r="AW63" s="83" t="e">
        <f>#REF!</f>
        <v>#REF!</v>
      </c>
      <c r="AX63" s="83" t="e">
        <f>#REF!</f>
        <v>#REF!</v>
      </c>
      <c r="AY63" s="83" t="e">
        <f>#REF!</f>
        <v>#REF!</v>
      </c>
      <c r="AZ63" s="83" t="e">
        <f>#REF!</f>
        <v>#REF!</v>
      </c>
      <c r="BA63" s="83" t="e">
        <f>#REF!</f>
        <v>#REF!</v>
      </c>
      <c r="BB63" s="83" t="e">
        <f>#REF!</f>
        <v>#REF!</v>
      </c>
      <c r="BC63" s="83" t="e">
        <f>#REF!</f>
        <v>#REF!</v>
      </c>
      <c r="BD63" s="85" t="e">
        <f>#REF!</f>
        <v>#REF!</v>
      </c>
      <c r="BT63" s="86" t="s">
        <v>80</v>
      </c>
      <c r="BV63" s="86" t="s">
        <v>76</v>
      </c>
      <c r="BW63" s="86" t="s">
        <v>115</v>
      </c>
      <c r="BX63" s="86" t="s">
        <v>7</v>
      </c>
      <c r="CL63" s="86" t="s">
        <v>21</v>
      </c>
      <c r="CM63" s="86" t="s">
        <v>85</v>
      </c>
    </row>
    <row r="64" spans="1:91" s="5" customFormat="1" ht="16.5" customHeight="1">
      <c r="A64" s="77" t="s">
        <v>78</v>
      </c>
      <c r="B64" s="78"/>
      <c r="C64" s="79"/>
      <c r="D64" s="282" t="s">
        <v>116</v>
      </c>
      <c r="E64" s="282"/>
      <c r="F64" s="282"/>
      <c r="G64" s="282"/>
      <c r="H64" s="282"/>
      <c r="I64" s="80"/>
      <c r="J64" s="282" t="s">
        <v>117</v>
      </c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71" t="e">
        <f>#REF!</f>
        <v>#REF!</v>
      </c>
      <c r="AH64" s="272"/>
      <c r="AI64" s="272"/>
      <c r="AJ64" s="272"/>
      <c r="AK64" s="272"/>
      <c r="AL64" s="272"/>
      <c r="AM64" s="272"/>
      <c r="AN64" s="271" t="e">
        <f t="shared" si="0"/>
        <v>#REF!</v>
      </c>
      <c r="AO64" s="272"/>
      <c r="AP64" s="272"/>
      <c r="AQ64" s="81" t="s">
        <v>79</v>
      </c>
      <c r="AR64" s="78"/>
      <c r="AS64" s="82">
        <v>0</v>
      </c>
      <c r="AT64" s="83" t="e">
        <f t="shared" si="1"/>
        <v>#REF!</v>
      </c>
      <c r="AU64" s="84" t="e">
        <f>#REF!</f>
        <v>#REF!</v>
      </c>
      <c r="AV64" s="83" t="e">
        <f>#REF!</f>
        <v>#REF!</v>
      </c>
      <c r="AW64" s="83" t="e">
        <f>#REF!</f>
        <v>#REF!</v>
      </c>
      <c r="AX64" s="83" t="e">
        <f>#REF!</f>
        <v>#REF!</v>
      </c>
      <c r="AY64" s="83" t="e">
        <f>#REF!</f>
        <v>#REF!</v>
      </c>
      <c r="AZ64" s="83" t="e">
        <f>#REF!</f>
        <v>#REF!</v>
      </c>
      <c r="BA64" s="83" t="e">
        <f>#REF!</f>
        <v>#REF!</v>
      </c>
      <c r="BB64" s="83" t="e">
        <f>#REF!</f>
        <v>#REF!</v>
      </c>
      <c r="BC64" s="83" t="e">
        <f>#REF!</f>
        <v>#REF!</v>
      </c>
      <c r="BD64" s="85" t="e">
        <f>#REF!</f>
        <v>#REF!</v>
      </c>
      <c r="BT64" s="86" t="s">
        <v>80</v>
      </c>
      <c r="BV64" s="86" t="s">
        <v>76</v>
      </c>
      <c r="BW64" s="86" t="s">
        <v>118</v>
      </c>
      <c r="BX64" s="86" t="s">
        <v>7</v>
      </c>
      <c r="CL64" s="86" t="s">
        <v>21</v>
      </c>
      <c r="CM64" s="86" t="s">
        <v>85</v>
      </c>
    </row>
    <row r="65" spans="1:91" s="5" customFormat="1" ht="31.5" customHeight="1">
      <c r="A65" s="77" t="s">
        <v>78</v>
      </c>
      <c r="B65" s="78"/>
      <c r="C65" s="79"/>
      <c r="D65" s="282" t="s">
        <v>119</v>
      </c>
      <c r="E65" s="282"/>
      <c r="F65" s="282"/>
      <c r="G65" s="282"/>
      <c r="H65" s="282"/>
      <c r="I65" s="80"/>
      <c r="J65" s="282" t="s">
        <v>93</v>
      </c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71">
        <f>'SO 01a - Demolice budovy ...'!J27</f>
        <v>0</v>
      </c>
      <c r="AH65" s="272"/>
      <c r="AI65" s="272"/>
      <c r="AJ65" s="272"/>
      <c r="AK65" s="272"/>
      <c r="AL65" s="272"/>
      <c r="AM65" s="272"/>
      <c r="AN65" s="271">
        <f t="shared" si="0"/>
        <v>0</v>
      </c>
      <c r="AO65" s="272"/>
      <c r="AP65" s="272"/>
      <c r="AQ65" s="81" t="s">
        <v>79</v>
      </c>
      <c r="AR65" s="78"/>
      <c r="AS65" s="87">
        <v>0</v>
      </c>
      <c r="AT65" s="88">
        <f t="shared" si="1"/>
        <v>0</v>
      </c>
      <c r="AU65" s="89">
        <f>'SO 01a - Demolice budovy ...'!P79</f>
        <v>0</v>
      </c>
      <c r="AV65" s="88">
        <f>'SO 01a - Demolice budovy ...'!J30</f>
        <v>0</v>
      </c>
      <c r="AW65" s="88">
        <f>'SO 01a - Demolice budovy ...'!J31</f>
        <v>0</v>
      </c>
      <c r="AX65" s="88">
        <f>'SO 01a - Demolice budovy ...'!J32</f>
        <v>0</v>
      </c>
      <c r="AY65" s="88">
        <f>'SO 01a - Demolice budovy ...'!J33</f>
        <v>0</v>
      </c>
      <c r="AZ65" s="88">
        <f>'SO 01a - Demolice budovy ...'!F30</f>
        <v>0</v>
      </c>
      <c r="BA65" s="88">
        <f>'SO 01a - Demolice budovy ...'!F31</f>
        <v>0</v>
      </c>
      <c r="BB65" s="88">
        <f>'SO 01a - Demolice budovy ...'!F32</f>
        <v>0</v>
      </c>
      <c r="BC65" s="88">
        <f>'SO 01a - Demolice budovy ...'!F33</f>
        <v>0</v>
      </c>
      <c r="BD65" s="90">
        <f>'SO 01a - Demolice budovy ...'!F34</f>
        <v>0</v>
      </c>
      <c r="BT65" s="86" t="s">
        <v>80</v>
      </c>
      <c r="BV65" s="86" t="s">
        <v>76</v>
      </c>
      <c r="BW65" s="86" t="s">
        <v>120</v>
      </c>
      <c r="BX65" s="86" t="s">
        <v>7</v>
      </c>
      <c r="CL65" s="86" t="s">
        <v>21</v>
      </c>
      <c r="CM65" s="86" t="s">
        <v>85</v>
      </c>
    </row>
    <row r="66" spans="1:91" s="1" customFormat="1" ht="30" customHeight="1">
      <c r="B66" s="37"/>
      <c r="AR66" s="37"/>
    </row>
    <row r="67" spans="1:91" s="1" customFormat="1" ht="7" customHeigh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37"/>
    </row>
  </sheetData>
  <sheetProtection algorithmName="SHA-512" hashValue="r2dHx8BNoFHwxhzvW1jKPWeFtk9zrLedukKFOVSETGLTZph1PvDhQIrE4jHqZpArsuY7SGEVHEseREeVHffFZA==" saltValue="59n0TE4FnxGXCxnosks2kbvlUC1U1gkTOdxIcUfoCoYstwEdaC5qpNHPCifZjhFmM+G2FZU8NKo0aDnhyaKHfw==" spinCount="100000" sheet="1" objects="1" scenarios="1" formatColumns="0" formatRows="0"/>
  <mergeCells count="93">
    <mergeCell ref="J61:AF61"/>
    <mergeCell ref="J62:AF62"/>
    <mergeCell ref="J63:AF63"/>
    <mergeCell ref="AG51:AM51"/>
    <mergeCell ref="AG59:AM59"/>
    <mergeCell ref="AG60:AM60"/>
    <mergeCell ref="AG61:AM61"/>
    <mergeCell ref="AG62:AM62"/>
    <mergeCell ref="L42:AO42"/>
    <mergeCell ref="AM44:AN44"/>
    <mergeCell ref="I49:AF49"/>
    <mergeCell ref="AG49:AM49"/>
    <mergeCell ref="J53:AF53"/>
    <mergeCell ref="J54:AF54"/>
    <mergeCell ref="J55:AF55"/>
    <mergeCell ref="J56:AF56"/>
    <mergeCell ref="J57:AF57"/>
    <mergeCell ref="J58:AF58"/>
    <mergeCell ref="J59:AF59"/>
    <mergeCell ref="J60:AF60"/>
    <mergeCell ref="D64:H64"/>
    <mergeCell ref="D65:H65"/>
    <mergeCell ref="AM46:AP46"/>
    <mergeCell ref="AS46:AT48"/>
    <mergeCell ref="AN49:AP49"/>
    <mergeCell ref="J65:AF65"/>
    <mergeCell ref="J64:AF64"/>
    <mergeCell ref="AG64:AM64"/>
    <mergeCell ref="AG63:AM63"/>
    <mergeCell ref="AG65:AM65"/>
    <mergeCell ref="AN53:AP53"/>
    <mergeCell ref="AN52:AP52"/>
    <mergeCell ref="AG52:AM52"/>
    <mergeCell ref="AG53:AM53"/>
    <mergeCell ref="AG54:AM54"/>
    <mergeCell ref="AG55:AM55"/>
    <mergeCell ref="D59:H59"/>
    <mergeCell ref="D60:H60"/>
    <mergeCell ref="D61:H61"/>
    <mergeCell ref="D62:H62"/>
    <mergeCell ref="D63:H63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AG56:AM56"/>
    <mergeCell ref="AG57:AM57"/>
    <mergeCell ref="AG58:AM58"/>
    <mergeCell ref="AN65:AP65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N60:AP60"/>
    <mergeCell ref="AN61:AP61"/>
    <mergeCell ref="AN62:AP62"/>
    <mergeCell ref="AN63:AP63"/>
    <mergeCell ref="AN64:AP64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30:O30"/>
    <mergeCell ref="AK30:AO30"/>
    <mergeCell ref="K6:AO6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ZLKL - Přístavba výrobní ...'!C2" display="/" xr:uid="{00000000-0004-0000-0000-000002000000}"/>
    <hyperlink ref="A53" location="'SO 01 - Demolice budovy N...'!C2" display="/" xr:uid="{00000000-0004-0000-0000-000003000000}"/>
    <hyperlink ref="A54" location="'SO 02 - Přípravné práce'!C2" display="/" xr:uid="{00000000-0004-0000-0000-000004000000}"/>
    <hyperlink ref="A55" location="'SO 03 - Pilotové založení'!C2" display="/" xr:uid="{00000000-0004-0000-0000-000005000000}"/>
    <hyperlink ref="A56" location="'SO 04 - Demolice budovy s...'!C2" display="/" xr:uid="{00000000-0004-0000-0000-000006000000}"/>
    <hyperlink ref="A57" location="'SO 05 - Stavební práce'!C2" display="/" xr:uid="{00000000-0004-0000-0000-000007000000}"/>
    <hyperlink ref="A58" location="'SO 06 - ŽB prefa skelet'!C2" display="/" xr:uid="{00000000-0004-0000-0000-000008000000}"/>
    <hyperlink ref="A59" location="'SO 07 - Obvodový plášť, s...'!C2" display="/" xr:uid="{00000000-0004-0000-0000-000009000000}"/>
    <hyperlink ref="A60" location="'SO 08 - Střešní plášť'!C2" display="/" xr:uid="{00000000-0004-0000-0000-00000A000000}"/>
    <hyperlink ref="A61" location="'SO 09 - Malby, nátěry'!C2" display="/" xr:uid="{00000000-0004-0000-0000-00000B000000}"/>
    <hyperlink ref="A62" location="'SO 10 - Výplně otvorů - okna'!C2" display="/" xr:uid="{00000000-0004-0000-0000-00000C000000}"/>
    <hyperlink ref="A63" location="'SO 11 - Výplně otvorů - d...'!C2" display="/" xr:uid="{00000000-0004-0000-0000-00000D000000}"/>
    <hyperlink ref="A64" location="'SO 12 - Komunikace, zpevn...'!C2" display="/" xr:uid="{00000000-0004-0000-0000-00000E000000}"/>
    <hyperlink ref="A65" location="'SO 01a - Demolice budovy ...'!C2" display="/" xr:uid="{00000000-0004-0000-0000-00000F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82"/>
  <sheetViews>
    <sheetView showGridLines="0" workbookViewId="0">
      <pane ySplit="1" topLeftCell="A45" activePane="bottomLeft" state="frozen"/>
      <selection pane="bottomLeft"/>
    </sheetView>
  </sheetViews>
  <sheetFormatPr defaultRowHeight="15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91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19"/>
      <c r="B1" s="15"/>
      <c r="C1" s="15"/>
      <c r="D1" s="16" t="s">
        <v>1</v>
      </c>
      <c r="E1" s="15"/>
      <c r="F1" s="92" t="s">
        <v>121</v>
      </c>
      <c r="G1" s="298" t="s">
        <v>122</v>
      </c>
      <c r="H1" s="298"/>
      <c r="I1" s="93"/>
      <c r="J1" s="92" t="s">
        <v>123</v>
      </c>
      <c r="K1" s="16" t="s">
        <v>124</v>
      </c>
      <c r="L1" s="92" t="s">
        <v>125</v>
      </c>
      <c r="M1" s="92"/>
      <c r="N1" s="92"/>
      <c r="O1" s="92"/>
      <c r="P1" s="92"/>
      <c r="Q1" s="92"/>
      <c r="R1" s="92"/>
      <c r="S1" s="92"/>
      <c r="T1" s="9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7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21" t="s">
        <v>7</v>
      </c>
    </row>
    <row r="3" spans="1:70" ht="7" customHeight="1">
      <c r="B3" s="22"/>
      <c r="C3" s="23"/>
      <c r="D3" s="23"/>
      <c r="E3" s="23"/>
      <c r="F3" s="23"/>
      <c r="G3" s="23"/>
      <c r="H3" s="23"/>
      <c r="I3" s="94"/>
      <c r="J3" s="23"/>
      <c r="K3" s="24"/>
      <c r="AT3" s="21" t="s">
        <v>85</v>
      </c>
    </row>
    <row r="4" spans="1:70" ht="37" customHeight="1">
      <c r="B4" s="25"/>
      <c r="D4" s="26" t="s">
        <v>126</v>
      </c>
      <c r="K4" s="27"/>
      <c r="M4" s="28" t="s">
        <v>12</v>
      </c>
      <c r="AT4" s="21" t="s">
        <v>6</v>
      </c>
    </row>
    <row r="5" spans="1:70" ht="7" customHeight="1">
      <c r="B5" s="25"/>
      <c r="K5" s="27"/>
    </row>
    <row r="6" spans="1:70" s="1" customFormat="1" ht="12">
      <c r="B6" s="37"/>
      <c r="D6" s="33" t="s">
        <v>18</v>
      </c>
      <c r="I6" s="95"/>
      <c r="K6" s="40"/>
    </row>
    <row r="7" spans="1:70" s="1" customFormat="1" ht="37" customHeight="1">
      <c r="B7" s="37"/>
      <c r="E7" s="291" t="s">
        <v>19</v>
      </c>
      <c r="F7" s="296"/>
      <c r="G7" s="296"/>
      <c r="H7" s="296"/>
      <c r="I7" s="95"/>
      <c r="K7" s="40"/>
    </row>
    <row r="8" spans="1:70" s="1" customFormat="1" ht="12">
      <c r="B8" s="37"/>
      <c r="I8" s="95"/>
      <c r="K8" s="40"/>
    </row>
    <row r="9" spans="1:70" s="1" customFormat="1" ht="14.4" customHeight="1">
      <c r="B9" s="37"/>
      <c r="D9" s="33" t="s">
        <v>20</v>
      </c>
      <c r="F9" s="31" t="s">
        <v>21</v>
      </c>
      <c r="I9" s="96" t="s">
        <v>22</v>
      </c>
      <c r="J9" s="31" t="s">
        <v>21</v>
      </c>
      <c r="K9" s="40"/>
    </row>
    <row r="10" spans="1:70" s="1" customFormat="1" ht="14.4" customHeight="1">
      <c r="B10" s="37"/>
      <c r="D10" s="33" t="s">
        <v>23</v>
      </c>
      <c r="F10" s="31" t="s">
        <v>24</v>
      </c>
      <c r="I10" s="96" t="s">
        <v>25</v>
      </c>
      <c r="J10" s="59" t="str">
        <f>'Rekapitulace stavby'!AN8</f>
        <v>23. 1. 2019</v>
      </c>
      <c r="K10" s="40"/>
    </row>
    <row r="11" spans="1:70" s="1" customFormat="1" ht="10.75" customHeight="1">
      <c r="B11" s="37"/>
      <c r="I11" s="95"/>
      <c r="K11" s="40"/>
    </row>
    <row r="12" spans="1:70" s="1" customFormat="1" ht="14.4" customHeight="1">
      <c r="B12" s="37"/>
      <c r="D12" s="33" t="s">
        <v>27</v>
      </c>
      <c r="I12" s="96" t="s">
        <v>28</v>
      </c>
      <c r="J12" s="31" t="s">
        <v>29</v>
      </c>
      <c r="K12" s="40"/>
    </row>
    <row r="13" spans="1:70" s="1" customFormat="1" ht="18" customHeight="1">
      <c r="B13" s="37"/>
      <c r="E13" s="31" t="s">
        <v>30</v>
      </c>
      <c r="I13" s="96" t="s">
        <v>31</v>
      </c>
      <c r="J13" s="31" t="s">
        <v>32</v>
      </c>
      <c r="K13" s="40"/>
    </row>
    <row r="14" spans="1:70" s="1" customFormat="1" ht="7" customHeight="1">
      <c r="B14" s="37"/>
      <c r="I14" s="95"/>
      <c r="K14" s="40"/>
    </row>
    <row r="15" spans="1:70" s="1" customFormat="1" ht="14.4" customHeight="1">
      <c r="B15" s="37"/>
      <c r="D15" s="33" t="s">
        <v>33</v>
      </c>
      <c r="I15" s="96" t="s">
        <v>28</v>
      </c>
      <c r="J15" s="31" t="str">
        <f>IF('Rekapitulace stavby'!AN13="Vyplň údaj","",IF('Rekapitulace stavby'!AN13="","",'Rekapitulace stavby'!AN13))</f>
        <v/>
      </c>
      <c r="K15" s="40"/>
    </row>
    <row r="16" spans="1:70" s="1" customFormat="1" ht="18" customHeight="1">
      <c r="B16" s="37"/>
      <c r="E16" s="31" t="str">
        <f>IF('Rekapitulace stavby'!E14="Vyplň údaj","",IF('Rekapitulace stavby'!E14="","",'Rekapitulace stavby'!E14))</f>
        <v/>
      </c>
      <c r="I16" s="96" t="s">
        <v>31</v>
      </c>
      <c r="J16" s="31" t="str">
        <f>IF('Rekapitulace stavby'!AN14="Vyplň údaj","",IF('Rekapitulace stavby'!AN14="","",'Rekapitulace stavby'!AN14))</f>
        <v/>
      </c>
      <c r="K16" s="40"/>
    </row>
    <row r="17" spans="2:11" s="1" customFormat="1" ht="7" customHeight="1">
      <c r="B17" s="37"/>
      <c r="I17" s="95"/>
      <c r="K17" s="40"/>
    </row>
    <row r="18" spans="2:11" s="1" customFormat="1" ht="14.4" customHeight="1">
      <c r="B18" s="37"/>
      <c r="D18" s="33" t="s">
        <v>35</v>
      </c>
      <c r="I18" s="96" t="s">
        <v>28</v>
      </c>
      <c r="J18" s="31" t="s">
        <v>36</v>
      </c>
      <c r="K18" s="40"/>
    </row>
    <row r="19" spans="2:11" s="1" customFormat="1" ht="18" customHeight="1">
      <c r="B19" s="37"/>
      <c r="E19" s="31" t="s">
        <v>37</v>
      </c>
      <c r="I19" s="96" t="s">
        <v>31</v>
      </c>
      <c r="J19" s="31" t="s">
        <v>38</v>
      </c>
      <c r="K19" s="40"/>
    </row>
    <row r="20" spans="2:11" s="1" customFormat="1" ht="7" customHeight="1">
      <c r="B20" s="37"/>
      <c r="I20" s="95"/>
      <c r="K20" s="40"/>
    </row>
    <row r="21" spans="2:11" s="1" customFormat="1" ht="14.4" customHeight="1">
      <c r="B21" s="37"/>
      <c r="D21" s="33" t="s">
        <v>40</v>
      </c>
      <c r="I21" s="95"/>
      <c r="K21" s="40"/>
    </row>
    <row r="22" spans="2:11" s="6" customFormat="1" ht="16.5" customHeight="1">
      <c r="B22" s="97"/>
      <c r="E22" s="277" t="s">
        <v>21</v>
      </c>
      <c r="F22" s="277"/>
      <c r="G22" s="277"/>
      <c r="H22" s="277"/>
      <c r="I22" s="98"/>
      <c r="K22" s="99"/>
    </row>
    <row r="23" spans="2:11" s="1" customFormat="1" ht="7" customHeight="1">
      <c r="B23" s="37"/>
      <c r="I23" s="95"/>
      <c r="K23" s="40"/>
    </row>
    <row r="24" spans="2:11" s="1" customFormat="1" ht="7" customHeight="1">
      <c r="B24" s="37"/>
      <c r="D24" s="60"/>
      <c r="E24" s="60"/>
      <c r="F24" s="60"/>
      <c r="G24" s="60"/>
      <c r="H24" s="60"/>
      <c r="I24" s="100"/>
      <c r="J24" s="60"/>
      <c r="K24" s="101"/>
    </row>
    <row r="25" spans="2:11" s="1" customFormat="1" ht="25.4" customHeight="1">
      <c r="B25" s="37"/>
      <c r="D25" s="102" t="s">
        <v>41</v>
      </c>
      <c r="I25" s="95"/>
      <c r="J25" s="71">
        <f>ROUND(J74,2)</f>
        <v>0</v>
      </c>
      <c r="K25" s="40"/>
    </row>
    <row r="26" spans="2:11" s="1" customFormat="1" ht="7" customHeight="1">
      <c r="B26" s="37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14.4" customHeight="1">
      <c r="B27" s="37"/>
      <c r="F27" s="41" t="s">
        <v>43</v>
      </c>
      <c r="I27" s="103" t="s">
        <v>42</v>
      </c>
      <c r="J27" s="41" t="s">
        <v>44</v>
      </c>
      <c r="K27" s="40"/>
    </row>
    <row r="28" spans="2:11" s="1" customFormat="1" ht="14.4" customHeight="1">
      <c r="B28" s="37"/>
      <c r="D28" s="43" t="s">
        <v>45</v>
      </c>
      <c r="E28" s="43" t="s">
        <v>46</v>
      </c>
      <c r="F28" s="104">
        <f>ROUND(SUM(BE74:BE81), 2)</f>
        <v>0</v>
      </c>
      <c r="I28" s="105">
        <v>0.21</v>
      </c>
      <c r="J28" s="104">
        <f>ROUND(ROUND((SUM(BE74:BE81)), 2)*I28, 2)</f>
        <v>0</v>
      </c>
      <c r="K28" s="40"/>
    </row>
    <row r="29" spans="2:11" s="1" customFormat="1" ht="14.4" customHeight="1">
      <c r="B29" s="37"/>
      <c r="E29" s="43" t="s">
        <v>47</v>
      </c>
      <c r="F29" s="104">
        <f>ROUND(SUM(BF74:BF81), 2)</f>
        <v>0</v>
      </c>
      <c r="I29" s="105">
        <v>0.15</v>
      </c>
      <c r="J29" s="104">
        <f>ROUND(ROUND((SUM(BF74:BF81)), 2)*I29, 2)</f>
        <v>0</v>
      </c>
      <c r="K29" s="40"/>
    </row>
    <row r="30" spans="2:11" s="1" customFormat="1" ht="14.4" hidden="1" customHeight="1">
      <c r="B30" s="37"/>
      <c r="E30" s="43" t="s">
        <v>48</v>
      </c>
      <c r="F30" s="104">
        <f>ROUND(SUM(BG74:BG81), 2)</f>
        <v>0</v>
      </c>
      <c r="I30" s="105">
        <v>0.21</v>
      </c>
      <c r="J30" s="104">
        <v>0</v>
      </c>
      <c r="K30" s="40"/>
    </row>
    <row r="31" spans="2:11" s="1" customFormat="1" ht="14.4" hidden="1" customHeight="1">
      <c r="B31" s="37"/>
      <c r="E31" s="43" t="s">
        <v>49</v>
      </c>
      <c r="F31" s="104">
        <f>ROUND(SUM(BH74:BH81), 2)</f>
        <v>0</v>
      </c>
      <c r="I31" s="105">
        <v>0.15</v>
      </c>
      <c r="J31" s="104">
        <v>0</v>
      </c>
      <c r="K31" s="40"/>
    </row>
    <row r="32" spans="2:11" s="1" customFormat="1" ht="14.4" hidden="1" customHeight="1">
      <c r="B32" s="37"/>
      <c r="E32" s="43" t="s">
        <v>50</v>
      </c>
      <c r="F32" s="104">
        <f>ROUND(SUM(BI74:BI81), 2)</f>
        <v>0</v>
      </c>
      <c r="I32" s="105">
        <v>0</v>
      </c>
      <c r="J32" s="104">
        <v>0</v>
      </c>
      <c r="K32" s="40"/>
    </row>
    <row r="33" spans="2:11" s="1" customFormat="1" ht="7" customHeight="1">
      <c r="B33" s="37"/>
      <c r="I33" s="95"/>
      <c r="K33" s="40"/>
    </row>
    <row r="34" spans="2:11" s="1" customFormat="1" ht="25.4" customHeight="1">
      <c r="B34" s="37"/>
      <c r="C34" s="106"/>
      <c r="D34" s="107" t="s">
        <v>51</v>
      </c>
      <c r="E34" s="63"/>
      <c r="F34" s="63"/>
      <c r="G34" s="108" t="s">
        <v>52</v>
      </c>
      <c r="H34" s="109" t="s">
        <v>53</v>
      </c>
      <c r="I34" s="110"/>
      <c r="J34" s="111">
        <f>SUM(J25:J32)</f>
        <v>0</v>
      </c>
      <c r="K34" s="112"/>
    </row>
    <row r="35" spans="2:11" s="1" customFormat="1" ht="14.4" customHeight="1">
      <c r="B35" s="50"/>
      <c r="C35" s="51"/>
      <c r="D35" s="51"/>
      <c r="E35" s="51"/>
      <c r="F35" s="51"/>
      <c r="G35" s="51"/>
      <c r="H35" s="51"/>
      <c r="I35" s="113"/>
      <c r="J35" s="51"/>
      <c r="K35" s="52"/>
    </row>
    <row r="39" spans="2:11" s="1" customFormat="1" ht="7" customHeight="1">
      <c r="B39" s="53"/>
      <c r="C39" s="54"/>
      <c r="D39" s="54"/>
      <c r="E39" s="54"/>
      <c r="F39" s="54"/>
      <c r="G39" s="54"/>
      <c r="H39" s="54"/>
      <c r="I39" s="114"/>
      <c r="J39" s="54"/>
      <c r="K39" s="115"/>
    </row>
    <row r="40" spans="2:11" s="1" customFormat="1" ht="37" customHeight="1">
      <c r="B40" s="37"/>
      <c r="C40" s="26" t="s">
        <v>127</v>
      </c>
      <c r="I40" s="95"/>
      <c r="K40" s="40"/>
    </row>
    <row r="41" spans="2:11" s="1" customFormat="1" ht="7" customHeight="1">
      <c r="B41" s="37"/>
      <c r="I41" s="95"/>
      <c r="K41" s="40"/>
    </row>
    <row r="42" spans="2:11" s="1" customFormat="1" ht="14.4" customHeight="1">
      <c r="B42" s="37"/>
      <c r="C42" s="33" t="s">
        <v>18</v>
      </c>
      <c r="I42" s="95"/>
      <c r="K42" s="40"/>
    </row>
    <row r="43" spans="2:11" s="1" customFormat="1" ht="17.25" customHeight="1">
      <c r="B43" s="37"/>
      <c r="E43" s="291" t="str">
        <f>E7</f>
        <v>Přístavba výrobní a skladovací haly na parc. č. 584/1, 584/2 a 586/1</v>
      </c>
      <c r="F43" s="296"/>
      <c r="G43" s="296"/>
      <c r="H43" s="296"/>
      <c r="I43" s="95"/>
      <c r="K43" s="40"/>
    </row>
    <row r="44" spans="2:11" s="1" customFormat="1" ht="7" customHeight="1">
      <c r="B44" s="37"/>
      <c r="I44" s="95"/>
      <c r="K44" s="40"/>
    </row>
    <row r="45" spans="2:11" s="1" customFormat="1" ht="18" customHeight="1">
      <c r="B45" s="37"/>
      <c r="C45" s="33" t="s">
        <v>23</v>
      </c>
      <c r="F45" s="31" t="str">
        <f>F10</f>
        <v>Loštice</v>
      </c>
      <c r="I45" s="96" t="s">
        <v>25</v>
      </c>
      <c r="J45" s="59" t="str">
        <f>IF(J10="","",J10)</f>
        <v>23. 1. 2019</v>
      </c>
      <c r="K45" s="40"/>
    </row>
    <row r="46" spans="2:11" s="1" customFormat="1" ht="7" customHeight="1">
      <c r="B46" s="37"/>
      <c r="I46" s="95"/>
      <c r="K46" s="40"/>
    </row>
    <row r="47" spans="2:11" s="1" customFormat="1" ht="12">
      <c r="B47" s="37"/>
      <c r="C47" s="33" t="s">
        <v>27</v>
      </c>
      <c r="F47" s="31" t="str">
        <f>E13</f>
        <v>ZLKL, s.r.o. Loštice</v>
      </c>
      <c r="I47" s="96" t="s">
        <v>35</v>
      </c>
      <c r="J47" s="277" t="str">
        <f>E19</f>
        <v>ProkaStav s.r.o. Mohelnice</v>
      </c>
      <c r="K47" s="40"/>
    </row>
    <row r="48" spans="2:11" s="1" customFormat="1" ht="14.4" customHeight="1">
      <c r="B48" s="37"/>
      <c r="C48" s="33" t="s">
        <v>33</v>
      </c>
      <c r="F48" s="31" t="str">
        <f>IF(E16="","",E16)</f>
        <v/>
      </c>
      <c r="I48" s="95"/>
      <c r="J48" s="297"/>
      <c r="K48" s="40"/>
    </row>
    <row r="49" spans="2:47" s="1" customFormat="1" ht="10.25" customHeight="1">
      <c r="B49" s="37"/>
      <c r="I49" s="95"/>
      <c r="K49" s="40"/>
    </row>
    <row r="50" spans="2:47" s="1" customFormat="1" ht="29.25" customHeight="1">
      <c r="B50" s="37"/>
      <c r="C50" s="116" t="s">
        <v>128</v>
      </c>
      <c r="D50" s="106"/>
      <c r="E50" s="106"/>
      <c r="F50" s="106"/>
      <c r="G50" s="106"/>
      <c r="H50" s="106"/>
      <c r="I50" s="117"/>
      <c r="J50" s="118" t="s">
        <v>129</v>
      </c>
      <c r="K50" s="119"/>
    </row>
    <row r="51" spans="2:47" s="1" customFormat="1" ht="10.25" customHeight="1">
      <c r="B51" s="37"/>
      <c r="I51" s="95"/>
      <c r="K51" s="40"/>
    </row>
    <row r="52" spans="2:47" s="1" customFormat="1" ht="29.25" customHeight="1">
      <c r="B52" s="37"/>
      <c r="C52" s="120" t="s">
        <v>130</v>
      </c>
      <c r="I52" s="95"/>
      <c r="J52" s="71">
        <f>J74</f>
        <v>0</v>
      </c>
      <c r="K52" s="40"/>
      <c r="AU52" s="21" t="s">
        <v>131</v>
      </c>
    </row>
    <row r="53" spans="2:47" s="7" customFormat="1" ht="25" customHeight="1">
      <c r="B53" s="121"/>
      <c r="D53" s="122" t="s">
        <v>132</v>
      </c>
      <c r="E53" s="123"/>
      <c r="F53" s="123"/>
      <c r="G53" s="123"/>
      <c r="H53" s="123"/>
      <c r="I53" s="124"/>
      <c r="J53" s="125">
        <f>J75</f>
        <v>0</v>
      </c>
      <c r="K53" s="126"/>
    </row>
    <row r="54" spans="2:47" s="8" customFormat="1" ht="19.899999999999999" customHeight="1">
      <c r="B54" s="127"/>
      <c r="D54" s="128" t="s">
        <v>133</v>
      </c>
      <c r="E54" s="129"/>
      <c r="F54" s="129"/>
      <c r="G54" s="129"/>
      <c r="H54" s="129"/>
      <c r="I54" s="130"/>
      <c r="J54" s="131">
        <f>J76</f>
        <v>0</v>
      </c>
      <c r="K54" s="132"/>
    </row>
    <row r="55" spans="2:47" s="8" customFormat="1" ht="19.899999999999999" customHeight="1">
      <c r="B55" s="127"/>
      <c r="D55" s="128" t="s">
        <v>134</v>
      </c>
      <c r="E55" s="129"/>
      <c r="F55" s="129"/>
      <c r="G55" s="129"/>
      <c r="H55" s="129"/>
      <c r="I55" s="130"/>
      <c r="J55" s="131">
        <f>J78</f>
        <v>0</v>
      </c>
      <c r="K55" s="132"/>
    </row>
    <row r="56" spans="2:47" s="8" customFormat="1" ht="19.899999999999999" customHeight="1">
      <c r="B56" s="127"/>
      <c r="D56" s="128" t="s">
        <v>135</v>
      </c>
      <c r="E56" s="129"/>
      <c r="F56" s="129"/>
      <c r="G56" s="129"/>
      <c r="H56" s="129"/>
      <c r="I56" s="130"/>
      <c r="J56" s="131">
        <f>J80</f>
        <v>0</v>
      </c>
      <c r="K56" s="132"/>
    </row>
    <row r="57" spans="2:47" s="1" customFormat="1" ht="21.75" customHeight="1">
      <c r="B57" s="37"/>
      <c r="I57" s="95"/>
      <c r="K57" s="40"/>
    </row>
    <row r="58" spans="2:47" s="1" customFormat="1" ht="7" customHeight="1">
      <c r="B58" s="50"/>
      <c r="C58" s="51"/>
      <c r="D58" s="51"/>
      <c r="E58" s="51"/>
      <c r="F58" s="51"/>
      <c r="G58" s="51"/>
      <c r="H58" s="51"/>
      <c r="I58" s="113"/>
      <c r="J58" s="51"/>
      <c r="K58" s="52"/>
    </row>
    <row r="62" spans="2:47" s="1" customFormat="1" ht="7" customHeight="1">
      <c r="B62" s="53"/>
      <c r="C62" s="54"/>
      <c r="D62" s="54"/>
      <c r="E62" s="54"/>
      <c r="F62" s="54"/>
      <c r="G62" s="54"/>
      <c r="H62" s="54"/>
      <c r="I62" s="114"/>
      <c r="J62" s="54"/>
      <c r="K62" s="54"/>
      <c r="L62" s="37"/>
    </row>
    <row r="63" spans="2:47" s="1" customFormat="1" ht="37" customHeight="1">
      <c r="B63" s="37"/>
      <c r="C63" s="26" t="s">
        <v>136</v>
      </c>
      <c r="I63" s="95"/>
      <c r="L63" s="37"/>
    </row>
    <row r="64" spans="2:47" s="1" customFormat="1" ht="7" customHeight="1">
      <c r="B64" s="37"/>
      <c r="I64" s="95"/>
      <c r="L64" s="37"/>
    </row>
    <row r="65" spans="2:65" s="1" customFormat="1" ht="14.4" customHeight="1">
      <c r="B65" s="37"/>
      <c r="C65" s="33" t="s">
        <v>18</v>
      </c>
      <c r="I65" s="95"/>
      <c r="L65" s="37"/>
    </row>
    <row r="66" spans="2:65" s="1" customFormat="1" ht="17.25" customHeight="1">
      <c r="B66" s="37"/>
      <c r="E66" s="291" t="str">
        <f>E7</f>
        <v>Přístavba výrobní a skladovací haly na parc. č. 584/1, 584/2 a 586/1</v>
      </c>
      <c r="F66" s="296"/>
      <c r="G66" s="296"/>
      <c r="H66" s="296"/>
      <c r="I66" s="95"/>
      <c r="L66" s="37"/>
    </row>
    <row r="67" spans="2:65" s="1" customFormat="1" ht="7" customHeight="1">
      <c r="B67" s="37"/>
      <c r="I67" s="95"/>
      <c r="L67" s="37"/>
    </row>
    <row r="68" spans="2:65" s="1" customFormat="1" ht="18" customHeight="1">
      <c r="B68" s="37"/>
      <c r="C68" s="33" t="s">
        <v>23</v>
      </c>
      <c r="F68" s="31" t="str">
        <f>F10</f>
        <v>Loštice</v>
      </c>
      <c r="I68" s="96" t="s">
        <v>25</v>
      </c>
      <c r="J68" s="59" t="str">
        <f>IF(J10="","",J10)</f>
        <v>23. 1. 2019</v>
      </c>
      <c r="L68" s="37"/>
    </row>
    <row r="69" spans="2:65" s="1" customFormat="1" ht="7" customHeight="1">
      <c r="B69" s="37"/>
      <c r="I69" s="95"/>
      <c r="L69" s="37"/>
    </row>
    <row r="70" spans="2:65" s="1" customFormat="1" ht="12">
      <c r="B70" s="37"/>
      <c r="C70" s="33" t="s">
        <v>27</v>
      </c>
      <c r="F70" s="31" t="str">
        <f>E13</f>
        <v>ZLKL, s.r.o. Loštice</v>
      </c>
      <c r="I70" s="96" t="s">
        <v>35</v>
      </c>
      <c r="J70" s="31" t="str">
        <f>E19</f>
        <v>ProkaStav s.r.o. Mohelnice</v>
      </c>
      <c r="L70" s="37"/>
    </row>
    <row r="71" spans="2:65" s="1" customFormat="1" ht="14.4" customHeight="1">
      <c r="B71" s="37"/>
      <c r="C71" s="33" t="s">
        <v>33</v>
      </c>
      <c r="F71" s="31" t="str">
        <f>IF(E16="","",E16)</f>
        <v/>
      </c>
      <c r="I71" s="95"/>
      <c r="L71" s="37"/>
    </row>
    <row r="72" spans="2:65" s="1" customFormat="1" ht="10.25" customHeight="1">
      <c r="B72" s="37"/>
      <c r="I72" s="95"/>
      <c r="L72" s="37"/>
    </row>
    <row r="73" spans="2:65" s="9" customFormat="1" ht="29.25" customHeight="1">
      <c r="B73" s="133"/>
      <c r="C73" s="134" t="s">
        <v>137</v>
      </c>
      <c r="D73" s="135" t="s">
        <v>60</v>
      </c>
      <c r="E73" s="135" t="s">
        <v>56</v>
      </c>
      <c r="F73" s="135" t="s">
        <v>138</v>
      </c>
      <c r="G73" s="135" t="s">
        <v>139</v>
      </c>
      <c r="H73" s="135" t="s">
        <v>140</v>
      </c>
      <c r="I73" s="136" t="s">
        <v>141</v>
      </c>
      <c r="J73" s="135" t="s">
        <v>129</v>
      </c>
      <c r="K73" s="137" t="s">
        <v>142</v>
      </c>
      <c r="L73" s="133"/>
      <c r="M73" s="65" t="s">
        <v>143</v>
      </c>
      <c r="N73" s="66" t="s">
        <v>45</v>
      </c>
      <c r="O73" s="66" t="s">
        <v>144</v>
      </c>
      <c r="P73" s="66" t="s">
        <v>145</v>
      </c>
      <c r="Q73" s="66" t="s">
        <v>146</v>
      </c>
      <c r="R73" s="66" t="s">
        <v>147</v>
      </c>
      <c r="S73" s="66" t="s">
        <v>148</v>
      </c>
      <c r="T73" s="67" t="s">
        <v>149</v>
      </c>
    </row>
    <row r="74" spans="2:65" s="1" customFormat="1" ht="29.25" customHeight="1">
      <c r="B74" s="37"/>
      <c r="C74" s="69" t="s">
        <v>130</v>
      </c>
      <c r="I74" s="95"/>
      <c r="J74" s="138">
        <f>BK74</f>
        <v>0</v>
      </c>
      <c r="L74" s="37"/>
      <c r="M74" s="68"/>
      <c r="N74" s="60"/>
      <c r="O74" s="60"/>
      <c r="P74" s="139">
        <f>P75</f>
        <v>0</v>
      </c>
      <c r="Q74" s="60"/>
      <c r="R74" s="139">
        <f>R75</f>
        <v>0</v>
      </c>
      <c r="S74" s="60"/>
      <c r="T74" s="140">
        <f>T75</f>
        <v>0</v>
      </c>
      <c r="AT74" s="21" t="s">
        <v>74</v>
      </c>
      <c r="AU74" s="21" t="s">
        <v>131</v>
      </c>
      <c r="BK74" s="141">
        <f>BK75</f>
        <v>0</v>
      </c>
    </row>
    <row r="75" spans="2:65" s="10" customFormat="1" ht="37.4" customHeight="1">
      <c r="B75" s="142"/>
      <c r="D75" s="143" t="s">
        <v>74</v>
      </c>
      <c r="E75" s="144" t="s">
        <v>150</v>
      </c>
      <c r="F75" s="144" t="s">
        <v>151</v>
      </c>
      <c r="I75" s="145"/>
      <c r="J75" s="146">
        <f>BK75</f>
        <v>0</v>
      </c>
      <c r="L75" s="142"/>
      <c r="M75" s="147"/>
      <c r="P75" s="148">
        <f>P76+P78+P80</f>
        <v>0</v>
      </c>
      <c r="R75" s="148">
        <f>R76+R78+R80</f>
        <v>0</v>
      </c>
      <c r="T75" s="149">
        <f>T76+T78+T80</f>
        <v>0</v>
      </c>
      <c r="AR75" s="143" t="s">
        <v>152</v>
      </c>
      <c r="AT75" s="150" t="s">
        <v>74</v>
      </c>
      <c r="AU75" s="150" t="s">
        <v>75</v>
      </c>
      <c r="AY75" s="143" t="s">
        <v>153</v>
      </c>
      <c r="BK75" s="151">
        <f>BK76+BK78+BK80</f>
        <v>0</v>
      </c>
    </row>
    <row r="76" spans="2:65" s="10" customFormat="1" ht="19.899999999999999" customHeight="1">
      <c r="B76" s="142"/>
      <c r="D76" s="143" t="s">
        <v>74</v>
      </c>
      <c r="E76" s="152" t="s">
        <v>154</v>
      </c>
      <c r="F76" s="152" t="s">
        <v>155</v>
      </c>
      <c r="I76" s="145"/>
      <c r="J76" s="153">
        <f>BK76</f>
        <v>0</v>
      </c>
      <c r="L76" s="142"/>
      <c r="M76" s="147"/>
      <c r="P76" s="148">
        <f>P77</f>
        <v>0</v>
      </c>
      <c r="R76" s="148">
        <f>R77</f>
        <v>0</v>
      </c>
      <c r="T76" s="149">
        <f>T77</f>
        <v>0</v>
      </c>
      <c r="AR76" s="143" t="s">
        <v>152</v>
      </c>
      <c r="AT76" s="150" t="s">
        <v>74</v>
      </c>
      <c r="AU76" s="150" t="s">
        <v>80</v>
      </c>
      <c r="AY76" s="143" t="s">
        <v>153</v>
      </c>
      <c r="BK76" s="151">
        <f>BK77</f>
        <v>0</v>
      </c>
    </row>
    <row r="77" spans="2:65" s="1" customFormat="1" ht="16.5" customHeight="1">
      <c r="B77" s="37"/>
      <c r="C77" s="154" t="s">
        <v>156</v>
      </c>
      <c r="D77" s="154" t="s">
        <v>157</v>
      </c>
      <c r="E77" s="155" t="s">
        <v>158</v>
      </c>
      <c r="F77" s="156" t="s">
        <v>159</v>
      </c>
      <c r="G77" s="157" t="s">
        <v>160</v>
      </c>
      <c r="H77" s="158">
        <v>1</v>
      </c>
      <c r="I77" s="159"/>
      <c r="J77" s="160">
        <f>ROUND(I77*H77,2)</f>
        <v>0</v>
      </c>
      <c r="K77" s="156" t="s">
        <v>161</v>
      </c>
      <c r="L77" s="37"/>
      <c r="M77" s="161" t="s">
        <v>21</v>
      </c>
      <c r="N77" s="162" t="s">
        <v>46</v>
      </c>
      <c r="P77" s="163">
        <f>O77*H77</f>
        <v>0</v>
      </c>
      <c r="Q77" s="163">
        <v>0</v>
      </c>
      <c r="R77" s="163">
        <f>Q77*H77</f>
        <v>0</v>
      </c>
      <c r="S77" s="163">
        <v>0</v>
      </c>
      <c r="T77" s="164">
        <f>S77*H77</f>
        <v>0</v>
      </c>
      <c r="AR77" s="21" t="s">
        <v>162</v>
      </c>
      <c r="AT77" s="21" t="s">
        <v>157</v>
      </c>
      <c r="AU77" s="21" t="s">
        <v>85</v>
      </c>
      <c r="AY77" s="21" t="s">
        <v>153</v>
      </c>
      <c r="BE77" s="165">
        <f>IF(N77="základní",J77,0)</f>
        <v>0</v>
      </c>
      <c r="BF77" s="165">
        <f>IF(N77="snížená",J77,0)</f>
        <v>0</v>
      </c>
      <c r="BG77" s="165">
        <f>IF(N77="zákl. přenesená",J77,0)</f>
        <v>0</v>
      </c>
      <c r="BH77" s="165">
        <f>IF(N77="sníž. přenesená",J77,0)</f>
        <v>0</v>
      </c>
      <c r="BI77" s="165">
        <f>IF(N77="nulová",J77,0)</f>
        <v>0</v>
      </c>
      <c r="BJ77" s="21" t="s">
        <v>80</v>
      </c>
      <c r="BK77" s="165">
        <f>ROUND(I77*H77,2)</f>
        <v>0</v>
      </c>
      <c r="BL77" s="21" t="s">
        <v>162</v>
      </c>
      <c r="BM77" s="21" t="s">
        <v>163</v>
      </c>
    </row>
    <row r="78" spans="2:65" s="10" customFormat="1" ht="29.9" customHeight="1">
      <c r="B78" s="142"/>
      <c r="D78" s="143" t="s">
        <v>74</v>
      </c>
      <c r="E78" s="152" t="s">
        <v>164</v>
      </c>
      <c r="F78" s="152" t="s">
        <v>165</v>
      </c>
      <c r="I78" s="145"/>
      <c r="J78" s="153">
        <f>BK78</f>
        <v>0</v>
      </c>
      <c r="L78" s="142"/>
      <c r="M78" s="147"/>
      <c r="P78" s="148">
        <f>P79</f>
        <v>0</v>
      </c>
      <c r="R78" s="148">
        <f>R79</f>
        <v>0</v>
      </c>
      <c r="T78" s="149">
        <f>T79</f>
        <v>0</v>
      </c>
      <c r="AR78" s="143" t="s">
        <v>152</v>
      </c>
      <c r="AT78" s="150" t="s">
        <v>74</v>
      </c>
      <c r="AU78" s="150" t="s">
        <v>80</v>
      </c>
      <c r="AY78" s="143" t="s">
        <v>153</v>
      </c>
      <c r="BK78" s="151">
        <f>BK79</f>
        <v>0</v>
      </c>
    </row>
    <row r="79" spans="2:65" s="1" customFormat="1" ht="16.5" customHeight="1">
      <c r="B79" s="37"/>
      <c r="C79" s="154" t="s">
        <v>80</v>
      </c>
      <c r="D79" s="154" t="s">
        <v>157</v>
      </c>
      <c r="E79" s="155" t="s">
        <v>166</v>
      </c>
      <c r="F79" s="156" t="s">
        <v>165</v>
      </c>
      <c r="G79" s="157" t="s">
        <v>167</v>
      </c>
      <c r="H79" s="158">
        <v>1</v>
      </c>
      <c r="I79" s="159"/>
      <c r="J79" s="160">
        <f>ROUND(I79*H79,2)</f>
        <v>0</v>
      </c>
      <c r="K79" s="156" t="s">
        <v>161</v>
      </c>
      <c r="L79" s="37"/>
      <c r="M79" s="161" t="s">
        <v>21</v>
      </c>
      <c r="N79" s="162" t="s">
        <v>46</v>
      </c>
      <c r="P79" s="163">
        <f>O79*H79</f>
        <v>0</v>
      </c>
      <c r="Q79" s="163">
        <v>0</v>
      </c>
      <c r="R79" s="163">
        <f>Q79*H79</f>
        <v>0</v>
      </c>
      <c r="S79" s="163">
        <v>0</v>
      </c>
      <c r="T79" s="164">
        <f>S79*H79</f>
        <v>0</v>
      </c>
      <c r="AR79" s="21" t="s">
        <v>162</v>
      </c>
      <c r="AT79" s="21" t="s">
        <v>157</v>
      </c>
      <c r="AU79" s="21" t="s">
        <v>85</v>
      </c>
      <c r="AY79" s="21" t="s">
        <v>153</v>
      </c>
      <c r="BE79" s="165">
        <f>IF(N79="základní",J79,0)</f>
        <v>0</v>
      </c>
      <c r="BF79" s="165">
        <f>IF(N79="snížená",J79,0)</f>
        <v>0</v>
      </c>
      <c r="BG79" s="165">
        <f>IF(N79="zákl. přenesená",J79,0)</f>
        <v>0</v>
      </c>
      <c r="BH79" s="165">
        <f>IF(N79="sníž. přenesená",J79,0)</f>
        <v>0</v>
      </c>
      <c r="BI79" s="165">
        <f>IF(N79="nulová",J79,0)</f>
        <v>0</v>
      </c>
      <c r="BJ79" s="21" t="s">
        <v>80</v>
      </c>
      <c r="BK79" s="165">
        <f>ROUND(I79*H79,2)</f>
        <v>0</v>
      </c>
      <c r="BL79" s="21" t="s">
        <v>162</v>
      </c>
      <c r="BM79" s="21" t="s">
        <v>168</v>
      </c>
    </row>
    <row r="80" spans="2:65" s="10" customFormat="1" ht="29.9" customHeight="1">
      <c r="B80" s="142"/>
      <c r="D80" s="143" t="s">
        <v>74</v>
      </c>
      <c r="E80" s="152" t="s">
        <v>169</v>
      </c>
      <c r="F80" s="152" t="s">
        <v>170</v>
      </c>
      <c r="I80" s="145"/>
      <c r="J80" s="153">
        <f>BK80</f>
        <v>0</v>
      </c>
      <c r="L80" s="142"/>
      <c r="M80" s="147"/>
      <c r="P80" s="148">
        <f>P81</f>
        <v>0</v>
      </c>
      <c r="R80" s="148">
        <f>R81</f>
        <v>0</v>
      </c>
      <c r="T80" s="149">
        <f>T81</f>
        <v>0</v>
      </c>
      <c r="AR80" s="143" t="s">
        <v>152</v>
      </c>
      <c r="AT80" s="150" t="s">
        <v>74</v>
      </c>
      <c r="AU80" s="150" t="s">
        <v>80</v>
      </c>
      <c r="AY80" s="143" t="s">
        <v>153</v>
      </c>
      <c r="BK80" s="151">
        <f>BK81</f>
        <v>0</v>
      </c>
    </row>
    <row r="81" spans="2:65" s="1" customFormat="1" ht="16.5" customHeight="1">
      <c r="B81" s="37"/>
      <c r="C81" s="154" t="s">
        <v>85</v>
      </c>
      <c r="D81" s="154" t="s">
        <v>157</v>
      </c>
      <c r="E81" s="155" t="s">
        <v>171</v>
      </c>
      <c r="F81" s="156" t="s">
        <v>170</v>
      </c>
      <c r="G81" s="157" t="s">
        <v>160</v>
      </c>
      <c r="H81" s="158">
        <v>1</v>
      </c>
      <c r="I81" s="159"/>
      <c r="J81" s="160">
        <f>ROUND(I81*H81,2)</f>
        <v>0</v>
      </c>
      <c r="K81" s="156" t="s">
        <v>161</v>
      </c>
      <c r="L81" s="37"/>
      <c r="M81" s="161" t="s">
        <v>21</v>
      </c>
      <c r="N81" s="166" t="s">
        <v>46</v>
      </c>
      <c r="O81" s="167"/>
      <c r="P81" s="168">
        <f>O81*H81</f>
        <v>0</v>
      </c>
      <c r="Q81" s="168">
        <v>0</v>
      </c>
      <c r="R81" s="168">
        <f>Q81*H81</f>
        <v>0</v>
      </c>
      <c r="S81" s="168">
        <v>0</v>
      </c>
      <c r="T81" s="169">
        <f>S81*H81</f>
        <v>0</v>
      </c>
      <c r="AR81" s="21" t="s">
        <v>162</v>
      </c>
      <c r="AT81" s="21" t="s">
        <v>157</v>
      </c>
      <c r="AU81" s="21" t="s">
        <v>85</v>
      </c>
      <c r="AY81" s="21" t="s">
        <v>153</v>
      </c>
      <c r="BE81" s="165">
        <f>IF(N81="základní",J81,0)</f>
        <v>0</v>
      </c>
      <c r="BF81" s="165">
        <f>IF(N81="snížená",J81,0)</f>
        <v>0</v>
      </c>
      <c r="BG81" s="165">
        <f>IF(N81="zákl. přenesená",J81,0)</f>
        <v>0</v>
      </c>
      <c r="BH81" s="165">
        <f>IF(N81="sníž. přenesená",J81,0)</f>
        <v>0</v>
      </c>
      <c r="BI81" s="165">
        <f>IF(N81="nulová",J81,0)</f>
        <v>0</v>
      </c>
      <c r="BJ81" s="21" t="s">
        <v>80</v>
      </c>
      <c r="BK81" s="165">
        <f>ROUND(I81*H81,2)</f>
        <v>0</v>
      </c>
      <c r="BL81" s="21" t="s">
        <v>162</v>
      </c>
      <c r="BM81" s="21" t="s">
        <v>172</v>
      </c>
    </row>
    <row r="82" spans="2:65" s="1" customFormat="1" ht="7" customHeight="1">
      <c r="B82" s="50"/>
      <c r="C82" s="51"/>
      <c r="D82" s="51"/>
      <c r="E82" s="51"/>
      <c r="F82" s="51"/>
      <c r="G82" s="51"/>
      <c r="H82" s="51"/>
      <c r="I82" s="113"/>
      <c r="J82" s="51"/>
      <c r="K82" s="51"/>
      <c r="L82" s="37"/>
    </row>
  </sheetData>
  <sheetProtection algorithmName="SHA-512" hashValue="1cGbQ7IoXjzGjJa1A0d8xvhTPmSrb8nJJoDnSEtihTFRZaMyI4DvIMkTficEEWX8+ksQUZOyXp3XE+lSeCIclw==" saltValue="iYRtFUG2kuU+ww0SsdNC+kOrD12LBZWZbk08C2kVjSj9h0RwMamH1uQIoW1SnL6cPsVNv2q8WqJ2gSH4Tv5qag==" spinCount="100000" sheet="1" objects="1" scenarios="1" formatColumns="0" formatRows="0" autoFilter="0"/>
  <autoFilter ref="C73:K81" xr:uid="{00000000-0009-0000-0000-000001000000}"/>
  <mergeCells count="7">
    <mergeCell ref="G1:H1"/>
    <mergeCell ref="L2:V2"/>
    <mergeCell ref="E7:H7"/>
    <mergeCell ref="E22:H22"/>
    <mergeCell ref="E43:H43"/>
    <mergeCell ref="J47:J48"/>
    <mergeCell ref="E66:H66"/>
  </mergeCells>
  <hyperlinks>
    <hyperlink ref="F1:G1" location="C2" display="1) Krycí list soupisu" xr:uid="{00000000-0004-0000-0100-000000000000}"/>
    <hyperlink ref="G1:H1" location="C50" display="2) Rekapitulace" xr:uid="{00000000-0004-0000-0100-000001000000}"/>
    <hyperlink ref="J1" location="C73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58"/>
  <sheetViews>
    <sheetView showGridLines="0" workbookViewId="0">
      <pane ySplit="1" topLeftCell="A2" activePane="bottomLeft" state="frozen"/>
      <selection pane="bottomLeft"/>
    </sheetView>
  </sheetViews>
  <sheetFormatPr defaultRowHeight="15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91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19"/>
      <c r="B1" s="15"/>
      <c r="C1" s="15"/>
      <c r="D1" s="16" t="s">
        <v>1</v>
      </c>
      <c r="E1" s="15"/>
      <c r="F1" s="92" t="s">
        <v>121</v>
      </c>
      <c r="G1" s="298" t="s">
        <v>122</v>
      </c>
      <c r="H1" s="298"/>
      <c r="I1" s="93"/>
      <c r="J1" s="92" t="s">
        <v>123</v>
      </c>
      <c r="K1" s="16" t="s">
        <v>124</v>
      </c>
      <c r="L1" s="92" t="s">
        <v>125</v>
      </c>
      <c r="M1" s="92"/>
      <c r="N1" s="92"/>
      <c r="O1" s="92"/>
      <c r="P1" s="92"/>
      <c r="Q1" s="92"/>
      <c r="R1" s="92"/>
      <c r="S1" s="92"/>
      <c r="T1" s="9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7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21" t="s">
        <v>84</v>
      </c>
    </row>
    <row r="3" spans="1:70" ht="7" customHeight="1">
      <c r="B3" s="22"/>
      <c r="C3" s="23"/>
      <c r="D3" s="23"/>
      <c r="E3" s="23"/>
      <c r="F3" s="23"/>
      <c r="G3" s="23"/>
      <c r="H3" s="23"/>
      <c r="I3" s="94"/>
      <c r="J3" s="23"/>
      <c r="K3" s="24"/>
      <c r="AT3" s="21" t="s">
        <v>85</v>
      </c>
    </row>
    <row r="4" spans="1:70" ht="37" customHeight="1">
      <c r="B4" s="25"/>
      <c r="D4" s="26" t="s">
        <v>126</v>
      </c>
      <c r="K4" s="27"/>
      <c r="M4" s="28" t="s">
        <v>12</v>
      </c>
      <c r="AT4" s="21" t="s">
        <v>6</v>
      </c>
    </row>
    <row r="5" spans="1:70" ht="7" customHeight="1">
      <c r="B5" s="25"/>
      <c r="K5" s="27"/>
    </row>
    <row r="6" spans="1:70" ht="12">
      <c r="B6" s="25"/>
      <c r="D6" s="33" t="s">
        <v>18</v>
      </c>
      <c r="K6" s="27"/>
    </row>
    <row r="7" spans="1:70" ht="16.5" customHeight="1">
      <c r="B7" s="25"/>
      <c r="E7" s="299" t="str">
        <f>'Rekapitulace stavby'!K6</f>
        <v>Přístavba výrobní a skladovací haly na parc. č. 584/1, 584/2 a 586/1</v>
      </c>
      <c r="F7" s="300"/>
      <c r="G7" s="300"/>
      <c r="H7" s="300"/>
      <c r="K7" s="27"/>
    </row>
    <row r="8" spans="1:70" s="1" customFormat="1" ht="12">
      <c r="B8" s="37"/>
      <c r="D8" s="33" t="s">
        <v>173</v>
      </c>
      <c r="I8" s="95"/>
      <c r="K8" s="40"/>
    </row>
    <row r="9" spans="1:70" s="1" customFormat="1" ht="37" customHeight="1">
      <c r="B9" s="37"/>
      <c r="E9" s="291" t="s">
        <v>174</v>
      </c>
      <c r="F9" s="296"/>
      <c r="G9" s="296"/>
      <c r="H9" s="296"/>
      <c r="I9" s="95"/>
      <c r="K9" s="40"/>
    </row>
    <row r="10" spans="1:70" s="1" customFormat="1" ht="12">
      <c r="B10" s="37"/>
      <c r="I10" s="95"/>
      <c r="K10" s="40"/>
    </row>
    <row r="11" spans="1:70" s="1" customFormat="1" ht="14.4" customHeight="1">
      <c r="B11" s="37"/>
      <c r="D11" s="33" t="s">
        <v>20</v>
      </c>
      <c r="F11" s="31" t="s">
        <v>21</v>
      </c>
      <c r="I11" s="96" t="s">
        <v>22</v>
      </c>
      <c r="J11" s="31" t="s">
        <v>21</v>
      </c>
      <c r="K11" s="40"/>
    </row>
    <row r="12" spans="1:70" s="1" customFormat="1" ht="14.4" customHeight="1">
      <c r="B12" s="37"/>
      <c r="D12" s="33" t="s">
        <v>23</v>
      </c>
      <c r="F12" s="31" t="s">
        <v>24</v>
      </c>
      <c r="I12" s="96" t="s">
        <v>25</v>
      </c>
      <c r="J12" s="59" t="str">
        <f>'Rekapitulace stavby'!AN8</f>
        <v>23. 1. 2019</v>
      </c>
      <c r="K12" s="40"/>
    </row>
    <row r="13" spans="1:70" s="1" customFormat="1" ht="10.75" customHeight="1">
      <c r="B13" s="37"/>
      <c r="I13" s="95"/>
      <c r="K13" s="40"/>
    </row>
    <row r="14" spans="1:70" s="1" customFormat="1" ht="14.4" customHeight="1">
      <c r="B14" s="37"/>
      <c r="D14" s="33" t="s">
        <v>27</v>
      </c>
      <c r="I14" s="96" t="s">
        <v>28</v>
      </c>
      <c r="J14" s="31" t="s">
        <v>29</v>
      </c>
      <c r="K14" s="40"/>
    </row>
    <row r="15" spans="1:70" s="1" customFormat="1" ht="18" customHeight="1">
      <c r="B15" s="37"/>
      <c r="E15" s="31" t="s">
        <v>30</v>
      </c>
      <c r="I15" s="96" t="s">
        <v>31</v>
      </c>
      <c r="J15" s="31" t="s">
        <v>32</v>
      </c>
      <c r="K15" s="40"/>
    </row>
    <row r="16" spans="1:70" s="1" customFormat="1" ht="7" customHeight="1">
      <c r="B16" s="37"/>
      <c r="I16" s="95"/>
      <c r="K16" s="40"/>
    </row>
    <row r="17" spans="2:11" s="1" customFormat="1" ht="14.4" customHeight="1">
      <c r="B17" s="37"/>
      <c r="D17" s="33" t="s">
        <v>33</v>
      </c>
      <c r="I17" s="96" t="s">
        <v>28</v>
      </c>
      <c r="J17" s="31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7"/>
      <c r="E18" s="31" t="str">
        <f>IF('Rekapitulace stavby'!E14="Vyplň údaj","",IF('Rekapitulace stavby'!E14="","",'Rekapitulace stavby'!E14))</f>
        <v/>
      </c>
      <c r="I18" s="96" t="s">
        <v>31</v>
      </c>
      <c r="J18" s="31" t="str">
        <f>IF('Rekapitulace stavby'!AN14="Vyplň údaj","",IF('Rekapitulace stavby'!AN14="","",'Rekapitulace stavby'!AN14))</f>
        <v/>
      </c>
      <c r="K18" s="40"/>
    </row>
    <row r="19" spans="2:11" s="1" customFormat="1" ht="7" customHeight="1">
      <c r="B19" s="37"/>
      <c r="I19" s="95"/>
      <c r="K19" s="40"/>
    </row>
    <row r="20" spans="2:11" s="1" customFormat="1" ht="14.4" customHeight="1">
      <c r="B20" s="37"/>
      <c r="D20" s="33" t="s">
        <v>35</v>
      </c>
      <c r="I20" s="96" t="s">
        <v>28</v>
      </c>
      <c r="J20" s="31" t="s">
        <v>36</v>
      </c>
      <c r="K20" s="40"/>
    </row>
    <row r="21" spans="2:11" s="1" customFormat="1" ht="18" customHeight="1">
      <c r="B21" s="37"/>
      <c r="E21" s="31" t="s">
        <v>37</v>
      </c>
      <c r="I21" s="96" t="s">
        <v>31</v>
      </c>
      <c r="J21" s="31" t="s">
        <v>38</v>
      </c>
      <c r="K21" s="40"/>
    </row>
    <row r="22" spans="2:11" s="1" customFormat="1" ht="7" customHeight="1">
      <c r="B22" s="37"/>
      <c r="I22" s="95"/>
      <c r="K22" s="40"/>
    </row>
    <row r="23" spans="2:11" s="1" customFormat="1" ht="14.4" customHeight="1">
      <c r="B23" s="37"/>
      <c r="D23" s="33" t="s">
        <v>40</v>
      </c>
      <c r="I23" s="95"/>
      <c r="K23" s="40"/>
    </row>
    <row r="24" spans="2:11" s="6" customFormat="1" ht="16.5" customHeight="1">
      <c r="B24" s="97"/>
      <c r="E24" s="277" t="s">
        <v>21</v>
      </c>
      <c r="F24" s="277"/>
      <c r="G24" s="277"/>
      <c r="H24" s="277"/>
      <c r="I24" s="98"/>
      <c r="K24" s="99"/>
    </row>
    <row r="25" spans="2:11" s="1" customFormat="1" ht="7" customHeight="1">
      <c r="B25" s="37"/>
      <c r="I25" s="95"/>
      <c r="K25" s="40"/>
    </row>
    <row r="26" spans="2:11" s="1" customFormat="1" ht="7" customHeight="1">
      <c r="B26" s="37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5.4" customHeight="1">
      <c r="B27" s="37"/>
      <c r="D27" s="102" t="s">
        <v>41</v>
      </c>
      <c r="I27" s="95"/>
      <c r="J27" s="71">
        <f>ROUND(J83,2)</f>
        <v>0</v>
      </c>
      <c r="K27" s="40"/>
    </row>
    <row r="28" spans="2:11" s="1" customFormat="1" ht="7" customHeight="1">
      <c r="B28" s="37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4" customHeight="1">
      <c r="B29" s="37"/>
      <c r="F29" s="41" t="s">
        <v>43</v>
      </c>
      <c r="I29" s="103" t="s">
        <v>42</v>
      </c>
      <c r="J29" s="41" t="s">
        <v>44</v>
      </c>
      <c r="K29" s="40"/>
    </row>
    <row r="30" spans="2:11" s="1" customFormat="1" ht="14.4" customHeight="1">
      <c r="B30" s="37"/>
      <c r="D30" s="43" t="s">
        <v>45</v>
      </c>
      <c r="E30" s="43" t="s">
        <v>46</v>
      </c>
      <c r="F30" s="104">
        <f>ROUND(SUM(BE83:BE157), 2)</f>
        <v>0</v>
      </c>
      <c r="I30" s="105">
        <v>0.21</v>
      </c>
      <c r="J30" s="104">
        <f>ROUND(ROUND((SUM(BE83:BE157)), 2)*I30, 2)</f>
        <v>0</v>
      </c>
      <c r="K30" s="40"/>
    </row>
    <row r="31" spans="2:11" s="1" customFormat="1" ht="14.4" customHeight="1">
      <c r="B31" s="37"/>
      <c r="E31" s="43" t="s">
        <v>47</v>
      </c>
      <c r="F31" s="104">
        <f>ROUND(SUM(BF83:BF157), 2)</f>
        <v>0</v>
      </c>
      <c r="I31" s="105">
        <v>0.15</v>
      </c>
      <c r="J31" s="104">
        <f>ROUND(ROUND((SUM(BF83:BF157)), 2)*I31, 2)</f>
        <v>0</v>
      </c>
      <c r="K31" s="40"/>
    </row>
    <row r="32" spans="2:11" s="1" customFormat="1" ht="14.4" hidden="1" customHeight="1">
      <c r="B32" s="37"/>
      <c r="E32" s="43" t="s">
        <v>48</v>
      </c>
      <c r="F32" s="104">
        <f>ROUND(SUM(BG83:BG157), 2)</f>
        <v>0</v>
      </c>
      <c r="I32" s="105">
        <v>0.21</v>
      </c>
      <c r="J32" s="104">
        <v>0</v>
      </c>
      <c r="K32" s="40"/>
    </row>
    <row r="33" spans="2:11" s="1" customFormat="1" ht="14.4" hidden="1" customHeight="1">
      <c r="B33" s="37"/>
      <c r="E33" s="43" t="s">
        <v>49</v>
      </c>
      <c r="F33" s="104">
        <f>ROUND(SUM(BH83:BH157), 2)</f>
        <v>0</v>
      </c>
      <c r="I33" s="105">
        <v>0.15</v>
      </c>
      <c r="J33" s="104">
        <v>0</v>
      </c>
      <c r="K33" s="40"/>
    </row>
    <row r="34" spans="2:11" s="1" customFormat="1" ht="14.4" hidden="1" customHeight="1">
      <c r="B34" s="37"/>
      <c r="E34" s="43" t="s">
        <v>50</v>
      </c>
      <c r="F34" s="104">
        <f>ROUND(SUM(BI83:BI157), 2)</f>
        <v>0</v>
      </c>
      <c r="I34" s="105">
        <v>0</v>
      </c>
      <c r="J34" s="104">
        <v>0</v>
      </c>
      <c r="K34" s="40"/>
    </row>
    <row r="35" spans="2:11" s="1" customFormat="1" ht="7" customHeight="1">
      <c r="B35" s="37"/>
      <c r="I35" s="95"/>
      <c r="K35" s="40"/>
    </row>
    <row r="36" spans="2:11" s="1" customFormat="1" ht="25.4" customHeight="1">
      <c r="B36" s="37"/>
      <c r="C36" s="106"/>
      <c r="D36" s="107" t="s">
        <v>51</v>
      </c>
      <c r="E36" s="63"/>
      <c r="F36" s="63"/>
      <c r="G36" s="108" t="s">
        <v>52</v>
      </c>
      <c r="H36" s="109" t="s">
        <v>53</v>
      </c>
      <c r="I36" s="110"/>
      <c r="J36" s="111">
        <f>SUM(J27:J34)</f>
        <v>0</v>
      </c>
      <c r="K36" s="112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13"/>
      <c r="J37" s="51"/>
      <c r="K37" s="52"/>
    </row>
    <row r="41" spans="2:11" s="1" customFormat="1" ht="7" customHeight="1">
      <c r="B41" s="53"/>
      <c r="C41" s="54"/>
      <c r="D41" s="54"/>
      <c r="E41" s="54"/>
      <c r="F41" s="54"/>
      <c r="G41" s="54"/>
      <c r="H41" s="54"/>
      <c r="I41" s="114"/>
      <c r="J41" s="54"/>
      <c r="K41" s="115"/>
    </row>
    <row r="42" spans="2:11" s="1" customFormat="1" ht="37" customHeight="1">
      <c r="B42" s="37"/>
      <c r="C42" s="26" t="s">
        <v>127</v>
      </c>
      <c r="I42" s="95"/>
      <c r="K42" s="40"/>
    </row>
    <row r="43" spans="2:11" s="1" customFormat="1" ht="7" customHeight="1">
      <c r="B43" s="37"/>
      <c r="I43" s="95"/>
      <c r="K43" s="40"/>
    </row>
    <row r="44" spans="2:11" s="1" customFormat="1" ht="14.4" customHeight="1">
      <c r="B44" s="37"/>
      <c r="C44" s="33" t="s">
        <v>18</v>
      </c>
      <c r="I44" s="95"/>
      <c r="K44" s="40"/>
    </row>
    <row r="45" spans="2:11" s="1" customFormat="1" ht="16.5" customHeight="1">
      <c r="B45" s="37"/>
      <c r="E45" s="299" t="str">
        <f>E7</f>
        <v>Přístavba výrobní a skladovací haly na parc. č. 584/1, 584/2 a 586/1</v>
      </c>
      <c r="F45" s="300"/>
      <c r="G45" s="300"/>
      <c r="H45" s="300"/>
      <c r="I45" s="95"/>
      <c r="K45" s="40"/>
    </row>
    <row r="46" spans="2:11" s="1" customFormat="1" ht="14.4" customHeight="1">
      <c r="B46" s="37"/>
      <c r="C46" s="33" t="s">
        <v>173</v>
      </c>
      <c r="I46" s="95"/>
      <c r="K46" s="40"/>
    </row>
    <row r="47" spans="2:11" s="1" customFormat="1" ht="17.25" customHeight="1">
      <c r="B47" s="37"/>
      <c r="E47" s="291" t="str">
        <f>E9</f>
        <v>SO 01 - Demolice budovy Nástrojárna na parc. č. 584/1</v>
      </c>
      <c r="F47" s="296"/>
      <c r="G47" s="296"/>
      <c r="H47" s="296"/>
      <c r="I47" s="95"/>
      <c r="K47" s="40"/>
    </row>
    <row r="48" spans="2:11" s="1" customFormat="1" ht="7" customHeight="1">
      <c r="B48" s="37"/>
      <c r="I48" s="95"/>
      <c r="K48" s="40"/>
    </row>
    <row r="49" spans="2:47" s="1" customFormat="1" ht="18" customHeight="1">
      <c r="B49" s="37"/>
      <c r="C49" s="33" t="s">
        <v>23</v>
      </c>
      <c r="F49" s="31" t="str">
        <f>F12</f>
        <v>Loštice</v>
      </c>
      <c r="I49" s="96" t="s">
        <v>25</v>
      </c>
      <c r="J49" s="59" t="str">
        <f>IF(J12="","",J12)</f>
        <v>23. 1. 2019</v>
      </c>
      <c r="K49" s="40"/>
    </row>
    <row r="50" spans="2:47" s="1" customFormat="1" ht="7" customHeight="1">
      <c r="B50" s="37"/>
      <c r="I50" s="95"/>
      <c r="K50" s="40"/>
    </row>
    <row r="51" spans="2:47" s="1" customFormat="1" ht="12">
      <c r="B51" s="37"/>
      <c r="C51" s="33" t="s">
        <v>27</v>
      </c>
      <c r="F51" s="31" t="str">
        <f>E15</f>
        <v>ZLKL, s.r.o. Loštice</v>
      </c>
      <c r="I51" s="96" t="s">
        <v>35</v>
      </c>
      <c r="J51" s="277" t="str">
        <f>E21</f>
        <v>ProkaStav s.r.o. Mohelnice</v>
      </c>
      <c r="K51" s="40"/>
    </row>
    <row r="52" spans="2:47" s="1" customFormat="1" ht="14.4" customHeight="1">
      <c r="B52" s="37"/>
      <c r="C52" s="33" t="s">
        <v>33</v>
      </c>
      <c r="F52" s="31" t="str">
        <f>IF(E18="","",E18)</f>
        <v/>
      </c>
      <c r="I52" s="95"/>
      <c r="J52" s="297"/>
      <c r="K52" s="40"/>
    </row>
    <row r="53" spans="2:47" s="1" customFormat="1" ht="10.25" customHeight="1">
      <c r="B53" s="37"/>
      <c r="I53" s="95"/>
      <c r="K53" s="40"/>
    </row>
    <row r="54" spans="2:47" s="1" customFormat="1" ht="29.25" customHeight="1">
      <c r="B54" s="37"/>
      <c r="C54" s="116" t="s">
        <v>128</v>
      </c>
      <c r="D54" s="106"/>
      <c r="E54" s="106"/>
      <c r="F54" s="106"/>
      <c r="G54" s="106"/>
      <c r="H54" s="106"/>
      <c r="I54" s="117"/>
      <c r="J54" s="118" t="s">
        <v>129</v>
      </c>
      <c r="K54" s="119"/>
    </row>
    <row r="55" spans="2:47" s="1" customFormat="1" ht="10.25" customHeight="1">
      <c r="B55" s="37"/>
      <c r="I55" s="95"/>
      <c r="K55" s="40"/>
    </row>
    <row r="56" spans="2:47" s="1" customFormat="1" ht="29.25" customHeight="1">
      <c r="B56" s="37"/>
      <c r="C56" s="120" t="s">
        <v>130</v>
      </c>
      <c r="I56" s="95"/>
      <c r="J56" s="71">
        <f>J83</f>
        <v>0</v>
      </c>
      <c r="K56" s="40"/>
      <c r="AU56" s="21" t="s">
        <v>131</v>
      </c>
    </row>
    <row r="57" spans="2:47" s="7" customFormat="1" ht="25" customHeight="1">
      <c r="B57" s="121"/>
      <c r="D57" s="122" t="s">
        <v>175</v>
      </c>
      <c r="E57" s="123"/>
      <c r="F57" s="123"/>
      <c r="G57" s="123"/>
      <c r="H57" s="123"/>
      <c r="I57" s="124"/>
      <c r="J57" s="125">
        <f>J84</f>
        <v>0</v>
      </c>
      <c r="K57" s="126"/>
    </row>
    <row r="58" spans="2:47" s="8" customFormat="1" ht="19.899999999999999" customHeight="1">
      <c r="B58" s="127"/>
      <c r="D58" s="128" t="s">
        <v>176</v>
      </c>
      <c r="E58" s="129"/>
      <c r="F58" s="129"/>
      <c r="G58" s="129"/>
      <c r="H58" s="129"/>
      <c r="I58" s="130"/>
      <c r="J58" s="131">
        <f>J85</f>
        <v>0</v>
      </c>
      <c r="K58" s="132"/>
    </row>
    <row r="59" spans="2:47" s="8" customFormat="1" ht="19.899999999999999" customHeight="1">
      <c r="B59" s="127"/>
      <c r="D59" s="128" t="s">
        <v>177</v>
      </c>
      <c r="E59" s="129"/>
      <c r="F59" s="129"/>
      <c r="G59" s="129"/>
      <c r="H59" s="129"/>
      <c r="I59" s="130"/>
      <c r="J59" s="131">
        <f>J117</f>
        <v>0</v>
      </c>
      <c r="K59" s="132"/>
    </row>
    <row r="60" spans="2:47" s="8" customFormat="1" ht="19.899999999999999" customHeight="1">
      <c r="B60" s="127"/>
      <c r="D60" s="128" t="s">
        <v>178</v>
      </c>
      <c r="E60" s="129"/>
      <c r="F60" s="129"/>
      <c r="G60" s="129"/>
      <c r="H60" s="129"/>
      <c r="I60" s="130"/>
      <c r="J60" s="131">
        <f>J129</f>
        <v>0</v>
      </c>
      <c r="K60" s="132"/>
    </row>
    <row r="61" spans="2:47" s="7" customFormat="1" ht="25" customHeight="1">
      <c r="B61" s="121"/>
      <c r="D61" s="122" t="s">
        <v>179</v>
      </c>
      <c r="E61" s="123"/>
      <c r="F61" s="123"/>
      <c r="G61" s="123"/>
      <c r="H61" s="123"/>
      <c r="I61" s="124"/>
      <c r="J61" s="125">
        <f>J134</f>
        <v>0</v>
      </c>
      <c r="K61" s="126"/>
    </row>
    <row r="62" spans="2:47" s="8" customFormat="1" ht="19.899999999999999" customHeight="1">
      <c r="B62" s="127"/>
      <c r="D62" s="128" t="s">
        <v>180</v>
      </c>
      <c r="E62" s="129"/>
      <c r="F62" s="129"/>
      <c r="G62" s="129"/>
      <c r="H62" s="129"/>
      <c r="I62" s="130"/>
      <c r="J62" s="131">
        <f>J135</f>
        <v>0</v>
      </c>
      <c r="K62" s="132"/>
    </row>
    <row r="63" spans="2:47" s="8" customFormat="1" ht="19.899999999999999" customHeight="1">
      <c r="B63" s="127"/>
      <c r="D63" s="128" t="s">
        <v>181</v>
      </c>
      <c r="E63" s="129"/>
      <c r="F63" s="129"/>
      <c r="G63" s="129"/>
      <c r="H63" s="129"/>
      <c r="I63" s="130"/>
      <c r="J63" s="131">
        <f>J152</f>
        <v>0</v>
      </c>
      <c r="K63" s="132"/>
    </row>
    <row r="64" spans="2:47" s="1" customFormat="1" ht="21.75" customHeight="1">
      <c r="B64" s="37"/>
      <c r="I64" s="95"/>
      <c r="K64" s="40"/>
    </row>
    <row r="65" spans="2:12" s="1" customFormat="1" ht="7" customHeight="1">
      <c r="B65" s="50"/>
      <c r="C65" s="51"/>
      <c r="D65" s="51"/>
      <c r="E65" s="51"/>
      <c r="F65" s="51"/>
      <c r="G65" s="51"/>
      <c r="H65" s="51"/>
      <c r="I65" s="113"/>
      <c r="J65" s="51"/>
      <c r="K65" s="52"/>
    </row>
    <row r="69" spans="2:12" s="1" customFormat="1" ht="7" customHeight="1">
      <c r="B69" s="53"/>
      <c r="C69" s="54"/>
      <c r="D69" s="54"/>
      <c r="E69" s="54"/>
      <c r="F69" s="54"/>
      <c r="G69" s="54"/>
      <c r="H69" s="54"/>
      <c r="I69" s="114"/>
      <c r="J69" s="54"/>
      <c r="K69" s="54"/>
      <c r="L69" s="37"/>
    </row>
    <row r="70" spans="2:12" s="1" customFormat="1" ht="37" customHeight="1">
      <c r="B70" s="37"/>
      <c r="C70" s="26" t="s">
        <v>136</v>
      </c>
      <c r="I70" s="95"/>
      <c r="L70" s="37"/>
    </row>
    <row r="71" spans="2:12" s="1" customFormat="1" ht="7" customHeight="1">
      <c r="B71" s="37"/>
      <c r="I71" s="95"/>
      <c r="L71" s="37"/>
    </row>
    <row r="72" spans="2:12" s="1" customFormat="1" ht="14.4" customHeight="1">
      <c r="B72" s="37"/>
      <c r="C72" s="33" t="s">
        <v>18</v>
      </c>
      <c r="I72" s="95"/>
      <c r="L72" s="37"/>
    </row>
    <row r="73" spans="2:12" s="1" customFormat="1" ht="16.5" customHeight="1">
      <c r="B73" s="37"/>
      <c r="E73" s="299" t="str">
        <f>E7</f>
        <v>Přístavba výrobní a skladovací haly na parc. č. 584/1, 584/2 a 586/1</v>
      </c>
      <c r="F73" s="300"/>
      <c r="G73" s="300"/>
      <c r="H73" s="300"/>
      <c r="I73" s="95"/>
      <c r="L73" s="37"/>
    </row>
    <row r="74" spans="2:12" s="1" customFormat="1" ht="14.4" customHeight="1">
      <c r="B74" s="37"/>
      <c r="C74" s="33" t="s">
        <v>173</v>
      </c>
      <c r="I74" s="95"/>
      <c r="L74" s="37"/>
    </row>
    <row r="75" spans="2:12" s="1" customFormat="1" ht="17.25" customHeight="1">
      <c r="B75" s="37"/>
      <c r="E75" s="291" t="str">
        <f>E9</f>
        <v>SO 01 - Demolice budovy Nástrojárna na parc. č. 584/1</v>
      </c>
      <c r="F75" s="296"/>
      <c r="G75" s="296"/>
      <c r="H75" s="296"/>
      <c r="I75" s="95"/>
      <c r="L75" s="37"/>
    </row>
    <row r="76" spans="2:12" s="1" customFormat="1" ht="7" customHeight="1">
      <c r="B76" s="37"/>
      <c r="I76" s="95"/>
      <c r="L76" s="37"/>
    </row>
    <row r="77" spans="2:12" s="1" customFormat="1" ht="18" customHeight="1">
      <c r="B77" s="37"/>
      <c r="C77" s="33" t="s">
        <v>23</v>
      </c>
      <c r="F77" s="31" t="str">
        <f>F12</f>
        <v>Loštice</v>
      </c>
      <c r="I77" s="96" t="s">
        <v>25</v>
      </c>
      <c r="J77" s="59" t="str">
        <f>IF(J12="","",J12)</f>
        <v>23. 1. 2019</v>
      </c>
      <c r="L77" s="37"/>
    </row>
    <row r="78" spans="2:12" s="1" customFormat="1" ht="7" customHeight="1">
      <c r="B78" s="37"/>
      <c r="I78" s="95"/>
      <c r="L78" s="37"/>
    </row>
    <row r="79" spans="2:12" s="1" customFormat="1" ht="12">
      <c r="B79" s="37"/>
      <c r="C79" s="33" t="s">
        <v>27</v>
      </c>
      <c r="F79" s="31" t="str">
        <f>E15</f>
        <v>ZLKL, s.r.o. Loštice</v>
      </c>
      <c r="I79" s="96" t="s">
        <v>35</v>
      </c>
      <c r="J79" s="31" t="str">
        <f>E21</f>
        <v>ProkaStav s.r.o. Mohelnice</v>
      </c>
      <c r="L79" s="37"/>
    </row>
    <row r="80" spans="2:12" s="1" customFormat="1" ht="14.4" customHeight="1">
      <c r="B80" s="37"/>
      <c r="C80" s="33" t="s">
        <v>33</v>
      </c>
      <c r="F80" s="31" t="str">
        <f>IF(E18="","",E18)</f>
        <v/>
      </c>
      <c r="I80" s="95"/>
      <c r="L80" s="37"/>
    </row>
    <row r="81" spans="2:65" s="1" customFormat="1" ht="10.25" customHeight="1">
      <c r="B81" s="37"/>
      <c r="I81" s="95"/>
      <c r="L81" s="37"/>
    </row>
    <row r="82" spans="2:65" s="9" customFormat="1" ht="29.25" customHeight="1">
      <c r="B82" s="133"/>
      <c r="C82" s="134" t="s">
        <v>137</v>
      </c>
      <c r="D82" s="135" t="s">
        <v>60</v>
      </c>
      <c r="E82" s="135" t="s">
        <v>56</v>
      </c>
      <c r="F82" s="135" t="s">
        <v>138</v>
      </c>
      <c r="G82" s="135" t="s">
        <v>139</v>
      </c>
      <c r="H82" s="135" t="s">
        <v>140</v>
      </c>
      <c r="I82" s="136" t="s">
        <v>141</v>
      </c>
      <c r="J82" s="135" t="s">
        <v>129</v>
      </c>
      <c r="K82" s="137" t="s">
        <v>142</v>
      </c>
      <c r="L82" s="133"/>
      <c r="M82" s="65" t="s">
        <v>143</v>
      </c>
      <c r="N82" s="66" t="s">
        <v>45</v>
      </c>
      <c r="O82" s="66" t="s">
        <v>144</v>
      </c>
      <c r="P82" s="66" t="s">
        <v>145</v>
      </c>
      <c r="Q82" s="66" t="s">
        <v>146</v>
      </c>
      <c r="R82" s="66" t="s">
        <v>147</v>
      </c>
      <c r="S82" s="66" t="s">
        <v>148</v>
      </c>
      <c r="T82" s="67" t="s">
        <v>149</v>
      </c>
    </row>
    <row r="83" spans="2:65" s="1" customFormat="1" ht="29.25" customHeight="1">
      <c r="B83" s="37"/>
      <c r="C83" s="69" t="s">
        <v>130</v>
      </c>
      <c r="I83" s="95"/>
      <c r="J83" s="138">
        <f>BK83</f>
        <v>0</v>
      </c>
      <c r="L83" s="37"/>
      <c r="M83" s="68"/>
      <c r="N83" s="60"/>
      <c r="O83" s="60"/>
      <c r="P83" s="139">
        <f>P84+P134</f>
        <v>0</v>
      </c>
      <c r="Q83" s="60"/>
      <c r="R83" s="139">
        <f>R84+R134</f>
        <v>0</v>
      </c>
      <c r="S83" s="60"/>
      <c r="T83" s="140">
        <f>T84+T134</f>
        <v>2033.9737479999999</v>
      </c>
      <c r="AT83" s="21" t="s">
        <v>74</v>
      </c>
      <c r="AU83" s="21" t="s">
        <v>131</v>
      </c>
      <c r="BK83" s="141">
        <f>BK84+BK134</f>
        <v>0</v>
      </c>
    </row>
    <row r="84" spans="2:65" s="10" customFormat="1" ht="37.4" customHeight="1">
      <c r="B84" s="142"/>
      <c r="D84" s="143" t="s">
        <v>74</v>
      </c>
      <c r="E84" s="144" t="s">
        <v>182</v>
      </c>
      <c r="F84" s="144" t="s">
        <v>183</v>
      </c>
      <c r="I84" s="145"/>
      <c r="J84" s="146">
        <f>BK84</f>
        <v>0</v>
      </c>
      <c r="L84" s="142"/>
      <c r="M84" s="147"/>
      <c r="P84" s="148">
        <f>P85+P117+P129</f>
        <v>0</v>
      </c>
      <c r="R84" s="148">
        <f>R85+R117+R129</f>
        <v>0</v>
      </c>
      <c r="T84" s="149">
        <f>T85+T117+T129</f>
        <v>1993.1098719999998</v>
      </c>
      <c r="AR84" s="143" t="s">
        <v>80</v>
      </c>
      <c r="AT84" s="150" t="s">
        <v>74</v>
      </c>
      <c r="AU84" s="150" t="s">
        <v>75</v>
      </c>
      <c r="AY84" s="143" t="s">
        <v>153</v>
      </c>
      <c r="BK84" s="151">
        <f>BK85+BK117+BK129</f>
        <v>0</v>
      </c>
    </row>
    <row r="85" spans="2:65" s="10" customFormat="1" ht="19.899999999999999" customHeight="1">
      <c r="B85" s="142"/>
      <c r="D85" s="143" t="s">
        <v>74</v>
      </c>
      <c r="E85" s="152" t="s">
        <v>184</v>
      </c>
      <c r="F85" s="152" t="s">
        <v>185</v>
      </c>
      <c r="I85" s="145"/>
      <c r="J85" s="153">
        <f>BK85</f>
        <v>0</v>
      </c>
      <c r="L85" s="142"/>
      <c r="M85" s="147"/>
      <c r="P85" s="148">
        <f>SUM(P86:P116)</f>
        <v>0</v>
      </c>
      <c r="R85" s="148">
        <f>SUM(R86:R116)</f>
        <v>0</v>
      </c>
      <c r="T85" s="149">
        <f>SUM(T86:T116)</f>
        <v>1993.1098719999998</v>
      </c>
      <c r="AR85" s="143" t="s">
        <v>80</v>
      </c>
      <c r="AT85" s="150" t="s">
        <v>74</v>
      </c>
      <c r="AU85" s="150" t="s">
        <v>80</v>
      </c>
      <c r="AY85" s="143" t="s">
        <v>153</v>
      </c>
      <c r="BK85" s="151">
        <f>SUM(BK86:BK116)</f>
        <v>0</v>
      </c>
    </row>
    <row r="86" spans="2:65" s="1" customFormat="1" ht="16.5" customHeight="1">
      <c r="B86" s="37"/>
      <c r="C86" s="154" t="s">
        <v>80</v>
      </c>
      <c r="D86" s="154" t="s">
        <v>157</v>
      </c>
      <c r="E86" s="155" t="s">
        <v>186</v>
      </c>
      <c r="F86" s="156" t="s">
        <v>187</v>
      </c>
      <c r="G86" s="157" t="s">
        <v>188</v>
      </c>
      <c r="H86" s="158">
        <v>99.364999999999995</v>
      </c>
      <c r="I86" s="159"/>
      <c r="J86" s="160">
        <f>ROUND(I86*H86,2)</f>
        <v>0</v>
      </c>
      <c r="K86" s="156" t="s">
        <v>161</v>
      </c>
      <c r="L86" s="37"/>
      <c r="M86" s="161" t="s">
        <v>21</v>
      </c>
      <c r="N86" s="162" t="s">
        <v>46</v>
      </c>
      <c r="P86" s="163">
        <f>O86*H86</f>
        <v>0</v>
      </c>
      <c r="Q86" s="163">
        <v>0</v>
      </c>
      <c r="R86" s="163">
        <f>Q86*H86</f>
        <v>0</v>
      </c>
      <c r="S86" s="163">
        <v>2.2000000000000002</v>
      </c>
      <c r="T86" s="164">
        <f>S86*H86</f>
        <v>218.60300000000001</v>
      </c>
      <c r="AR86" s="21" t="s">
        <v>189</v>
      </c>
      <c r="AT86" s="21" t="s">
        <v>157</v>
      </c>
      <c r="AU86" s="21" t="s">
        <v>85</v>
      </c>
      <c r="AY86" s="21" t="s">
        <v>153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21" t="s">
        <v>80</v>
      </c>
      <c r="BK86" s="165">
        <f>ROUND(I86*H86,2)</f>
        <v>0</v>
      </c>
      <c r="BL86" s="21" t="s">
        <v>189</v>
      </c>
      <c r="BM86" s="21" t="s">
        <v>190</v>
      </c>
    </row>
    <row r="87" spans="2:65" s="11" customFormat="1" ht="12">
      <c r="B87" s="170"/>
      <c r="D87" s="171" t="s">
        <v>191</v>
      </c>
      <c r="E87" s="172" t="s">
        <v>21</v>
      </c>
      <c r="F87" s="173" t="s">
        <v>192</v>
      </c>
      <c r="H87" s="174">
        <v>41.3</v>
      </c>
      <c r="I87" s="175"/>
      <c r="L87" s="170"/>
      <c r="M87" s="176"/>
      <c r="T87" s="177"/>
      <c r="AT87" s="172" t="s">
        <v>191</v>
      </c>
      <c r="AU87" s="172" t="s">
        <v>85</v>
      </c>
      <c r="AV87" s="11" t="s">
        <v>85</v>
      </c>
      <c r="AW87" s="11" t="s">
        <v>39</v>
      </c>
      <c r="AX87" s="11" t="s">
        <v>75</v>
      </c>
      <c r="AY87" s="172" t="s">
        <v>153</v>
      </c>
    </row>
    <row r="88" spans="2:65" s="11" customFormat="1" ht="12">
      <c r="B88" s="170"/>
      <c r="D88" s="171" t="s">
        <v>191</v>
      </c>
      <c r="E88" s="172" t="s">
        <v>21</v>
      </c>
      <c r="F88" s="173" t="s">
        <v>193</v>
      </c>
      <c r="H88" s="174">
        <v>45.5</v>
      </c>
      <c r="I88" s="175"/>
      <c r="L88" s="170"/>
      <c r="M88" s="176"/>
      <c r="T88" s="177"/>
      <c r="AT88" s="172" t="s">
        <v>191</v>
      </c>
      <c r="AU88" s="172" t="s">
        <v>85</v>
      </c>
      <c r="AV88" s="11" t="s">
        <v>85</v>
      </c>
      <c r="AW88" s="11" t="s">
        <v>39</v>
      </c>
      <c r="AX88" s="11" t="s">
        <v>75</v>
      </c>
      <c r="AY88" s="172" t="s">
        <v>153</v>
      </c>
    </row>
    <row r="89" spans="2:65" s="11" customFormat="1" ht="12">
      <c r="B89" s="170"/>
      <c r="D89" s="171" t="s">
        <v>191</v>
      </c>
      <c r="E89" s="172" t="s">
        <v>21</v>
      </c>
      <c r="F89" s="173" t="s">
        <v>194</v>
      </c>
      <c r="H89" s="174">
        <v>12.565</v>
      </c>
      <c r="I89" s="175"/>
      <c r="L89" s="170"/>
      <c r="M89" s="176"/>
      <c r="T89" s="177"/>
      <c r="AT89" s="172" t="s">
        <v>191</v>
      </c>
      <c r="AU89" s="172" t="s">
        <v>85</v>
      </c>
      <c r="AV89" s="11" t="s">
        <v>85</v>
      </c>
      <c r="AW89" s="11" t="s">
        <v>39</v>
      </c>
      <c r="AX89" s="11" t="s">
        <v>75</v>
      </c>
      <c r="AY89" s="172" t="s">
        <v>153</v>
      </c>
    </row>
    <row r="90" spans="2:65" s="12" customFormat="1" ht="12">
      <c r="B90" s="178"/>
      <c r="D90" s="171" t="s">
        <v>191</v>
      </c>
      <c r="E90" s="179" t="s">
        <v>21</v>
      </c>
      <c r="F90" s="180" t="s">
        <v>195</v>
      </c>
      <c r="H90" s="181">
        <v>99.364999999999995</v>
      </c>
      <c r="I90" s="182"/>
      <c r="L90" s="178"/>
      <c r="M90" s="183"/>
      <c r="T90" s="184"/>
      <c r="AT90" s="179" t="s">
        <v>191</v>
      </c>
      <c r="AU90" s="179" t="s">
        <v>85</v>
      </c>
      <c r="AV90" s="12" t="s">
        <v>189</v>
      </c>
      <c r="AW90" s="12" t="s">
        <v>39</v>
      </c>
      <c r="AX90" s="12" t="s">
        <v>80</v>
      </c>
      <c r="AY90" s="179" t="s">
        <v>153</v>
      </c>
    </row>
    <row r="91" spans="2:65" s="1" customFormat="1" ht="38.25" customHeight="1">
      <c r="B91" s="37"/>
      <c r="C91" s="154" t="s">
        <v>85</v>
      </c>
      <c r="D91" s="154" t="s">
        <v>157</v>
      </c>
      <c r="E91" s="155" t="s">
        <v>196</v>
      </c>
      <c r="F91" s="156" t="s">
        <v>197</v>
      </c>
      <c r="G91" s="157" t="s">
        <v>188</v>
      </c>
      <c r="H91" s="158">
        <v>72.599000000000004</v>
      </c>
      <c r="I91" s="159"/>
      <c r="J91" s="160">
        <f>ROUND(I91*H91,2)</f>
        <v>0</v>
      </c>
      <c r="K91" s="156" t="s">
        <v>161</v>
      </c>
      <c r="L91" s="37"/>
      <c r="M91" s="161" t="s">
        <v>21</v>
      </c>
      <c r="N91" s="162" t="s">
        <v>46</v>
      </c>
      <c r="P91" s="163">
        <f>O91*H91</f>
        <v>0</v>
      </c>
      <c r="Q91" s="163">
        <v>0</v>
      </c>
      <c r="R91" s="163">
        <f>Q91*H91</f>
        <v>0</v>
      </c>
      <c r="S91" s="163">
        <v>1.8</v>
      </c>
      <c r="T91" s="164">
        <f>S91*H91</f>
        <v>130.6782</v>
      </c>
      <c r="AR91" s="21" t="s">
        <v>189</v>
      </c>
      <c r="AT91" s="21" t="s">
        <v>157</v>
      </c>
      <c r="AU91" s="21" t="s">
        <v>85</v>
      </c>
      <c r="AY91" s="21" t="s">
        <v>153</v>
      </c>
      <c r="BE91" s="165">
        <f>IF(N91="základní",J91,0)</f>
        <v>0</v>
      </c>
      <c r="BF91" s="165">
        <f>IF(N91="snížená",J91,0)</f>
        <v>0</v>
      </c>
      <c r="BG91" s="165">
        <f>IF(N91="zákl. přenesená",J91,0)</f>
        <v>0</v>
      </c>
      <c r="BH91" s="165">
        <f>IF(N91="sníž. přenesená",J91,0)</f>
        <v>0</v>
      </c>
      <c r="BI91" s="165">
        <f>IF(N91="nulová",J91,0)</f>
        <v>0</v>
      </c>
      <c r="BJ91" s="21" t="s">
        <v>80</v>
      </c>
      <c r="BK91" s="165">
        <f>ROUND(I91*H91,2)</f>
        <v>0</v>
      </c>
      <c r="BL91" s="21" t="s">
        <v>189</v>
      </c>
      <c r="BM91" s="21" t="s">
        <v>198</v>
      </c>
    </row>
    <row r="92" spans="2:65" s="11" customFormat="1" ht="12">
      <c r="B92" s="170"/>
      <c r="D92" s="171" t="s">
        <v>191</v>
      </c>
      <c r="E92" s="172" t="s">
        <v>21</v>
      </c>
      <c r="F92" s="173" t="s">
        <v>199</v>
      </c>
      <c r="H92" s="174">
        <v>20.530999999999999</v>
      </c>
      <c r="I92" s="175"/>
      <c r="L92" s="170"/>
      <c r="M92" s="176"/>
      <c r="T92" s="177"/>
      <c r="AT92" s="172" t="s">
        <v>191</v>
      </c>
      <c r="AU92" s="172" t="s">
        <v>85</v>
      </c>
      <c r="AV92" s="11" t="s">
        <v>85</v>
      </c>
      <c r="AW92" s="11" t="s">
        <v>39</v>
      </c>
      <c r="AX92" s="11" t="s">
        <v>75</v>
      </c>
      <c r="AY92" s="172" t="s">
        <v>153</v>
      </c>
    </row>
    <row r="93" spans="2:65" s="11" customFormat="1" ht="12">
      <c r="B93" s="170"/>
      <c r="D93" s="171" t="s">
        <v>191</v>
      </c>
      <c r="E93" s="172" t="s">
        <v>21</v>
      </c>
      <c r="F93" s="173" t="s">
        <v>200</v>
      </c>
      <c r="H93" s="174">
        <v>5.5679999999999996</v>
      </c>
      <c r="I93" s="175"/>
      <c r="L93" s="170"/>
      <c r="M93" s="176"/>
      <c r="T93" s="177"/>
      <c r="AT93" s="172" t="s">
        <v>191</v>
      </c>
      <c r="AU93" s="172" t="s">
        <v>85</v>
      </c>
      <c r="AV93" s="11" t="s">
        <v>85</v>
      </c>
      <c r="AW93" s="11" t="s">
        <v>39</v>
      </c>
      <c r="AX93" s="11" t="s">
        <v>75</v>
      </c>
      <c r="AY93" s="172" t="s">
        <v>153</v>
      </c>
    </row>
    <row r="94" spans="2:65" s="11" customFormat="1" ht="12">
      <c r="B94" s="170"/>
      <c r="D94" s="171" t="s">
        <v>191</v>
      </c>
      <c r="E94" s="172" t="s">
        <v>21</v>
      </c>
      <c r="F94" s="173" t="s">
        <v>201</v>
      </c>
      <c r="H94" s="174">
        <v>46.5</v>
      </c>
      <c r="I94" s="175"/>
      <c r="L94" s="170"/>
      <c r="M94" s="176"/>
      <c r="T94" s="177"/>
      <c r="AT94" s="172" t="s">
        <v>191</v>
      </c>
      <c r="AU94" s="172" t="s">
        <v>85</v>
      </c>
      <c r="AV94" s="11" t="s">
        <v>85</v>
      </c>
      <c r="AW94" s="11" t="s">
        <v>39</v>
      </c>
      <c r="AX94" s="11" t="s">
        <v>75</v>
      </c>
      <c r="AY94" s="172" t="s">
        <v>153</v>
      </c>
    </row>
    <row r="95" spans="2:65" s="12" customFormat="1" ht="12">
      <c r="B95" s="178"/>
      <c r="D95" s="171" t="s">
        <v>191</v>
      </c>
      <c r="E95" s="179" t="s">
        <v>21</v>
      </c>
      <c r="F95" s="180" t="s">
        <v>195</v>
      </c>
      <c r="H95" s="181">
        <v>72.599000000000004</v>
      </c>
      <c r="I95" s="182"/>
      <c r="L95" s="178"/>
      <c r="M95" s="183"/>
      <c r="T95" s="184"/>
      <c r="AT95" s="179" t="s">
        <v>191</v>
      </c>
      <c r="AU95" s="179" t="s">
        <v>85</v>
      </c>
      <c r="AV95" s="12" t="s">
        <v>189</v>
      </c>
      <c r="AW95" s="12" t="s">
        <v>39</v>
      </c>
      <c r="AX95" s="12" t="s">
        <v>80</v>
      </c>
      <c r="AY95" s="179" t="s">
        <v>153</v>
      </c>
    </row>
    <row r="96" spans="2:65" s="1" customFormat="1" ht="38.25" customHeight="1">
      <c r="B96" s="37"/>
      <c r="C96" s="154" t="s">
        <v>156</v>
      </c>
      <c r="D96" s="154" t="s">
        <v>157</v>
      </c>
      <c r="E96" s="155" t="s">
        <v>196</v>
      </c>
      <c r="F96" s="156" t="s">
        <v>197</v>
      </c>
      <c r="G96" s="157" t="s">
        <v>188</v>
      </c>
      <c r="H96" s="158">
        <v>600.048</v>
      </c>
      <c r="I96" s="159"/>
      <c r="J96" s="160">
        <f>ROUND(I96*H96,2)</f>
        <v>0</v>
      </c>
      <c r="K96" s="156" t="s">
        <v>161</v>
      </c>
      <c r="L96" s="37"/>
      <c r="M96" s="161" t="s">
        <v>21</v>
      </c>
      <c r="N96" s="162" t="s">
        <v>46</v>
      </c>
      <c r="P96" s="163">
        <f>O96*H96</f>
        <v>0</v>
      </c>
      <c r="Q96" s="163">
        <v>0</v>
      </c>
      <c r="R96" s="163">
        <f>Q96*H96</f>
        <v>0</v>
      </c>
      <c r="S96" s="163">
        <v>1.8</v>
      </c>
      <c r="T96" s="164">
        <f>S96*H96</f>
        <v>1080.0864000000001</v>
      </c>
      <c r="AR96" s="21" t="s">
        <v>189</v>
      </c>
      <c r="AT96" s="21" t="s">
        <v>157</v>
      </c>
      <c r="AU96" s="21" t="s">
        <v>85</v>
      </c>
      <c r="AY96" s="21" t="s">
        <v>153</v>
      </c>
      <c r="BE96" s="165">
        <f>IF(N96="základní",J96,0)</f>
        <v>0</v>
      </c>
      <c r="BF96" s="165">
        <f>IF(N96="snížená",J96,0)</f>
        <v>0</v>
      </c>
      <c r="BG96" s="165">
        <f>IF(N96="zákl. přenesená",J96,0)</f>
        <v>0</v>
      </c>
      <c r="BH96" s="165">
        <f>IF(N96="sníž. přenesená",J96,0)</f>
        <v>0</v>
      </c>
      <c r="BI96" s="165">
        <f>IF(N96="nulová",J96,0)</f>
        <v>0</v>
      </c>
      <c r="BJ96" s="21" t="s">
        <v>80</v>
      </c>
      <c r="BK96" s="165">
        <f>ROUND(I96*H96,2)</f>
        <v>0</v>
      </c>
      <c r="BL96" s="21" t="s">
        <v>189</v>
      </c>
      <c r="BM96" s="21" t="s">
        <v>202</v>
      </c>
    </row>
    <row r="97" spans="2:65" s="11" customFormat="1" ht="12">
      <c r="B97" s="170"/>
      <c r="D97" s="171" t="s">
        <v>191</v>
      </c>
      <c r="E97" s="172" t="s">
        <v>21</v>
      </c>
      <c r="F97" s="173" t="s">
        <v>203</v>
      </c>
      <c r="H97" s="174">
        <v>293.04000000000002</v>
      </c>
      <c r="I97" s="175"/>
      <c r="L97" s="170"/>
      <c r="M97" s="176"/>
      <c r="T97" s="177"/>
      <c r="AT97" s="172" t="s">
        <v>191</v>
      </c>
      <c r="AU97" s="172" t="s">
        <v>85</v>
      </c>
      <c r="AV97" s="11" t="s">
        <v>85</v>
      </c>
      <c r="AW97" s="11" t="s">
        <v>39</v>
      </c>
      <c r="AX97" s="11" t="s">
        <v>75</v>
      </c>
      <c r="AY97" s="172" t="s">
        <v>153</v>
      </c>
    </row>
    <row r="98" spans="2:65" s="11" customFormat="1" ht="12">
      <c r="B98" s="170"/>
      <c r="D98" s="171" t="s">
        <v>191</v>
      </c>
      <c r="E98" s="172" t="s">
        <v>21</v>
      </c>
      <c r="F98" s="173" t="s">
        <v>204</v>
      </c>
      <c r="H98" s="174">
        <v>68.805000000000007</v>
      </c>
      <c r="I98" s="175"/>
      <c r="L98" s="170"/>
      <c r="M98" s="176"/>
      <c r="T98" s="177"/>
      <c r="AT98" s="172" t="s">
        <v>191</v>
      </c>
      <c r="AU98" s="172" t="s">
        <v>85</v>
      </c>
      <c r="AV98" s="11" t="s">
        <v>85</v>
      </c>
      <c r="AW98" s="11" t="s">
        <v>39</v>
      </c>
      <c r="AX98" s="11" t="s">
        <v>75</v>
      </c>
      <c r="AY98" s="172" t="s">
        <v>153</v>
      </c>
    </row>
    <row r="99" spans="2:65" s="11" customFormat="1" ht="12">
      <c r="B99" s="170"/>
      <c r="D99" s="171" t="s">
        <v>191</v>
      </c>
      <c r="E99" s="172" t="s">
        <v>21</v>
      </c>
      <c r="F99" s="173" t="s">
        <v>205</v>
      </c>
      <c r="H99" s="174">
        <v>21.12</v>
      </c>
      <c r="I99" s="175"/>
      <c r="L99" s="170"/>
      <c r="M99" s="176"/>
      <c r="T99" s="177"/>
      <c r="AT99" s="172" t="s">
        <v>191</v>
      </c>
      <c r="AU99" s="172" t="s">
        <v>85</v>
      </c>
      <c r="AV99" s="11" t="s">
        <v>85</v>
      </c>
      <c r="AW99" s="11" t="s">
        <v>39</v>
      </c>
      <c r="AX99" s="11" t="s">
        <v>75</v>
      </c>
      <c r="AY99" s="172" t="s">
        <v>153</v>
      </c>
    </row>
    <row r="100" spans="2:65" s="11" customFormat="1" ht="12">
      <c r="B100" s="170"/>
      <c r="D100" s="171" t="s">
        <v>191</v>
      </c>
      <c r="E100" s="172" t="s">
        <v>21</v>
      </c>
      <c r="F100" s="173" t="s">
        <v>206</v>
      </c>
      <c r="H100" s="174">
        <v>160.875</v>
      </c>
      <c r="I100" s="175"/>
      <c r="L100" s="170"/>
      <c r="M100" s="176"/>
      <c r="T100" s="177"/>
      <c r="AT100" s="172" t="s">
        <v>191</v>
      </c>
      <c r="AU100" s="172" t="s">
        <v>85</v>
      </c>
      <c r="AV100" s="11" t="s">
        <v>85</v>
      </c>
      <c r="AW100" s="11" t="s">
        <v>39</v>
      </c>
      <c r="AX100" s="11" t="s">
        <v>75</v>
      </c>
      <c r="AY100" s="172" t="s">
        <v>153</v>
      </c>
    </row>
    <row r="101" spans="2:65" s="11" customFormat="1" ht="12">
      <c r="B101" s="170"/>
      <c r="D101" s="171" t="s">
        <v>191</v>
      </c>
      <c r="E101" s="172" t="s">
        <v>21</v>
      </c>
      <c r="F101" s="173" t="s">
        <v>207</v>
      </c>
      <c r="H101" s="174">
        <v>56.207999999999998</v>
      </c>
      <c r="I101" s="175"/>
      <c r="L101" s="170"/>
      <c r="M101" s="176"/>
      <c r="T101" s="177"/>
      <c r="AT101" s="172" t="s">
        <v>191</v>
      </c>
      <c r="AU101" s="172" t="s">
        <v>85</v>
      </c>
      <c r="AV101" s="11" t="s">
        <v>85</v>
      </c>
      <c r="AW101" s="11" t="s">
        <v>39</v>
      </c>
      <c r="AX101" s="11" t="s">
        <v>75</v>
      </c>
      <c r="AY101" s="172" t="s">
        <v>153</v>
      </c>
    </row>
    <row r="102" spans="2:65" s="12" customFormat="1" ht="12">
      <c r="B102" s="178"/>
      <c r="D102" s="171" t="s">
        <v>191</v>
      </c>
      <c r="E102" s="179" t="s">
        <v>21</v>
      </c>
      <c r="F102" s="180" t="s">
        <v>195</v>
      </c>
      <c r="H102" s="181">
        <v>600.048</v>
      </c>
      <c r="I102" s="182"/>
      <c r="L102" s="178"/>
      <c r="M102" s="183"/>
      <c r="T102" s="184"/>
      <c r="AT102" s="179" t="s">
        <v>191</v>
      </c>
      <c r="AU102" s="179" t="s">
        <v>85</v>
      </c>
      <c r="AV102" s="12" t="s">
        <v>189</v>
      </c>
      <c r="AW102" s="12" t="s">
        <v>39</v>
      </c>
      <c r="AX102" s="12" t="s">
        <v>80</v>
      </c>
      <c r="AY102" s="179" t="s">
        <v>153</v>
      </c>
    </row>
    <row r="103" spans="2:65" s="1" customFormat="1" ht="25.5" customHeight="1">
      <c r="B103" s="37"/>
      <c r="C103" s="154" t="s">
        <v>189</v>
      </c>
      <c r="D103" s="154" t="s">
        <v>157</v>
      </c>
      <c r="E103" s="155" t="s">
        <v>208</v>
      </c>
      <c r="F103" s="156" t="s">
        <v>209</v>
      </c>
      <c r="G103" s="157" t="s">
        <v>188</v>
      </c>
      <c r="H103" s="158">
        <v>32.198999999999998</v>
      </c>
      <c r="I103" s="159"/>
      <c r="J103" s="160">
        <f>ROUND(I103*H103,2)</f>
        <v>0</v>
      </c>
      <c r="K103" s="156" t="s">
        <v>161</v>
      </c>
      <c r="L103" s="37"/>
      <c r="M103" s="161" t="s">
        <v>21</v>
      </c>
      <c r="N103" s="162" t="s">
        <v>46</v>
      </c>
      <c r="P103" s="163">
        <f>O103*H103</f>
        <v>0</v>
      </c>
      <c r="Q103" s="163">
        <v>0</v>
      </c>
      <c r="R103" s="163">
        <f>Q103*H103</f>
        <v>0</v>
      </c>
      <c r="S103" s="163">
        <v>2.1</v>
      </c>
      <c r="T103" s="164">
        <f>S103*H103</f>
        <v>67.617900000000006</v>
      </c>
      <c r="AR103" s="21" t="s">
        <v>189</v>
      </c>
      <c r="AT103" s="21" t="s">
        <v>157</v>
      </c>
      <c r="AU103" s="21" t="s">
        <v>85</v>
      </c>
      <c r="AY103" s="21" t="s">
        <v>153</v>
      </c>
      <c r="BE103" s="165">
        <f>IF(N103="základní",J103,0)</f>
        <v>0</v>
      </c>
      <c r="BF103" s="165">
        <f>IF(N103="snížená",J103,0)</f>
        <v>0</v>
      </c>
      <c r="BG103" s="165">
        <f>IF(N103="zákl. přenesená",J103,0)</f>
        <v>0</v>
      </c>
      <c r="BH103" s="165">
        <f>IF(N103="sníž. přenesená",J103,0)</f>
        <v>0</v>
      </c>
      <c r="BI103" s="165">
        <f>IF(N103="nulová",J103,0)</f>
        <v>0</v>
      </c>
      <c r="BJ103" s="21" t="s">
        <v>80</v>
      </c>
      <c r="BK103" s="165">
        <f>ROUND(I103*H103,2)</f>
        <v>0</v>
      </c>
      <c r="BL103" s="21" t="s">
        <v>189</v>
      </c>
      <c r="BM103" s="21" t="s">
        <v>210</v>
      </c>
    </row>
    <row r="104" spans="2:65" s="11" customFormat="1" ht="12">
      <c r="B104" s="170"/>
      <c r="D104" s="171" t="s">
        <v>191</v>
      </c>
      <c r="E104" s="172" t="s">
        <v>21</v>
      </c>
      <c r="F104" s="173" t="s">
        <v>211</v>
      </c>
      <c r="H104" s="174">
        <v>9.7200000000000006</v>
      </c>
      <c r="I104" s="175"/>
      <c r="L104" s="170"/>
      <c r="M104" s="176"/>
      <c r="T104" s="177"/>
      <c r="AT104" s="172" t="s">
        <v>191</v>
      </c>
      <c r="AU104" s="172" t="s">
        <v>85</v>
      </c>
      <c r="AV104" s="11" t="s">
        <v>85</v>
      </c>
      <c r="AW104" s="11" t="s">
        <v>39</v>
      </c>
      <c r="AX104" s="11" t="s">
        <v>75</v>
      </c>
      <c r="AY104" s="172" t="s">
        <v>153</v>
      </c>
    </row>
    <row r="105" spans="2:65" s="11" customFormat="1" ht="12">
      <c r="B105" s="170"/>
      <c r="D105" s="171" t="s">
        <v>191</v>
      </c>
      <c r="E105" s="172" t="s">
        <v>21</v>
      </c>
      <c r="F105" s="173" t="s">
        <v>212</v>
      </c>
      <c r="H105" s="174">
        <v>22.478999999999999</v>
      </c>
      <c r="I105" s="175"/>
      <c r="L105" s="170"/>
      <c r="M105" s="176"/>
      <c r="T105" s="177"/>
      <c r="AT105" s="172" t="s">
        <v>191</v>
      </c>
      <c r="AU105" s="172" t="s">
        <v>85</v>
      </c>
      <c r="AV105" s="11" t="s">
        <v>85</v>
      </c>
      <c r="AW105" s="11" t="s">
        <v>39</v>
      </c>
      <c r="AX105" s="11" t="s">
        <v>75</v>
      </c>
      <c r="AY105" s="172" t="s">
        <v>153</v>
      </c>
    </row>
    <row r="106" spans="2:65" s="12" customFormat="1" ht="12">
      <c r="B106" s="178"/>
      <c r="D106" s="171" t="s">
        <v>191</v>
      </c>
      <c r="E106" s="179" t="s">
        <v>21</v>
      </c>
      <c r="F106" s="180" t="s">
        <v>195</v>
      </c>
      <c r="H106" s="181">
        <v>32.198999999999998</v>
      </c>
      <c r="I106" s="182"/>
      <c r="L106" s="178"/>
      <c r="M106" s="183"/>
      <c r="T106" s="184"/>
      <c r="AT106" s="179" t="s">
        <v>191</v>
      </c>
      <c r="AU106" s="179" t="s">
        <v>85</v>
      </c>
      <c r="AV106" s="12" t="s">
        <v>189</v>
      </c>
      <c r="AW106" s="12" t="s">
        <v>39</v>
      </c>
      <c r="AX106" s="12" t="s">
        <v>80</v>
      </c>
      <c r="AY106" s="179" t="s">
        <v>153</v>
      </c>
    </row>
    <row r="107" spans="2:65" s="1" customFormat="1" ht="16.5" customHeight="1">
      <c r="B107" s="37"/>
      <c r="C107" s="154" t="s">
        <v>152</v>
      </c>
      <c r="D107" s="154" t="s">
        <v>157</v>
      </c>
      <c r="E107" s="155" t="s">
        <v>213</v>
      </c>
      <c r="F107" s="156" t="s">
        <v>214</v>
      </c>
      <c r="G107" s="157" t="s">
        <v>188</v>
      </c>
      <c r="H107" s="158">
        <v>114.048</v>
      </c>
      <c r="I107" s="159"/>
      <c r="J107" s="160">
        <f>ROUND(I107*H107,2)</f>
        <v>0</v>
      </c>
      <c r="K107" s="156" t="s">
        <v>161</v>
      </c>
      <c r="L107" s="37"/>
      <c r="M107" s="161" t="s">
        <v>21</v>
      </c>
      <c r="N107" s="162" t="s">
        <v>46</v>
      </c>
      <c r="P107" s="163">
        <f>O107*H107</f>
        <v>0</v>
      </c>
      <c r="Q107" s="163">
        <v>0</v>
      </c>
      <c r="R107" s="163">
        <f>Q107*H107</f>
        <v>0</v>
      </c>
      <c r="S107" s="163">
        <v>2.4</v>
      </c>
      <c r="T107" s="164">
        <f>S107*H107</f>
        <v>273.71519999999998</v>
      </c>
      <c r="AR107" s="21" t="s">
        <v>189</v>
      </c>
      <c r="AT107" s="21" t="s">
        <v>157</v>
      </c>
      <c r="AU107" s="21" t="s">
        <v>85</v>
      </c>
      <c r="AY107" s="21" t="s">
        <v>153</v>
      </c>
      <c r="BE107" s="165">
        <f>IF(N107="základní",J107,0)</f>
        <v>0</v>
      </c>
      <c r="BF107" s="165">
        <f>IF(N107="snížená",J107,0)</f>
        <v>0</v>
      </c>
      <c r="BG107" s="165">
        <f>IF(N107="zákl. přenesená",J107,0)</f>
        <v>0</v>
      </c>
      <c r="BH107" s="165">
        <f>IF(N107="sníž. přenesená",J107,0)</f>
        <v>0</v>
      </c>
      <c r="BI107" s="165">
        <f>IF(N107="nulová",J107,0)</f>
        <v>0</v>
      </c>
      <c r="BJ107" s="21" t="s">
        <v>80</v>
      </c>
      <c r="BK107" s="165">
        <f>ROUND(I107*H107,2)</f>
        <v>0</v>
      </c>
      <c r="BL107" s="21" t="s">
        <v>189</v>
      </c>
      <c r="BM107" s="21" t="s">
        <v>215</v>
      </c>
    </row>
    <row r="108" spans="2:65" s="11" customFormat="1" ht="12">
      <c r="B108" s="170"/>
      <c r="D108" s="171" t="s">
        <v>191</v>
      </c>
      <c r="E108" s="172" t="s">
        <v>21</v>
      </c>
      <c r="F108" s="173" t="s">
        <v>216</v>
      </c>
      <c r="H108" s="174">
        <v>114.048</v>
      </c>
      <c r="I108" s="175"/>
      <c r="L108" s="170"/>
      <c r="M108" s="176"/>
      <c r="T108" s="177"/>
      <c r="AT108" s="172" t="s">
        <v>191</v>
      </c>
      <c r="AU108" s="172" t="s">
        <v>85</v>
      </c>
      <c r="AV108" s="11" t="s">
        <v>85</v>
      </c>
      <c r="AW108" s="11" t="s">
        <v>39</v>
      </c>
      <c r="AX108" s="11" t="s">
        <v>80</v>
      </c>
      <c r="AY108" s="172" t="s">
        <v>153</v>
      </c>
    </row>
    <row r="109" spans="2:65" s="1" customFormat="1" ht="25.5" customHeight="1">
      <c r="B109" s="37"/>
      <c r="C109" s="154" t="s">
        <v>217</v>
      </c>
      <c r="D109" s="154" t="s">
        <v>157</v>
      </c>
      <c r="E109" s="155" t="s">
        <v>218</v>
      </c>
      <c r="F109" s="156" t="s">
        <v>219</v>
      </c>
      <c r="G109" s="157" t="s">
        <v>220</v>
      </c>
      <c r="H109" s="158">
        <v>12.804</v>
      </c>
      <c r="I109" s="159"/>
      <c r="J109" s="160">
        <f>ROUND(I109*H109,2)</f>
        <v>0</v>
      </c>
      <c r="K109" s="156" t="s">
        <v>161</v>
      </c>
      <c r="L109" s="37"/>
      <c r="M109" s="161" t="s">
        <v>21</v>
      </c>
      <c r="N109" s="162" t="s">
        <v>46</v>
      </c>
      <c r="P109" s="163">
        <f>O109*H109</f>
        <v>0</v>
      </c>
      <c r="Q109" s="163">
        <v>0</v>
      </c>
      <c r="R109" s="163">
        <f>Q109*H109</f>
        <v>0</v>
      </c>
      <c r="S109" s="163">
        <v>1.2529999999999999</v>
      </c>
      <c r="T109" s="164">
        <f>S109*H109</f>
        <v>16.043412</v>
      </c>
      <c r="AR109" s="21" t="s">
        <v>189</v>
      </c>
      <c r="AT109" s="21" t="s">
        <v>157</v>
      </c>
      <c r="AU109" s="21" t="s">
        <v>85</v>
      </c>
      <c r="AY109" s="21" t="s">
        <v>153</v>
      </c>
      <c r="BE109" s="165">
        <f>IF(N109="základní",J109,0)</f>
        <v>0</v>
      </c>
      <c r="BF109" s="165">
        <f>IF(N109="snížená",J109,0)</f>
        <v>0</v>
      </c>
      <c r="BG109" s="165">
        <f>IF(N109="zákl. přenesená",J109,0)</f>
        <v>0</v>
      </c>
      <c r="BH109" s="165">
        <f>IF(N109="sníž. přenesená",J109,0)</f>
        <v>0</v>
      </c>
      <c r="BI109" s="165">
        <f>IF(N109="nulová",J109,0)</f>
        <v>0</v>
      </c>
      <c r="BJ109" s="21" t="s">
        <v>80</v>
      </c>
      <c r="BK109" s="165">
        <f>ROUND(I109*H109,2)</f>
        <v>0</v>
      </c>
      <c r="BL109" s="21" t="s">
        <v>189</v>
      </c>
      <c r="BM109" s="21" t="s">
        <v>221</v>
      </c>
    </row>
    <row r="110" spans="2:65" s="11" customFormat="1" ht="12">
      <c r="B110" s="170"/>
      <c r="D110" s="171" t="s">
        <v>191</v>
      </c>
      <c r="E110" s="172" t="s">
        <v>21</v>
      </c>
      <c r="F110" s="173" t="s">
        <v>222</v>
      </c>
      <c r="H110" s="174">
        <v>12.804</v>
      </c>
      <c r="I110" s="175"/>
      <c r="L110" s="170"/>
      <c r="M110" s="176"/>
      <c r="T110" s="177"/>
      <c r="AT110" s="172" t="s">
        <v>191</v>
      </c>
      <c r="AU110" s="172" t="s">
        <v>85</v>
      </c>
      <c r="AV110" s="11" t="s">
        <v>85</v>
      </c>
      <c r="AW110" s="11" t="s">
        <v>39</v>
      </c>
      <c r="AX110" s="11" t="s">
        <v>80</v>
      </c>
      <c r="AY110" s="172" t="s">
        <v>153</v>
      </c>
    </row>
    <row r="111" spans="2:65" s="1" customFormat="1" ht="25.5" customHeight="1">
      <c r="B111" s="37"/>
      <c r="C111" s="154" t="s">
        <v>9</v>
      </c>
      <c r="D111" s="154" t="s">
        <v>157</v>
      </c>
      <c r="E111" s="155" t="s">
        <v>223</v>
      </c>
      <c r="F111" s="156" t="s">
        <v>224</v>
      </c>
      <c r="G111" s="157" t="s">
        <v>225</v>
      </c>
      <c r="H111" s="158">
        <v>363.32</v>
      </c>
      <c r="I111" s="159"/>
      <c r="J111" s="160">
        <f>ROUND(I111*H111,2)</f>
        <v>0</v>
      </c>
      <c r="K111" s="156" t="s">
        <v>161</v>
      </c>
      <c r="L111" s="37"/>
      <c r="M111" s="161" t="s">
        <v>21</v>
      </c>
      <c r="N111" s="162" t="s">
        <v>46</v>
      </c>
      <c r="P111" s="163">
        <f>O111*H111</f>
        <v>0</v>
      </c>
      <c r="Q111" s="163">
        <v>0</v>
      </c>
      <c r="R111" s="163">
        <f>Q111*H111</f>
        <v>0</v>
      </c>
      <c r="S111" s="163">
        <v>0.122</v>
      </c>
      <c r="T111" s="164">
        <f>S111*H111</f>
        <v>44.325040000000001</v>
      </c>
      <c r="AR111" s="21" t="s">
        <v>189</v>
      </c>
      <c r="AT111" s="21" t="s">
        <v>157</v>
      </c>
      <c r="AU111" s="21" t="s">
        <v>85</v>
      </c>
      <c r="AY111" s="21" t="s">
        <v>153</v>
      </c>
      <c r="BE111" s="165">
        <f>IF(N111="základní",J111,0)</f>
        <v>0</v>
      </c>
      <c r="BF111" s="165">
        <f>IF(N111="snížená",J111,0)</f>
        <v>0</v>
      </c>
      <c r="BG111" s="165">
        <f>IF(N111="zákl. přenesená",J111,0)</f>
        <v>0</v>
      </c>
      <c r="BH111" s="165">
        <f>IF(N111="sníž. přenesená",J111,0)</f>
        <v>0</v>
      </c>
      <c r="BI111" s="165">
        <f>IF(N111="nulová",J111,0)</f>
        <v>0</v>
      </c>
      <c r="BJ111" s="21" t="s">
        <v>80</v>
      </c>
      <c r="BK111" s="165">
        <f>ROUND(I111*H111,2)</f>
        <v>0</v>
      </c>
      <c r="BL111" s="21" t="s">
        <v>189</v>
      </c>
      <c r="BM111" s="21" t="s">
        <v>226</v>
      </c>
    </row>
    <row r="112" spans="2:65" s="11" customFormat="1" ht="12">
      <c r="B112" s="170"/>
      <c r="D112" s="171" t="s">
        <v>191</v>
      </c>
      <c r="E112" s="172" t="s">
        <v>21</v>
      </c>
      <c r="F112" s="173" t="s">
        <v>227</v>
      </c>
      <c r="H112" s="174">
        <v>363.32</v>
      </c>
      <c r="I112" s="175"/>
      <c r="L112" s="170"/>
      <c r="M112" s="176"/>
      <c r="T112" s="177"/>
      <c r="AT112" s="172" t="s">
        <v>191</v>
      </c>
      <c r="AU112" s="172" t="s">
        <v>85</v>
      </c>
      <c r="AV112" s="11" t="s">
        <v>85</v>
      </c>
      <c r="AW112" s="11" t="s">
        <v>39</v>
      </c>
      <c r="AX112" s="11" t="s">
        <v>80</v>
      </c>
      <c r="AY112" s="172" t="s">
        <v>153</v>
      </c>
    </row>
    <row r="113" spans="2:65" s="1" customFormat="1" ht="25.5" customHeight="1">
      <c r="B113" s="37"/>
      <c r="C113" s="154" t="s">
        <v>228</v>
      </c>
      <c r="D113" s="154" t="s">
        <v>157</v>
      </c>
      <c r="E113" s="155" t="s">
        <v>229</v>
      </c>
      <c r="F113" s="156" t="s">
        <v>230</v>
      </c>
      <c r="G113" s="157" t="s">
        <v>188</v>
      </c>
      <c r="H113" s="158">
        <v>72.664000000000001</v>
      </c>
      <c r="I113" s="159"/>
      <c r="J113" s="160">
        <f>ROUND(I113*H113,2)</f>
        <v>0</v>
      </c>
      <c r="K113" s="156" t="s">
        <v>161</v>
      </c>
      <c r="L113" s="37"/>
      <c r="M113" s="161" t="s">
        <v>21</v>
      </c>
      <c r="N113" s="162" t="s">
        <v>46</v>
      </c>
      <c r="P113" s="163">
        <f>O113*H113</f>
        <v>0</v>
      </c>
      <c r="Q113" s="163">
        <v>0</v>
      </c>
      <c r="R113" s="163">
        <f>Q113*H113</f>
        <v>0</v>
      </c>
      <c r="S113" s="163">
        <v>2.2000000000000002</v>
      </c>
      <c r="T113" s="164">
        <f>S113*H113</f>
        <v>159.86080000000001</v>
      </c>
      <c r="AR113" s="21" t="s">
        <v>189</v>
      </c>
      <c r="AT113" s="21" t="s">
        <v>157</v>
      </c>
      <c r="AU113" s="21" t="s">
        <v>85</v>
      </c>
      <c r="AY113" s="21" t="s">
        <v>153</v>
      </c>
      <c r="BE113" s="165">
        <f>IF(N113="základní",J113,0)</f>
        <v>0</v>
      </c>
      <c r="BF113" s="165">
        <f>IF(N113="snížená",J113,0)</f>
        <v>0</v>
      </c>
      <c r="BG113" s="165">
        <f>IF(N113="zákl. přenesená",J113,0)</f>
        <v>0</v>
      </c>
      <c r="BH113" s="165">
        <f>IF(N113="sníž. přenesená",J113,0)</f>
        <v>0</v>
      </c>
      <c r="BI113" s="165">
        <f>IF(N113="nulová",J113,0)</f>
        <v>0</v>
      </c>
      <c r="BJ113" s="21" t="s">
        <v>80</v>
      </c>
      <c r="BK113" s="165">
        <f>ROUND(I113*H113,2)</f>
        <v>0</v>
      </c>
      <c r="BL113" s="21" t="s">
        <v>189</v>
      </c>
      <c r="BM113" s="21" t="s">
        <v>231</v>
      </c>
    </row>
    <row r="114" spans="2:65" s="11" customFormat="1" ht="12">
      <c r="B114" s="170"/>
      <c r="D114" s="171" t="s">
        <v>191</v>
      </c>
      <c r="E114" s="172" t="s">
        <v>21</v>
      </c>
      <c r="F114" s="173" t="s">
        <v>232</v>
      </c>
      <c r="H114" s="174">
        <v>72.664000000000001</v>
      </c>
      <c r="I114" s="175"/>
      <c r="L114" s="170"/>
      <c r="M114" s="176"/>
      <c r="T114" s="177"/>
      <c r="AT114" s="172" t="s">
        <v>191</v>
      </c>
      <c r="AU114" s="172" t="s">
        <v>85</v>
      </c>
      <c r="AV114" s="11" t="s">
        <v>85</v>
      </c>
      <c r="AW114" s="11" t="s">
        <v>39</v>
      </c>
      <c r="AX114" s="11" t="s">
        <v>80</v>
      </c>
      <c r="AY114" s="172" t="s">
        <v>153</v>
      </c>
    </row>
    <row r="115" spans="2:65" s="1" customFormat="1" ht="25.5" customHeight="1">
      <c r="B115" s="37"/>
      <c r="C115" s="154" t="s">
        <v>233</v>
      </c>
      <c r="D115" s="154" t="s">
        <v>157</v>
      </c>
      <c r="E115" s="155" t="s">
        <v>234</v>
      </c>
      <c r="F115" s="156" t="s">
        <v>235</v>
      </c>
      <c r="G115" s="157" t="s">
        <v>188</v>
      </c>
      <c r="H115" s="158">
        <v>72.664000000000001</v>
      </c>
      <c r="I115" s="159"/>
      <c r="J115" s="160">
        <f>ROUND(I115*H115,2)</f>
        <v>0</v>
      </c>
      <c r="K115" s="156" t="s">
        <v>161</v>
      </c>
      <c r="L115" s="37"/>
      <c r="M115" s="161" t="s">
        <v>21</v>
      </c>
      <c r="N115" s="162" t="s">
        <v>46</v>
      </c>
      <c r="P115" s="163">
        <f>O115*H115</f>
        <v>0</v>
      </c>
      <c r="Q115" s="163">
        <v>0</v>
      </c>
      <c r="R115" s="163">
        <f>Q115*H115</f>
        <v>0</v>
      </c>
      <c r="S115" s="163">
        <v>0.03</v>
      </c>
      <c r="T115" s="164">
        <f>S115*H115</f>
        <v>2.1799200000000001</v>
      </c>
      <c r="AR115" s="21" t="s">
        <v>189</v>
      </c>
      <c r="AT115" s="21" t="s">
        <v>157</v>
      </c>
      <c r="AU115" s="21" t="s">
        <v>85</v>
      </c>
      <c r="AY115" s="21" t="s">
        <v>153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21" t="s">
        <v>80</v>
      </c>
      <c r="BK115" s="165">
        <f>ROUND(I115*H115,2)</f>
        <v>0</v>
      </c>
      <c r="BL115" s="21" t="s">
        <v>189</v>
      </c>
      <c r="BM115" s="21" t="s">
        <v>236</v>
      </c>
    </row>
    <row r="116" spans="2:65" s="11" customFormat="1" ht="12">
      <c r="B116" s="170"/>
      <c r="D116" s="171" t="s">
        <v>191</v>
      </c>
      <c r="E116" s="172" t="s">
        <v>21</v>
      </c>
      <c r="F116" s="173" t="s">
        <v>237</v>
      </c>
      <c r="H116" s="174">
        <v>72.664000000000001</v>
      </c>
      <c r="I116" s="175"/>
      <c r="L116" s="170"/>
      <c r="M116" s="176"/>
      <c r="T116" s="177"/>
      <c r="AT116" s="172" t="s">
        <v>191</v>
      </c>
      <c r="AU116" s="172" t="s">
        <v>85</v>
      </c>
      <c r="AV116" s="11" t="s">
        <v>85</v>
      </c>
      <c r="AW116" s="11" t="s">
        <v>39</v>
      </c>
      <c r="AX116" s="11" t="s">
        <v>80</v>
      </c>
      <c r="AY116" s="172" t="s">
        <v>153</v>
      </c>
    </row>
    <row r="117" spans="2:65" s="10" customFormat="1" ht="29.9" customHeight="1">
      <c r="B117" s="142"/>
      <c r="D117" s="143" t="s">
        <v>74</v>
      </c>
      <c r="E117" s="152" t="s">
        <v>238</v>
      </c>
      <c r="F117" s="152" t="s">
        <v>239</v>
      </c>
      <c r="I117" s="145"/>
      <c r="J117" s="153">
        <f>BK117</f>
        <v>0</v>
      </c>
      <c r="L117" s="142"/>
      <c r="M117" s="147"/>
      <c r="P117" s="148">
        <f>SUM(P118:P128)</f>
        <v>0</v>
      </c>
      <c r="R117" s="148">
        <f>SUM(R118:R128)</f>
        <v>0</v>
      </c>
      <c r="T117" s="149">
        <f>SUM(T118:T128)</f>
        <v>0</v>
      </c>
      <c r="AR117" s="143" t="s">
        <v>80</v>
      </c>
      <c r="AT117" s="150" t="s">
        <v>74</v>
      </c>
      <c r="AU117" s="150" t="s">
        <v>80</v>
      </c>
      <c r="AY117" s="143" t="s">
        <v>153</v>
      </c>
      <c r="BK117" s="151">
        <f>SUM(BK118:BK128)</f>
        <v>0</v>
      </c>
    </row>
    <row r="118" spans="2:65" s="1" customFormat="1" ht="38.25" customHeight="1">
      <c r="B118" s="37"/>
      <c r="C118" s="154" t="s">
        <v>240</v>
      </c>
      <c r="D118" s="154" t="s">
        <v>157</v>
      </c>
      <c r="E118" s="155" t="s">
        <v>241</v>
      </c>
      <c r="F118" s="156" t="s">
        <v>242</v>
      </c>
      <c r="G118" s="157" t="s">
        <v>225</v>
      </c>
      <c r="H118" s="158">
        <v>684</v>
      </c>
      <c r="I118" s="159"/>
      <c r="J118" s="160">
        <f>ROUND(I118*H118,2)</f>
        <v>0</v>
      </c>
      <c r="K118" s="156" t="s">
        <v>21</v>
      </c>
      <c r="L118" s="37"/>
      <c r="M118" s="161" t="s">
        <v>21</v>
      </c>
      <c r="N118" s="162" t="s">
        <v>46</v>
      </c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AR118" s="21" t="s">
        <v>189</v>
      </c>
      <c r="AT118" s="21" t="s">
        <v>157</v>
      </c>
      <c r="AU118" s="21" t="s">
        <v>85</v>
      </c>
      <c r="AY118" s="21" t="s">
        <v>153</v>
      </c>
      <c r="BE118" s="165">
        <f>IF(N118="základní",J118,0)</f>
        <v>0</v>
      </c>
      <c r="BF118" s="165">
        <f>IF(N118="snížená",J118,0)</f>
        <v>0</v>
      </c>
      <c r="BG118" s="165">
        <f>IF(N118="zákl. přenesená",J118,0)</f>
        <v>0</v>
      </c>
      <c r="BH118" s="165">
        <f>IF(N118="sníž. přenesená",J118,0)</f>
        <v>0</v>
      </c>
      <c r="BI118" s="165">
        <f>IF(N118="nulová",J118,0)</f>
        <v>0</v>
      </c>
      <c r="BJ118" s="21" t="s">
        <v>80</v>
      </c>
      <c r="BK118" s="165">
        <f>ROUND(I118*H118,2)</f>
        <v>0</v>
      </c>
      <c r="BL118" s="21" t="s">
        <v>189</v>
      </c>
      <c r="BM118" s="21" t="s">
        <v>243</v>
      </c>
    </row>
    <row r="119" spans="2:65" s="11" customFormat="1" ht="12">
      <c r="B119" s="170"/>
      <c r="D119" s="171" t="s">
        <v>191</v>
      </c>
      <c r="E119" s="172" t="s">
        <v>21</v>
      </c>
      <c r="F119" s="173" t="s">
        <v>244</v>
      </c>
      <c r="H119" s="174">
        <v>384</v>
      </c>
      <c r="I119" s="175"/>
      <c r="L119" s="170"/>
      <c r="M119" s="176"/>
      <c r="T119" s="177"/>
      <c r="AT119" s="172" t="s">
        <v>191</v>
      </c>
      <c r="AU119" s="172" t="s">
        <v>85</v>
      </c>
      <c r="AV119" s="11" t="s">
        <v>85</v>
      </c>
      <c r="AW119" s="11" t="s">
        <v>39</v>
      </c>
      <c r="AX119" s="11" t="s">
        <v>75</v>
      </c>
      <c r="AY119" s="172" t="s">
        <v>153</v>
      </c>
    </row>
    <row r="120" spans="2:65" s="11" customFormat="1" ht="12">
      <c r="B120" s="170"/>
      <c r="D120" s="171" t="s">
        <v>191</v>
      </c>
      <c r="E120" s="172" t="s">
        <v>21</v>
      </c>
      <c r="F120" s="173" t="s">
        <v>245</v>
      </c>
      <c r="H120" s="174">
        <v>300</v>
      </c>
      <c r="I120" s="175"/>
      <c r="L120" s="170"/>
      <c r="M120" s="176"/>
      <c r="T120" s="177"/>
      <c r="AT120" s="172" t="s">
        <v>191</v>
      </c>
      <c r="AU120" s="172" t="s">
        <v>85</v>
      </c>
      <c r="AV120" s="11" t="s">
        <v>85</v>
      </c>
      <c r="AW120" s="11" t="s">
        <v>39</v>
      </c>
      <c r="AX120" s="11" t="s">
        <v>75</v>
      </c>
      <c r="AY120" s="172" t="s">
        <v>153</v>
      </c>
    </row>
    <row r="121" spans="2:65" s="12" customFormat="1" ht="12">
      <c r="B121" s="178"/>
      <c r="D121" s="171" t="s">
        <v>191</v>
      </c>
      <c r="E121" s="179" t="s">
        <v>21</v>
      </c>
      <c r="F121" s="180" t="s">
        <v>195</v>
      </c>
      <c r="H121" s="181">
        <v>684</v>
      </c>
      <c r="I121" s="182"/>
      <c r="L121" s="178"/>
      <c r="M121" s="183"/>
      <c r="T121" s="184"/>
      <c r="AT121" s="179" t="s">
        <v>191</v>
      </c>
      <c r="AU121" s="179" t="s">
        <v>85</v>
      </c>
      <c r="AV121" s="12" t="s">
        <v>189</v>
      </c>
      <c r="AW121" s="12" t="s">
        <v>39</v>
      </c>
      <c r="AX121" s="12" t="s">
        <v>80</v>
      </c>
      <c r="AY121" s="179" t="s">
        <v>153</v>
      </c>
    </row>
    <row r="122" spans="2:65" s="1" customFormat="1" ht="38.25" customHeight="1">
      <c r="B122" s="37"/>
      <c r="C122" s="154" t="s">
        <v>246</v>
      </c>
      <c r="D122" s="154" t="s">
        <v>157</v>
      </c>
      <c r="E122" s="155" t="s">
        <v>247</v>
      </c>
      <c r="F122" s="156" t="s">
        <v>248</v>
      </c>
      <c r="G122" s="157" t="s">
        <v>225</v>
      </c>
      <c r="H122" s="158">
        <v>41040</v>
      </c>
      <c r="I122" s="159"/>
      <c r="J122" s="160">
        <f>ROUND(I122*H122,2)</f>
        <v>0</v>
      </c>
      <c r="K122" s="156" t="s">
        <v>21</v>
      </c>
      <c r="L122" s="37"/>
      <c r="M122" s="161" t="s">
        <v>21</v>
      </c>
      <c r="N122" s="162" t="s">
        <v>46</v>
      </c>
      <c r="P122" s="163">
        <f>O122*H122</f>
        <v>0</v>
      </c>
      <c r="Q122" s="163">
        <v>0</v>
      </c>
      <c r="R122" s="163">
        <f>Q122*H122</f>
        <v>0</v>
      </c>
      <c r="S122" s="163">
        <v>0</v>
      </c>
      <c r="T122" s="164">
        <f>S122*H122</f>
        <v>0</v>
      </c>
      <c r="AR122" s="21" t="s">
        <v>189</v>
      </c>
      <c r="AT122" s="21" t="s">
        <v>157</v>
      </c>
      <c r="AU122" s="21" t="s">
        <v>85</v>
      </c>
      <c r="AY122" s="21" t="s">
        <v>153</v>
      </c>
      <c r="BE122" s="165">
        <f>IF(N122="základní",J122,0)</f>
        <v>0</v>
      </c>
      <c r="BF122" s="165">
        <f>IF(N122="snížená",J122,0)</f>
        <v>0</v>
      </c>
      <c r="BG122" s="165">
        <f>IF(N122="zákl. přenesená",J122,0)</f>
        <v>0</v>
      </c>
      <c r="BH122" s="165">
        <f>IF(N122="sníž. přenesená",J122,0)</f>
        <v>0</v>
      </c>
      <c r="BI122" s="165">
        <f>IF(N122="nulová",J122,0)</f>
        <v>0</v>
      </c>
      <c r="BJ122" s="21" t="s">
        <v>80</v>
      </c>
      <c r="BK122" s="165">
        <f>ROUND(I122*H122,2)</f>
        <v>0</v>
      </c>
      <c r="BL122" s="21" t="s">
        <v>189</v>
      </c>
      <c r="BM122" s="21" t="s">
        <v>249</v>
      </c>
    </row>
    <row r="123" spans="2:65" s="11" customFormat="1" ht="12">
      <c r="B123" s="170"/>
      <c r="D123" s="171" t="s">
        <v>191</v>
      </c>
      <c r="E123" s="172" t="s">
        <v>21</v>
      </c>
      <c r="F123" s="173" t="s">
        <v>250</v>
      </c>
      <c r="H123" s="174">
        <v>41040</v>
      </c>
      <c r="I123" s="175"/>
      <c r="L123" s="170"/>
      <c r="M123" s="176"/>
      <c r="T123" s="177"/>
      <c r="AT123" s="172" t="s">
        <v>191</v>
      </c>
      <c r="AU123" s="172" t="s">
        <v>85</v>
      </c>
      <c r="AV123" s="11" t="s">
        <v>85</v>
      </c>
      <c r="AW123" s="11" t="s">
        <v>39</v>
      </c>
      <c r="AX123" s="11" t="s">
        <v>80</v>
      </c>
      <c r="AY123" s="172" t="s">
        <v>153</v>
      </c>
    </row>
    <row r="124" spans="2:65" s="1" customFormat="1" ht="38.25" customHeight="1">
      <c r="B124" s="37"/>
      <c r="C124" s="154" t="s">
        <v>251</v>
      </c>
      <c r="D124" s="154" t="s">
        <v>157</v>
      </c>
      <c r="E124" s="155" t="s">
        <v>252</v>
      </c>
      <c r="F124" s="156" t="s">
        <v>253</v>
      </c>
      <c r="G124" s="157" t="s">
        <v>225</v>
      </c>
      <c r="H124" s="158">
        <v>684</v>
      </c>
      <c r="I124" s="159"/>
      <c r="J124" s="160">
        <f>ROUND(I124*H124,2)</f>
        <v>0</v>
      </c>
      <c r="K124" s="156" t="s">
        <v>21</v>
      </c>
      <c r="L124" s="37"/>
      <c r="M124" s="161" t="s">
        <v>21</v>
      </c>
      <c r="N124" s="162" t="s">
        <v>46</v>
      </c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AR124" s="21" t="s">
        <v>189</v>
      </c>
      <c r="AT124" s="21" t="s">
        <v>157</v>
      </c>
      <c r="AU124" s="21" t="s">
        <v>85</v>
      </c>
      <c r="AY124" s="21" t="s">
        <v>153</v>
      </c>
      <c r="BE124" s="165">
        <f>IF(N124="základní",J124,0)</f>
        <v>0</v>
      </c>
      <c r="BF124" s="165">
        <f>IF(N124="snížená",J124,0)</f>
        <v>0</v>
      </c>
      <c r="BG124" s="165">
        <f>IF(N124="zákl. přenesená",J124,0)</f>
        <v>0</v>
      </c>
      <c r="BH124" s="165">
        <f>IF(N124="sníž. přenesená",J124,0)</f>
        <v>0</v>
      </c>
      <c r="BI124" s="165">
        <f>IF(N124="nulová",J124,0)</f>
        <v>0</v>
      </c>
      <c r="BJ124" s="21" t="s">
        <v>80</v>
      </c>
      <c r="BK124" s="165">
        <f>ROUND(I124*H124,2)</f>
        <v>0</v>
      </c>
      <c r="BL124" s="21" t="s">
        <v>189</v>
      </c>
      <c r="BM124" s="21" t="s">
        <v>254</v>
      </c>
    </row>
    <row r="125" spans="2:65" s="11" customFormat="1" ht="12">
      <c r="B125" s="170"/>
      <c r="D125" s="171" t="s">
        <v>191</v>
      </c>
      <c r="E125" s="172" t="s">
        <v>21</v>
      </c>
      <c r="F125" s="173" t="s">
        <v>255</v>
      </c>
      <c r="H125" s="174">
        <v>684</v>
      </c>
      <c r="I125" s="175"/>
      <c r="L125" s="170"/>
      <c r="M125" s="176"/>
      <c r="T125" s="177"/>
      <c r="AT125" s="172" t="s">
        <v>191</v>
      </c>
      <c r="AU125" s="172" t="s">
        <v>85</v>
      </c>
      <c r="AV125" s="11" t="s">
        <v>85</v>
      </c>
      <c r="AW125" s="11" t="s">
        <v>39</v>
      </c>
      <c r="AX125" s="11" t="s">
        <v>80</v>
      </c>
      <c r="AY125" s="172" t="s">
        <v>153</v>
      </c>
    </row>
    <row r="126" spans="2:65" s="1" customFormat="1" ht="38.25" customHeight="1">
      <c r="B126" s="37"/>
      <c r="C126" s="154" t="s">
        <v>256</v>
      </c>
      <c r="D126" s="154" t="s">
        <v>157</v>
      </c>
      <c r="E126" s="155" t="s">
        <v>257</v>
      </c>
      <c r="F126" s="156" t="s">
        <v>258</v>
      </c>
      <c r="G126" s="157" t="s">
        <v>259</v>
      </c>
      <c r="H126" s="158">
        <v>3</v>
      </c>
      <c r="I126" s="159"/>
      <c r="J126" s="160">
        <f>ROUND(I126*H126,2)</f>
        <v>0</v>
      </c>
      <c r="K126" s="156" t="s">
        <v>21</v>
      </c>
      <c r="L126" s="37"/>
      <c r="M126" s="161" t="s">
        <v>21</v>
      </c>
      <c r="N126" s="162" t="s">
        <v>46</v>
      </c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AR126" s="21" t="s">
        <v>189</v>
      </c>
      <c r="AT126" s="21" t="s">
        <v>157</v>
      </c>
      <c r="AU126" s="21" t="s">
        <v>85</v>
      </c>
      <c r="AY126" s="21" t="s">
        <v>153</v>
      </c>
      <c r="BE126" s="165">
        <f>IF(N126="základní",J126,0)</f>
        <v>0</v>
      </c>
      <c r="BF126" s="165">
        <f>IF(N126="snížená",J126,0)</f>
        <v>0</v>
      </c>
      <c r="BG126" s="165">
        <f>IF(N126="zákl. přenesená",J126,0)</f>
        <v>0</v>
      </c>
      <c r="BH126" s="165">
        <f>IF(N126="sníž. přenesená",J126,0)</f>
        <v>0</v>
      </c>
      <c r="BI126" s="165">
        <f>IF(N126="nulová",J126,0)</f>
        <v>0</v>
      </c>
      <c r="BJ126" s="21" t="s">
        <v>80</v>
      </c>
      <c r="BK126" s="165">
        <f>ROUND(I126*H126,2)</f>
        <v>0</v>
      </c>
      <c r="BL126" s="21" t="s">
        <v>189</v>
      </c>
      <c r="BM126" s="21" t="s">
        <v>260</v>
      </c>
    </row>
    <row r="127" spans="2:65" s="1" customFormat="1" ht="38.25" customHeight="1">
      <c r="B127" s="37"/>
      <c r="C127" s="154" t="s">
        <v>261</v>
      </c>
      <c r="D127" s="154" t="s">
        <v>157</v>
      </c>
      <c r="E127" s="155" t="s">
        <v>262</v>
      </c>
      <c r="F127" s="156" t="s">
        <v>263</v>
      </c>
      <c r="G127" s="157" t="s">
        <v>259</v>
      </c>
      <c r="H127" s="158">
        <v>139.5</v>
      </c>
      <c r="I127" s="159"/>
      <c r="J127" s="160">
        <f>ROUND(I127*H127,2)</f>
        <v>0</v>
      </c>
      <c r="K127" s="156" t="s">
        <v>21</v>
      </c>
      <c r="L127" s="37"/>
      <c r="M127" s="161" t="s">
        <v>21</v>
      </c>
      <c r="N127" s="162" t="s">
        <v>46</v>
      </c>
      <c r="P127" s="163">
        <f>O127*H127</f>
        <v>0</v>
      </c>
      <c r="Q127" s="163">
        <v>0</v>
      </c>
      <c r="R127" s="163">
        <f>Q127*H127</f>
        <v>0</v>
      </c>
      <c r="S127" s="163">
        <v>0</v>
      </c>
      <c r="T127" s="164">
        <f>S127*H127</f>
        <v>0</v>
      </c>
      <c r="AR127" s="21" t="s">
        <v>189</v>
      </c>
      <c r="AT127" s="21" t="s">
        <v>157</v>
      </c>
      <c r="AU127" s="21" t="s">
        <v>85</v>
      </c>
      <c r="AY127" s="21" t="s">
        <v>153</v>
      </c>
      <c r="BE127" s="165">
        <f>IF(N127="základní",J127,0)</f>
        <v>0</v>
      </c>
      <c r="BF127" s="165">
        <f>IF(N127="snížená",J127,0)</f>
        <v>0</v>
      </c>
      <c r="BG127" s="165">
        <f>IF(N127="zákl. přenesená",J127,0)</f>
        <v>0</v>
      </c>
      <c r="BH127" s="165">
        <f>IF(N127="sníž. přenesená",J127,0)</f>
        <v>0</v>
      </c>
      <c r="BI127" s="165">
        <f>IF(N127="nulová",J127,0)</f>
        <v>0</v>
      </c>
      <c r="BJ127" s="21" t="s">
        <v>80</v>
      </c>
      <c r="BK127" s="165">
        <f>ROUND(I127*H127,2)</f>
        <v>0</v>
      </c>
      <c r="BL127" s="21" t="s">
        <v>189</v>
      </c>
      <c r="BM127" s="21" t="s">
        <v>264</v>
      </c>
    </row>
    <row r="128" spans="2:65" s="1" customFormat="1" ht="38.25" customHeight="1">
      <c r="B128" s="37"/>
      <c r="C128" s="154" t="s">
        <v>265</v>
      </c>
      <c r="D128" s="154" t="s">
        <v>157</v>
      </c>
      <c r="E128" s="155" t="s">
        <v>266</v>
      </c>
      <c r="F128" s="156" t="s">
        <v>267</v>
      </c>
      <c r="G128" s="157" t="s">
        <v>259</v>
      </c>
      <c r="H128" s="158">
        <v>3</v>
      </c>
      <c r="I128" s="159"/>
      <c r="J128" s="160">
        <f>ROUND(I128*H128,2)</f>
        <v>0</v>
      </c>
      <c r="K128" s="156" t="s">
        <v>21</v>
      </c>
      <c r="L128" s="37"/>
      <c r="M128" s="161" t="s">
        <v>21</v>
      </c>
      <c r="N128" s="162" t="s">
        <v>46</v>
      </c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AR128" s="21" t="s">
        <v>189</v>
      </c>
      <c r="AT128" s="21" t="s">
        <v>157</v>
      </c>
      <c r="AU128" s="21" t="s">
        <v>85</v>
      </c>
      <c r="AY128" s="21" t="s">
        <v>153</v>
      </c>
      <c r="BE128" s="165">
        <f>IF(N128="základní",J128,0)</f>
        <v>0</v>
      </c>
      <c r="BF128" s="165">
        <f>IF(N128="snížená",J128,0)</f>
        <v>0</v>
      </c>
      <c r="BG128" s="165">
        <f>IF(N128="zákl. přenesená",J128,0)</f>
        <v>0</v>
      </c>
      <c r="BH128" s="165">
        <f>IF(N128="sníž. přenesená",J128,0)</f>
        <v>0</v>
      </c>
      <c r="BI128" s="165">
        <f>IF(N128="nulová",J128,0)</f>
        <v>0</v>
      </c>
      <c r="BJ128" s="21" t="s">
        <v>80</v>
      </c>
      <c r="BK128" s="165">
        <f>ROUND(I128*H128,2)</f>
        <v>0</v>
      </c>
      <c r="BL128" s="21" t="s">
        <v>189</v>
      </c>
      <c r="BM128" s="21" t="s">
        <v>268</v>
      </c>
    </row>
    <row r="129" spans="2:65" s="10" customFormat="1" ht="29.9" customHeight="1">
      <c r="B129" s="142"/>
      <c r="D129" s="143" t="s">
        <v>74</v>
      </c>
      <c r="E129" s="152" t="s">
        <v>269</v>
      </c>
      <c r="F129" s="152" t="s">
        <v>270</v>
      </c>
      <c r="I129" s="145"/>
      <c r="J129" s="153">
        <f>BK129</f>
        <v>0</v>
      </c>
      <c r="L129" s="142"/>
      <c r="M129" s="147"/>
      <c r="P129" s="148">
        <f>SUM(P130:P133)</f>
        <v>0</v>
      </c>
      <c r="R129" s="148">
        <f>SUM(R130:R133)</f>
        <v>0</v>
      </c>
      <c r="T129" s="149">
        <f>SUM(T130:T133)</f>
        <v>0</v>
      </c>
      <c r="AR129" s="143" t="s">
        <v>80</v>
      </c>
      <c r="AT129" s="150" t="s">
        <v>74</v>
      </c>
      <c r="AU129" s="150" t="s">
        <v>80</v>
      </c>
      <c r="AY129" s="143" t="s">
        <v>153</v>
      </c>
      <c r="BK129" s="151">
        <f>SUM(BK130:BK133)</f>
        <v>0</v>
      </c>
    </row>
    <row r="130" spans="2:65" s="1" customFormat="1" ht="25.5" customHeight="1">
      <c r="B130" s="37"/>
      <c r="C130" s="154" t="s">
        <v>271</v>
      </c>
      <c r="D130" s="154" t="s">
        <v>157</v>
      </c>
      <c r="E130" s="155" t="s">
        <v>272</v>
      </c>
      <c r="F130" s="156" t="s">
        <v>273</v>
      </c>
      <c r="G130" s="157" t="s">
        <v>220</v>
      </c>
      <c r="H130" s="158">
        <v>2033.9739999999999</v>
      </c>
      <c r="I130" s="159"/>
      <c r="J130" s="160">
        <f>ROUND(I130*H130,2)</f>
        <v>0</v>
      </c>
      <c r="K130" s="156" t="s">
        <v>161</v>
      </c>
      <c r="L130" s="37"/>
      <c r="M130" s="161" t="s">
        <v>21</v>
      </c>
      <c r="N130" s="162" t="s">
        <v>46</v>
      </c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AR130" s="21" t="s">
        <v>189</v>
      </c>
      <c r="AT130" s="21" t="s">
        <v>157</v>
      </c>
      <c r="AU130" s="21" t="s">
        <v>85</v>
      </c>
      <c r="AY130" s="21" t="s">
        <v>153</v>
      </c>
      <c r="BE130" s="165">
        <f>IF(N130="základní",J130,0)</f>
        <v>0</v>
      </c>
      <c r="BF130" s="165">
        <f>IF(N130="snížená",J130,0)</f>
        <v>0</v>
      </c>
      <c r="BG130" s="165">
        <f>IF(N130="zákl. přenesená",J130,0)</f>
        <v>0</v>
      </c>
      <c r="BH130" s="165">
        <f>IF(N130="sníž. přenesená",J130,0)</f>
        <v>0</v>
      </c>
      <c r="BI130" s="165">
        <f>IF(N130="nulová",J130,0)</f>
        <v>0</v>
      </c>
      <c r="BJ130" s="21" t="s">
        <v>80</v>
      </c>
      <c r="BK130" s="165">
        <f>ROUND(I130*H130,2)</f>
        <v>0</v>
      </c>
      <c r="BL130" s="21" t="s">
        <v>189</v>
      </c>
      <c r="BM130" s="21" t="s">
        <v>274</v>
      </c>
    </row>
    <row r="131" spans="2:65" s="1" customFormat="1" ht="25.5" customHeight="1">
      <c r="B131" s="37"/>
      <c r="C131" s="154" t="s">
        <v>275</v>
      </c>
      <c r="D131" s="154" t="s">
        <v>157</v>
      </c>
      <c r="E131" s="155" t="s">
        <v>276</v>
      </c>
      <c r="F131" s="156" t="s">
        <v>277</v>
      </c>
      <c r="G131" s="157" t="s">
        <v>220</v>
      </c>
      <c r="H131" s="158">
        <v>2033.9739999999999</v>
      </c>
      <c r="I131" s="159"/>
      <c r="J131" s="160">
        <f>ROUND(I131*H131,2)</f>
        <v>0</v>
      </c>
      <c r="K131" s="156" t="s">
        <v>161</v>
      </c>
      <c r="L131" s="37"/>
      <c r="M131" s="161" t="s">
        <v>21</v>
      </c>
      <c r="N131" s="162" t="s">
        <v>46</v>
      </c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AR131" s="21" t="s">
        <v>189</v>
      </c>
      <c r="AT131" s="21" t="s">
        <v>157</v>
      </c>
      <c r="AU131" s="21" t="s">
        <v>85</v>
      </c>
      <c r="AY131" s="21" t="s">
        <v>153</v>
      </c>
      <c r="BE131" s="165">
        <f>IF(N131="základní",J131,0)</f>
        <v>0</v>
      </c>
      <c r="BF131" s="165">
        <f>IF(N131="snížená",J131,0)</f>
        <v>0</v>
      </c>
      <c r="BG131" s="165">
        <f>IF(N131="zákl. přenesená",J131,0)</f>
        <v>0</v>
      </c>
      <c r="BH131" s="165">
        <f>IF(N131="sníž. přenesená",J131,0)</f>
        <v>0</v>
      </c>
      <c r="BI131" s="165">
        <f>IF(N131="nulová",J131,0)</f>
        <v>0</v>
      </c>
      <c r="BJ131" s="21" t="s">
        <v>80</v>
      </c>
      <c r="BK131" s="165">
        <f>ROUND(I131*H131,2)</f>
        <v>0</v>
      </c>
      <c r="BL131" s="21" t="s">
        <v>189</v>
      </c>
      <c r="BM131" s="21" t="s">
        <v>278</v>
      </c>
    </row>
    <row r="132" spans="2:65" s="1" customFormat="1" ht="25.5" customHeight="1">
      <c r="B132" s="37"/>
      <c r="C132" s="154" t="s">
        <v>184</v>
      </c>
      <c r="D132" s="154" t="s">
        <v>157</v>
      </c>
      <c r="E132" s="155" t="s">
        <v>279</v>
      </c>
      <c r="F132" s="156" t="s">
        <v>280</v>
      </c>
      <c r="G132" s="157" t="s">
        <v>220</v>
      </c>
      <c r="H132" s="158">
        <v>6101.9219999999996</v>
      </c>
      <c r="I132" s="159"/>
      <c r="J132" s="160">
        <f>ROUND(I132*H132,2)</f>
        <v>0</v>
      </c>
      <c r="K132" s="156" t="s">
        <v>161</v>
      </c>
      <c r="L132" s="37"/>
      <c r="M132" s="161" t="s">
        <v>21</v>
      </c>
      <c r="N132" s="162" t="s">
        <v>46</v>
      </c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AR132" s="21" t="s">
        <v>189</v>
      </c>
      <c r="AT132" s="21" t="s">
        <v>157</v>
      </c>
      <c r="AU132" s="21" t="s">
        <v>85</v>
      </c>
      <c r="AY132" s="21" t="s">
        <v>153</v>
      </c>
      <c r="BE132" s="165">
        <f>IF(N132="základní",J132,0)</f>
        <v>0</v>
      </c>
      <c r="BF132" s="165">
        <f>IF(N132="snížená",J132,0)</f>
        <v>0</v>
      </c>
      <c r="BG132" s="165">
        <f>IF(N132="zákl. přenesená",J132,0)</f>
        <v>0</v>
      </c>
      <c r="BH132" s="165">
        <f>IF(N132="sníž. přenesená",J132,0)</f>
        <v>0</v>
      </c>
      <c r="BI132" s="165">
        <f>IF(N132="nulová",J132,0)</f>
        <v>0</v>
      </c>
      <c r="BJ132" s="21" t="s">
        <v>80</v>
      </c>
      <c r="BK132" s="165">
        <f>ROUND(I132*H132,2)</f>
        <v>0</v>
      </c>
      <c r="BL132" s="21" t="s">
        <v>189</v>
      </c>
      <c r="BM132" s="21" t="s">
        <v>281</v>
      </c>
    </row>
    <row r="133" spans="2:65" s="11" customFormat="1" ht="12">
      <c r="B133" s="170"/>
      <c r="D133" s="171" t="s">
        <v>191</v>
      </c>
      <c r="F133" s="173" t="s">
        <v>282</v>
      </c>
      <c r="H133" s="174">
        <v>6101.9219999999996</v>
      </c>
      <c r="I133" s="175"/>
      <c r="L133" s="170"/>
      <c r="M133" s="176"/>
      <c r="T133" s="177"/>
      <c r="AT133" s="172" t="s">
        <v>191</v>
      </c>
      <c r="AU133" s="172" t="s">
        <v>85</v>
      </c>
      <c r="AV133" s="11" t="s">
        <v>85</v>
      </c>
      <c r="AW133" s="11" t="s">
        <v>6</v>
      </c>
      <c r="AX133" s="11" t="s">
        <v>80</v>
      </c>
      <c r="AY133" s="172" t="s">
        <v>153</v>
      </c>
    </row>
    <row r="134" spans="2:65" s="10" customFormat="1" ht="37.4" customHeight="1">
      <c r="B134" s="142"/>
      <c r="D134" s="143" t="s">
        <v>74</v>
      </c>
      <c r="E134" s="144" t="s">
        <v>283</v>
      </c>
      <c r="F134" s="144" t="s">
        <v>284</v>
      </c>
      <c r="I134" s="145"/>
      <c r="J134" s="146">
        <f>BK134</f>
        <v>0</v>
      </c>
      <c r="L134" s="142"/>
      <c r="M134" s="147"/>
      <c r="P134" s="148">
        <f>P135+P152</f>
        <v>0</v>
      </c>
      <c r="R134" s="148">
        <f>R135+R152</f>
        <v>0</v>
      </c>
      <c r="T134" s="149">
        <f>T135+T152</f>
        <v>40.863876000000005</v>
      </c>
      <c r="AR134" s="143" t="s">
        <v>85</v>
      </c>
      <c r="AT134" s="150" t="s">
        <v>74</v>
      </c>
      <c r="AU134" s="150" t="s">
        <v>75</v>
      </c>
      <c r="AY134" s="143" t="s">
        <v>153</v>
      </c>
      <c r="BK134" s="151">
        <f>BK135+BK152</f>
        <v>0</v>
      </c>
    </row>
    <row r="135" spans="2:65" s="10" customFormat="1" ht="19.899999999999999" customHeight="1">
      <c r="B135" s="142"/>
      <c r="D135" s="143" t="s">
        <v>74</v>
      </c>
      <c r="E135" s="152" t="s">
        <v>285</v>
      </c>
      <c r="F135" s="152" t="s">
        <v>286</v>
      </c>
      <c r="I135" s="145"/>
      <c r="J135" s="153">
        <f>BK135</f>
        <v>0</v>
      </c>
      <c r="L135" s="142"/>
      <c r="M135" s="147"/>
      <c r="P135" s="148">
        <f>SUM(P136:P151)</f>
        <v>0</v>
      </c>
      <c r="R135" s="148">
        <f>SUM(R136:R151)</f>
        <v>0</v>
      </c>
      <c r="T135" s="149">
        <f>SUM(T136:T151)</f>
        <v>17.050100000000004</v>
      </c>
      <c r="AR135" s="143" t="s">
        <v>85</v>
      </c>
      <c r="AT135" s="150" t="s">
        <v>74</v>
      </c>
      <c r="AU135" s="150" t="s">
        <v>80</v>
      </c>
      <c r="AY135" s="143" t="s">
        <v>153</v>
      </c>
      <c r="BK135" s="151">
        <f>SUM(BK136:BK151)</f>
        <v>0</v>
      </c>
    </row>
    <row r="136" spans="2:65" s="1" customFormat="1" ht="25.5" customHeight="1">
      <c r="B136" s="37"/>
      <c r="C136" s="154" t="s">
        <v>287</v>
      </c>
      <c r="D136" s="154" t="s">
        <v>157</v>
      </c>
      <c r="E136" s="155" t="s">
        <v>288</v>
      </c>
      <c r="F136" s="156" t="s">
        <v>289</v>
      </c>
      <c r="G136" s="157" t="s">
        <v>290</v>
      </c>
      <c r="H136" s="158">
        <v>587.20000000000005</v>
      </c>
      <c r="I136" s="159"/>
      <c r="J136" s="160">
        <f>ROUND(I136*H136,2)</f>
        <v>0</v>
      </c>
      <c r="K136" s="156" t="s">
        <v>161</v>
      </c>
      <c r="L136" s="37"/>
      <c r="M136" s="161" t="s">
        <v>21</v>
      </c>
      <c r="N136" s="162" t="s">
        <v>46</v>
      </c>
      <c r="P136" s="163">
        <f>O136*H136</f>
        <v>0</v>
      </c>
      <c r="Q136" s="163">
        <v>0</v>
      </c>
      <c r="R136" s="163">
        <f>Q136*H136</f>
        <v>0</v>
      </c>
      <c r="S136" s="163">
        <v>1.4E-2</v>
      </c>
      <c r="T136" s="164">
        <f>S136*H136</f>
        <v>8.2208000000000006</v>
      </c>
      <c r="AR136" s="21" t="s">
        <v>291</v>
      </c>
      <c r="AT136" s="21" t="s">
        <v>157</v>
      </c>
      <c r="AU136" s="21" t="s">
        <v>85</v>
      </c>
      <c r="AY136" s="21" t="s">
        <v>153</v>
      </c>
      <c r="BE136" s="165">
        <f>IF(N136="základní",J136,0)</f>
        <v>0</v>
      </c>
      <c r="BF136" s="165">
        <f>IF(N136="snížená",J136,0)</f>
        <v>0</v>
      </c>
      <c r="BG136" s="165">
        <f>IF(N136="zákl. přenesená",J136,0)</f>
        <v>0</v>
      </c>
      <c r="BH136" s="165">
        <f>IF(N136="sníž. přenesená",J136,0)</f>
        <v>0</v>
      </c>
      <c r="BI136" s="165">
        <f>IF(N136="nulová",J136,0)</f>
        <v>0</v>
      </c>
      <c r="BJ136" s="21" t="s">
        <v>80</v>
      </c>
      <c r="BK136" s="165">
        <f>ROUND(I136*H136,2)</f>
        <v>0</v>
      </c>
      <c r="BL136" s="21" t="s">
        <v>291</v>
      </c>
      <c r="BM136" s="21" t="s">
        <v>292</v>
      </c>
    </row>
    <row r="137" spans="2:65" s="11" customFormat="1" ht="12">
      <c r="B137" s="170"/>
      <c r="D137" s="171" t="s">
        <v>191</v>
      </c>
      <c r="E137" s="172" t="s">
        <v>21</v>
      </c>
      <c r="F137" s="173" t="s">
        <v>293</v>
      </c>
      <c r="H137" s="174">
        <v>528</v>
      </c>
      <c r="I137" s="175"/>
      <c r="L137" s="170"/>
      <c r="M137" s="176"/>
      <c r="T137" s="177"/>
      <c r="AT137" s="172" t="s">
        <v>191</v>
      </c>
      <c r="AU137" s="172" t="s">
        <v>85</v>
      </c>
      <c r="AV137" s="11" t="s">
        <v>85</v>
      </c>
      <c r="AW137" s="11" t="s">
        <v>39</v>
      </c>
      <c r="AX137" s="11" t="s">
        <v>75</v>
      </c>
      <c r="AY137" s="172" t="s">
        <v>153</v>
      </c>
    </row>
    <row r="138" spans="2:65" s="11" customFormat="1" ht="12">
      <c r="B138" s="170"/>
      <c r="D138" s="171" t="s">
        <v>191</v>
      </c>
      <c r="E138" s="172" t="s">
        <v>21</v>
      </c>
      <c r="F138" s="173" t="s">
        <v>294</v>
      </c>
      <c r="H138" s="174">
        <v>59.2</v>
      </c>
      <c r="I138" s="175"/>
      <c r="L138" s="170"/>
      <c r="M138" s="176"/>
      <c r="T138" s="177"/>
      <c r="AT138" s="172" t="s">
        <v>191</v>
      </c>
      <c r="AU138" s="172" t="s">
        <v>85</v>
      </c>
      <c r="AV138" s="11" t="s">
        <v>85</v>
      </c>
      <c r="AW138" s="11" t="s">
        <v>39</v>
      </c>
      <c r="AX138" s="11" t="s">
        <v>75</v>
      </c>
      <c r="AY138" s="172" t="s">
        <v>153</v>
      </c>
    </row>
    <row r="139" spans="2:65" s="12" customFormat="1" ht="12">
      <c r="B139" s="178"/>
      <c r="D139" s="171" t="s">
        <v>191</v>
      </c>
      <c r="E139" s="179" t="s">
        <v>21</v>
      </c>
      <c r="F139" s="180" t="s">
        <v>195</v>
      </c>
      <c r="H139" s="181">
        <v>587.20000000000005</v>
      </c>
      <c r="I139" s="182"/>
      <c r="L139" s="178"/>
      <c r="M139" s="183"/>
      <c r="T139" s="184"/>
      <c r="AT139" s="179" t="s">
        <v>191</v>
      </c>
      <c r="AU139" s="179" t="s">
        <v>85</v>
      </c>
      <c r="AV139" s="12" t="s">
        <v>189</v>
      </c>
      <c r="AW139" s="12" t="s">
        <v>39</v>
      </c>
      <c r="AX139" s="12" t="s">
        <v>80</v>
      </c>
      <c r="AY139" s="179" t="s">
        <v>153</v>
      </c>
    </row>
    <row r="140" spans="2:65" s="1" customFormat="1" ht="25.5" customHeight="1">
      <c r="B140" s="37"/>
      <c r="C140" s="154" t="s">
        <v>295</v>
      </c>
      <c r="D140" s="154" t="s">
        <v>157</v>
      </c>
      <c r="E140" s="155" t="s">
        <v>296</v>
      </c>
      <c r="F140" s="156" t="s">
        <v>297</v>
      </c>
      <c r="G140" s="157" t="s">
        <v>290</v>
      </c>
      <c r="H140" s="158">
        <v>61.6</v>
      </c>
      <c r="I140" s="159"/>
      <c r="J140" s="160">
        <f>ROUND(I140*H140,2)</f>
        <v>0</v>
      </c>
      <c r="K140" s="156" t="s">
        <v>161</v>
      </c>
      <c r="L140" s="37"/>
      <c r="M140" s="161" t="s">
        <v>21</v>
      </c>
      <c r="N140" s="162" t="s">
        <v>46</v>
      </c>
      <c r="P140" s="163">
        <f>O140*H140</f>
        <v>0</v>
      </c>
      <c r="Q140" s="163">
        <v>0</v>
      </c>
      <c r="R140" s="163">
        <f>Q140*H140</f>
        <v>0</v>
      </c>
      <c r="S140" s="163">
        <v>2.4E-2</v>
      </c>
      <c r="T140" s="164">
        <f>S140*H140</f>
        <v>1.4784000000000002</v>
      </c>
      <c r="AR140" s="21" t="s">
        <v>291</v>
      </c>
      <c r="AT140" s="21" t="s">
        <v>157</v>
      </c>
      <c r="AU140" s="21" t="s">
        <v>85</v>
      </c>
      <c r="AY140" s="21" t="s">
        <v>153</v>
      </c>
      <c r="BE140" s="165">
        <f>IF(N140="základní",J140,0)</f>
        <v>0</v>
      </c>
      <c r="BF140" s="165">
        <f>IF(N140="snížená",J140,0)</f>
        <v>0</v>
      </c>
      <c r="BG140" s="165">
        <f>IF(N140="zákl. přenesená",J140,0)</f>
        <v>0</v>
      </c>
      <c r="BH140" s="165">
        <f>IF(N140="sníž. přenesená",J140,0)</f>
        <v>0</v>
      </c>
      <c r="BI140" s="165">
        <f>IF(N140="nulová",J140,0)</f>
        <v>0</v>
      </c>
      <c r="BJ140" s="21" t="s">
        <v>80</v>
      </c>
      <c r="BK140" s="165">
        <f>ROUND(I140*H140,2)</f>
        <v>0</v>
      </c>
      <c r="BL140" s="21" t="s">
        <v>291</v>
      </c>
      <c r="BM140" s="21" t="s">
        <v>298</v>
      </c>
    </row>
    <row r="141" spans="2:65" s="11" customFormat="1" ht="12">
      <c r="B141" s="170"/>
      <c r="D141" s="171" t="s">
        <v>191</v>
      </c>
      <c r="E141" s="172" t="s">
        <v>21</v>
      </c>
      <c r="F141" s="173" t="s">
        <v>299</v>
      </c>
      <c r="H141" s="174">
        <v>39.200000000000003</v>
      </c>
      <c r="I141" s="175"/>
      <c r="L141" s="170"/>
      <c r="M141" s="176"/>
      <c r="T141" s="177"/>
      <c r="AT141" s="172" t="s">
        <v>191</v>
      </c>
      <c r="AU141" s="172" t="s">
        <v>85</v>
      </c>
      <c r="AV141" s="11" t="s">
        <v>85</v>
      </c>
      <c r="AW141" s="11" t="s">
        <v>39</v>
      </c>
      <c r="AX141" s="11" t="s">
        <v>75</v>
      </c>
      <c r="AY141" s="172" t="s">
        <v>153</v>
      </c>
    </row>
    <row r="142" spans="2:65" s="11" customFormat="1" ht="12">
      <c r="B142" s="170"/>
      <c r="D142" s="171" t="s">
        <v>191</v>
      </c>
      <c r="E142" s="172" t="s">
        <v>21</v>
      </c>
      <c r="F142" s="173" t="s">
        <v>300</v>
      </c>
      <c r="H142" s="174">
        <v>22.4</v>
      </c>
      <c r="I142" s="175"/>
      <c r="L142" s="170"/>
      <c r="M142" s="176"/>
      <c r="T142" s="177"/>
      <c r="AT142" s="172" t="s">
        <v>191</v>
      </c>
      <c r="AU142" s="172" t="s">
        <v>85</v>
      </c>
      <c r="AV142" s="11" t="s">
        <v>85</v>
      </c>
      <c r="AW142" s="11" t="s">
        <v>39</v>
      </c>
      <c r="AX142" s="11" t="s">
        <v>75</v>
      </c>
      <c r="AY142" s="172" t="s">
        <v>153</v>
      </c>
    </row>
    <row r="143" spans="2:65" s="12" customFormat="1" ht="12">
      <c r="B143" s="178"/>
      <c r="D143" s="171" t="s">
        <v>191</v>
      </c>
      <c r="E143" s="179" t="s">
        <v>21</v>
      </c>
      <c r="F143" s="180" t="s">
        <v>195</v>
      </c>
      <c r="H143" s="181">
        <v>61.6</v>
      </c>
      <c r="I143" s="182"/>
      <c r="L143" s="178"/>
      <c r="M143" s="183"/>
      <c r="T143" s="184"/>
      <c r="AT143" s="179" t="s">
        <v>191</v>
      </c>
      <c r="AU143" s="179" t="s">
        <v>85</v>
      </c>
      <c r="AV143" s="12" t="s">
        <v>189</v>
      </c>
      <c r="AW143" s="12" t="s">
        <v>39</v>
      </c>
      <c r="AX143" s="12" t="s">
        <v>80</v>
      </c>
      <c r="AY143" s="179" t="s">
        <v>153</v>
      </c>
    </row>
    <row r="144" spans="2:65" s="1" customFormat="1" ht="25.5" customHeight="1">
      <c r="B144" s="37"/>
      <c r="C144" s="154" t="s">
        <v>301</v>
      </c>
      <c r="D144" s="154" t="s">
        <v>157</v>
      </c>
      <c r="E144" s="155" t="s">
        <v>302</v>
      </c>
      <c r="F144" s="156" t="s">
        <v>303</v>
      </c>
      <c r="G144" s="157" t="s">
        <v>290</v>
      </c>
      <c r="H144" s="158">
        <v>134.4</v>
      </c>
      <c r="I144" s="159"/>
      <c r="J144" s="160">
        <f>ROUND(I144*H144,2)</f>
        <v>0</v>
      </c>
      <c r="K144" s="156" t="s">
        <v>161</v>
      </c>
      <c r="L144" s="37"/>
      <c r="M144" s="161" t="s">
        <v>21</v>
      </c>
      <c r="N144" s="162" t="s">
        <v>46</v>
      </c>
      <c r="P144" s="163">
        <f>O144*H144</f>
        <v>0</v>
      </c>
      <c r="Q144" s="163">
        <v>0</v>
      </c>
      <c r="R144" s="163">
        <f>Q144*H144</f>
        <v>0</v>
      </c>
      <c r="S144" s="163">
        <v>3.2000000000000001E-2</v>
      </c>
      <c r="T144" s="164">
        <f>S144*H144</f>
        <v>4.3008000000000006</v>
      </c>
      <c r="AR144" s="21" t="s">
        <v>291</v>
      </c>
      <c r="AT144" s="21" t="s">
        <v>157</v>
      </c>
      <c r="AU144" s="21" t="s">
        <v>85</v>
      </c>
      <c r="AY144" s="21" t="s">
        <v>153</v>
      </c>
      <c r="BE144" s="165">
        <f>IF(N144="základní",J144,0)</f>
        <v>0</v>
      </c>
      <c r="BF144" s="165">
        <f>IF(N144="snížená",J144,0)</f>
        <v>0</v>
      </c>
      <c r="BG144" s="165">
        <f>IF(N144="zákl. přenesená",J144,0)</f>
        <v>0</v>
      </c>
      <c r="BH144" s="165">
        <f>IF(N144="sníž. přenesená",J144,0)</f>
        <v>0</v>
      </c>
      <c r="BI144" s="165">
        <f>IF(N144="nulová",J144,0)</f>
        <v>0</v>
      </c>
      <c r="BJ144" s="21" t="s">
        <v>80</v>
      </c>
      <c r="BK144" s="165">
        <f>ROUND(I144*H144,2)</f>
        <v>0</v>
      </c>
      <c r="BL144" s="21" t="s">
        <v>291</v>
      </c>
      <c r="BM144" s="21" t="s">
        <v>304</v>
      </c>
    </row>
    <row r="145" spans="2:65" s="11" customFormat="1" ht="12">
      <c r="B145" s="170"/>
      <c r="D145" s="171" t="s">
        <v>191</v>
      </c>
      <c r="E145" s="172" t="s">
        <v>21</v>
      </c>
      <c r="F145" s="173" t="s">
        <v>305</v>
      </c>
      <c r="H145" s="174">
        <v>88.8</v>
      </c>
      <c r="I145" s="175"/>
      <c r="L145" s="170"/>
      <c r="M145" s="176"/>
      <c r="T145" s="177"/>
      <c r="AT145" s="172" t="s">
        <v>191</v>
      </c>
      <c r="AU145" s="172" t="s">
        <v>85</v>
      </c>
      <c r="AV145" s="11" t="s">
        <v>85</v>
      </c>
      <c r="AW145" s="11" t="s">
        <v>39</v>
      </c>
      <c r="AX145" s="11" t="s">
        <v>75</v>
      </c>
      <c r="AY145" s="172" t="s">
        <v>153</v>
      </c>
    </row>
    <row r="146" spans="2:65" s="11" customFormat="1" ht="12">
      <c r="B146" s="170"/>
      <c r="D146" s="171" t="s">
        <v>191</v>
      </c>
      <c r="E146" s="172" t="s">
        <v>21</v>
      </c>
      <c r="F146" s="173" t="s">
        <v>306</v>
      </c>
      <c r="H146" s="174">
        <v>45.6</v>
      </c>
      <c r="I146" s="175"/>
      <c r="L146" s="170"/>
      <c r="M146" s="176"/>
      <c r="T146" s="177"/>
      <c r="AT146" s="172" t="s">
        <v>191</v>
      </c>
      <c r="AU146" s="172" t="s">
        <v>85</v>
      </c>
      <c r="AV146" s="11" t="s">
        <v>85</v>
      </c>
      <c r="AW146" s="11" t="s">
        <v>39</v>
      </c>
      <c r="AX146" s="11" t="s">
        <v>75</v>
      </c>
      <c r="AY146" s="172" t="s">
        <v>153</v>
      </c>
    </row>
    <row r="147" spans="2:65" s="12" customFormat="1" ht="12">
      <c r="B147" s="178"/>
      <c r="D147" s="171" t="s">
        <v>191</v>
      </c>
      <c r="E147" s="179" t="s">
        <v>21</v>
      </c>
      <c r="F147" s="180" t="s">
        <v>195</v>
      </c>
      <c r="H147" s="181">
        <v>134.4</v>
      </c>
      <c r="I147" s="182"/>
      <c r="L147" s="178"/>
      <c r="M147" s="183"/>
      <c r="T147" s="184"/>
      <c r="AT147" s="179" t="s">
        <v>191</v>
      </c>
      <c r="AU147" s="179" t="s">
        <v>85</v>
      </c>
      <c r="AV147" s="12" t="s">
        <v>189</v>
      </c>
      <c r="AW147" s="12" t="s">
        <v>39</v>
      </c>
      <c r="AX147" s="12" t="s">
        <v>80</v>
      </c>
      <c r="AY147" s="179" t="s">
        <v>153</v>
      </c>
    </row>
    <row r="148" spans="2:65" s="1" customFormat="1" ht="25.5" customHeight="1">
      <c r="B148" s="37"/>
      <c r="C148" s="154" t="s">
        <v>307</v>
      </c>
      <c r="D148" s="154" t="s">
        <v>157</v>
      </c>
      <c r="E148" s="155" t="s">
        <v>308</v>
      </c>
      <c r="F148" s="156" t="s">
        <v>309</v>
      </c>
      <c r="G148" s="157" t="s">
        <v>290</v>
      </c>
      <c r="H148" s="158">
        <v>103.2</v>
      </c>
      <c r="I148" s="159"/>
      <c r="J148" s="160">
        <f>ROUND(I148*H148,2)</f>
        <v>0</v>
      </c>
      <c r="K148" s="156" t="s">
        <v>161</v>
      </c>
      <c r="L148" s="37"/>
      <c r="M148" s="161" t="s">
        <v>21</v>
      </c>
      <c r="N148" s="162" t="s">
        <v>46</v>
      </c>
      <c r="P148" s="163">
        <f>O148*H148</f>
        <v>0</v>
      </c>
      <c r="Q148" s="163">
        <v>0</v>
      </c>
      <c r="R148" s="163">
        <f>Q148*H148</f>
        <v>0</v>
      </c>
      <c r="S148" s="163">
        <v>4.0000000000000001E-3</v>
      </c>
      <c r="T148" s="164">
        <f>S148*H148</f>
        <v>0.4128</v>
      </c>
      <c r="AR148" s="21" t="s">
        <v>291</v>
      </c>
      <c r="AT148" s="21" t="s">
        <v>157</v>
      </c>
      <c r="AU148" s="21" t="s">
        <v>85</v>
      </c>
      <c r="AY148" s="21" t="s">
        <v>153</v>
      </c>
      <c r="BE148" s="165">
        <f>IF(N148="základní",J148,0)</f>
        <v>0</v>
      </c>
      <c r="BF148" s="165">
        <f>IF(N148="snížená",J148,0)</f>
        <v>0</v>
      </c>
      <c r="BG148" s="165">
        <f>IF(N148="zákl. přenesená",J148,0)</f>
        <v>0</v>
      </c>
      <c r="BH148" s="165">
        <f>IF(N148="sníž. přenesená",J148,0)</f>
        <v>0</v>
      </c>
      <c r="BI148" s="165">
        <f>IF(N148="nulová",J148,0)</f>
        <v>0</v>
      </c>
      <c r="BJ148" s="21" t="s">
        <v>80</v>
      </c>
      <c r="BK148" s="165">
        <f>ROUND(I148*H148,2)</f>
        <v>0</v>
      </c>
      <c r="BL148" s="21" t="s">
        <v>291</v>
      </c>
      <c r="BM148" s="21" t="s">
        <v>310</v>
      </c>
    </row>
    <row r="149" spans="2:65" s="11" customFormat="1" ht="12">
      <c r="B149" s="170"/>
      <c r="D149" s="171" t="s">
        <v>191</v>
      </c>
      <c r="E149" s="172" t="s">
        <v>21</v>
      </c>
      <c r="F149" s="173" t="s">
        <v>311</v>
      </c>
      <c r="H149" s="174">
        <v>103.2</v>
      </c>
      <c r="I149" s="175"/>
      <c r="L149" s="170"/>
      <c r="M149" s="176"/>
      <c r="T149" s="177"/>
      <c r="AT149" s="172" t="s">
        <v>191</v>
      </c>
      <c r="AU149" s="172" t="s">
        <v>85</v>
      </c>
      <c r="AV149" s="11" t="s">
        <v>85</v>
      </c>
      <c r="AW149" s="11" t="s">
        <v>39</v>
      </c>
      <c r="AX149" s="11" t="s">
        <v>80</v>
      </c>
      <c r="AY149" s="172" t="s">
        <v>153</v>
      </c>
    </row>
    <row r="150" spans="2:65" s="1" customFormat="1" ht="38.25" customHeight="1">
      <c r="B150" s="37"/>
      <c r="C150" s="154" t="s">
        <v>312</v>
      </c>
      <c r="D150" s="154" t="s">
        <v>157</v>
      </c>
      <c r="E150" s="155" t="s">
        <v>313</v>
      </c>
      <c r="F150" s="156" t="s">
        <v>314</v>
      </c>
      <c r="G150" s="157" t="s">
        <v>225</v>
      </c>
      <c r="H150" s="158">
        <v>527.46</v>
      </c>
      <c r="I150" s="159"/>
      <c r="J150" s="160">
        <f>ROUND(I150*H150,2)</f>
        <v>0</v>
      </c>
      <c r="K150" s="156" t="s">
        <v>161</v>
      </c>
      <c r="L150" s="37"/>
      <c r="M150" s="161" t="s">
        <v>21</v>
      </c>
      <c r="N150" s="162" t="s">
        <v>46</v>
      </c>
      <c r="P150" s="163">
        <f>O150*H150</f>
        <v>0</v>
      </c>
      <c r="Q150" s="163">
        <v>0</v>
      </c>
      <c r="R150" s="163">
        <f>Q150*H150</f>
        <v>0</v>
      </c>
      <c r="S150" s="163">
        <v>5.0000000000000001E-3</v>
      </c>
      <c r="T150" s="164">
        <f>S150*H150</f>
        <v>2.6373000000000002</v>
      </c>
      <c r="AR150" s="21" t="s">
        <v>291</v>
      </c>
      <c r="AT150" s="21" t="s">
        <v>157</v>
      </c>
      <c r="AU150" s="21" t="s">
        <v>85</v>
      </c>
      <c r="AY150" s="21" t="s">
        <v>153</v>
      </c>
      <c r="BE150" s="165">
        <f>IF(N150="základní",J150,0)</f>
        <v>0</v>
      </c>
      <c r="BF150" s="165">
        <f>IF(N150="snížená",J150,0)</f>
        <v>0</v>
      </c>
      <c r="BG150" s="165">
        <f>IF(N150="zákl. přenesená",J150,0)</f>
        <v>0</v>
      </c>
      <c r="BH150" s="165">
        <f>IF(N150="sníž. přenesená",J150,0)</f>
        <v>0</v>
      </c>
      <c r="BI150" s="165">
        <f>IF(N150="nulová",J150,0)</f>
        <v>0</v>
      </c>
      <c r="BJ150" s="21" t="s">
        <v>80</v>
      </c>
      <c r="BK150" s="165">
        <f>ROUND(I150*H150,2)</f>
        <v>0</v>
      </c>
      <c r="BL150" s="21" t="s">
        <v>291</v>
      </c>
      <c r="BM150" s="21" t="s">
        <v>315</v>
      </c>
    </row>
    <row r="151" spans="2:65" s="11" customFormat="1" ht="12">
      <c r="B151" s="170"/>
      <c r="D151" s="171" t="s">
        <v>191</v>
      </c>
      <c r="E151" s="172" t="s">
        <v>21</v>
      </c>
      <c r="F151" s="173" t="s">
        <v>316</v>
      </c>
      <c r="H151" s="174">
        <v>527.46</v>
      </c>
      <c r="I151" s="175"/>
      <c r="L151" s="170"/>
      <c r="M151" s="176"/>
      <c r="T151" s="177"/>
      <c r="AT151" s="172" t="s">
        <v>191</v>
      </c>
      <c r="AU151" s="172" t="s">
        <v>85</v>
      </c>
      <c r="AV151" s="11" t="s">
        <v>85</v>
      </c>
      <c r="AW151" s="11" t="s">
        <v>39</v>
      </c>
      <c r="AX151" s="11" t="s">
        <v>80</v>
      </c>
      <c r="AY151" s="172" t="s">
        <v>153</v>
      </c>
    </row>
    <row r="152" spans="2:65" s="10" customFormat="1" ht="29.9" customHeight="1">
      <c r="B152" s="142"/>
      <c r="D152" s="143" t="s">
        <v>74</v>
      </c>
      <c r="E152" s="152" t="s">
        <v>317</v>
      </c>
      <c r="F152" s="152" t="s">
        <v>318</v>
      </c>
      <c r="I152" s="145"/>
      <c r="J152" s="153">
        <f>BK152</f>
        <v>0</v>
      </c>
      <c r="L152" s="142"/>
      <c r="M152" s="147"/>
      <c r="P152" s="148">
        <f>SUM(P153:P157)</f>
        <v>0</v>
      </c>
      <c r="R152" s="148">
        <f>SUM(R153:R157)</f>
        <v>0</v>
      </c>
      <c r="T152" s="149">
        <f>SUM(T153:T157)</f>
        <v>23.813775999999997</v>
      </c>
      <c r="AR152" s="143" t="s">
        <v>85</v>
      </c>
      <c r="AT152" s="150" t="s">
        <v>74</v>
      </c>
      <c r="AU152" s="150" t="s">
        <v>80</v>
      </c>
      <c r="AY152" s="143" t="s">
        <v>153</v>
      </c>
      <c r="BK152" s="151">
        <f>SUM(BK153:BK157)</f>
        <v>0</v>
      </c>
    </row>
    <row r="153" spans="2:65" s="1" customFormat="1" ht="16.5" customHeight="1">
      <c r="B153" s="37"/>
      <c r="C153" s="154" t="s">
        <v>10</v>
      </c>
      <c r="D153" s="154" t="s">
        <v>157</v>
      </c>
      <c r="E153" s="155" t="s">
        <v>319</v>
      </c>
      <c r="F153" s="156" t="s">
        <v>320</v>
      </c>
      <c r="G153" s="157" t="s">
        <v>225</v>
      </c>
      <c r="H153" s="158">
        <v>527.46</v>
      </c>
      <c r="I153" s="159"/>
      <c r="J153" s="160">
        <f>ROUND(I153*H153,2)</f>
        <v>0</v>
      </c>
      <c r="K153" s="156" t="s">
        <v>161</v>
      </c>
      <c r="L153" s="37"/>
      <c r="M153" s="161" t="s">
        <v>21</v>
      </c>
      <c r="N153" s="162" t="s">
        <v>46</v>
      </c>
      <c r="P153" s="163">
        <f>O153*H153</f>
        <v>0</v>
      </c>
      <c r="Q153" s="163">
        <v>0</v>
      </c>
      <c r="R153" s="163">
        <f>Q153*H153</f>
        <v>0</v>
      </c>
      <c r="S153" s="163">
        <v>4.4499999999999998E-2</v>
      </c>
      <c r="T153" s="164">
        <f>S153*H153</f>
        <v>23.471969999999999</v>
      </c>
      <c r="AR153" s="21" t="s">
        <v>291</v>
      </c>
      <c r="AT153" s="21" t="s">
        <v>157</v>
      </c>
      <c r="AU153" s="21" t="s">
        <v>85</v>
      </c>
      <c r="AY153" s="21" t="s">
        <v>153</v>
      </c>
      <c r="BE153" s="165">
        <f>IF(N153="základní",J153,0)</f>
        <v>0</v>
      </c>
      <c r="BF153" s="165">
        <f>IF(N153="snížená",J153,0)</f>
        <v>0</v>
      </c>
      <c r="BG153" s="165">
        <f>IF(N153="zákl. přenesená",J153,0)</f>
        <v>0</v>
      </c>
      <c r="BH153" s="165">
        <f>IF(N153="sníž. přenesená",J153,0)</f>
        <v>0</v>
      </c>
      <c r="BI153" s="165">
        <f>IF(N153="nulová",J153,0)</f>
        <v>0</v>
      </c>
      <c r="BJ153" s="21" t="s">
        <v>80</v>
      </c>
      <c r="BK153" s="165">
        <f>ROUND(I153*H153,2)</f>
        <v>0</v>
      </c>
      <c r="BL153" s="21" t="s">
        <v>291</v>
      </c>
      <c r="BM153" s="21" t="s">
        <v>321</v>
      </c>
    </row>
    <row r="154" spans="2:65" s="1" customFormat="1" ht="16.5" customHeight="1">
      <c r="B154" s="37"/>
      <c r="C154" s="154" t="s">
        <v>291</v>
      </c>
      <c r="D154" s="154" t="s">
        <v>157</v>
      </c>
      <c r="E154" s="155" t="s">
        <v>322</v>
      </c>
      <c r="F154" s="156" t="s">
        <v>323</v>
      </c>
      <c r="G154" s="157" t="s">
        <v>225</v>
      </c>
      <c r="H154" s="158">
        <v>527.46</v>
      </c>
      <c r="I154" s="159"/>
      <c r="J154" s="160">
        <f>ROUND(I154*H154,2)</f>
        <v>0</v>
      </c>
      <c r="K154" s="156" t="s">
        <v>161</v>
      </c>
      <c r="L154" s="37"/>
      <c r="M154" s="161" t="s">
        <v>21</v>
      </c>
      <c r="N154" s="162" t="s">
        <v>46</v>
      </c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AR154" s="21" t="s">
        <v>291</v>
      </c>
      <c r="AT154" s="21" t="s">
        <v>157</v>
      </c>
      <c r="AU154" s="21" t="s">
        <v>85</v>
      </c>
      <c r="AY154" s="21" t="s">
        <v>153</v>
      </c>
      <c r="BE154" s="165">
        <f>IF(N154="základní",J154,0)</f>
        <v>0</v>
      </c>
      <c r="BF154" s="165">
        <f>IF(N154="snížená",J154,0)</f>
        <v>0</v>
      </c>
      <c r="BG154" s="165">
        <f>IF(N154="zákl. přenesená",J154,0)</f>
        <v>0</v>
      </c>
      <c r="BH154" s="165">
        <f>IF(N154="sníž. přenesená",J154,0)</f>
        <v>0</v>
      </c>
      <c r="BI154" s="165">
        <f>IF(N154="nulová",J154,0)</f>
        <v>0</v>
      </c>
      <c r="BJ154" s="21" t="s">
        <v>80</v>
      </c>
      <c r="BK154" s="165">
        <f>ROUND(I154*H154,2)</f>
        <v>0</v>
      </c>
      <c r="BL154" s="21" t="s">
        <v>291</v>
      </c>
      <c r="BM154" s="21" t="s">
        <v>324</v>
      </c>
    </row>
    <row r="155" spans="2:65" s="1" customFormat="1" ht="25.5" customHeight="1">
      <c r="B155" s="37"/>
      <c r="C155" s="154" t="s">
        <v>325</v>
      </c>
      <c r="D155" s="154" t="s">
        <v>157</v>
      </c>
      <c r="E155" s="155" t="s">
        <v>326</v>
      </c>
      <c r="F155" s="156" t="s">
        <v>327</v>
      </c>
      <c r="G155" s="157" t="s">
        <v>290</v>
      </c>
      <c r="H155" s="158">
        <v>29.8</v>
      </c>
      <c r="I155" s="159"/>
      <c r="J155" s="160">
        <f>ROUND(I155*H155,2)</f>
        <v>0</v>
      </c>
      <c r="K155" s="156" t="s">
        <v>161</v>
      </c>
      <c r="L155" s="37"/>
      <c r="M155" s="161" t="s">
        <v>21</v>
      </c>
      <c r="N155" s="162" t="s">
        <v>46</v>
      </c>
      <c r="P155" s="163">
        <f>O155*H155</f>
        <v>0</v>
      </c>
      <c r="Q155" s="163">
        <v>0</v>
      </c>
      <c r="R155" s="163">
        <f>Q155*H155</f>
        <v>0</v>
      </c>
      <c r="S155" s="163">
        <v>1.1469999999999999E-2</v>
      </c>
      <c r="T155" s="164">
        <f>S155*H155</f>
        <v>0.341806</v>
      </c>
      <c r="AR155" s="21" t="s">
        <v>291</v>
      </c>
      <c r="AT155" s="21" t="s">
        <v>157</v>
      </c>
      <c r="AU155" s="21" t="s">
        <v>85</v>
      </c>
      <c r="AY155" s="21" t="s">
        <v>153</v>
      </c>
      <c r="BE155" s="165">
        <f>IF(N155="základní",J155,0)</f>
        <v>0</v>
      </c>
      <c r="BF155" s="165">
        <f>IF(N155="snížená",J155,0)</f>
        <v>0</v>
      </c>
      <c r="BG155" s="165">
        <f>IF(N155="zákl. přenesená",J155,0)</f>
        <v>0</v>
      </c>
      <c r="BH155" s="165">
        <f>IF(N155="sníž. přenesená",J155,0)</f>
        <v>0</v>
      </c>
      <c r="BI155" s="165">
        <f>IF(N155="nulová",J155,0)</f>
        <v>0</v>
      </c>
      <c r="BJ155" s="21" t="s">
        <v>80</v>
      </c>
      <c r="BK155" s="165">
        <f>ROUND(I155*H155,2)</f>
        <v>0</v>
      </c>
      <c r="BL155" s="21" t="s">
        <v>291</v>
      </c>
      <c r="BM155" s="21" t="s">
        <v>328</v>
      </c>
    </row>
    <row r="156" spans="2:65" s="11" customFormat="1" ht="12">
      <c r="B156" s="170"/>
      <c r="D156" s="171" t="s">
        <v>191</v>
      </c>
      <c r="E156" s="172" t="s">
        <v>21</v>
      </c>
      <c r="F156" s="173" t="s">
        <v>329</v>
      </c>
      <c r="H156" s="174">
        <v>29.8</v>
      </c>
      <c r="I156" s="175"/>
      <c r="L156" s="170"/>
      <c r="M156" s="176"/>
      <c r="T156" s="177"/>
      <c r="AT156" s="172" t="s">
        <v>191</v>
      </c>
      <c r="AU156" s="172" t="s">
        <v>85</v>
      </c>
      <c r="AV156" s="11" t="s">
        <v>85</v>
      </c>
      <c r="AW156" s="11" t="s">
        <v>39</v>
      </c>
      <c r="AX156" s="11" t="s">
        <v>80</v>
      </c>
      <c r="AY156" s="172" t="s">
        <v>153</v>
      </c>
    </row>
    <row r="157" spans="2:65" s="1" customFormat="1" ht="16.5" customHeight="1">
      <c r="B157" s="37"/>
      <c r="C157" s="154" t="s">
        <v>330</v>
      </c>
      <c r="D157" s="154" t="s">
        <v>157</v>
      </c>
      <c r="E157" s="155" t="s">
        <v>331</v>
      </c>
      <c r="F157" s="156" t="s">
        <v>323</v>
      </c>
      <c r="G157" s="157" t="s">
        <v>290</v>
      </c>
      <c r="H157" s="158">
        <v>29.8</v>
      </c>
      <c r="I157" s="159"/>
      <c r="J157" s="160">
        <f>ROUND(I157*H157,2)</f>
        <v>0</v>
      </c>
      <c r="K157" s="156" t="s">
        <v>161</v>
      </c>
      <c r="L157" s="37"/>
      <c r="M157" s="161" t="s">
        <v>21</v>
      </c>
      <c r="N157" s="166" t="s">
        <v>46</v>
      </c>
      <c r="O157" s="167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AR157" s="21" t="s">
        <v>291</v>
      </c>
      <c r="AT157" s="21" t="s">
        <v>157</v>
      </c>
      <c r="AU157" s="21" t="s">
        <v>85</v>
      </c>
      <c r="AY157" s="21" t="s">
        <v>153</v>
      </c>
      <c r="BE157" s="165">
        <f>IF(N157="základní",J157,0)</f>
        <v>0</v>
      </c>
      <c r="BF157" s="165">
        <f>IF(N157="snížená",J157,0)</f>
        <v>0</v>
      </c>
      <c r="BG157" s="165">
        <f>IF(N157="zákl. přenesená",J157,0)</f>
        <v>0</v>
      </c>
      <c r="BH157" s="165">
        <f>IF(N157="sníž. přenesená",J157,0)</f>
        <v>0</v>
      </c>
      <c r="BI157" s="165">
        <f>IF(N157="nulová",J157,0)</f>
        <v>0</v>
      </c>
      <c r="BJ157" s="21" t="s">
        <v>80</v>
      </c>
      <c r="BK157" s="165">
        <f>ROUND(I157*H157,2)</f>
        <v>0</v>
      </c>
      <c r="BL157" s="21" t="s">
        <v>291</v>
      </c>
      <c r="BM157" s="21" t="s">
        <v>332</v>
      </c>
    </row>
    <row r="158" spans="2:65" s="1" customFormat="1" ht="7" customHeight="1">
      <c r="B158" s="50"/>
      <c r="C158" s="51"/>
      <c r="D158" s="51"/>
      <c r="E158" s="51"/>
      <c r="F158" s="51"/>
      <c r="G158" s="51"/>
      <c r="H158" s="51"/>
      <c r="I158" s="113"/>
      <c r="J158" s="51"/>
      <c r="K158" s="51"/>
      <c r="L158" s="37"/>
    </row>
  </sheetData>
  <sheetProtection algorithmName="SHA-512" hashValue="hhzV9NlDNI+A+JqWGB4OZwbsduoXM/IicclfdCWAKTHz8Xrx/2wak86McMnb7oEg2Gk2s0JC4eAgmx+ltPFi1Q==" saltValue="Lgzxc3rs6FBHWEyD/FXp68i5tr6g/qP7jcWgZSFE3R/rVmC+W8Aa3osUR/PpOeXJXk1hJKXbUznMmPMvxqOoyg==" spinCount="100000" sheet="1" objects="1" scenarios="1" formatColumns="0" formatRows="0" autoFilter="0"/>
  <autoFilter ref="C82:K157" xr:uid="{00000000-0009-0000-0000-000002000000}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82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R95"/>
  <sheetViews>
    <sheetView showGridLines="0" tabSelected="1" workbookViewId="0">
      <pane ySplit="1" topLeftCell="A2" activePane="bottomLeft" state="frozen"/>
      <selection pane="bottomLeft" activeCell="W42" sqref="W42"/>
    </sheetView>
  </sheetViews>
  <sheetFormatPr defaultRowHeight="15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91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19"/>
      <c r="B1" s="15"/>
      <c r="C1" s="15"/>
      <c r="D1" s="16" t="s">
        <v>1</v>
      </c>
      <c r="E1" s="15"/>
      <c r="F1" s="92" t="s">
        <v>121</v>
      </c>
      <c r="G1" s="298" t="s">
        <v>122</v>
      </c>
      <c r="H1" s="298"/>
      <c r="I1" s="93"/>
      <c r="J1" s="92" t="s">
        <v>123</v>
      </c>
      <c r="K1" s="16" t="s">
        <v>124</v>
      </c>
      <c r="L1" s="92" t="s">
        <v>125</v>
      </c>
      <c r="M1" s="92"/>
      <c r="N1" s="92"/>
      <c r="O1" s="92"/>
      <c r="P1" s="92"/>
      <c r="Q1" s="92"/>
      <c r="R1" s="92"/>
      <c r="S1" s="92"/>
      <c r="T1" s="9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7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21" t="s">
        <v>120</v>
      </c>
    </row>
    <row r="3" spans="1:70" ht="7" customHeight="1">
      <c r="B3" s="22"/>
      <c r="C3" s="23"/>
      <c r="D3" s="23"/>
      <c r="E3" s="23"/>
      <c r="F3" s="23"/>
      <c r="G3" s="23"/>
      <c r="H3" s="23"/>
      <c r="I3" s="94"/>
      <c r="J3" s="23"/>
      <c r="K3" s="24"/>
      <c r="AT3" s="21" t="s">
        <v>85</v>
      </c>
    </row>
    <row r="4" spans="1:70" ht="37" customHeight="1">
      <c r="B4" s="25"/>
      <c r="D4" s="26" t="s">
        <v>126</v>
      </c>
      <c r="K4" s="27"/>
      <c r="M4" s="28" t="s">
        <v>12</v>
      </c>
      <c r="AT4" s="21" t="s">
        <v>6</v>
      </c>
    </row>
    <row r="5" spans="1:70" ht="7" customHeight="1">
      <c r="B5" s="25"/>
      <c r="K5" s="27"/>
    </row>
    <row r="6" spans="1:70" ht="12">
      <c r="B6" s="25"/>
      <c r="D6" s="33" t="s">
        <v>18</v>
      </c>
      <c r="K6" s="27"/>
    </row>
    <row r="7" spans="1:70" ht="16.5" customHeight="1">
      <c r="B7" s="25"/>
      <c r="E7" s="299" t="str">
        <f>'Rekapitulace stavby'!K6</f>
        <v>Přístavba výrobní a skladovací haly na parc. č. 584/1, 584/2 a 586/1</v>
      </c>
      <c r="F7" s="300"/>
      <c r="G7" s="300"/>
      <c r="H7" s="300"/>
      <c r="K7" s="27"/>
    </row>
    <row r="8" spans="1:70" s="1" customFormat="1" ht="12">
      <c r="B8" s="37"/>
      <c r="D8" s="33" t="s">
        <v>173</v>
      </c>
      <c r="I8" s="95"/>
      <c r="K8" s="40"/>
    </row>
    <row r="9" spans="1:70" s="1" customFormat="1" ht="37" customHeight="1">
      <c r="B9" s="37"/>
      <c r="E9" s="291" t="s">
        <v>343</v>
      </c>
      <c r="F9" s="296"/>
      <c r="G9" s="296"/>
      <c r="H9" s="296"/>
      <c r="I9" s="95"/>
      <c r="K9" s="40"/>
    </row>
    <row r="10" spans="1:70" s="1" customFormat="1" ht="12">
      <c r="B10" s="37"/>
      <c r="I10" s="95"/>
      <c r="K10" s="40"/>
    </row>
    <row r="11" spans="1:70" s="1" customFormat="1" ht="14.4" customHeight="1">
      <c r="B11" s="37"/>
      <c r="D11" s="33" t="s">
        <v>20</v>
      </c>
      <c r="F11" s="31" t="s">
        <v>21</v>
      </c>
      <c r="I11" s="96" t="s">
        <v>22</v>
      </c>
      <c r="J11" s="31" t="s">
        <v>21</v>
      </c>
      <c r="K11" s="40"/>
    </row>
    <row r="12" spans="1:70" s="1" customFormat="1" ht="14.4" customHeight="1">
      <c r="B12" s="37"/>
      <c r="D12" s="33" t="s">
        <v>23</v>
      </c>
      <c r="F12" s="31" t="s">
        <v>24</v>
      </c>
      <c r="I12" s="96" t="s">
        <v>25</v>
      </c>
      <c r="J12" s="59" t="str">
        <f>'Rekapitulace stavby'!AN8</f>
        <v>23. 1. 2019</v>
      </c>
      <c r="K12" s="40"/>
    </row>
    <row r="13" spans="1:70" s="1" customFormat="1" ht="10.75" customHeight="1">
      <c r="B13" s="37"/>
      <c r="I13" s="95"/>
      <c r="K13" s="40"/>
    </row>
    <row r="14" spans="1:70" s="1" customFormat="1" ht="14.4" customHeight="1">
      <c r="B14" s="37"/>
      <c r="D14" s="33" t="s">
        <v>27</v>
      </c>
      <c r="I14" s="96" t="s">
        <v>28</v>
      </c>
      <c r="J14" s="31" t="s">
        <v>29</v>
      </c>
      <c r="K14" s="40"/>
    </row>
    <row r="15" spans="1:70" s="1" customFormat="1" ht="18" customHeight="1">
      <c r="B15" s="37"/>
      <c r="E15" s="31" t="s">
        <v>30</v>
      </c>
      <c r="I15" s="96" t="s">
        <v>31</v>
      </c>
      <c r="J15" s="31" t="s">
        <v>32</v>
      </c>
      <c r="K15" s="40"/>
    </row>
    <row r="16" spans="1:70" s="1" customFormat="1" ht="7" customHeight="1">
      <c r="B16" s="37"/>
      <c r="I16" s="95"/>
      <c r="K16" s="40"/>
    </row>
    <row r="17" spans="2:11" s="1" customFormat="1" ht="14.4" customHeight="1">
      <c r="B17" s="37"/>
      <c r="D17" s="33" t="s">
        <v>33</v>
      </c>
      <c r="I17" s="96" t="s">
        <v>28</v>
      </c>
      <c r="J17" s="31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7"/>
      <c r="E18" s="31" t="str">
        <f>IF('Rekapitulace stavby'!E14="Vyplň údaj","",IF('Rekapitulace stavby'!E14="","",'Rekapitulace stavby'!E14))</f>
        <v/>
      </c>
      <c r="I18" s="96" t="s">
        <v>31</v>
      </c>
      <c r="J18" s="31" t="str">
        <f>IF('Rekapitulace stavby'!AN14="Vyplň údaj","",IF('Rekapitulace stavby'!AN14="","",'Rekapitulace stavby'!AN14))</f>
        <v/>
      </c>
      <c r="K18" s="40"/>
    </row>
    <row r="19" spans="2:11" s="1" customFormat="1" ht="7" customHeight="1">
      <c r="B19" s="37"/>
      <c r="I19" s="95"/>
      <c r="K19" s="40"/>
    </row>
    <row r="20" spans="2:11" s="1" customFormat="1" ht="14.4" customHeight="1">
      <c r="B20" s="37"/>
      <c r="D20" s="33" t="s">
        <v>35</v>
      </c>
      <c r="I20" s="96" t="s">
        <v>28</v>
      </c>
      <c r="J20" s="31" t="s">
        <v>36</v>
      </c>
      <c r="K20" s="40"/>
    </row>
    <row r="21" spans="2:11" s="1" customFormat="1" ht="18" customHeight="1">
      <c r="B21" s="37"/>
      <c r="E21" s="31" t="s">
        <v>37</v>
      </c>
      <c r="I21" s="96" t="s">
        <v>31</v>
      </c>
      <c r="J21" s="31" t="s">
        <v>38</v>
      </c>
      <c r="K21" s="40"/>
    </row>
    <row r="22" spans="2:11" s="1" customFormat="1" ht="7" customHeight="1">
      <c r="B22" s="37"/>
      <c r="I22" s="95"/>
      <c r="K22" s="40"/>
    </row>
    <row r="23" spans="2:11" s="1" customFormat="1" ht="14.4" customHeight="1">
      <c r="B23" s="37"/>
      <c r="D23" s="33" t="s">
        <v>40</v>
      </c>
      <c r="I23" s="95"/>
      <c r="K23" s="40"/>
    </row>
    <row r="24" spans="2:11" s="6" customFormat="1" ht="16.5" customHeight="1">
      <c r="B24" s="97"/>
      <c r="E24" s="277" t="s">
        <v>21</v>
      </c>
      <c r="F24" s="277"/>
      <c r="G24" s="277"/>
      <c r="H24" s="277"/>
      <c r="I24" s="98"/>
      <c r="K24" s="99"/>
    </row>
    <row r="25" spans="2:11" s="1" customFormat="1" ht="7" customHeight="1">
      <c r="B25" s="37"/>
      <c r="I25" s="95"/>
      <c r="K25" s="40"/>
    </row>
    <row r="26" spans="2:11" s="1" customFormat="1" ht="7" customHeight="1">
      <c r="B26" s="37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5.4" customHeight="1">
      <c r="B27" s="37"/>
      <c r="D27" s="102" t="s">
        <v>41</v>
      </c>
      <c r="I27" s="95"/>
      <c r="J27" s="71">
        <f>ROUND(J79,2)</f>
        <v>0</v>
      </c>
      <c r="K27" s="40"/>
    </row>
    <row r="28" spans="2:11" s="1" customFormat="1" ht="7" customHeight="1">
      <c r="B28" s="37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4" customHeight="1">
      <c r="B29" s="37"/>
      <c r="F29" s="41" t="s">
        <v>43</v>
      </c>
      <c r="I29" s="103" t="s">
        <v>42</v>
      </c>
      <c r="J29" s="41" t="s">
        <v>44</v>
      </c>
      <c r="K29" s="40"/>
    </row>
    <row r="30" spans="2:11" s="1" customFormat="1" ht="14.4" customHeight="1">
      <c r="B30" s="37"/>
      <c r="D30" s="43" t="s">
        <v>45</v>
      </c>
      <c r="E30" s="43" t="s">
        <v>46</v>
      </c>
      <c r="F30" s="104">
        <f>ROUND(SUM(BE79:BE94), 2)</f>
        <v>0</v>
      </c>
      <c r="I30" s="105">
        <v>0.21</v>
      </c>
      <c r="J30" s="104">
        <f>ROUND(ROUND((SUM(BE79:BE94)), 2)*I30, 2)</f>
        <v>0</v>
      </c>
      <c r="K30" s="40"/>
    </row>
    <row r="31" spans="2:11" s="1" customFormat="1" ht="14.4" customHeight="1">
      <c r="B31" s="37"/>
      <c r="E31" s="43" t="s">
        <v>47</v>
      </c>
      <c r="F31" s="104">
        <f>ROUND(SUM(BF79:BF94), 2)</f>
        <v>0</v>
      </c>
      <c r="I31" s="105">
        <v>0.15</v>
      </c>
      <c r="J31" s="104">
        <f>ROUND(ROUND((SUM(BF79:BF94)), 2)*I31, 2)</f>
        <v>0</v>
      </c>
      <c r="K31" s="40"/>
    </row>
    <row r="32" spans="2:11" s="1" customFormat="1" ht="14.4" hidden="1" customHeight="1">
      <c r="B32" s="37"/>
      <c r="E32" s="43" t="s">
        <v>48</v>
      </c>
      <c r="F32" s="104">
        <f>ROUND(SUM(BG79:BG94), 2)</f>
        <v>0</v>
      </c>
      <c r="I32" s="105">
        <v>0.21</v>
      </c>
      <c r="J32" s="104">
        <v>0</v>
      </c>
      <c r="K32" s="40"/>
    </row>
    <row r="33" spans="2:11" s="1" customFormat="1" ht="14.4" hidden="1" customHeight="1">
      <c r="B33" s="37"/>
      <c r="E33" s="43" t="s">
        <v>49</v>
      </c>
      <c r="F33" s="104">
        <f>ROUND(SUM(BH79:BH94), 2)</f>
        <v>0</v>
      </c>
      <c r="I33" s="105">
        <v>0.15</v>
      </c>
      <c r="J33" s="104">
        <v>0</v>
      </c>
      <c r="K33" s="40"/>
    </row>
    <row r="34" spans="2:11" s="1" customFormat="1" ht="14.4" hidden="1" customHeight="1">
      <c r="B34" s="37"/>
      <c r="E34" s="43" t="s">
        <v>50</v>
      </c>
      <c r="F34" s="104">
        <f>ROUND(SUM(BI79:BI94), 2)</f>
        <v>0</v>
      </c>
      <c r="I34" s="105">
        <v>0</v>
      </c>
      <c r="J34" s="104">
        <v>0</v>
      </c>
      <c r="K34" s="40"/>
    </row>
    <row r="35" spans="2:11" s="1" customFormat="1" ht="7" customHeight="1">
      <c r="B35" s="37"/>
      <c r="I35" s="95"/>
      <c r="K35" s="40"/>
    </row>
    <row r="36" spans="2:11" s="1" customFormat="1" ht="25.4" customHeight="1">
      <c r="B36" s="37"/>
      <c r="C36" s="106"/>
      <c r="D36" s="107" t="s">
        <v>51</v>
      </c>
      <c r="E36" s="63"/>
      <c r="F36" s="63"/>
      <c r="G36" s="108" t="s">
        <v>52</v>
      </c>
      <c r="H36" s="109" t="s">
        <v>53</v>
      </c>
      <c r="I36" s="110"/>
      <c r="J36" s="111">
        <f>SUM(J27:J34)</f>
        <v>0</v>
      </c>
      <c r="K36" s="112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113"/>
      <c r="J37" s="51"/>
      <c r="K37" s="52"/>
    </row>
    <row r="41" spans="2:11" s="1" customFormat="1" ht="7" customHeight="1">
      <c r="B41" s="53"/>
      <c r="C41" s="54"/>
      <c r="D41" s="54"/>
      <c r="E41" s="54"/>
      <c r="F41" s="54"/>
      <c r="G41" s="54"/>
      <c r="H41" s="54"/>
      <c r="I41" s="114"/>
      <c r="J41" s="54"/>
      <c r="K41" s="115"/>
    </row>
    <row r="42" spans="2:11" s="1" customFormat="1" ht="37" customHeight="1">
      <c r="B42" s="37"/>
      <c r="C42" s="26" t="s">
        <v>127</v>
      </c>
      <c r="I42" s="95"/>
      <c r="K42" s="40"/>
    </row>
    <row r="43" spans="2:11" s="1" customFormat="1" ht="7" customHeight="1">
      <c r="B43" s="37"/>
      <c r="I43" s="95"/>
      <c r="K43" s="40"/>
    </row>
    <row r="44" spans="2:11" s="1" customFormat="1" ht="14.4" customHeight="1">
      <c r="B44" s="37"/>
      <c r="C44" s="33" t="s">
        <v>18</v>
      </c>
      <c r="I44" s="95"/>
      <c r="K44" s="40"/>
    </row>
    <row r="45" spans="2:11" s="1" customFormat="1" ht="16.5" customHeight="1">
      <c r="B45" s="37"/>
      <c r="E45" s="299" t="str">
        <f>E7</f>
        <v>Přístavba výrobní a skladovací haly na parc. č. 584/1, 584/2 a 586/1</v>
      </c>
      <c r="F45" s="300"/>
      <c r="G45" s="300"/>
      <c r="H45" s="300"/>
      <c r="I45" s="95"/>
      <c r="K45" s="40"/>
    </row>
    <row r="46" spans="2:11" s="1" customFormat="1" ht="14.4" customHeight="1">
      <c r="B46" s="37"/>
      <c r="C46" s="33" t="s">
        <v>173</v>
      </c>
      <c r="I46" s="95"/>
      <c r="K46" s="40"/>
    </row>
    <row r="47" spans="2:11" s="1" customFormat="1" ht="17.25" customHeight="1">
      <c r="B47" s="37"/>
      <c r="E47" s="291" t="str">
        <f>E9</f>
        <v>SO 01a - Demolice budovy spojovací krček + kotelna na parc. č. 584/2</v>
      </c>
      <c r="F47" s="296"/>
      <c r="G47" s="296"/>
      <c r="H47" s="296"/>
      <c r="I47" s="95"/>
      <c r="K47" s="40"/>
    </row>
    <row r="48" spans="2:11" s="1" customFormat="1" ht="7" customHeight="1">
      <c r="B48" s="37"/>
      <c r="I48" s="95"/>
      <c r="K48" s="40"/>
    </row>
    <row r="49" spans="2:47" s="1" customFormat="1" ht="18" customHeight="1">
      <c r="B49" s="37"/>
      <c r="C49" s="33" t="s">
        <v>23</v>
      </c>
      <c r="F49" s="31" t="str">
        <f>F12</f>
        <v>Loštice</v>
      </c>
      <c r="I49" s="96" t="s">
        <v>25</v>
      </c>
      <c r="J49" s="59" t="str">
        <f>IF(J12="","",J12)</f>
        <v>23. 1. 2019</v>
      </c>
      <c r="K49" s="40"/>
    </row>
    <row r="50" spans="2:47" s="1" customFormat="1" ht="7" customHeight="1">
      <c r="B50" s="37"/>
      <c r="I50" s="95"/>
      <c r="K50" s="40"/>
    </row>
    <row r="51" spans="2:47" s="1" customFormat="1" ht="12">
      <c r="B51" s="37"/>
      <c r="C51" s="33" t="s">
        <v>27</v>
      </c>
      <c r="F51" s="31" t="str">
        <f>E15</f>
        <v>ZLKL, s.r.o. Loštice</v>
      </c>
      <c r="I51" s="96" t="s">
        <v>35</v>
      </c>
      <c r="J51" s="277" t="str">
        <f>E21</f>
        <v>ProkaStav s.r.o. Mohelnice</v>
      </c>
      <c r="K51" s="40"/>
    </row>
    <row r="52" spans="2:47" s="1" customFormat="1" ht="14.4" customHeight="1">
      <c r="B52" s="37"/>
      <c r="C52" s="33" t="s">
        <v>33</v>
      </c>
      <c r="F52" s="31" t="str">
        <f>IF(E18="","",E18)</f>
        <v/>
      </c>
      <c r="I52" s="95"/>
      <c r="J52" s="297"/>
      <c r="K52" s="40"/>
    </row>
    <row r="53" spans="2:47" s="1" customFormat="1" ht="10.25" customHeight="1">
      <c r="B53" s="37"/>
      <c r="I53" s="95"/>
      <c r="K53" s="40"/>
    </row>
    <row r="54" spans="2:47" s="1" customFormat="1" ht="29.25" customHeight="1">
      <c r="B54" s="37"/>
      <c r="C54" s="116" t="s">
        <v>128</v>
      </c>
      <c r="D54" s="106"/>
      <c r="E54" s="106"/>
      <c r="F54" s="106"/>
      <c r="G54" s="106"/>
      <c r="H54" s="106"/>
      <c r="I54" s="117"/>
      <c r="J54" s="118" t="s">
        <v>129</v>
      </c>
      <c r="K54" s="119"/>
    </row>
    <row r="55" spans="2:47" s="1" customFormat="1" ht="10.25" customHeight="1">
      <c r="B55" s="37"/>
      <c r="I55" s="95"/>
      <c r="K55" s="40"/>
    </row>
    <row r="56" spans="2:47" s="1" customFormat="1" ht="29.25" customHeight="1">
      <c r="B56" s="37"/>
      <c r="C56" s="120" t="s">
        <v>130</v>
      </c>
      <c r="I56" s="95"/>
      <c r="J56" s="71">
        <f>J79</f>
        <v>0</v>
      </c>
      <c r="K56" s="40"/>
      <c r="AU56" s="21" t="s">
        <v>131</v>
      </c>
    </row>
    <row r="57" spans="2:47" s="7" customFormat="1" ht="25" customHeight="1">
      <c r="B57" s="121"/>
      <c r="D57" s="122" t="s">
        <v>175</v>
      </c>
      <c r="E57" s="123"/>
      <c r="F57" s="123"/>
      <c r="G57" s="123"/>
      <c r="H57" s="123"/>
      <c r="I57" s="124"/>
      <c r="J57" s="125">
        <f>J80</f>
        <v>0</v>
      </c>
      <c r="K57" s="126"/>
    </row>
    <row r="58" spans="2:47" s="8" customFormat="1" ht="19.899999999999999" customHeight="1">
      <c r="B58" s="127"/>
      <c r="D58" s="128" t="s">
        <v>176</v>
      </c>
      <c r="E58" s="129"/>
      <c r="F58" s="129"/>
      <c r="G58" s="129"/>
      <c r="H58" s="129"/>
      <c r="I58" s="130"/>
      <c r="J58" s="131">
        <f>J81</f>
        <v>0</v>
      </c>
      <c r="K58" s="132"/>
    </row>
    <row r="59" spans="2:47" s="8" customFormat="1" ht="19.899999999999999" customHeight="1">
      <c r="B59" s="127"/>
      <c r="D59" s="128" t="s">
        <v>178</v>
      </c>
      <c r="E59" s="129"/>
      <c r="F59" s="129"/>
      <c r="G59" s="129"/>
      <c r="H59" s="129"/>
      <c r="I59" s="130"/>
      <c r="J59" s="131">
        <f>J90</f>
        <v>0</v>
      </c>
      <c r="K59" s="132"/>
    </row>
    <row r="60" spans="2:47" s="1" customFormat="1" ht="21.75" customHeight="1">
      <c r="B60" s="37"/>
      <c r="I60" s="95"/>
      <c r="K60" s="40"/>
    </row>
    <row r="61" spans="2:47" s="1" customFormat="1" ht="7" customHeight="1">
      <c r="B61" s="50"/>
      <c r="C61" s="51"/>
      <c r="D61" s="51"/>
      <c r="E61" s="51"/>
      <c r="F61" s="51"/>
      <c r="G61" s="51"/>
      <c r="H61" s="51"/>
      <c r="I61" s="113"/>
      <c r="J61" s="51"/>
      <c r="K61" s="52"/>
    </row>
    <row r="65" spans="2:63" s="1" customFormat="1" ht="7" customHeight="1">
      <c r="B65" s="53"/>
      <c r="C65" s="54"/>
      <c r="D65" s="54"/>
      <c r="E65" s="54"/>
      <c r="F65" s="54"/>
      <c r="G65" s="54"/>
      <c r="H65" s="54"/>
      <c r="I65" s="114"/>
      <c r="J65" s="54"/>
      <c r="K65" s="54"/>
      <c r="L65" s="37"/>
    </row>
    <row r="66" spans="2:63" s="1" customFormat="1" ht="37" customHeight="1">
      <c r="B66" s="37"/>
      <c r="C66" s="26" t="s">
        <v>136</v>
      </c>
      <c r="I66" s="95"/>
      <c r="L66" s="37"/>
    </row>
    <row r="67" spans="2:63" s="1" customFormat="1" ht="7" customHeight="1">
      <c r="B67" s="37"/>
      <c r="I67" s="95"/>
      <c r="L67" s="37"/>
    </row>
    <row r="68" spans="2:63" s="1" customFormat="1" ht="14.4" customHeight="1">
      <c r="B68" s="37"/>
      <c r="C68" s="33" t="s">
        <v>18</v>
      </c>
      <c r="I68" s="95"/>
      <c r="L68" s="37"/>
    </row>
    <row r="69" spans="2:63" s="1" customFormat="1" ht="16.5" customHeight="1">
      <c r="B69" s="37"/>
      <c r="E69" s="299" t="str">
        <f>E7</f>
        <v>Přístavba výrobní a skladovací haly na parc. č. 584/1, 584/2 a 586/1</v>
      </c>
      <c r="F69" s="300"/>
      <c r="G69" s="300"/>
      <c r="H69" s="300"/>
      <c r="I69" s="95"/>
      <c r="L69" s="37"/>
    </row>
    <row r="70" spans="2:63" s="1" customFormat="1" ht="14.4" customHeight="1">
      <c r="B70" s="37"/>
      <c r="C70" s="33" t="s">
        <v>173</v>
      </c>
      <c r="I70" s="95"/>
      <c r="L70" s="37"/>
    </row>
    <row r="71" spans="2:63" s="1" customFormat="1" ht="17.25" customHeight="1">
      <c r="B71" s="37"/>
      <c r="E71" s="291" t="str">
        <f>E9</f>
        <v>SO 01a - Demolice budovy spojovací krček + kotelna na parc. č. 584/2</v>
      </c>
      <c r="F71" s="296"/>
      <c r="G71" s="296"/>
      <c r="H71" s="296"/>
      <c r="I71" s="95"/>
      <c r="L71" s="37"/>
    </row>
    <row r="72" spans="2:63" s="1" customFormat="1" ht="7" customHeight="1">
      <c r="B72" s="37"/>
      <c r="I72" s="95"/>
      <c r="L72" s="37"/>
    </row>
    <row r="73" spans="2:63" s="1" customFormat="1" ht="18" customHeight="1">
      <c r="B73" s="37"/>
      <c r="C73" s="33" t="s">
        <v>23</v>
      </c>
      <c r="F73" s="31" t="str">
        <f>F12</f>
        <v>Loštice</v>
      </c>
      <c r="I73" s="96" t="s">
        <v>25</v>
      </c>
      <c r="J73" s="59" t="str">
        <f>IF(J12="","",J12)</f>
        <v>23. 1. 2019</v>
      </c>
      <c r="L73" s="37"/>
    </row>
    <row r="74" spans="2:63" s="1" customFormat="1" ht="7" customHeight="1">
      <c r="B74" s="37"/>
      <c r="I74" s="95"/>
      <c r="L74" s="37"/>
    </row>
    <row r="75" spans="2:63" s="1" customFormat="1" ht="12">
      <c r="B75" s="37"/>
      <c r="C75" s="33" t="s">
        <v>27</v>
      </c>
      <c r="F75" s="31" t="str">
        <f>E15</f>
        <v>ZLKL, s.r.o. Loštice</v>
      </c>
      <c r="I75" s="96" t="s">
        <v>35</v>
      </c>
      <c r="J75" s="31" t="str">
        <f>E21</f>
        <v>ProkaStav s.r.o. Mohelnice</v>
      </c>
      <c r="L75" s="37"/>
    </row>
    <row r="76" spans="2:63" s="1" customFormat="1" ht="14.4" customHeight="1">
      <c r="B76" s="37"/>
      <c r="C76" s="33" t="s">
        <v>33</v>
      </c>
      <c r="F76" s="31" t="str">
        <f>IF(E18="","",E18)</f>
        <v/>
      </c>
      <c r="I76" s="95"/>
      <c r="L76" s="37"/>
    </row>
    <row r="77" spans="2:63" s="1" customFormat="1" ht="10.25" customHeight="1">
      <c r="B77" s="37"/>
      <c r="I77" s="95"/>
      <c r="L77" s="37"/>
    </row>
    <row r="78" spans="2:63" s="9" customFormat="1" ht="29.25" customHeight="1">
      <c r="B78" s="133"/>
      <c r="C78" s="134" t="s">
        <v>137</v>
      </c>
      <c r="D78" s="135" t="s">
        <v>60</v>
      </c>
      <c r="E78" s="135" t="s">
        <v>56</v>
      </c>
      <c r="F78" s="135" t="s">
        <v>138</v>
      </c>
      <c r="G78" s="135" t="s">
        <v>139</v>
      </c>
      <c r="H78" s="135" t="s">
        <v>140</v>
      </c>
      <c r="I78" s="136" t="s">
        <v>141</v>
      </c>
      <c r="J78" s="135" t="s">
        <v>129</v>
      </c>
      <c r="K78" s="137" t="s">
        <v>142</v>
      </c>
      <c r="L78" s="133"/>
      <c r="M78" s="65" t="s">
        <v>143</v>
      </c>
      <c r="N78" s="66" t="s">
        <v>45</v>
      </c>
      <c r="O78" s="66" t="s">
        <v>144</v>
      </c>
      <c r="P78" s="66" t="s">
        <v>145</v>
      </c>
      <c r="Q78" s="66" t="s">
        <v>146</v>
      </c>
      <c r="R78" s="66" t="s">
        <v>147</v>
      </c>
      <c r="S78" s="66" t="s">
        <v>148</v>
      </c>
      <c r="T78" s="67" t="s">
        <v>149</v>
      </c>
    </row>
    <row r="79" spans="2:63" s="1" customFormat="1" ht="29.25" customHeight="1">
      <c r="B79" s="37"/>
      <c r="C79" s="69" t="s">
        <v>130</v>
      </c>
      <c r="I79" s="95"/>
      <c r="J79" s="138">
        <f>BK79</f>
        <v>0</v>
      </c>
      <c r="L79" s="37"/>
      <c r="M79" s="68"/>
      <c r="N79" s="60"/>
      <c r="O79" s="60"/>
      <c r="P79" s="139">
        <f>P80</f>
        <v>0</v>
      </c>
      <c r="Q79" s="60"/>
      <c r="R79" s="139">
        <f>R80</f>
        <v>0</v>
      </c>
      <c r="S79" s="60"/>
      <c r="T79" s="140">
        <f>T80</f>
        <v>31.520969999999998</v>
      </c>
      <c r="AT79" s="21" t="s">
        <v>74</v>
      </c>
      <c r="AU79" s="21" t="s">
        <v>131</v>
      </c>
      <c r="BK79" s="141">
        <f>BK80</f>
        <v>0</v>
      </c>
    </row>
    <row r="80" spans="2:63" s="10" customFormat="1" ht="37.4" customHeight="1">
      <c r="B80" s="142"/>
      <c r="D80" s="143" t="s">
        <v>74</v>
      </c>
      <c r="E80" s="144" t="s">
        <v>182</v>
      </c>
      <c r="F80" s="144" t="s">
        <v>183</v>
      </c>
      <c r="I80" s="145"/>
      <c r="J80" s="146">
        <f>BK80</f>
        <v>0</v>
      </c>
      <c r="L80" s="142"/>
      <c r="M80" s="147"/>
      <c r="P80" s="148">
        <f>P81+P90</f>
        <v>0</v>
      </c>
      <c r="R80" s="148">
        <f>R81+R90</f>
        <v>0</v>
      </c>
      <c r="T80" s="149">
        <f>T81+T90</f>
        <v>31.520969999999998</v>
      </c>
      <c r="AR80" s="143" t="s">
        <v>80</v>
      </c>
      <c r="AT80" s="150" t="s">
        <v>74</v>
      </c>
      <c r="AU80" s="150" t="s">
        <v>75</v>
      </c>
      <c r="AY80" s="143" t="s">
        <v>153</v>
      </c>
      <c r="BK80" s="151">
        <f>BK81+BK90</f>
        <v>0</v>
      </c>
    </row>
    <row r="81" spans="2:65" s="10" customFormat="1" ht="19.899999999999999" customHeight="1">
      <c r="B81" s="142"/>
      <c r="D81" s="143" t="s">
        <v>74</v>
      </c>
      <c r="E81" s="152" t="s">
        <v>184</v>
      </c>
      <c r="F81" s="152" t="s">
        <v>185</v>
      </c>
      <c r="I81" s="145"/>
      <c r="J81" s="153">
        <f>BK81</f>
        <v>0</v>
      </c>
      <c r="L81" s="142"/>
      <c r="M81" s="147"/>
      <c r="P81" s="148">
        <f>SUM(P82:P89)</f>
        <v>0</v>
      </c>
      <c r="R81" s="148">
        <f>SUM(R82:R89)</f>
        <v>0</v>
      </c>
      <c r="T81" s="149">
        <f>SUM(T82:T89)</f>
        <v>31.520969999999998</v>
      </c>
      <c r="AR81" s="143" t="s">
        <v>80</v>
      </c>
      <c r="AT81" s="150" t="s">
        <v>74</v>
      </c>
      <c r="AU81" s="150" t="s">
        <v>80</v>
      </c>
      <c r="AY81" s="143" t="s">
        <v>153</v>
      </c>
      <c r="BK81" s="151">
        <f>SUM(BK82:BK89)</f>
        <v>0</v>
      </c>
    </row>
    <row r="82" spans="2:65" s="1" customFormat="1" ht="25.5" customHeight="1">
      <c r="B82" s="37"/>
      <c r="C82" s="154" t="s">
        <v>217</v>
      </c>
      <c r="D82" s="154" t="s">
        <v>157</v>
      </c>
      <c r="E82" s="155" t="s">
        <v>344</v>
      </c>
      <c r="F82" s="156" t="s">
        <v>345</v>
      </c>
      <c r="G82" s="157" t="s">
        <v>335</v>
      </c>
      <c r="H82" s="158">
        <v>2</v>
      </c>
      <c r="I82" s="159"/>
      <c r="J82" s="160">
        <f>ROUND(I82*H82,2)</f>
        <v>0</v>
      </c>
      <c r="K82" s="156" t="s">
        <v>161</v>
      </c>
      <c r="L82" s="37"/>
      <c r="M82" s="161" t="s">
        <v>21</v>
      </c>
      <c r="N82" s="162" t="s">
        <v>46</v>
      </c>
      <c r="P82" s="163">
        <f>O82*H82</f>
        <v>0</v>
      </c>
      <c r="Q82" s="163">
        <v>0</v>
      </c>
      <c r="R82" s="163">
        <f>Q82*H82</f>
        <v>0</v>
      </c>
      <c r="S82" s="163">
        <v>0</v>
      </c>
      <c r="T82" s="164">
        <f>S82*H82</f>
        <v>0</v>
      </c>
      <c r="AR82" s="21" t="s">
        <v>189</v>
      </c>
      <c r="AT82" s="21" t="s">
        <v>157</v>
      </c>
      <c r="AU82" s="21" t="s">
        <v>85</v>
      </c>
      <c r="AY82" s="21" t="s">
        <v>153</v>
      </c>
      <c r="BE82" s="165">
        <f>IF(N82="základní",J82,0)</f>
        <v>0</v>
      </c>
      <c r="BF82" s="165">
        <f>IF(N82="snížená",J82,0)</f>
        <v>0</v>
      </c>
      <c r="BG82" s="165">
        <f>IF(N82="zákl. přenesená",J82,0)</f>
        <v>0</v>
      </c>
      <c r="BH82" s="165">
        <f>IF(N82="sníž. přenesená",J82,0)</f>
        <v>0</v>
      </c>
      <c r="BI82" s="165">
        <f>IF(N82="nulová",J82,0)</f>
        <v>0</v>
      </c>
      <c r="BJ82" s="21" t="s">
        <v>80</v>
      </c>
      <c r="BK82" s="165">
        <f>ROUND(I82*H82,2)</f>
        <v>0</v>
      </c>
      <c r="BL82" s="21" t="s">
        <v>189</v>
      </c>
      <c r="BM82" s="21" t="s">
        <v>346</v>
      </c>
    </row>
    <row r="83" spans="2:65" s="11" customFormat="1" ht="12">
      <c r="B83" s="170"/>
      <c r="D83" s="171" t="s">
        <v>191</v>
      </c>
      <c r="E83" s="172" t="s">
        <v>21</v>
      </c>
      <c r="F83" s="173" t="s">
        <v>85</v>
      </c>
      <c r="H83" s="174">
        <v>2</v>
      </c>
      <c r="I83" s="175"/>
      <c r="L83" s="170"/>
      <c r="M83" s="176"/>
      <c r="T83" s="177"/>
      <c r="AT83" s="172" t="s">
        <v>191</v>
      </c>
      <c r="AU83" s="172" t="s">
        <v>85</v>
      </c>
      <c r="AV83" s="11" t="s">
        <v>85</v>
      </c>
      <c r="AW83" s="11" t="s">
        <v>39</v>
      </c>
      <c r="AX83" s="11" t="s">
        <v>80</v>
      </c>
      <c r="AY83" s="172" t="s">
        <v>153</v>
      </c>
    </row>
    <row r="84" spans="2:65" s="1" customFormat="1" ht="25.5" customHeight="1">
      <c r="B84" s="37"/>
      <c r="C84" s="154" t="s">
        <v>271</v>
      </c>
      <c r="D84" s="154" t="s">
        <v>157</v>
      </c>
      <c r="E84" s="155" t="s">
        <v>333</v>
      </c>
      <c r="F84" s="156" t="s">
        <v>334</v>
      </c>
      <c r="G84" s="157" t="s">
        <v>335</v>
      </c>
      <c r="H84" s="158">
        <v>6</v>
      </c>
      <c r="I84" s="159"/>
      <c r="J84" s="160">
        <f>ROUND(I84*H84,2)</f>
        <v>0</v>
      </c>
      <c r="K84" s="156" t="s">
        <v>161</v>
      </c>
      <c r="L84" s="37"/>
      <c r="M84" s="161" t="s">
        <v>21</v>
      </c>
      <c r="N84" s="162" t="s">
        <v>46</v>
      </c>
      <c r="P84" s="163">
        <f>O84*H84</f>
        <v>0</v>
      </c>
      <c r="Q84" s="163">
        <v>0</v>
      </c>
      <c r="R84" s="163">
        <f>Q84*H84</f>
        <v>0</v>
      </c>
      <c r="S84" s="163">
        <v>0</v>
      </c>
      <c r="T84" s="164">
        <f>S84*H84</f>
        <v>0</v>
      </c>
      <c r="AR84" s="21" t="s">
        <v>189</v>
      </c>
      <c r="AT84" s="21" t="s">
        <v>157</v>
      </c>
      <c r="AU84" s="21" t="s">
        <v>85</v>
      </c>
      <c r="AY84" s="21" t="s">
        <v>153</v>
      </c>
      <c r="BE84" s="165">
        <f>IF(N84="základní",J84,0)</f>
        <v>0</v>
      </c>
      <c r="BF84" s="165">
        <f>IF(N84="snížená",J84,0)</f>
        <v>0</v>
      </c>
      <c r="BG84" s="165">
        <f>IF(N84="zákl. přenesená",J84,0)</f>
        <v>0</v>
      </c>
      <c r="BH84" s="165">
        <f>IF(N84="sníž. přenesená",J84,0)</f>
        <v>0</v>
      </c>
      <c r="BI84" s="165">
        <f>IF(N84="nulová",J84,0)</f>
        <v>0</v>
      </c>
      <c r="BJ84" s="21" t="s">
        <v>80</v>
      </c>
      <c r="BK84" s="165">
        <f>ROUND(I84*H84,2)</f>
        <v>0</v>
      </c>
      <c r="BL84" s="21" t="s">
        <v>189</v>
      </c>
      <c r="BM84" s="21" t="s">
        <v>347</v>
      </c>
    </row>
    <row r="85" spans="2:65" s="11" customFormat="1" ht="12">
      <c r="B85" s="170"/>
      <c r="D85" s="171" t="s">
        <v>191</v>
      </c>
      <c r="F85" s="173" t="s">
        <v>348</v>
      </c>
      <c r="H85" s="174">
        <v>6</v>
      </c>
      <c r="I85" s="175"/>
      <c r="L85" s="170"/>
      <c r="M85" s="176"/>
      <c r="T85" s="177"/>
      <c r="AT85" s="172" t="s">
        <v>191</v>
      </c>
      <c r="AU85" s="172" t="s">
        <v>85</v>
      </c>
      <c r="AV85" s="11" t="s">
        <v>85</v>
      </c>
      <c r="AW85" s="11" t="s">
        <v>6</v>
      </c>
      <c r="AX85" s="11" t="s">
        <v>80</v>
      </c>
      <c r="AY85" s="172" t="s">
        <v>153</v>
      </c>
    </row>
    <row r="86" spans="2:65" s="1" customFormat="1" ht="25.5" customHeight="1">
      <c r="B86" s="37"/>
      <c r="C86" s="154" t="s">
        <v>80</v>
      </c>
      <c r="D86" s="154" t="s">
        <v>157</v>
      </c>
      <c r="E86" s="155" t="s">
        <v>349</v>
      </c>
      <c r="F86" s="156" t="s">
        <v>350</v>
      </c>
      <c r="G86" s="157" t="s">
        <v>225</v>
      </c>
      <c r="H86" s="158">
        <v>22.77</v>
      </c>
      <c r="I86" s="159"/>
      <c r="J86" s="160">
        <f>ROUND(I86*H86,2)</f>
        <v>0</v>
      </c>
      <c r="K86" s="156" t="s">
        <v>161</v>
      </c>
      <c r="L86" s="37"/>
      <c r="M86" s="161" t="s">
        <v>21</v>
      </c>
      <c r="N86" s="162" t="s">
        <v>46</v>
      </c>
      <c r="P86" s="163">
        <f>O86*H86</f>
        <v>0</v>
      </c>
      <c r="Q86" s="163">
        <v>0</v>
      </c>
      <c r="R86" s="163">
        <f>Q86*H86</f>
        <v>0</v>
      </c>
      <c r="S86" s="163">
        <v>0.26100000000000001</v>
      </c>
      <c r="T86" s="164">
        <f>S86*H86</f>
        <v>5.9429699999999999</v>
      </c>
      <c r="AR86" s="21" t="s">
        <v>189</v>
      </c>
      <c r="AT86" s="21" t="s">
        <v>157</v>
      </c>
      <c r="AU86" s="21" t="s">
        <v>85</v>
      </c>
      <c r="AY86" s="21" t="s">
        <v>153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21" t="s">
        <v>80</v>
      </c>
      <c r="BK86" s="165">
        <f>ROUND(I86*H86,2)</f>
        <v>0</v>
      </c>
      <c r="BL86" s="21" t="s">
        <v>189</v>
      </c>
      <c r="BM86" s="21" t="s">
        <v>351</v>
      </c>
    </row>
    <row r="87" spans="2:65" s="11" customFormat="1" ht="12">
      <c r="B87" s="170"/>
      <c r="D87" s="171" t="s">
        <v>191</v>
      </c>
      <c r="E87" s="172" t="s">
        <v>21</v>
      </c>
      <c r="F87" s="173" t="s">
        <v>352</v>
      </c>
      <c r="H87" s="174">
        <v>22.77</v>
      </c>
      <c r="I87" s="175"/>
      <c r="L87" s="170"/>
      <c r="M87" s="176"/>
      <c r="T87" s="177"/>
      <c r="AT87" s="172" t="s">
        <v>191</v>
      </c>
      <c r="AU87" s="172" t="s">
        <v>85</v>
      </c>
      <c r="AV87" s="11" t="s">
        <v>85</v>
      </c>
      <c r="AW87" s="11" t="s">
        <v>39</v>
      </c>
      <c r="AX87" s="11" t="s">
        <v>80</v>
      </c>
      <c r="AY87" s="172" t="s">
        <v>153</v>
      </c>
    </row>
    <row r="88" spans="2:65" s="1" customFormat="1" ht="25.5" customHeight="1">
      <c r="B88" s="37"/>
      <c r="C88" s="154" t="s">
        <v>85</v>
      </c>
      <c r="D88" s="154" t="s">
        <v>157</v>
      </c>
      <c r="E88" s="155" t="s">
        <v>208</v>
      </c>
      <c r="F88" s="156" t="s">
        <v>209</v>
      </c>
      <c r="G88" s="157" t="s">
        <v>188</v>
      </c>
      <c r="H88" s="158">
        <v>12.18</v>
      </c>
      <c r="I88" s="159"/>
      <c r="J88" s="160">
        <f>ROUND(I88*H88,2)</f>
        <v>0</v>
      </c>
      <c r="K88" s="156" t="s">
        <v>161</v>
      </c>
      <c r="L88" s="37"/>
      <c r="M88" s="161" t="s">
        <v>21</v>
      </c>
      <c r="N88" s="162" t="s">
        <v>46</v>
      </c>
      <c r="P88" s="163">
        <f>O88*H88</f>
        <v>0</v>
      </c>
      <c r="Q88" s="163">
        <v>0</v>
      </c>
      <c r="R88" s="163">
        <f>Q88*H88</f>
        <v>0</v>
      </c>
      <c r="S88" s="163">
        <v>2.1</v>
      </c>
      <c r="T88" s="164">
        <f>S88*H88</f>
        <v>25.577999999999999</v>
      </c>
      <c r="AR88" s="21" t="s">
        <v>189</v>
      </c>
      <c r="AT88" s="21" t="s">
        <v>157</v>
      </c>
      <c r="AU88" s="21" t="s">
        <v>85</v>
      </c>
      <c r="AY88" s="21" t="s">
        <v>153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21" t="s">
        <v>80</v>
      </c>
      <c r="BK88" s="165">
        <f>ROUND(I88*H88,2)</f>
        <v>0</v>
      </c>
      <c r="BL88" s="21" t="s">
        <v>189</v>
      </c>
      <c r="BM88" s="21" t="s">
        <v>353</v>
      </c>
    </row>
    <row r="89" spans="2:65" s="11" customFormat="1" ht="12">
      <c r="B89" s="170"/>
      <c r="D89" s="171" t="s">
        <v>191</v>
      </c>
      <c r="E89" s="172" t="s">
        <v>21</v>
      </c>
      <c r="F89" s="173" t="s">
        <v>342</v>
      </c>
      <c r="H89" s="174">
        <v>12.18</v>
      </c>
      <c r="I89" s="175"/>
      <c r="L89" s="170"/>
      <c r="M89" s="176"/>
      <c r="T89" s="177"/>
      <c r="AT89" s="172" t="s">
        <v>191</v>
      </c>
      <c r="AU89" s="172" t="s">
        <v>85</v>
      </c>
      <c r="AV89" s="11" t="s">
        <v>85</v>
      </c>
      <c r="AW89" s="11" t="s">
        <v>39</v>
      </c>
      <c r="AX89" s="11" t="s">
        <v>80</v>
      </c>
      <c r="AY89" s="172" t="s">
        <v>153</v>
      </c>
    </row>
    <row r="90" spans="2:65" s="10" customFormat="1" ht="29.9" customHeight="1">
      <c r="B90" s="142"/>
      <c r="D90" s="143" t="s">
        <v>74</v>
      </c>
      <c r="E90" s="152" t="s">
        <v>269</v>
      </c>
      <c r="F90" s="152" t="s">
        <v>270</v>
      </c>
      <c r="I90" s="145"/>
      <c r="J90" s="153">
        <f>BK90</f>
        <v>0</v>
      </c>
      <c r="L90" s="142"/>
      <c r="M90" s="147"/>
      <c r="P90" s="148">
        <f>SUM(P91:P94)</f>
        <v>0</v>
      </c>
      <c r="R90" s="148">
        <f>SUM(R91:R94)</f>
        <v>0</v>
      </c>
      <c r="T90" s="149">
        <f>SUM(T91:T94)</f>
        <v>0</v>
      </c>
      <c r="AR90" s="143" t="s">
        <v>80</v>
      </c>
      <c r="AT90" s="150" t="s">
        <v>74</v>
      </c>
      <c r="AU90" s="150" t="s">
        <v>80</v>
      </c>
      <c r="AY90" s="143" t="s">
        <v>153</v>
      </c>
      <c r="BK90" s="151">
        <f>SUM(BK91:BK94)</f>
        <v>0</v>
      </c>
    </row>
    <row r="91" spans="2:65" s="1" customFormat="1" ht="25.5" customHeight="1">
      <c r="B91" s="37"/>
      <c r="C91" s="154" t="s">
        <v>156</v>
      </c>
      <c r="D91" s="154" t="s">
        <v>157</v>
      </c>
      <c r="E91" s="155" t="s">
        <v>336</v>
      </c>
      <c r="F91" s="156" t="s">
        <v>337</v>
      </c>
      <c r="G91" s="157" t="s">
        <v>220</v>
      </c>
      <c r="H91" s="158">
        <v>31.521000000000001</v>
      </c>
      <c r="I91" s="159"/>
      <c r="J91" s="160">
        <f>ROUND(I91*H91,2)</f>
        <v>0</v>
      </c>
      <c r="K91" s="156" t="s">
        <v>161</v>
      </c>
      <c r="L91" s="37"/>
      <c r="M91" s="161" t="s">
        <v>21</v>
      </c>
      <c r="N91" s="162" t="s">
        <v>46</v>
      </c>
      <c r="P91" s="163">
        <f>O91*H91</f>
        <v>0</v>
      </c>
      <c r="Q91" s="163">
        <v>0</v>
      </c>
      <c r="R91" s="163">
        <f>Q91*H91</f>
        <v>0</v>
      </c>
      <c r="S91" s="163">
        <v>0</v>
      </c>
      <c r="T91" s="164">
        <f>S91*H91</f>
        <v>0</v>
      </c>
      <c r="AR91" s="21" t="s">
        <v>189</v>
      </c>
      <c r="AT91" s="21" t="s">
        <v>157</v>
      </c>
      <c r="AU91" s="21" t="s">
        <v>85</v>
      </c>
      <c r="AY91" s="21" t="s">
        <v>153</v>
      </c>
      <c r="BE91" s="165">
        <f>IF(N91="základní",J91,0)</f>
        <v>0</v>
      </c>
      <c r="BF91" s="165">
        <f>IF(N91="snížená",J91,0)</f>
        <v>0</v>
      </c>
      <c r="BG91" s="165">
        <f>IF(N91="zákl. přenesená",J91,0)</f>
        <v>0</v>
      </c>
      <c r="BH91" s="165">
        <f>IF(N91="sníž. přenesená",J91,0)</f>
        <v>0</v>
      </c>
      <c r="BI91" s="165">
        <f>IF(N91="nulová",J91,0)</f>
        <v>0</v>
      </c>
      <c r="BJ91" s="21" t="s">
        <v>80</v>
      </c>
      <c r="BK91" s="165">
        <f>ROUND(I91*H91,2)</f>
        <v>0</v>
      </c>
      <c r="BL91" s="21" t="s">
        <v>189</v>
      </c>
      <c r="BM91" s="21" t="s">
        <v>354</v>
      </c>
    </row>
    <row r="92" spans="2:65" s="1" customFormat="1" ht="38.25" customHeight="1">
      <c r="B92" s="37"/>
      <c r="C92" s="154" t="s">
        <v>189</v>
      </c>
      <c r="D92" s="154" t="s">
        <v>157</v>
      </c>
      <c r="E92" s="155" t="s">
        <v>338</v>
      </c>
      <c r="F92" s="156" t="s">
        <v>339</v>
      </c>
      <c r="G92" s="157" t="s">
        <v>220</v>
      </c>
      <c r="H92" s="158">
        <v>94.563000000000002</v>
      </c>
      <c r="I92" s="159"/>
      <c r="J92" s="160">
        <f>ROUND(I92*H92,2)</f>
        <v>0</v>
      </c>
      <c r="K92" s="156" t="s">
        <v>161</v>
      </c>
      <c r="L92" s="37"/>
      <c r="M92" s="161" t="s">
        <v>21</v>
      </c>
      <c r="N92" s="162" t="s">
        <v>46</v>
      </c>
      <c r="P92" s="163">
        <f>O92*H92</f>
        <v>0</v>
      </c>
      <c r="Q92" s="163">
        <v>0</v>
      </c>
      <c r="R92" s="163">
        <f>Q92*H92</f>
        <v>0</v>
      </c>
      <c r="S92" s="163">
        <v>0</v>
      </c>
      <c r="T92" s="164">
        <f>S92*H92</f>
        <v>0</v>
      </c>
      <c r="AR92" s="21" t="s">
        <v>189</v>
      </c>
      <c r="AT92" s="21" t="s">
        <v>157</v>
      </c>
      <c r="AU92" s="21" t="s">
        <v>85</v>
      </c>
      <c r="AY92" s="21" t="s">
        <v>153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21" t="s">
        <v>80</v>
      </c>
      <c r="BK92" s="165">
        <f>ROUND(I92*H92,2)</f>
        <v>0</v>
      </c>
      <c r="BL92" s="21" t="s">
        <v>189</v>
      </c>
      <c r="BM92" s="21" t="s">
        <v>355</v>
      </c>
    </row>
    <row r="93" spans="2:65" s="11" customFormat="1" ht="12">
      <c r="B93" s="170"/>
      <c r="D93" s="171" t="s">
        <v>191</v>
      </c>
      <c r="F93" s="173" t="s">
        <v>356</v>
      </c>
      <c r="H93" s="174">
        <v>94.563000000000002</v>
      </c>
      <c r="I93" s="175"/>
      <c r="L93" s="170"/>
      <c r="M93" s="176"/>
      <c r="T93" s="177"/>
      <c r="AT93" s="172" t="s">
        <v>191</v>
      </c>
      <c r="AU93" s="172" t="s">
        <v>85</v>
      </c>
      <c r="AV93" s="11" t="s">
        <v>85</v>
      </c>
      <c r="AW93" s="11" t="s">
        <v>6</v>
      </c>
      <c r="AX93" s="11" t="s">
        <v>80</v>
      </c>
      <c r="AY93" s="172" t="s">
        <v>153</v>
      </c>
    </row>
    <row r="94" spans="2:65" s="1" customFormat="1" ht="25.5" customHeight="1">
      <c r="B94" s="37"/>
      <c r="C94" s="154" t="s">
        <v>152</v>
      </c>
      <c r="D94" s="154" t="s">
        <v>157</v>
      </c>
      <c r="E94" s="155" t="s">
        <v>340</v>
      </c>
      <c r="F94" s="156" t="s">
        <v>341</v>
      </c>
      <c r="G94" s="157" t="s">
        <v>220</v>
      </c>
      <c r="H94" s="158">
        <v>31.521000000000001</v>
      </c>
      <c r="I94" s="159"/>
      <c r="J94" s="160">
        <f>ROUND(I94*H94,2)</f>
        <v>0</v>
      </c>
      <c r="K94" s="156" t="s">
        <v>161</v>
      </c>
      <c r="L94" s="37"/>
      <c r="M94" s="161" t="s">
        <v>21</v>
      </c>
      <c r="N94" s="166" t="s">
        <v>46</v>
      </c>
      <c r="O94" s="167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21" t="s">
        <v>189</v>
      </c>
      <c r="AT94" s="21" t="s">
        <v>157</v>
      </c>
      <c r="AU94" s="21" t="s">
        <v>85</v>
      </c>
      <c r="AY94" s="21" t="s">
        <v>153</v>
      </c>
      <c r="BE94" s="165">
        <f>IF(N94="základní",J94,0)</f>
        <v>0</v>
      </c>
      <c r="BF94" s="165">
        <f>IF(N94="snížená",J94,0)</f>
        <v>0</v>
      </c>
      <c r="BG94" s="165">
        <f>IF(N94="zákl. přenesená",J94,0)</f>
        <v>0</v>
      </c>
      <c r="BH94" s="165">
        <f>IF(N94="sníž. přenesená",J94,0)</f>
        <v>0</v>
      </c>
      <c r="BI94" s="165">
        <f>IF(N94="nulová",J94,0)</f>
        <v>0</v>
      </c>
      <c r="BJ94" s="21" t="s">
        <v>80</v>
      </c>
      <c r="BK94" s="165">
        <f>ROUND(I94*H94,2)</f>
        <v>0</v>
      </c>
      <c r="BL94" s="21" t="s">
        <v>189</v>
      </c>
      <c r="BM94" s="21" t="s">
        <v>357</v>
      </c>
    </row>
    <row r="95" spans="2:65" s="1" customFormat="1" ht="7" customHeight="1">
      <c r="B95" s="50"/>
      <c r="C95" s="51"/>
      <c r="D95" s="51"/>
      <c r="E95" s="51"/>
      <c r="F95" s="51"/>
      <c r="G95" s="51"/>
      <c r="H95" s="51"/>
      <c r="I95" s="113"/>
      <c r="J95" s="51"/>
      <c r="K95" s="51"/>
      <c r="L95" s="37"/>
    </row>
  </sheetData>
  <sheetProtection algorithmName="SHA-512" hashValue="IMNpDgR3MEtFMlfVN8M6DEB4kYISKzAOkltVzNAtozxdhcq5nJMu4+4ZsKBiVib3bktPyOmUTnLrvGFLQfnXWg==" saltValue="e05aw10gqZxyJX8GOSUIGlvhWyD7tGQiaFpv/3A2uETpCLdsLWApPIZuoZmVG7yflO2LH99BBi51O0ryfxluQQ==" spinCount="100000" sheet="1" objects="1" scenarios="1" formatColumns="0" formatRows="0" autoFilter="0"/>
  <autoFilter ref="C78:K94" xr:uid="{00000000-0009-0000-0000-00000E000000}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E00-000000000000}"/>
    <hyperlink ref="G1:H1" location="C54" display="2) Rekapitulace" xr:uid="{00000000-0004-0000-0E00-000001000000}"/>
    <hyperlink ref="J1" location="C78" display="3) Soupis prací" xr:uid="{00000000-0004-0000-0E00-000002000000}"/>
    <hyperlink ref="L1:V1" location="'Rekapitulace stavby'!C2" display="Rekapitulace stavby" xr:uid="{00000000-0004-0000-0E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375" style="185" customWidth="1"/>
    <col min="2" max="2" width="1.625" style="185" customWidth="1"/>
    <col min="3" max="4" width="5" style="185" customWidth="1"/>
    <col min="5" max="5" width="11.625" style="185" customWidth="1"/>
    <col min="6" max="6" width="9.125" style="185" customWidth="1"/>
    <col min="7" max="7" width="5" style="185" customWidth="1"/>
    <col min="8" max="8" width="77.875" style="185" customWidth="1"/>
    <col min="9" max="10" width="20" style="185" customWidth="1"/>
    <col min="11" max="11" width="1.625" style="185" customWidth="1"/>
  </cols>
  <sheetData>
    <row r="1" spans="2:1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3" customFormat="1" ht="45" customHeight="1">
      <c r="B3" s="189"/>
      <c r="C3" s="304" t="s">
        <v>358</v>
      </c>
      <c r="D3" s="304"/>
      <c r="E3" s="304"/>
      <c r="F3" s="304"/>
      <c r="G3" s="304"/>
      <c r="H3" s="304"/>
      <c r="I3" s="304"/>
      <c r="J3" s="304"/>
      <c r="K3" s="190"/>
    </row>
    <row r="4" spans="2:11" ht="25.5" customHeight="1">
      <c r="B4" s="191"/>
      <c r="C4" s="308" t="s">
        <v>359</v>
      </c>
      <c r="D4" s="308"/>
      <c r="E4" s="308"/>
      <c r="F4" s="308"/>
      <c r="G4" s="308"/>
      <c r="H4" s="308"/>
      <c r="I4" s="308"/>
      <c r="J4" s="308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6" t="s">
        <v>360</v>
      </c>
      <c r="D6" s="306"/>
      <c r="E6" s="306"/>
      <c r="F6" s="306"/>
      <c r="G6" s="306"/>
      <c r="H6" s="306"/>
      <c r="I6" s="306"/>
      <c r="J6" s="306"/>
      <c r="K6" s="192"/>
    </row>
    <row r="7" spans="2:11" ht="15" customHeight="1">
      <c r="B7" s="195"/>
      <c r="C7" s="306" t="s">
        <v>361</v>
      </c>
      <c r="D7" s="306"/>
      <c r="E7" s="306"/>
      <c r="F7" s="306"/>
      <c r="G7" s="306"/>
      <c r="H7" s="306"/>
      <c r="I7" s="306"/>
      <c r="J7" s="306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6" t="s">
        <v>362</v>
      </c>
      <c r="D9" s="306"/>
      <c r="E9" s="306"/>
      <c r="F9" s="306"/>
      <c r="G9" s="306"/>
      <c r="H9" s="306"/>
      <c r="I9" s="306"/>
      <c r="J9" s="306"/>
      <c r="K9" s="192"/>
    </row>
    <row r="10" spans="2:11" ht="15" customHeight="1">
      <c r="B10" s="195"/>
      <c r="C10" s="194"/>
      <c r="D10" s="306" t="s">
        <v>363</v>
      </c>
      <c r="E10" s="306"/>
      <c r="F10" s="306"/>
      <c r="G10" s="306"/>
      <c r="H10" s="306"/>
      <c r="I10" s="306"/>
      <c r="J10" s="306"/>
      <c r="K10" s="192"/>
    </row>
    <row r="11" spans="2:11" ht="15" customHeight="1">
      <c r="B11" s="195"/>
      <c r="C11" s="196"/>
      <c r="D11" s="306" t="s">
        <v>364</v>
      </c>
      <c r="E11" s="306"/>
      <c r="F11" s="306"/>
      <c r="G11" s="306"/>
      <c r="H11" s="306"/>
      <c r="I11" s="306"/>
      <c r="J11" s="306"/>
      <c r="K11" s="192"/>
    </row>
    <row r="12" spans="2:11" ht="12.75" customHeight="1">
      <c r="B12" s="195"/>
      <c r="C12" s="196"/>
      <c r="D12" s="196"/>
      <c r="E12" s="196"/>
      <c r="F12" s="196"/>
      <c r="G12" s="196"/>
      <c r="H12" s="196"/>
      <c r="I12" s="196"/>
      <c r="J12" s="196"/>
      <c r="K12" s="192"/>
    </row>
    <row r="13" spans="2:11" ht="15" customHeight="1">
      <c r="B13" s="195"/>
      <c r="C13" s="196"/>
      <c r="D13" s="306" t="s">
        <v>365</v>
      </c>
      <c r="E13" s="306"/>
      <c r="F13" s="306"/>
      <c r="G13" s="306"/>
      <c r="H13" s="306"/>
      <c r="I13" s="306"/>
      <c r="J13" s="306"/>
      <c r="K13" s="192"/>
    </row>
    <row r="14" spans="2:11" ht="15" customHeight="1">
      <c r="B14" s="195"/>
      <c r="C14" s="196"/>
      <c r="D14" s="306" t="s">
        <v>366</v>
      </c>
      <c r="E14" s="306"/>
      <c r="F14" s="306"/>
      <c r="G14" s="306"/>
      <c r="H14" s="306"/>
      <c r="I14" s="306"/>
      <c r="J14" s="306"/>
      <c r="K14" s="192"/>
    </row>
    <row r="15" spans="2:11" ht="15" customHeight="1">
      <c r="B15" s="195"/>
      <c r="C15" s="196"/>
      <c r="D15" s="306" t="s">
        <v>367</v>
      </c>
      <c r="E15" s="306"/>
      <c r="F15" s="306"/>
      <c r="G15" s="306"/>
      <c r="H15" s="306"/>
      <c r="I15" s="306"/>
      <c r="J15" s="306"/>
      <c r="K15" s="192"/>
    </row>
    <row r="16" spans="2:11" ht="15" customHeight="1">
      <c r="B16" s="195"/>
      <c r="C16" s="196"/>
      <c r="D16" s="196"/>
      <c r="E16" s="197" t="s">
        <v>79</v>
      </c>
      <c r="F16" s="306" t="s">
        <v>368</v>
      </c>
      <c r="G16" s="306"/>
      <c r="H16" s="306"/>
      <c r="I16" s="306"/>
      <c r="J16" s="306"/>
      <c r="K16" s="192"/>
    </row>
    <row r="17" spans="2:11" ht="15" customHeight="1">
      <c r="B17" s="195"/>
      <c r="C17" s="196"/>
      <c r="D17" s="196"/>
      <c r="E17" s="197" t="s">
        <v>369</v>
      </c>
      <c r="F17" s="306" t="s">
        <v>370</v>
      </c>
      <c r="G17" s="306"/>
      <c r="H17" s="306"/>
      <c r="I17" s="306"/>
      <c r="J17" s="306"/>
      <c r="K17" s="192"/>
    </row>
    <row r="18" spans="2:11" ht="15" customHeight="1">
      <c r="B18" s="195"/>
      <c r="C18" s="196"/>
      <c r="D18" s="196"/>
      <c r="E18" s="197" t="s">
        <v>371</v>
      </c>
      <c r="F18" s="306" t="s">
        <v>372</v>
      </c>
      <c r="G18" s="306"/>
      <c r="H18" s="306"/>
      <c r="I18" s="306"/>
      <c r="J18" s="306"/>
      <c r="K18" s="192"/>
    </row>
    <row r="19" spans="2:11" ht="15" customHeight="1">
      <c r="B19" s="195"/>
      <c r="C19" s="196"/>
      <c r="D19" s="196"/>
      <c r="E19" s="197" t="s">
        <v>373</v>
      </c>
      <c r="F19" s="306" t="s">
        <v>374</v>
      </c>
      <c r="G19" s="306"/>
      <c r="H19" s="306"/>
      <c r="I19" s="306"/>
      <c r="J19" s="306"/>
      <c r="K19" s="192"/>
    </row>
    <row r="20" spans="2:11" ht="15" customHeight="1">
      <c r="B20" s="195"/>
      <c r="C20" s="196"/>
      <c r="D20" s="196"/>
      <c r="E20" s="197" t="s">
        <v>375</v>
      </c>
      <c r="F20" s="306" t="s">
        <v>376</v>
      </c>
      <c r="G20" s="306"/>
      <c r="H20" s="306"/>
      <c r="I20" s="306"/>
      <c r="J20" s="306"/>
      <c r="K20" s="192"/>
    </row>
    <row r="21" spans="2:11" ht="15" customHeight="1">
      <c r="B21" s="195"/>
      <c r="C21" s="196"/>
      <c r="D21" s="196"/>
      <c r="E21" s="197" t="s">
        <v>377</v>
      </c>
      <c r="F21" s="306" t="s">
        <v>378</v>
      </c>
      <c r="G21" s="306"/>
      <c r="H21" s="306"/>
      <c r="I21" s="306"/>
      <c r="J21" s="306"/>
      <c r="K21" s="192"/>
    </row>
    <row r="22" spans="2:11" ht="12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2"/>
    </row>
    <row r="23" spans="2:11" ht="15" customHeight="1">
      <c r="B23" s="195"/>
      <c r="C23" s="306" t="s">
        <v>379</v>
      </c>
      <c r="D23" s="306"/>
      <c r="E23" s="306"/>
      <c r="F23" s="306"/>
      <c r="G23" s="306"/>
      <c r="H23" s="306"/>
      <c r="I23" s="306"/>
      <c r="J23" s="306"/>
      <c r="K23" s="192"/>
    </row>
    <row r="24" spans="2:11" ht="15" customHeight="1">
      <c r="B24" s="195"/>
      <c r="C24" s="306" t="s">
        <v>380</v>
      </c>
      <c r="D24" s="306"/>
      <c r="E24" s="306"/>
      <c r="F24" s="306"/>
      <c r="G24" s="306"/>
      <c r="H24" s="306"/>
      <c r="I24" s="306"/>
      <c r="J24" s="306"/>
      <c r="K24" s="192"/>
    </row>
    <row r="25" spans="2:11" ht="15" customHeight="1">
      <c r="B25" s="195"/>
      <c r="C25" s="194"/>
      <c r="D25" s="306" t="s">
        <v>381</v>
      </c>
      <c r="E25" s="306"/>
      <c r="F25" s="306"/>
      <c r="G25" s="306"/>
      <c r="H25" s="306"/>
      <c r="I25" s="306"/>
      <c r="J25" s="306"/>
      <c r="K25" s="192"/>
    </row>
    <row r="26" spans="2:11" ht="15" customHeight="1">
      <c r="B26" s="195"/>
      <c r="C26" s="196"/>
      <c r="D26" s="306" t="s">
        <v>382</v>
      </c>
      <c r="E26" s="306"/>
      <c r="F26" s="306"/>
      <c r="G26" s="306"/>
      <c r="H26" s="306"/>
      <c r="I26" s="306"/>
      <c r="J26" s="306"/>
      <c r="K26" s="192"/>
    </row>
    <row r="27" spans="2:11" ht="12.75" customHeight="1">
      <c r="B27" s="195"/>
      <c r="C27" s="196"/>
      <c r="D27" s="196"/>
      <c r="E27" s="196"/>
      <c r="F27" s="196"/>
      <c r="G27" s="196"/>
      <c r="H27" s="196"/>
      <c r="I27" s="196"/>
      <c r="J27" s="196"/>
      <c r="K27" s="192"/>
    </row>
    <row r="28" spans="2:11" ht="15" customHeight="1">
      <c r="B28" s="195"/>
      <c r="C28" s="196"/>
      <c r="D28" s="306" t="s">
        <v>383</v>
      </c>
      <c r="E28" s="306"/>
      <c r="F28" s="306"/>
      <c r="G28" s="306"/>
      <c r="H28" s="306"/>
      <c r="I28" s="306"/>
      <c r="J28" s="306"/>
      <c r="K28" s="192"/>
    </row>
    <row r="29" spans="2:11" ht="15" customHeight="1">
      <c r="B29" s="195"/>
      <c r="C29" s="196"/>
      <c r="D29" s="306" t="s">
        <v>384</v>
      </c>
      <c r="E29" s="306"/>
      <c r="F29" s="306"/>
      <c r="G29" s="306"/>
      <c r="H29" s="306"/>
      <c r="I29" s="306"/>
      <c r="J29" s="306"/>
      <c r="K29" s="192"/>
    </row>
    <row r="30" spans="2:11" ht="12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2"/>
    </row>
    <row r="31" spans="2:11" ht="15" customHeight="1">
      <c r="B31" s="195"/>
      <c r="C31" s="196"/>
      <c r="D31" s="306" t="s">
        <v>385</v>
      </c>
      <c r="E31" s="306"/>
      <c r="F31" s="306"/>
      <c r="G31" s="306"/>
      <c r="H31" s="306"/>
      <c r="I31" s="306"/>
      <c r="J31" s="306"/>
      <c r="K31" s="192"/>
    </row>
    <row r="32" spans="2:11" ht="15" customHeight="1">
      <c r="B32" s="195"/>
      <c r="C32" s="196"/>
      <c r="D32" s="306" t="s">
        <v>386</v>
      </c>
      <c r="E32" s="306"/>
      <c r="F32" s="306"/>
      <c r="G32" s="306"/>
      <c r="H32" s="306"/>
      <c r="I32" s="306"/>
      <c r="J32" s="306"/>
      <c r="K32" s="192"/>
    </row>
    <row r="33" spans="2:11" ht="15" customHeight="1">
      <c r="B33" s="195"/>
      <c r="C33" s="196"/>
      <c r="D33" s="306" t="s">
        <v>387</v>
      </c>
      <c r="E33" s="306"/>
      <c r="F33" s="306"/>
      <c r="G33" s="306"/>
      <c r="H33" s="306"/>
      <c r="I33" s="306"/>
      <c r="J33" s="306"/>
      <c r="K33" s="192"/>
    </row>
    <row r="34" spans="2:11" ht="15" customHeight="1">
      <c r="B34" s="195"/>
      <c r="C34" s="196"/>
      <c r="D34" s="194"/>
      <c r="E34" s="198" t="s">
        <v>137</v>
      </c>
      <c r="F34" s="194"/>
      <c r="G34" s="306" t="s">
        <v>388</v>
      </c>
      <c r="H34" s="306"/>
      <c r="I34" s="306"/>
      <c r="J34" s="306"/>
      <c r="K34" s="192"/>
    </row>
    <row r="35" spans="2:11" ht="30.75" customHeight="1">
      <c r="B35" s="195"/>
      <c r="C35" s="196"/>
      <c r="D35" s="194"/>
      <c r="E35" s="198" t="s">
        <v>389</v>
      </c>
      <c r="F35" s="194"/>
      <c r="G35" s="306" t="s">
        <v>390</v>
      </c>
      <c r="H35" s="306"/>
      <c r="I35" s="306"/>
      <c r="J35" s="306"/>
      <c r="K35" s="192"/>
    </row>
    <row r="36" spans="2:11" ht="15" customHeight="1">
      <c r="B36" s="195"/>
      <c r="C36" s="196"/>
      <c r="D36" s="194"/>
      <c r="E36" s="198" t="s">
        <v>56</v>
      </c>
      <c r="F36" s="194"/>
      <c r="G36" s="306" t="s">
        <v>391</v>
      </c>
      <c r="H36" s="306"/>
      <c r="I36" s="306"/>
      <c r="J36" s="306"/>
      <c r="K36" s="192"/>
    </row>
    <row r="37" spans="2:11" ht="15" customHeight="1">
      <c r="B37" s="195"/>
      <c r="C37" s="196"/>
      <c r="D37" s="194"/>
      <c r="E37" s="198" t="s">
        <v>138</v>
      </c>
      <c r="F37" s="194"/>
      <c r="G37" s="306" t="s">
        <v>392</v>
      </c>
      <c r="H37" s="306"/>
      <c r="I37" s="306"/>
      <c r="J37" s="306"/>
      <c r="K37" s="192"/>
    </row>
    <row r="38" spans="2:11" ht="15" customHeight="1">
      <c r="B38" s="195"/>
      <c r="C38" s="196"/>
      <c r="D38" s="194"/>
      <c r="E38" s="198" t="s">
        <v>139</v>
      </c>
      <c r="F38" s="194"/>
      <c r="G38" s="306" t="s">
        <v>393</v>
      </c>
      <c r="H38" s="306"/>
      <c r="I38" s="306"/>
      <c r="J38" s="306"/>
      <c r="K38" s="192"/>
    </row>
    <row r="39" spans="2:11" ht="15" customHeight="1">
      <c r="B39" s="195"/>
      <c r="C39" s="196"/>
      <c r="D39" s="194"/>
      <c r="E39" s="198" t="s">
        <v>140</v>
      </c>
      <c r="F39" s="194"/>
      <c r="G39" s="306" t="s">
        <v>394</v>
      </c>
      <c r="H39" s="306"/>
      <c r="I39" s="306"/>
      <c r="J39" s="306"/>
      <c r="K39" s="192"/>
    </row>
    <row r="40" spans="2:11" ht="15" customHeight="1">
      <c r="B40" s="195"/>
      <c r="C40" s="196"/>
      <c r="D40" s="194"/>
      <c r="E40" s="198" t="s">
        <v>395</v>
      </c>
      <c r="F40" s="194"/>
      <c r="G40" s="306" t="s">
        <v>396</v>
      </c>
      <c r="H40" s="306"/>
      <c r="I40" s="306"/>
      <c r="J40" s="306"/>
      <c r="K40" s="192"/>
    </row>
    <row r="41" spans="2:11" ht="15" customHeight="1">
      <c r="B41" s="195"/>
      <c r="C41" s="196"/>
      <c r="D41" s="194"/>
      <c r="E41" s="198"/>
      <c r="F41" s="194"/>
      <c r="G41" s="306" t="s">
        <v>397</v>
      </c>
      <c r="H41" s="306"/>
      <c r="I41" s="306"/>
      <c r="J41" s="306"/>
      <c r="K41" s="192"/>
    </row>
    <row r="42" spans="2:11" ht="15" customHeight="1">
      <c r="B42" s="195"/>
      <c r="C42" s="196"/>
      <c r="D42" s="194"/>
      <c r="E42" s="198" t="s">
        <v>398</v>
      </c>
      <c r="F42" s="194"/>
      <c r="G42" s="306" t="s">
        <v>399</v>
      </c>
      <c r="H42" s="306"/>
      <c r="I42" s="306"/>
      <c r="J42" s="306"/>
      <c r="K42" s="192"/>
    </row>
    <row r="43" spans="2:11" ht="15" customHeight="1">
      <c r="B43" s="195"/>
      <c r="C43" s="196"/>
      <c r="D43" s="194"/>
      <c r="E43" s="198" t="s">
        <v>142</v>
      </c>
      <c r="F43" s="194"/>
      <c r="G43" s="306" t="s">
        <v>400</v>
      </c>
      <c r="H43" s="306"/>
      <c r="I43" s="306"/>
      <c r="J43" s="306"/>
      <c r="K43" s="192"/>
    </row>
    <row r="44" spans="2:11" ht="12.75" customHeight="1">
      <c r="B44" s="195"/>
      <c r="C44" s="196"/>
      <c r="D44" s="194"/>
      <c r="E44" s="194"/>
      <c r="F44" s="194"/>
      <c r="G44" s="194"/>
      <c r="H44" s="194"/>
      <c r="I44" s="194"/>
      <c r="J44" s="194"/>
      <c r="K44" s="192"/>
    </row>
    <row r="45" spans="2:11" ht="15" customHeight="1">
      <c r="B45" s="195"/>
      <c r="C45" s="196"/>
      <c r="D45" s="306" t="s">
        <v>401</v>
      </c>
      <c r="E45" s="306"/>
      <c r="F45" s="306"/>
      <c r="G45" s="306"/>
      <c r="H45" s="306"/>
      <c r="I45" s="306"/>
      <c r="J45" s="306"/>
      <c r="K45" s="192"/>
    </row>
    <row r="46" spans="2:11" ht="15" customHeight="1">
      <c r="B46" s="195"/>
      <c r="C46" s="196"/>
      <c r="D46" s="196"/>
      <c r="E46" s="306" t="s">
        <v>402</v>
      </c>
      <c r="F46" s="306"/>
      <c r="G46" s="306"/>
      <c r="H46" s="306"/>
      <c r="I46" s="306"/>
      <c r="J46" s="306"/>
      <c r="K46" s="192"/>
    </row>
    <row r="47" spans="2:11" ht="15" customHeight="1">
      <c r="B47" s="195"/>
      <c r="C47" s="196"/>
      <c r="D47" s="196"/>
      <c r="E47" s="306" t="s">
        <v>403</v>
      </c>
      <c r="F47" s="306"/>
      <c r="G47" s="306"/>
      <c r="H47" s="306"/>
      <c r="I47" s="306"/>
      <c r="J47" s="306"/>
      <c r="K47" s="192"/>
    </row>
    <row r="48" spans="2:11" ht="15" customHeight="1">
      <c r="B48" s="195"/>
      <c r="C48" s="196"/>
      <c r="D48" s="196"/>
      <c r="E48" s="306" t="s">
        <v>404</v>
      </c>
      <c r="F48" s="306"/>
      <c r="G48" s="306"/>
      <c r="H48" s="306"/>
      <c r="I48" s="306"/>
      <c r="J48" s="306"/>
      <c r="K48" s="192"/>
    </row>
    <row r="49" spans="2:11" ht="15" customHeight="1">
      <c r="B49" s="195"/>
      <c r="C49" s="196"/>
      <c r="D49" s="306" t="s">
        <v>405</v>
      </c>
      <c r="E49" s="306"/>
      <c r="F49" s="306"/>
      <c r="G49" s="306"/>
      <c r="H49" s="306"/>
      <c r="I49" s="306"/>
      <c r="J49" s="306"/>
      <c r="K49" s="192"/>
    </row>
    <row r="50" spans="2:11" ht="25.5" customHeight="1">
      <c r="B50" s="191"/>
      <c r="C50" s="308" t="s">
        <v>406</v>
      </c>
      <c r="D50" s="308"/>
      <c r="E50" s="308"/>
      <c r="F50" s="308"/>
      <c r="G50" s="308"/>
      <c r="H50" s="308"/>
      <c r="I50" s="308"/>
      <c r="J50" s="308"/>
      <c r="K50" s="192"/>
    </row>
    <row r="51" spans="2:11" ht="5.25" customHeight="1">
      <c r="B51" s="191"/>
      <c r="C51" s="193"/>
      <c r="D51" s="193"/>
      <c r="E51" s="193"/>
      <c r="F51" s="193"/>
      <c r="G51" s="193"/>
      <c r="H51" s="193"/>
      <c r="I51" s="193"/>
      <c r="J51" s="193"/>
      <c r="K51" s="192"/>
    </row>
    <row r="52" spans="2:11" ht="15" customHeight="1">
      <c r="B52" s="191"/>
      <c r="C52" s="306" t="s">
        <v>407</v>
      </c>
      <c r="D52" s="306"/>
      <c r="E52" s="306"/>
      <c r="F52" s="306"/>
      <c r="G52" s="306"/>
      <c r="H52" s="306"/>
      <c r="I52" s="306"/>
      <c r="J52" s="306"/>
      <c r="K52" s="192"/>
    </row>
    <row r="53" spans="2:11" ht="15" customHeight="1">
      <c r="B53" s="191"/>
      <c r="C53" s="306" t="s">
        <v>408</v>
      </c>
      <c r="D53" s="306"/>
      <c r="E53" s="306"/>
      <c r="F53" s="306"/>
      <c r="G53" s="306"/>
      <c r="H53" s="306"/>
      <c r="I53" s="306"/>
      <c r="J53" s="306"/>
      <c r="K53" s="192"/>
    </row>
    <row r="54" spans="2:11" ht="12.75" customHeight="1">
      <c r="B54" s="191"/>
      <c r="C54" s="194"/>
      <c r="D54" s="194"/>
      <c r="E54" s="194"/>
      <c r="F54" s="194"/>
      <c r="G54" s="194"/>
      <c r="H54" s="194"/>
      <c r="I54" s="194"/>
      <c r="J54" s="194"/>
      <c r="K54" s="192"/>
    </row>
    <row r="55" spans="2:11" ht="15" customHeight="1">
      <c r="B55" s="191"/>
      <c r="C55" s="306" t="s">
        <v>409</v>
      </c>
      <c r="D55" s="306"/>
      <c r="E55" s="306"/>
      <c r="F55" s="306"/>
      <c r="G55" s="306"/>
      <c r="H55" s="306"/>
      <c r="I55" s="306"/>
      <c r="J55" s="306"/>
      <c r="K55" s="192"/>
    </row>
    <row r="56" spans="2:11" ht="15" customHeight="1">
      <c r="B56" s="191"/>
      <c r="C56" s="196"/>
      <c r="D56" s="306" t="s">
        <v>410</v>
      </c>
      <c r="E56" s="306"/>
      <c r="F56" s="306"/>
      <c r="G56" s="306"/>
      <c r="H56" s="306"/>
      <c r="I56" s="306"/>
      <c r="J56" s="306"/>
      <c r="K56" s="192"/>
    </row>
    <row r="57" spans="2:11" ht="15" customHeight="1">
      <c r="B57" s="191"/>
      <c r="C57" s="196"/>
      <c r="D57" s="306" t="s">
        <v>411</v>
      </c>
      <c r="E57" s="306"/>
      <c r="F57" s="306"/>
      <c r="G57" s="306"/>
      <c r="H57" s="306"/>
      <c r="I57" s="306"/>
      <c r="J57" s="306"/>
      <c r="K57" s="192"/>
    </row>
    <row r="58" spans="2:11" ht="15" customHeight="1">
      <c r="B58" s="191"/>
      <c r="C58" s="196"/>
      <c r="D58" s="306" t="s">
        <v>412</v>
      </c>
      <c r="E58" s="306"/>
      <c r="F58" s="306"/>
      <c r="G58" s="306"/>
      <c r="H58" s="306"/>
      <c r="I58" s="306"/>
      <c r="J58" s="306"/>
      <c r="K58" s="192"/>
    </row>
    <row r="59" spans="2:11" ht="15" customHeight="1">
      <c r="B59" s="191"/>
      <c r="C59" s="196"/>
      <c r="D59" s="306" t="s">
        <v>413</v>
      </c>
      <c r="E59" s="306"/>
      <c r="F59" s="306"/>
      <c r="G59" s="306"/>
      <c r="H59" s="306"/>
      <c r="I59" s="306"/>
      <c r="J59" s="306"/>
      <c r="K59" s="192"/>
    </row>
    <row r="60" spans="2:11" ht="15" customHeight="1">
      <c r="B60" s="191"/>
      <c r="C60" s="196"/>
      <c r="D60" s="307" t="s">
        <v>414</v>
      </c>
      <c r="E60" s="307"/>
      <c r="F60" s="307"/>
      <c r="G60" s="307"/>
      <c r="H60" s="307"/>
      <c r="I60" s="307"/>
      <c r="J60" s="307"/>
      <c r="K60" s="192"/>
    </row>
    <row r="61" spans="2:11" ht="15" customHeight="1">
      <c r="B61" s="191"/>
      <c r="C61" s="196"/>
      <c r="D61" s="306" t="s">
        <v>415</v>
      </c>
      <c r="E61" s="306"/>
      <c r="F61" s="306"/>
      <c r="G61" s="306"/>
      <c r="H61" s="306"/>
      <c r="I61" s="306"/>
      <c r="J61" s="306"/>
      <c r="K61" s="192"/>
    </row>
    <row r="62" spans="2:11" ht="12.75" customHeight="1">
      <c r="B62" s="191"/>
      <c r="C62" s="196"/>
      <c r="D62" s="196"/>
      <c r="E62" s="199"/>
      <c r="F62" s="196"/>
      <c r="G62" s="196"/>
      <c r="H62" s="196"/>
      <c r="I62" s="196"/>
      <c r="J62" s="196"/>
      <c r="K62" s="192"/>
    </row>
    <row r="63" spans="2:11" ht="15" customHeight="1">
      <c r="B63" s="191"/>
      <c r="C63" s="196"/>
      <c r="D63" s="306" t="s">
        <v>416</v>
      </c>
      <c r="E63" s="306"/>
      <c r="F63" s="306"/>
      <c r="G63" s="306"/>
      <c r="H63" s="306"/>
      <c r="I63" s="306"/>
      <c r="J63" s="306"/>
      <c r="K63" s="192"/>
    </row>
    <row r="64" spans="2:11" ht="15" customHeight="1">
      <c r="B64" s="191"/>
      <c r="C64" s="196"/>
      <c r="D64" s="307" t="s">
        <v>417</v>
      </c>
      <c r="E64" s="307"/>
      <c r="F64" s="307"/>
      <c r="G64" s="307"/>
      <c r="H64" s="307"/>
      <c r="I64" s="307"/>
      <c r="J64" s="307"/>
      <c r="K64" s="192"/>
    </row>
    <row r="65" spans="2:11" ht="15" customHeight="1">
      <c r="B65" s="191"/>
      <c r="C65" s="196"/>
      <c r="D65" s="306" t="s">
        <v>418</v>
      </c>
      <c r="E65" s="306"/>
      <c r="F65" s="306"/>
      <c r="G65" s="306"/>
      <c r="H65" s="306"/>
      <c r="I65" s="306"/>
      <c r="J65" s="306"/>
      <c r="K65" s="192"/>
    </row>
    <row r="66" spans="2:11" ht="15" customHeight="1">
      <c r="B66" s="191"/>
      <c r="C66" s="196"/>
      <c r="D66" s="306" t="s">
        <v>419</v>
      </c>
      <c r="E66" s="306"/>
      <c r="F66" s="306"/>
      <c r="G66" s="306"/>
      <c r="H66" s="306"/>
      <c r="I66" s="306"/>
      <c r="J66" s="306"/>
      <c r="K66" s="192"/>
    </row>
    <row r="67" spans="2:11" ht="15" customHeight="1">
      <c r="B67" s="191"/>
      <c r="C67" s="196"/>
      <c r="D67" s="306" t="s">
        <v>420</v>
      </c>
      <c r="E67" s="306"/>
      <c r="F67" s="306"/>
      <c r="G67" s="306"/>
      <c r="H67" s="306"/>
      <c r="I67" s="306"/>
      <c r="J67" s="306"/>
      <c r="K67" s="192"/>
    </row>
    <row r="68" spans="2:11" ht="15" customHeight="1">
      <c r="B68" s="191"/>
      <c r="C68" s="196"/>
      <c r="D68" s="306" t="s">
        <v>421</v>
      </c>
      <c r="E68" s="306"/>
      <c r="F68" s="306"/>
      <c r="G68" s="306"/>
      <c r="H68" s="306"/>
      <c r="I68" s="306"/>
      <c r="J68" s="306"/>
      <c r="K68" s="192"/>
    </row>
    <row r="69" spans="2:11" ht="12.75" customHeight="1">
      <c r="B69" s="200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2:11" ht="18.7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2:11" ht="18.75" customHeight="1"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 ht="7.5" customHeight="1">
      <c r="B72" s="205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45" customHeight="1">
      <c r="B73" s="208"/>
      <c r="C73" s="305" t="s">
        <v>125</v>
      </c>
      <c r="D73" s="305"/>
      <c r="E73" s="305"/>
      <c r="F73" s="305"/>
      <c r="G73" s="305"/>
      <c r="H73" s="305"/>
      <c r="I73" s="305"/>
      <c r="J73" s="305"/>
      <c r="K73" s="209"/>
    </row>
    <row r="74" spans="2:11" ht="17.25" customHeight="1">
      <c r="B74" s="208"/>
      <c r="C74" s="210" t="s">
        <v>422</v>
      </c>
      <c r="D74" s="210"/>
      <c r="E74" s="210"/>
      <c r="F74" s="210" t="s">
        <v>423</v>
      </c>
      <c r="G74" s="211"/>
      <c r="H74" s="210" t="s">
        <v>138</v>
      </c>
      <c r="I74" s="210" t="s">
        <v>60</v>
      </c>
      <c r="J74" s="210" t="s">
        <v>424</v>
      </c>
      <c r="K74" s="209"/>
    </row>
    <row r="75" spans="2:11" ht="17.25" customHeight="1">
      <c r="B75" s="208"/>
      <c r="C75" s="212" t="s">
        <v>425</v>
      </c>
      <c r="D75" s="212"/>
      <c r="E75" s="212"/>
      <c r="F75" s="213" t="s">
        <v>426</v>
      </c>
      <c r="G75" s="214"/>
      <c r="H75" s="212"/>
      <c r="I75" s="212"/>
      <c r="J75" s="212" t="s">
        <v>427</v>
      </c>
      <c r="K75" s="209"/>
    </row>
    <row r="76" spans="2:11" ht="5.25" customHeight="1">
      <c r="B76" s="208"/>
      <c r="C76" s="215"/>
      <c r="D76" s="215"/>
      <c r="E76" s="215"/>
      <c r="F76" s="215"/>
      <c r="G76" s="216"/>
      <c r="H76" s="215"/>
      <c r="I76" s="215"/>
      <c r="J76" s="215"/>
      <c r="K76" s="209"/>
    </row>
    <row r="77" spans="2:11" ht="15" customHeight="1">
      <c r="B77" s="208"/>
      <c r="C77" s="198" t="s">
        <v>56</v>
      </c>
      <c r="D77" s="215"/>
      <c r="E77" s="215"/>
      <c r="F77" s="217" t="s">
        <v>428</v>
      </c>
      <c r="G77" s="216"/>
      <c r="H77" s="198" t="s">
        <v>429</v>
      </c>
      <c r="I77" s="198" t="s">
        <v>430</v>
      </c>
      <c r="J77" s="198">
        <v>20</v>
      </c>
      <c r="K77" s="209"/>
    </row>
    <row r="78" spans="2:11" ht="15" customHeight="1">
      <c r="B78" s="208"/>
      <c r="C78" s="198" t="s">
        <v>431</v>
      </c>
      <c r="D78" s="198"/>
      <c r="E78" s="198"/>
      <c r="F78" s="217" t="s">
        <v>428</v>
      </c>
      <c r="G78" s="216"/>
      <c r="H78" s="198" t="s">
        <v>432</v>
      </c>
      <c r="I78" s="198" t="s">
        <v>430</v>
      </c>
      <c r="J78" s="198">
        <v>120</v>
      </c>
      <c r="K78" s="209"/>
    </row>
    <row r="79" spans="2:11" ht="15" customHeight="1">
      <c r="B79" s="218"/>
      <c r="C79" s="198" t="s">
        <v>433</v>
      </c>
      <c r="D79" s="198"/>
      <c r="E79" s="198"/>
      <c r="F79" s="217" t="s">
        <v>434</v>
      </c>
      <c r="G79" s="216"/>
      <c r="H79" s="198" t="s">
        <v>435</v>
      </c>
      <c r="I79" s="198" t="s">
        <v>430</v>
      </c>
      <c r="J79" s="198">
        <v>50</v>
      </c>
      <c r="K79" s="209"/>
    </row>
    <row r="80" spans="2:11" ht="15" customHeight="1">
      <c r="B80" s="218"/>
      <c r="C80" s="198" t="s">
        <v>436</v>
      </c>
      <c r="D80" s="198"/>
      <c r="E80" s="198"/>
      <c r="F80" s="217" t="s">
        <v>428</v>
      </c>
      <c r="G80" s="216"/>
      <c r="H80" s="198" t="s">
        <v>437</v>
      </c>
      <c r="I80" s="198" t="s">
        <v>438</v>
      </c>
      <c r="J80" s="198"/>
      <c r="K80" s="209"/>
    </row>
    <row r="81" spans="2:11" ht="15" customHeight="1">
      <c r="B81" s="218"/>
      <c r="C81" s="198" t="s">
        <v>439</v>
      </c>
      <c r="D81" s="198"/>
      <c r="E81" s="198"/>
      <c r="F81" s="217" t="s">
        <v>434</v>
      </c>
      <c r="G81" s="198"/>
      <c r="H81" s="198" t="s">
        <v>440</v>
      </c>
      <c r="I81" s="198" t="s">
        <v>430</v>
      </c>
      <c r="J81" s="198">
        <v>15</v>
      </c>
      <c r="K81" s="209"/>
    </row>
    <row r="82" spans="2:11" ht="15" customHeight="1">
      <c r="B82" s="218"/>
      <c r="C82" s="198" t="s">
        <v>441</v>
      </c>
      <c r="D82" s="198"/>
      <c r="E82" s="198"/>
      <c r="F82" s="217" t="s">
        <v>434</v>
      </c>
      <c r="G82" s="198"/>
      <c r="H82" s="198" t="s">
        <v>442</v>
      </c>
      <c r="I82" s="198" t="s">
        <v>430</v>
      </c>
      <c r="J82" s="198">
        <v>15</v>
      </c>
      <c r="K82" s="209"/>
    </row>
    <row r="83" spans="2:11" ht="15" customHeight="1">
      <c r="B83" s="218"/>
      <c r="C83" s="198" t="s">
        <v>443</v>
      </c>
      <c r="D83" s="198"/>
      <c r="E83" s="198"/>
      <c r="F83" s="217" t="s">
        <v>434</v>
      </c>
      <c r="G83" s="198"/>
      <c r="H83" s="198" t="s">
        <v>444</v>
      </c>
      <c r="I83" s="198" t="s">
        <v>430</v>
      </c>
      <c r="J83" s="198">
        <v>20</v>
      </c>
      <c r="K83" s="209"/>
    </row>
    <row r="84" spans="2:11" ht="15" customHeight="1">
      <c r="B84" s="218"/>
      <c r="C84" s="198" t="s">
        <v>445</v>
      </c>
      <c r="D84" s="198"/>
      <c r="E84" s="198"/>
      <c r="F84" s="217" t="s">
        <v>434</v>
      </c>
      <c r="G84" s="198"/>
      <c r="H84" s="198" t="s">
        <v>446</v>
      </c>
      <c r="I84" s="198" t="s">
        <v>430</v>
      </c>
      <c r="J84" s="198">
        <v>20</v>
      </c>
      <c r="K84" s="209"/>
    </row>
    <row r="85" spans="2:11" ht="15" customHeight="1">
      <c r="B85" s="218"/>
      <c r="C85" s="198" t="s">
        <v>447</v>
      </c>
      <c r="D85" s="198"/>
      <c r="E85" s="198"/>
      <c r="F85" s="217" t="s">
        <v>434</v>
      </c>
      <c r="G85" s="216"/>
      <c r="H85" s="198" t="s">
        <v>448</v>
      </c>
      <c r="I85" s="198" t="s">
        <v>430</v>
      </c>
      <c r="J85" s="198">
        <v>50</v>
      </c>
      <c r="K85" s="209"/>
    </row>
    <row r="86" spans="2:11" ht="15" customHeight="1">
      <c r="B86" s="218"/>
      <c r="C86" s="198" t="s">
        <v>449</v>
      </c>
      <c r="D86" s="198"/>
      <c r="E86" s="198"/>
      <c r="F86" s="217" t="s">
        <v>434</v>
      </c>
      <c r="G86" s="216"/>
      <c r="H86" s="198" t="s">
        <v>450</v>
      </c>
      <c r="I86" s="198" t="s">
        <v>430</v>
      </c>
      <c r="J86" s="198">
        <v>20</v>
      </c>
      <c r="K86" s="209"/>
    </row>
    <row r="87" spans="2:11" ht="15" customHeight="1">
      <c r="B87" s="218"/>
      <c r="C87" s="198" t="s">
        <v>451</v>
      </c>
      <c r="D87" s="198"/>
      <c r="E87" s="198"/>
      <c r="F87" s="217" t="s">
        <v>434</v>
      </c>
      <c r="G87" s="216"/>
      <c r="H87" s="198" t="s">
        <v>452</v>
      </c>
      <c r="I87" s="198" t="s">
        <v>430</v>
      </c>
      <c r="J87" s="198">
        <v>20</v>
      </c>
      <c r="K87" s="209"/>
    </row>
    <row r="88" spans="2:11" ht="15" customHeight="1">
      <c r="B88" s="218"/>
      <c r="C88" s="198" t="s">
        <v>453</v>
      </c>
      <c r="D88" s="198"/>
      <c r="E88" s="198"/>
      <c r="F88" s="217" t="s">
        <v>434</v>
      </c>
      <c r="G88" s="216"/>
      <c r="H88" s="198" t="s">
        <v>454</v>
      </c>
      <c r="I88" s="198" t="s">
        <v>430</v>
      </c>
      <c r="J88" s="198">
        <v>50</v>
      </c>
      <c r="K88" s="209"/>
    </row>
    <row r="89" spans="2:11" ht="15" customHeight="1">
      <c r="B89" s="218"/>
      <c r="C89" s="198" t="s">
        <v>455</v>
      </c>
      <c r="D89" s="198"/>
      <c r="E89" s="198"/>
      <c r="F89" s="217" t="s">
        <v>434</v>
      </c>
      <c r="G89" s="216"/>
      <c r="H89" s="198" t="s">
        <v>455</v>
      </c>
      <c r="I89" s="198" t="s">
        <v>430</v>
      </c>
      <c r="J89" s="198">
        <v>50</v>
      </c>
      <c r="K89" s="209"/>
    </row>
    <row r="90" spans="2:11" ht="15" customHeight="1">
      <c r="B90" s="218"/>
      <c r="C90" s="198" t="s">
        <v>143</v>
      </c>
      <c r="D90" s="198"/>
      <c r="E90" s="198"/>
      <c r="F90" s="217" t="s">
        <v>434</v>
      </c>
      <c r="G90" s="216"/>
      <c r="H90" s="198" t="s">
        <v>456</v>
      </c>
      <c r="I90" s="198" t="s">
        <v>430</v>
      </c>
      <c r="J90" s="198">
        <v>255</v>
      </c>
      <c r="K90" s="209"/>
    </row>
    <row r="91" spans="2:11" ht="15" customHeight="1">
      <c r="B91" s="218"/>
      <c r="C91" s="198" t="s">
        <v>457</v>
      </c>
      <c r="D91" s="198"/>
      <c r="E91" s="198"/>
      <c r="F91" s="217" t="s">
        <v>428</v>
      </c>
      <c r="G91" s="216"/>
      <c r="H91" s="198" t="s">
        <v>458</v>
      </c>
      <c r="I91" s="198" t="s">
        <v>459</v>
      </c>
      <c r="J91" s="198"/>
      <c r="K91" s="209"/>
    </row>
    <row r="92" spans="2:11" ht="15" customHeight="1">
      <c r="B92" s="218"/>
      <c r="C92" s="198" t="s">
        <v>460</v>
      </c>
      <c r="D92" s="198"/>
      <c r="E92" s="198"/>
      <c r="F92" s="217" t="s">
        <v>428</v>
      </c>
      <c r="G92" s="216"/>
      <c r="H92" s="198" t="s">
        <v>461</v>
      </c>
      <c r="I92" s="198" t="s">
        <v>462</v>
      </c>
      <c r="J92" s="198"/>
      <c r="K92" s="209"/>
    </row>
    <row r="93" spans="2:11" ht="15" customHeight="1">
      <c r="B93" s="218"/>
      <c r="C93" s="198" t="s">
        <v>463</v>
      </c>
      <c r="D93" s="198"/>
      <c r="E93" s="198"/>
      <c r="F93" s="217" t="s">
        <v>428</v>
      </c>
      <c r="G93" s="216"/>
      <c r="H93" s="198" t="s">
        <v>463</v>
      </c>
      <c r="I93" s="198" t="s">
        <v>462</v>
      </c>
      <c r="J93" s="198"/>
      <c r="K93" s="209"/>
    </row>
    <row r="94" spans="2:11" ht="15" customHeight="1">
      <c r="B94" s="218"/>
      <c r="C94" s="198" t="s">
        <v>41</v>
      </c>
      <c r="D94" s="198"/>
      <c r="E94" s="198"/>
      <c r="F94" s="217" t="s">
        <v>428</v>
      </c>
      <c r="G94" s="216"/>
      <c r="H94" s="198" t="s">
        <v>464</v>
      </c>
      <c r="I94" s="198" t="s">
        <v>462</v>
      </c>
      <c r="J94" s="198"/>
      <c r="K94" s="209"/>
    </row>
    <row r="95" spans="2:11" ht="15" customHeight="1">
      <c r="B95" s="218"/>
      <c r="C95" s="198" t="s">
        <v>51</v>
      </c>
      <c r="D95" s="198"/>
      <c r="E95" s="198"/>
      <c r="F95" s="217" t="s">
        <v>428</v>
      </c>
      <c r="G95" s="216"/>
      <c r="H95" s="198" t="s">
        <v>465</v>
      </c>
      <c r="I95" s="198" t="s">
        <v>462</v>
      </c>
      <c r="J95" s="198"/>
      <c r="K95" s="209"/>
    </row>
    <row r="96" spans="2:11" ht="15" customHeight="1">
      <c r="B96" s="219"/>
      <c r="C96" s="220"/>
      <c r="D96" s="220"/>
      <c r="E96" s="220"/>
      <c r="F96" s="220"/>
      <c r="G96" s="220"/>
      <c r="H96" s="220"/>
      <c r="I96" s="220"/>
      <c r="J96" s="220"/>
      <c r="K96" s="221"/>
    </row>
    <row r="97" spans="2:11" ht="18.75" customHeight="1">
      <c r="B97" s="222"/>
      <c r="C97" s="223"/>
      <c r="D97" s="223"/>
      <c r="E97" s="223"/>
      <c r="F97" s="223"/>
      <c r="G97" s="223"/>
      <c r="H97" s="223"/>
      <c r="I97" s="223"/>
      <c r="J97" s="223"/>
      <c r="K97" s="222"/>
    </row>
    <row r="98" spans="2:11" ht="18.75" customHeight="1"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2:11" ht="7.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7"/>
    </row>
    <row r="100" spans="2:11" ht="45" customHeight="1">
      <c r="B100" s="208"/>
      <c r="C100" s="305" t="s">
        <v>466</v>
      </c>
      <c r="D100" s="305"/>
      <c r="E100" s="305"/>
      <c r="F100" s="305"/>
      <c r="G100" s="305"/>
      <c r="H100" s="305"/>
      <c r="I100" s="305"/>
      <c r="J100" s="305"/>
      <c r="K100" s="209"/>
    </row>
    <row r="101" spans="2:11" ht="17.25" customHeight="1">
      <c r="B101" s="208"/>
      <c r="C101" s="210" t="s">
        <v>422</v>
      </c>
      <c r="D101" s="210"/>
      <c r="E101" s="210"/>
      <c r="F101" s="210" t="s">
        <v>423</v>
      </c>
      <c r="G101" s="211"/>
      <c r="H101" s="210" t="s">
        <v>138</v>
      </c>
      <c r="I101" s="210" t="s">
        <v>60</v>
      </c>
      <c r="J101" s="210" t="s">
        <v>424</v>
      </c>
      <c r="K101" s="209"/>
    </row>
    <row r="102" spans="2:11" ht="17.25" customHeight="1">
      <c r="B102" s="208"/>
      <c r="C102" s="212" t="s">
        <v>425</v>
      </c>
      <c r="D102" s="212"/>
      <c r="E102" s="212"/>
      <c r="F102" s="213" t="s">
        <v>426</v>
      </c>
      <c r="G102" s="214"/>
      <c r="H102" s="212"/>
      <c r="I102" s="212"/>
      <c r="J102" s="212" t="s">
        <v>427</v>
      </c>
      <c r="K102" s="209"/>
    </row>
    <row r="103" spans="2:11" ht="5.25" customHeight="1">
      <c r="B103" s="208"/>
      <c r="C103" s="210"/>
      <c r="D103" s="210"/>
      <c r="E103" s="210"/>
      <c r="F103" s="210"/>
      <c r="G103" s="224"/>
      <c r="H103" s="210"/>
      <c r="I103" s="210"/>
      <c r="J103" s="210"/>
      <c r="K103" s="209"/>
    </row>
    <row r="104" spans="2:11" ht="15" customHeight="1">
      <c r="B104" s="208"/>
      <c r="C104" s="198" t="s">
        <v>56</v>
      </c>
      <c r="D104" s="215"/>
      <c r="E104" s="215"/>
      <c r="F104" s="217" t="s">
        <v>428</v>
      </c>
      <c r="G104" s="224"/>
      <c r="H104" s="198" t="s">
        <v>467</v>
      </c>
      <c r="I104" s="198" t="s">
        <v>430</v>
      </c>
      <c r="J104" s="198">
        <v>20</v>
      </c>
      <c r="K104" s="209"/>
    </row>
    <row r="105" spans="2:11" ht="15" customHeight="1">
      <c r="B105" s="208"/>
      <c r="C105" s="198" t="s">
        <v>431</v>
      </c>
      <c r="D105" s="198"/>
      <c r="E105" s="198"/>
      <c r="F105" s="217" t="s">
        <v>428</v>
      </c>
      <c r="G105" s="198"/>
      <c r="H105" s="198" t="s">
        <v>467</v>
      </c>
      <c r="I105" s="198" t="s">
        <v>430</v>
      </c>
      <c r="J105" s="198">
        <v>120</v>
      </c>
      <c r="K105" s="209"/>
    </row>
    <row r="106" spans="2:11" ht="15" customHeight="1">
      <c r="B106" s="218"/>
      <c r="C106" s="198" t="s">
        <v>433</v>
      </c>
      <c r="D106" s="198"/>
      <c r="E106" s="198"/>
      <c r="F106" s="217" t="s">
        <v>434</v>
      </c>
      <c r="G106" s="198"/>
      <c r="H106" s="198" t="s">
        <v>467</v>
      </c>
      <c r="I106" s="198" t="s">
        <v>430</v>
      </c>
      <c r="J106" s="198">
        <v>50</v>
      </c>
      <c r="K106" s="209"/>
    </row>
    <row r="107" spans="2:11" ht="15" customHeight="1">
      <c r="B107" s="218"/>
      <c r="C107" s="198" t="s">
        <v>436</v>
      </c>
      <c r="D107" s="198"/>
      <c r="E107" s="198"/>
      <c r="F107" s="217" t="s">
        <v>428</v>
      </c>
      <c r="G107" s="198"/>
      <c r="H107" s="198" t="s">
        <v>467</v>
      </c>
      <c r="I107" s="198" t="s">
        <v>438</v>
      </c>
      <c r="J107" s="198"/>
      <c r="K107" s="209"/>
    </row>
    <row r="108" spans="2:11" ht="15" customHeight="1">
      <c r="B108" s="218"/>
      <c r="C108" s="198" t="s">
        <v>447</v>
      </c>
      <c r="D108" s="198"/>
      <c r="E108" s="198"/>
      <c r="F108" s="217" t="s">
        <v>434</v>
      </c>
      <c r="G108" s="198"/>
      <c r="H108" s="198" t="s">
        <v>467</v>
      </c>
      <c r="I108" s="198" t="s">
        <v>430</v>
      </c>
      <c r="J108" s="198">
        <v>50</v>
      </c>
      <c r="K108" s="209"/>
    </row>
    <row r="109" spans="2:11" ht="15" customHeight="1">
      <c r="B109" s="218"/>
      <c r="C109" s="198" t="s">
        <v>455</v>
      </c>
      <c r="D109" s="198"/>
      <c r="E109" s="198"/>
      <c r="F109" s="217" t="s">
        <v>434</v>
      </c>
      <c r="G109" s="198"/>
      <c r="H109" s="198" t="s">
        <v>467</v>
      </c>
      <c r="I109" s="198" t="s">
        <v>430</v>
      </c>
      <c r="J109" s="198">
        <v>50</v>
      </c>
      <c r="K109" s="209"/>
    </row>
    <row r="110" spans="2:11" ht="15" customHeight="1">
      <c r="B110" s="218"/>
      <c r="C110" s="198" t="s">
        <v>453</v>
      </c>
      <c r="D110" s="198"/>
      <c r="E110" s="198"/>
      <c r="F110" s="217" t="s">
        <v>434</v>
      </c>
      <c r="G110" s="198"/>
      <c r="H110" s="198" t="s">
        <v>467</v>
      </c>
      <c r="I110" s="198" t="s">
        <v>430</v>
      </c>
      <c r="J110" s="198">
        <v>50</v>
      </c>
      <c r="K110" s="209"/>
    </row>
    <row r="111" spans="2:11" ht="15" customHeight="1">
      <c r="B111" s="218"/>
      <c r="C111" s="198" t="s">
        <v>56</v>
      </c>
      <c r="D111" s="198"/>
      <c r="E111" s="198"/>
      <c r="F111" s="217" t="s">
        <v>428</v>
      </c>
      <c r="G111" s="198"/>
      <c r="H111" s="198" t="s">
        <v>468</v>
      </c>
      <c r="I111" s="198" t="s">
        <v>430</v>
      </c>
      <c r="J111" s="198">
        <v>20</v>
      </c>
      <c r="K111" s="209"/>
    </row>
    <row r="112" spans="2:11" ht="15" customHeight="1">
      <c r="B112" s="218"/>
      <c r="C112" s="198" t="s">
        <v>469</v>
      </c>
      <c r="D112" s="198"/>
      <c r="E112" s="198"/>
      <c r="F112" s="217" t="s">
        <v>428</v>
      </c>
      <c r="G112" s="198"/>
      <c r="H112" s="198" t="s">
        <v>470</v>
      </c>
      <c r="I112" s="198" t="s">
        <v>430</v>
      </c>
      <c r="J112" s="198">
        <v>120</v>
      </c>
      <c r="K112" s="209"/>
    </row>
    <row r="113" spans="2:11" ht="15" customHeight="1">
      <c r="B113" s="218"/>
      <c r="C113" s="198" t="s">
        <v>41</v>
      </c>
      <c r="D113" s="198"/>
      <c r="E113" s="198"/>
      <c r="F113" s="217" t="s">
        <v>428</v>
      </c>
      <c r="G113" s="198"/>
      <c r="H113" s="198" t="s">
        <v>471</v>
      </c>
      <c r="I113" s="198" t="s">
        <v>462</v>
      </c>
      <c r="J113" s="198"/>
      <c r="K113" s="209"/>
    </row>
    <row r="114" spans="2:11" ht="15" customHeight="1">
      <c r="B114" s="218"/>
      <c r="C114" s="198" t="s">
        <v>51</v>
      </c>
      <c r="D114" s="198"/>
      <c r="E114" s="198"/>
      <c r="F114" s="217" t="s">
        <v>428</v>
      </c>
      <c r="G114" s="198"/>
      <c r="H114" s="198" t="s">
        <v>472</v>
      </c>
      <c r="I114" s="198" t="s">
        <v>462</v>
      </c>
      <c r="J114" s="198"/>
      <c r="K114" s="209"/>
    </row>
    <row r="115" spans="2:11" ht="15" customHeight="1">
      <c r="B115" s="218"/>
      <c r="C115" s="198" t="s">
        <v>60</v>
      </c>
      <c r="D115" s="198"/>
      <c r="E115" s="198"/>
      <c r="F115" s="217" t="s">
        <v>428</v>
      </c>
      <c r="G115" s="198"/>
      <c r="H115" s="198" t="s">
        <v>473</v>
      </c>
      <c r="I115" s="198" t="s">
        <v>474</v>
      </c>
      <c r="J115" s="198"/>
      <c r="K115" s="209"/>
    </row>
    <row r="116" spans="2:11" ht="15" customHeight="1">
      <c r="B116" s="219"/>
      <c r="C116" s="225"/>
      <c r="D116" s="225"/>
      <c r="E116" s="225"/>
      <c r="F116" s="225"/>
      <c r="G116" s="225"/>
      <c r="H116" s="225"/>
      <c r="I116" s="225"/>
      <c r="J116" s="225"/>
      <c r="K116" s="221"/>
    </row>
    <row r="117" spans="2:11" ht="18.75" customHeight="1">
      <c r="B117" s="226"/>
      <c r="C117" s="194"/>
      <c r="D117" s="194"/>
      <c r="E117" s="194"/>
      <c r="F117" s="227"/>
      <c r="G117" s="194"/>
      <c r="H117" s="194"/>
      <c r="I117" s="194"/>
      <c r="J117" s="194"/>
      <c r="K117" s="226"/>
    </row>
    <row r="118" spans="2:11" ht="18.75" customHeight="1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2:11" ht="7.5" customHeight="1">
      <c r="B119" s="228"/>
      <c r="C119" s="229"/>
      <c r="D119" s="229"/>
      <c r="E119" s="229"/>
      <c r="F119" s="229"/>
      <c r="G119" s="229"/>
      <c r="H119" s="229"/>
      <c r="I119" s="229"/>
      <c r="J119" s="229"/>
      <c r="K119" s="230"/>
    </row>
    <row r="120" spans="2:11" ht="45" customHeight="1">
      <c r="B120" s="231"/>
      <c r="C120" s="304" t="s">
        <v>475</v>
      </c>
      <c r="D120" s="304"/>
      <c r="E120" s="304"/>
      <c r="F120" s="304"/>
      <c r="G120" s="304"/>
      <c r="H120" s="304"/>
      <c r="I120" s="304"/>
      <c r="J120" s="304"/>
      <c r="K120" s="232"/>
    </row>
    <row r="121" spans="2:11" ht="17.25" customHeight="1">
      <c r="B121" s="233"/>
      <c r="C121" s="210" t="s">
        <v>422</v>
      </c>
      <c r="D121" s="210"/>
      <c r="E121" s="210"/>
      <c r="F121" s="210" t="s">
        <v>423</v>
      </c>
      <c r="G121" s="211"/>
      <c r="H121" s="210" t="s">
        <v>138</v>
      </c>
      <c r="I121" s="210" t="s">
        <v>60</v>
      </c>
      <c r="J121" s="210" t="s">
        <v>424</v>
      </c>
      <c r="K121" s="234"/>
    </row>
    <row r="122" spans="2:11" ht="17.25" customHeight="1">
      <c r="B122" s="233"/>
      <c r="C122" s="212" t="s">
        <v>425</v>
      </c>
      <c r="D122" s="212"/>
      <c r="E122" s="212"/>
      <c r="F122" s="213" t="s">
        <v>426</v>
      </c>
      <c r="G122" s="214"/>
      <c r="H122" s="212"/>
      <c r="I122" s="212"/>
      <c r="J122" s="212" t="s">
        <v>427</v>
      </c>
      <c r="K122" s="234"/>
    </row>
    <row r="123" spans="2:11" ht="5.25" customHeight="1">
      <c r="B123" s="235"/>
      <c r="C123" s="215"/>
      <c r="D123" s="215"/>
      <c r="E123" s="215"/>
      <c r="F123" s="215"/>
      <c r="G123" s="198"/>
      <c r="H123" s="215"/>
      <c r="I123" s="215"/>
      <c r="J123" s="215"/>
      <c r="K123" s="236"/>
    </row>
    <row r="124" spans="2:11" ht="15" customHeight="1">
      <c r="B124" s="235"/>
      <c r="C124" s="198" t="s">
        <v>431</v>
      </c>
      <c r="D124" s="215"/>
      <c r="E124" s="215"/>
      <c r="F124" s="217" t="s">
        <v>428</v>
      </c>
      <c r="G124" s="198"/>
      <c r="H124" s="198" t="s">
        <v>467</v>
      </c>
      <c r="I124" s="198" t="s">
        <v>430</v>
      </c>
      <c r="J124" s="198">
        <v>120</v>
      </c>
      <c r="K124" s="237"/>
    </row>
    <row r="125" spans="2:11" ht="15" customHeight="1">
      <c r="B125" s="235"/>
      <c r="C125" s="198" t="s">
        <v>476</v>
      </c>
      <c r="D125" s="198"/>
      <c r="E125" s="198"/>
      <c r="F125" s="217" t="s">
        <v>428</v>
      </c>
      <c r="G125" s="198"/>
      <c r="H125" s="198" t="s">
        <v>477</v>
      </c>
      <c r="I125" s="198" t="s">
        <v>430</v>
      </c>
      <c r="J125" s="198" t="s">
        <v>478</v>
      </c>
      <c r="K125" s="237"/>
    </row>
    <row r="126" spans="2:11" ht="15" customHeight="1">
      <c r="B126" s="235"/>
      <c r="C126" s="198" t="s">
        <v>377</v>
      </c>
      <c r="D126" s="198"/>
      <c r="E126" s="198"/>
      <c r="F126" s="217" t="s">
        <v>428</v>
      </c>
      <c r="G126" s="198"/>
      <c r="H126" s="198" t="s">
        <v>479</v>
      </c>
      <c r="I126" s="198" t="s">
        <v>430</v>
      </c>
      <c r="J126" s="198" t="s">
        <v>478</v>
      </c>
      <c r="K126" s="237"/>
    </row>
    <row r="127" spans="2:11" ht="15" customHeight="1">
      <c r="B127" s="235"/>
      <c r="C127" s="198" t="s">
        <v>439</v>
      </c>
      <c r="D127" s="198"/>
      <c r="E127" s="198"/>
      <c r="F127" s="217" t="s">
        <v>434</v>
      </c>
      <c r="G127" s="198"/>
      <c r="H127" s="198" t="s">
        <v>440</v>
      </c>
      <c r="I127" s="198" t="s">
        <v>430</v>
      </c>
      <c r="J127" s="198">
        <v>15</v>
      </c>
      <c r="K127" s="237"/>
    </row>
    <row r="128" spans="2:11" ht="15" customHeight="1">
      <c r="B128" s="235"/>
      <c r="C128" s="198" t="s">
        <v>441</v>
      </c>
      <c r="D128" s="198"/>
      <c r="E128" s="198"/>
      <c r="F128" s="217" t="s">
        <v>434</v>
      </c>
      <c r="G128" s="198"/>
      <c r="H128" s="198" t="s">
        <v>442</v>
      </c>
      <c r="I128" s="198" t="s">
        <v>430</v>
      </c>
      <c r="J128" s="198">
        <v>15</v>
      </c>
      <c r="K128" s="237"/>
    </row>
    <row r="129" spans="2:11" ht="15" customHeight="1">
      <c r="B129" s="235"/>
      <c r="C129" s="198" t="s">
        <v>443</v>
      </c>
      <c r="D129" s="198"/>
      <c r="E129" s="198"/>
      <c r="F129" s="217" t="s">
        <v>434</v>
      </c>
      <c r="G129" s="198"/>
      <c r="H129" s="198" t="s">
        <v>444</v>
      </c>
      <c r="I129" s="198" t="s">
        <v>430</v>
      </c>
      <c r="J129" s="198">
        <v>20</v>
      </c>
      <c r="K129" s="237"/>
    </row>
    <row r="130" spans="2:11" ht="15" customHeight="1">
      <c r="B130" s="235"/>
      <c r="C130" s="198" t="s">
        <v>445</v>
      </c>
      <c r="D130" s="198"/>
      <c r="E130" s="198"/>
      <c r="F130" s="217" t="s">
        <v>434</v>
      </c>
      <c r="G130" s="198"/>
      <c r="H130" s="198" t="s">
        <v>446</v>
      </c>
      <c r="I130" s="198" t="s">
        <v>430</v>
      </c>
      <c r="J130" s="198">
        <v>20</v>
      </c>
      <c r="K130" s="237"/>
    </row>
    <row r="131" spans="2:11" ht="15" customHeight="1">
      <c r="B131" s="235"/>
      <c r="C131" s="198" t="s">
        <v>433</v>
      </c>
      <c r="D131" s="198"/>
      <c r="E131" s="198"/>
      <c r="F131" s="217" t="s">
        <v>434</v>
      </c>
      <c r="G131" s="198"/>
      <c r="H131" s="198" t="s">
        <v>467</v>
      </c>
      <c r="I131" s="198" t="s">
        <v>430</v>
      </c>
      <c r="J131" s="198">
        <v>50</v>
      </c>
      <c r="K131" s="237"/>
    </row>
    <row r="132" spans="2:11" ht="15" customHeight="1">
      <c r="B132" s="235"/>
      <c r="C132" s="198" t="s">
        <v>447</v>
      </c>
      <c r="D132" s="198"/>
      <c r="E132" s="198"/>
      <c r="F132" s="217" t="s">
        <v>434</v>
      </c>
      <c r="G132" s="198"/>
      <c r="H132" s="198" t="s">
        <v>467</v>
      </c>
      <c r="I132" s="198" t="s">
        <v>430</v>
      </c>
      <c r="J132" s="198">
        <v>50</v>
      </c>
      <c r="K132" s="237"/>
    </row>
    <row r="133" spans="2:11" ht="15" customHeight="1">
      <c r="B133" s="235"/>
      <c r="C133" s="198" t="s">
        <v>453</v>
      </c>
      <c r="D133" s="198"/>
      <c r="E133" s="198"/>
      <c r="F133" s="217" t="s">
        <v>434</v>
      </c>
      <c r="G133" s="198"/>
      <c r="H133" s="198" t="s">
        <v>467</v>
      </c>
      <c r="I133" s="198" t="s">
        <v>430</v>
      </c>
      <c r="J133" s="198">
        <v>50</v>
      </c>
      <c r="K133" s="237"/>
    </row>
    <row r="134" spans="2:11" ht="15" customHeight="1">
      <c r="B134" s="235"/>
      <c r="C134" s="198" t="s">
        <v>455</v>
      </c>
      <c r="D134" s="198"/>
      <c r="E134" s="198"/>
      <c r="F134" s="217" t="s">
        <v>434</v>
      </c>
      <c r="G134" s="198"/>
      <c r="H134" s="198" t="s">
        <v>467</v>
      </c>
      <c r="I134" s="198" t="s">
        <v>430</v>
      </c>
      <c r="J134" s="198">
        <v>50</v>
      </c>
      <c r="K134" s="237"/>
    </row>
    <row r="135" spans="2:11" ht="15" customHeight="1">
      <c r="B135" s="235"/>
      <c r="C135" s="198" t="s">
        <v>143</v>
      </c>
      <c r="D135" s="198"/>
      <c r="E135" s="198"/>
      <c r="F135" s="217" t="s">
        <v>434</v>
      </c>
      <c r="G135" s="198"/>
      <c r="H135" s="198" t="s">
        <v>480</v>
      </c>
      <c r="I135" s="198" t="s">
        <v>430</v>
      </c>
      <c r="J135" s="198">
        <v>255</v>
      </c>
      <c r="K135" s="237"/>
    </row>
    <row r="136" spans="2:11" ht="15" customHeight="1">
      <c r="B136" s="235"/>
      <c r="C136" s="198" t="s">
        <v>457</v>
      </c>
      <c r="D136" s="198"/>
      <c r="E136" s="198"/>
      <c r="F136" s="217" t="s">
        <v>428</v>
      </c>
      <c r="G136" s="198"/>
      <c r="H136" s="198" t="s">
        <v>481</v>
      </c>
      <c r="I136" s="198" t="s">
        <v>459</v>
      </c>
      <c r="J136" s="198"/>
      <c r="K136" s="237"/>
    </row>
    <row r="137" spans="2:11" ht="15" customHeight="1">
      <c r="B137" s="235"/>
      <c r="C137" s="198" t="s">
        <v>460</v>
      </c>
      <c r="D137" s="198"/>
      <c r="E137" s="198"/>
      <c r="F137" s="217" t="s">
        <v>428</v>
      </c>
      <c r="G137" s="198"/>
      <c r="H137" s="198" t="s">
        <v>482</v>
      </c>
      <c r="I137" s="198" t="s">
        <v>462</v>
      </c>
      <c r="J137" s="198"/>
      <c r="K137" s="237"/>
    </row>
    <row r="138" spans="2:11" ht="15" customHeight="1">
      <c r="B138" s="235"/>
      <c r="C138" s="198" t="s">
        <v>463</v>
      </c>
      <c r="D138" s="198"/>
      <c r="E138" s="198"/>
      <c r="F138" s="217" t="s">
        <v>428</v>
      </c>
      <c r="G138" s="198"/>
      <c r="H138" s="198" t="s">
        <v>463</v>
      </c>
      <c r="I138" s="198" t="s">
        <v>462</v>
      </c>
      <c r="J138" s="198"/>
      <c r="K138" s="237"/>
    </row>
    <row r="139" spans="2:11" ht="15" customHeight="1">
      <c r="B139" s="235"/>
      <c r="C139" s="198" t="s">
        <v>41</v>
      </c>
      <c r="D139" s="198"/>
      <c r="E139" s="198"/>
      <c r="F139" s="217" t="s">
        <v>428</v>
      </c>
      <c r="G139" s="198"/>
      <c r="H139" s="198" t="s">
        <v>483</v>
      </c>
      <c r="I139" s="198" t="s">
        <v>462</v>
      </c>
      <c r="J139" s="198"/>
      <c r="K139" s="237"/>
    </row>
    <row r="140" spans="2:11" ht="15" customHeight="1">
      <c r="B140" s="235"/>
      <c r="C140" s="198" t="s">
        <v>484</v>
      </c>
      <c r="D140" s="198"/>
      <c r="E140" s="198"/>
      <c r="F140" s="217" t="s">
        <v>428</v>
      </c>
      <c r="G140" s="198"/>
      <c r="H140" s="198" t="s">
        <v>485</v>
      </c>
      <c r="I140" s="198" t="s">
        <v>462</v>
      </c>
      <c r="J140" s="198"/>
      <c r="K140" s="237"/>
    </row>
    <row r="141" spans="2:11" ht="15" customHeight="1">
      <c r="B141" s="238"/>
      <c r="C141" s="239"/>
      <c r="D141" s="239"/>
      <c r="E141" s="239"/>
      <c r="F141" s="239"/>
      <c r="G141" s="239"/>
      <c r="H141" s="239"/>
      <c r="I141" s="239"/>
      <c r="J141" s="239"/>
      <c r="K141" s="240"/>
    </row>
    <row r="142" spans="2:11" ht="18.75" customHeight="1">
      <c r="B142" s="194"/>
      <c r="C142" s="194"/>
      <c r="D142" s="194"/>
      <c r="E142" s="194"/>
      <c r="F142" s="227"/>
      <c r="G142" s="194"/>
      <c r="H142" s="194"/>
      <c r="I142" s="194"/>
      <c r="J142" s="194"/>
      <c r="K142" s="194"/>
    </row>
    <row r="143" spans="2:11" ht="18.75" customHeight="1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2:11" ht="7.5" customHeight="1">
      <c r="B144" s="205"/>
      <c r="C144" s="206"/>
      <c r="D144" s="206"/>
      <c r="E144" s="206"/>
      <c r="F144" s="206"/>
      <c r="G144" s="206"/>
      <c r="H144" s="206"/>
      <c r="I144" s="206"/>
      <c r="J144" s="206"/>
      <c r="K144" s="207"/>
    </row>
    <row r="145" spans="2:11" ht="45" customHeight="1">
      <c r="B145" s="208"/>
      <c r="C145" s="305" t="s">
        <v>486</v>
      </c>
      <c r="D145" s="305"/>
      <c r="E145" s="305"/>
      <c r="F145" s="305"/>
      <c r="G145" s="305"/>
      <c r="H145" s="305"/>
      <c r="I145" s="305"/>
      <c r="J145" s="305"/>
      <c r="K145" s="209"/>
    </row>
    <row r="146" spans="2:11" ht="17.25" customHeight="1">
      <c r="B146" s="208"/>
      <c r="C146" s="210" t="s">
        <v>422</v>
      </c>
      <c r="D146" s="210"/>
      <c r="E146" s="210"/>
      <c r="F146" s="210" t="s">
        <v>423</v>
      </c>
      <c r="G146" s="211"/>
      <c r="H146" s="210" t="s">
        <v>138</v>
      </c>
      <c r="I146" s="210" t="s">
        <v>60</v>
      </c>
      <c r="J146" s="210" t="s">
        <v>424</v>
      </c>
      <c r="K146" s="209"/>
    </row>
    <row r="147" spans="2:11" ht="17.25" customHeight="1">
      <c r="B147" s="208"/>
      <c r="C147" s="212" t="s">
        <v>425</v>
      </c>
      <c r="D147" s="212"/>
      <c r="E147" s="212"/>
      <c r="F147" s="213" t="s">
        <v>426</v>
      </c>
      <c r="G147" s="214"/>
      <c r="H147" s="212"/>
      <c r="I147" s="212"/>
      <c r="J147" s="212" t="s">
        <v>427</v>
      </c>
      <c r="K147" s="209"/>
    </row>
    <row r="148" spans="2:11" ht="5.25" customHeight="1">
      <c r="B148" s="218"/>
      <c r="C148" s="215"/>
      <c r="D148" s="215"/>
      <c r="E148" s="215"/>
      <c r="F148" s="215"/>
      <c r="G148" s="216"/>
      <c r="H148" s="215"/>
      <c r="I148" s="215"/>
      <c r="J148" s="215"/>
      <c r="K148" s="237"/>
    </row>
    <row r="149" spans="2:11" ht="15" customHeight="1">
      <c r="B149" s="218"/>
      <c r="C149" s="241" t="s">
        <v>431</v>
      </c>
      <c r="D149" s="198"/>
      <c r="E149" s="198"/>
      <c r="F149" s="242" t="s">
        <v>428</v>
      </c>
      <c r="G149" s="198"/>
      <c r="H149" s="241" t="s">
        <v>467</v>
      </c>
      <c r="I149" s="241" t="s">
        <v>430</v>
      </c>
      <c r="J149" s="241">
        <v>120</v>
      </c>
      <c r="K149" s="237"/>
    </row>
    <row r="150" spans="2:11" ht="15" customHeight="1">
      <c r="B150" s="218"/>
      <c r="C150" s="241" t="s">
        <v>476</v>
      </c>
      <c r="D150" s="198"/>
      <c r="E150" s="198"/>
      <c r="F150" s="242" t="s">
        <v>428</v>
      </c>
      <c r="G150" s="198"/>
      <c r="H150" s="241" t="s">
        <v>487</v>
      </c>
      <c r="I150" s="241" t="s">
        <v>430</v>
      </c>
      <c r="J150" s="241" t="s">
        <v>478</v>
      </c>
      <c r="K150" s="237"/>
    </row>
    <row r="151" spans="2:11" ht="15" customHeight="1">
      <c r="B151" s="218"/>
      <c r="C151" s="241" t="s">
        <v>377</v>
      </c>
      <c r="D151" s="198"/>
      <c r="E151" s="198"/>
      <c r="F151" s="242" t="s">
        <v>428</v>
      </c>
      <c r="G151" s="198"/>
      <c r="H151" s="241" t="s">
        <v>488</v>
      </c>
      <c r="I151" s="241" t="s">
        <v>430</v>
      </c>
      <c r="J151" s="241" t="s">
        <v>478</v>
      </c>
      <c r="K151" s="237"/>
    </row>
    <row r="152" spans="2:11" ht="15" customHeight="1">
      <c r="B152" s="218"/>
      <c r="C152" s="241" t="s">
        <v>433</v>
      </c>
      <c r="D152" s="198"/>
      <c r="E152" s="198"/>
      <c r="F152" s="242" t="s">
        <v>434</v>
      </c>
      <c r="G152" s="198"/>
      <c r="H152" s="241" t="s">
        <v>467</v>
      </c>
      <c r="I152" s="241" t="s">
        <v>430</v>
      </c>
      <c r="J152" s="241">
        <v>50</v>
      </c>
      <c r="K152" s="237"/>
    </row>
    <row r="153" spans="2:11" ht="15" customHeight="1">
      <c r="B153" s="218"/>
      <c r="C153" s="241" t="s">
        <v>436</v>
      </c>
      <c r="D153" s="198"/>
      <c r="E153" s="198"/>
      <c r="F153" s="242" t="s">
        <v>428</v>
      </c>
      <c r="G153" s="198"/>
      <c r="H153" s="241" t="s">
        <v>467</v>
      </c>
      <c r="I153" s="241" t="s">
        <v>438</v>
      </c>
      <c r="J153" s="241"/>
      <c r="K153" s="237"/>
    </row>
    <row r="154" spans="2:11" ht="15" customHeight="1">
      <c r="B154" s="218"/>
      <c r="C154" s="241" t="s">
        <v>447</v>
      </c>
      <c r="D154" s="198"/>
      <c r="E154" s="198"/>
      <c r="F154" s="242" t="s">
        <v>434</v>
      </c>
      <c r="G154" s="198"/>
      <c r="H154" s="241" t="s">
        <v>467</v>
      </c>
      <c r="I154" s="241" t="s">
        <v>430</v>
      </c>
      <c r="J154" s="241">
        <v>50</v>
      </c>
      <c r="K154" s="237"/>
    </row>
    <row r="155" spans="2:11" ht="15" customHeight="1">
      <c r="B155" s="218"/>
      <c r="C155" s="241" t="s">
        <v>455</v>
      </c>
      <c r="D155" s="198"/>
      <c r="E155" s="198"/>
      <c r="F155" s="242" t="s">
        <v>434</v>
      </c>
      <c r="G155" s="198"/>
      <c r="H155" s="241" t="s">
        <v>467</v>
      </c>
      <c r="I155" s="241" t="s">
        <v>430</v>
      </c>
      <c r="J155" s="241">
        <v>50</v>
      </c>
      <c r="K155" s="237"/>
    </row>
    <row r="156" spans="2:11" ht="15" customHeight="1">
      <c r="B156" s="218"/>
      <c r="C156" s="241" t="s">
        <v>453</v>
      </c>
      <c r="D156" s="198"/>
      <c r="E156" s="198"/>
      <c r="F156" s="242" t="s">
        <v>434</v>
      </c>
      <c r="G156" s="198"/>
      <c r="H156" s="241" t="s">
        <v>467</v>
      </c>
      <c r="I156" s="241" t="s">
        <v>430</v>
      </c>
      <c r="J156" s="241">
        <v>50</v>
      </c>
      <c r="K156" s="237"/>
    </row>
    <row r="157" spans="2:11" ht="15" customHeight="1">
      <c r="B157" s="218"/>
      <c r="C157" s="241" t="s">
        <v>128</v>
      </c>
      <c r="D157" s="198"/>
      <c r="E157" s="198"/>
      <c r="F157" s="242" t="s">
        <v>428</v>
      </c>
      <c r="G157" s="198"/>
      <c r="H157" s="241" t="s">
        <v>489</v>
      </c>
      <c r="I157" s="241" t="s">
        <v>430</v>
      </c>
      <c r="J157" s="241" t="s">
        <v>490</v>
      </c>
      <c r="K157" s="237"/>
    </row>
    <row r="158" spans="2:11" ht="15" customHeight="1">
      <c r="B158" s="218"/>
      <c r="C158" s="241" t="s">
        <v>491</v>
      </c>
      <c r="D158" s="198"/>
      <c r="E158" s="198"/>
      <c r="F158" s="242" t="s">
        <v>428</v>
      </c>
      <c r="G158" s="198"/>
      <c r="H158" s="241" t="s">
        <v>492</v>
      </c>
      <c r="I158" s="241" t="s">
        <v>462</v>
      </c>
      <c r="J158" s="241"/>
      <c r="K158" s="237"/>
    </row>
    <row r="159" spans="2:11" ht="15" customHeight="1">
      <c r="B159" s="243"/>
      <c r="C159" s="225"/>
      <c r="D159" s="225"/>
      <c r="E159" s="225"/>
      <c r="F159" s="225"/>
      <c r="G159" s="225"/>
      <c r="H159" s="225"/>
      <c r="I159" s="225"/>
      <c r="J159" s="225"/>
      <c r="K159" s="244"/>
    </row>
    <row r="160" spans="2:11" ht="18.75" customHeight="1">
      <c r="B160" s="194"/>
      <c r="C160" s="198"/>
      <c r="D160" s="198"/>
      <c r="E160" s="198"/>
      <c r="F160" s="217"/>
      <c r="G160" s="198"/>
      <c r="H160" s="198"/>
      <c r="I160" s="198"/>
      <c r="J160" s="198"/>
      <c r="K160" s="194"/>
    </row>
    <row r="161" spans="2:11" ht="18.75" customHeight="1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04" t="s">
        <v>493</v>
      </c>
      <c r="D163" s="304"/>
      <c r="E163" s="304"/>
      <c r="F163" s="304"/>
      <c r="G163" s="304"/>
      <c r="H163" s="304"/>
      <c r="I163" s="304"/>
      <c r="J163" s="304"/>
      <c r="K163" s="190"/>
    </row>
    <row r="164" spans="2:11" ht="17.25" customHeight="1">
      <c r="B164" s="189"/>
      <c r="C164" s="210" t="s">
        <v>422</v>
      </c>
      <c r="D164" s="210"/>
      <c r="E164" s="210"/>
      <c r="F164" s="210" t="s">
        <v>423</v>
      </c>
      <c r="G164" s="245"/>
      <c r="H164" s="246" t="s">
        <v>138</v>
      </c>
      <c r="I164" s="246" t="s">
        <v>60</v>
      </c>
      <c r="J164" s="210" t="s">
        <v>424</v>
      </c>
      <c r="K164" s="190"/>
    </row>
    <row r="165" spans="2:11" ht="17.25" customHeight="1">
      <c r="B165" s="191"/>
      <c r="C165" s="212" t="s">
        <v>425</v>
      </c>
      <c r="D165" s="212"/>
      <c r="E165" s="212"/>
      <c r="F165" s="213" t="s">
        <v>426</v>
      </c>
      <c r="G165" s="247"/>
      <c r="H165" s="248"/>
      <c r="I165" s="248"/>
      <c r="J165" s="212" t="s">
        <v>427</v>
      </c>
      <c r="K165" s="192"/>
    </row>
    <row r="166" spans="2:11" ht="5.25" customHeight="1">
      <c r="B166" s="218"/>
      <c r="C166" s="215"/>
      <c r="D166" s="215"/>
      <c r="E166" s="215"/>
      <c r="F166" s="215"/>
      <c r="G166" s="216"/>
      <c r="H166" s="215"/>
      <c r="I166" s="215"/>
      <c r="J166" s="215"/>
      <c r="K166" s="237"/>
    </row>
    <row r="167" spans="2:11" ht="15" customHeight="1">
      <c r="B167" s="218"/>
      <c r="C167" s="198" t="s">
        <v>431</v>
      </c>
      <c r="D167" s="198"/>
      <c r="E167" s="198"/>
      <c r="F167" s="217" t="s">
        <v>428</v>
      </c>
      <c r="G167" s="198"/>
      <c r="H167" s="198" t="s">
        <v>467</v>
      </c>
      <c r="I167" s="198" t="s">
        <v>430</v>
      </c>
      <c r="J167" s="198">
        <v>120</v>
      </c>
      <c r="K167" s="237"/>
    </row>
    <row r="168" spans="2:11" ht="15" customHeight="1">
      <c r="B168" s="218"/>
      <c r="C168" s="198" t="s">
        <v>476</v>
      </c>
      <c r="D168" s="198"/>
      <c r="E168" s="198"/>
      <c r="F168" s="217" t="s">
        <v>428</v>
      </c>
      <c r="G168" s="198"/>
      <c r="H168" s="198" t="s">
        <v>477</v>
      </c>
      <c r="I168" s="198" t="s">
        <v>430</v>
      </c>
      <c r="J168" s="198" t="s">
        <v>478</v>
      </c>
      <c r="K168" s="237"/>
    </row>
    <row r="169" spans="2:11" ht="15" customHeight="1">
      <c r="B169" s="218"/>
      <c r="C169" s="198" t="s">
        <v>377</v>
      </c>
      <c r="D169" s="198"/>
      <c r="E169" s="198"/>
      <c r="F169" s="217" t="s">
        <v>428</v>
      </c>
      <c r="G169" s="198"/>
      <c r="H169" s="198" t="s">
        <v>494</v>
      </c>
      <c r="I169" s="198" t="s">
        <v>430</v>
      </c>
      <c r="J169" s="198" t="s">
        <v>478</v>
      </c>
      <c r="K169" s="237"/>
    </row>
    <row r="170" spans="2:11" ht="15" customHeight="1">
      <c r="B170" s="218"/>
      <c r="C170" s="198" t="s">
        <v>433</v>
      </c>
      <c r="D170" s="198"/>
      <c r="E170" s="198"/>
      <c r="F170" s="217" t="s">
        <v>434</v>
      </c>
      <c r="G170" s="198"/>
      <c r="H170" s="198" t="s">
        <v>494</v>
      </c>
      <c r="I170" s="198" t="s">
        <v>430</v>
      </c>
      <c r="J170" s="198">
        <v>50</v>
      </c>
      <c r="K170" s="237"/>
    </row>
    <row r="171" spans="2:11" ht="15" customHeight="1">
      <c r="B171" s="218"/>
      <c r="C171" s="198" t="s">
        <v>436</v>
      </c>
      <c r="D171" s="198"/>
      <c r="E171" s="198"/>
      <c r="F171" s="217" t="s">
        <v>428</v>
      </c>
      <c r="G171" s="198"/>
      <c r="H171" s="198" t="s">
        <v>494</v>
      </c>
      <c r="I171" s="198" t="s">
        <v>438</v>
      </c>
      <c r="J171" s="198"/>
      <c r="K171" s="237"/>
    </row>
    <row r="172" spans="2:11" ht="15" customHeight="1">
      <c r="B172" s="218"/>
      <c r="C172" s="198" t="s">
        <v>447</v>
      </c>
      <c r="D172" s="198"/>
      <c r="E172" s="198"/>
      <c r="F172" s="217" t="s">
        <v>434</v>
      </c>
      <c r="G172" s="198"/>
      <c r="H172" s="198" t="s">
        <v>494</v>
      </c>
      <c r="I172" s="198" t="s">
        <v>430</v>
      </c>
      <c r="J172" s="198">
        <v>50</v>
      </c>
      <c r="K172" s="237"/>
    </row>
    <row r="173" spans="2:11" ht="15" customHeight="1">
      <c r="B173" s="218"/>
      <c r="C173" s="198" t="s">
        <v>455</v>
      </c>
      <c r="D173" s="198"/>
      <c r="E173" s="198"/>
      <c r="F173" s="217" t="s">
        <v>434</v>
      </c>
      <c r="G173" s="198"/>
      <c r="H173" s="198" t="s">
        <v>494</v>
      </c>
      <c r="I173" s="198" t="s">
        <v>430</v>
      </c>
      <c r="J173" s="198">
        <v>50</v>
      </c>
      <c r="K173" s="237"/>
    </row>
    <row r="174" spans="2:11" ht="15" customHeight="1">
      <c r="B174" s="218"/>
      <c r="C174" s="198" t="s">
        <v>453</v>
      </c>
      <c r="D174" s="198"/>
      <c r="E174" s="198"/>
      <c r="F174" s="217" t="s">
        <v>434</v>
      </c>
      <c r="G174" s="198"/>
      <c r="H174" s="198" t="s">
        <v>494</v>
      </c>
      <c r="I174" s="198" t="s">
        <v>430</v>
      </c>
      <c r="J174" s="198">
        <v>50</v>
      </c>
      <c r="K174" s="237"/>
    </row>
    <row r="175" spans="2:11" ht="15" customHeight="1">
      <c r="B175" s="218"/>
      <c r="C175" s="198" t="s">
        <v>137</v>
      </c>
      <c r="D175" s="198"/>
      <c r="E175" s="198"/>
      <c r="F175" s="217" t="s">
        <v>428</v>
      </c>
      <c r="G175" s="198"/>
      <c r="H175" s="198" t="s">
        <v>495</v>
      </c>
      <c r="I175" s="198" t="s">
        <v>496</v>
      </c>
      <c r="J175" s="198"/>
      <c r="K175" s="237"/>
    </row>
    <row r="176" spans="2:11" ht="15" customHeight="1">
      <c r="B176" s="218"/>
      <c r="C176" s="198" t="s">
        <v>60</v>
      </c>
      <c r="D176" s="198"/>
      <c r="E176" s="198"/>
      <c r="F176" s="217" t="s">
        <v>428</v>
      </c>
      <c r="G176" s="198"/>
      <c r="H176" s="198" t="s">
        <v>497</v>
      </c>
      <c r="I176" s="198" t="s">
        <v>498</v>
      </c>
      <c r="J176" s="198">
        <v>1</v>
      </c>
      <c r="K176" s="237"/>
    </row>
    <row r="177" spans="2:11" ht="15" customHeight="1">
      <c r="B177" s="218"/>
      <c r="C177" s="198" t="s">
        <v>56</v>
      </c>
      <c r="D177" s="198"/>
      <c r="E177" s="198"/>
      <c r="F177" s="217" t="s">
        <v>428</v>
      </c>
      <c r="G177" s="198"/>
      <c r="H177" s="198" t="s">
        <v>499</v>
      </c>
      <c r="I177" s="198" t="s">
        <v>430</v>
      </c>
      <c r="J177" s="198">
        <v>20</v>
      </c>
      <c r="K177" s="237"/>
    </row>
    <row r="178" spans="2:11" ht="15" customHeight="1">
      <c r="B178" s="218"/>
      <c r="C178" s="198" t="s">
        <v>138</v>
      </c>
      <c r="D178" s="198"/>
      <c r="E178" s="198"/>
      <c r="F178" s="217" t="s">
        <v>428</v>
      </c>
      <c r="G178" s="198"/>
      <c r="H178" s="198" t="s">
        <v>500</v>
      </c>
      <c r="I178" s="198" t="s">
        <v>430</v>
      </c>
      <c r="J178" s="198">
        <v>255</v>
      </c>
      <c r="K178" s="237"/>
    </row>
    <row r="179" spans="2:11" ht="15" customHeight="1">
      <c r="B179" s="218"/>
      <c r="C179" s="198" t="s">
        <v>139</v>
      </c>
      <c r="D179" s="198"/>
      <c r="E179" s="198"/>
      <c r="F179" s="217" t="s">
        <v>428</v>
      </c>
      <c r="G179" s="198"/>
      <c r="H179" s="198" t="s">
        <v>393</v>
      </c>
      <c r="I179" s="198" t="s">
        <v>430</v>
      </c>
      <c r="J179" s="198">
        <v>10</v>
      </c>
      <c r="K179" s="237"/>
    </row>
    <row r="180" spans="2:11" ht="15" customHeight="1">
      <c r="B180" s="218"/>
      <c r="C180" s="198" t="s">
        <v>140</v>
      </c>
      <c r="D180" s="198"/>
      <c r="E180" s="198"/>
      <c r="F180" s="217" t="s">
        <v>428</v>
      </c>
      <c r="G180" s="198"/>
      <c r="H180" s="198" t="s">
        <v>501</v>
      </c>
      <c r="I180" s="198" t="s">
        <v>462</v>
      </c>
      <c r="J180" s="198"/>
      <c r="K180" s="237"/>
    </row>
    <row r="181" spans="2:11" ht="15" customHeight="1">
      <c r="B181" s="218"/>
      <c r="C181" s="198" t="s">
        <v>502</v>
      </c>
      <c r="D181" s="198"/>
      <c r="E181" s="198"/>
      <c r="F181" s="217" t="s">
        <v>428</v>
      </c>
      <c r="G181" s="198"/>
      <c r="H181" s="198" t="s">
        <v>503</v>
      </c>
      <c r="I181" s="198" t="s">
        <v>462</v>
      </c>
      <c r="J181" s="198"/>
      <c r="K181" s="237"/>
    </row>
    <row r="182" spans="2:11" ht="15" customHeight="1">
      <c r="B182" s="218"/>
      <c r="C182" s="198" t="s">
        <v>491</v>
      </c>
      <c r="D182" s="198"/>
      <c r="E182" s="198"/>
      <c r="F182" s="217" t="s">
        <v>428</v>
      </c>
      <c r="G182" s="198"/>
      <c r="H182" s="198" t="s">
        <v>504</v>
      </c>
      <c r="I182" s="198" t="s">
        <v>462</v>
      </c>
      <c r="J182" s="198"/>
      <c r="K182" s="237"/>
    </row>
    <row r="183" spans="2:11" ht="15" customHeight="1">
      <c r="B183" s="218"/>
      <c r="C183" s="198" t="s">
        <v>142</v>
      </c>
      <c r="D183" s="198"/>
      <c r="E183" s="198"/>
      <c r="F183" s="217" t="s">
        <v>434</v>
      </c>
      <c r="G183" s="198"/>
      <c r="H183" s="198" t="s">
        <v>505</v>
      </c>
      <c r="I183" s="198" t="s">
        <v>430</v>
      </c>
      <c r="J183" s="198">
        <v>50</v>
      </c>
      <c r="K183" s="237"/>
    </row>
    <row r="184" spans="2:11" ht="15" customHeight="1">
      <c r="B184" s="218"/>
      <c r="C184" s="198" t="s">
        <v>506</v>
      </c>
      <c r="D184" s="198"/>
      <c r="E184" s="198"/>
      <c r="F184" s="217" t="s">
        <v>434</v>
      </c>
      <c r="G184" s="198"/>
      <c r="H184" s="198" t="s">
        <v>507</v>
      </c>
      <c r="I184" s="198" t="s">
        <v>508</v>
      </c>
      <c r="J184" s="198"/>
      <c r="K184" s="237"/>
    </row>
    <row r="185" spans="2:11" ht="15" customHeight="1">
      <c r="B185" s="218"/>
      <c r="C185" s="198" t="s">
        <v>509</v>
      </c>
      <c r="D185" s="198"/>
      <c r="E185" s="198"/>
      <c r="F185" s="217" t="s">
        <v>434</v>
      </c>
      <c r="G185" s="198"/>
      <c r="H185" s="198" t="s">
        <v>510</v>
      </c>
      <c r="I185" s="198" t="s">
        <v>508</v>
      </c>
      <c r="J185" s="198"/>
      <c r="K185" s="237"/>
    </row>
    <row r="186" spans="2:11" ht="15" customHeight="1">
      <c r="B186" s="218"/>
      <c r="C186" s="198" t="s">
        <v>511</v>
      </c>
      <c r="D186" s="198"/>
      <c r="E186" s="198"/>
      <c r="F186" s="217" t="s">
        <v>434</v>
      </c>
      <c r="G186" s="198"/>
      <c r="H186" s="198" t="s">
        <v>512</v>
      </c>
      <c r="I186" s="198" t="s">
        <v>508</v>
      </c>
      <c r="J186" s="198"/>
      <c r="K186" s="237"/>
    </row>
    <row r="187" spans="2:11" ht="15" customHeight="1">
      <c r="B187" s="218"/>
      <c r="C187" s="249" t="s">
        <v>513</v>
      </c>
      <c r="D187" s="198"/>
      <c r="E187" s="198"/>
      <c r="F187" s="217" t="s">
        <v>434</v>
      </c>
      <c r="G187" s="198"/>
      <c r="H187" s="198" t="s">
        <v>514</v>
      </c>
      <c r="I187" s="198" t="s">
        <v>515</v>
      </c>
      <c r="J187" s="250" t="s">
        <v>516</v>
      </c>
      <c r="K187" s="237"/>
    </row>
    <row r="188" spans="2:11" ht="15" customHeight="1">
      <c r="B188" s="218"/>
      <c r="C188" s="203" t="s">
        <v>45</v>
      </c>
      <c r="D188" s="198"/>
      <c r="E188" s="198"/>
      <c r="F188" s="217" t="s">
        <v>428</v>
      </c>
      <c r="G188" s="198"/>
      <c r="H188" s="194" t="s">
        <v>517</v>
      </c>
      <c r="I188" s="198" t="s">
        <v>518</v>
      </c>
      <c r="J188" s="198"/>
      <c r="K188" s="237"/>
    </row>
    <row r="189" spans="2:11" ht="15" customHeight="1">
      <c r="B189" s="218"/>
      <c r="C189" s="203" t="s">
        <v>519</v>
      </c>
      <c r="D189" s="198"/>
      <c r="E189" s="198"/>
      <c r="F189" s="217" t="s">
        <v>428</v>
      </c>
      <c r="G189" s="198"/>
      <c r="H189" s="198" t="s">
        <v>520</v>
      </c>
      <c r="I189" s="198" t="s">
        <v>462</v>
      </c>
      <c r="J189" s="198"/>
      <c r="K189" s="237"/>
    </row>
    <row r="190" spans="2:11" ht="15" customHeight="1">
      <c r="B190" s="218"/>
      <c r="C190" s="203" t="s">
        <v>521</v>
      </c>
      <c r="D190" s="198"/>
      <c r="E190" s="198"/>
      <c r="F190" s="217" t="s">
        <v>428</v>
      </c>
      <c r="G190" s="198"/>
      <c r="H190" s="198" t="s">
        <v>522</v>
      </c>
      <c r="I190" s="198" t="s">
        <v>462</v>
      </c>
      <c r="J190" s="198"/>
      <c r="K190" s="237"/>
    </row>
    <row r="191" spans="2:11" ht="15" customHeight="1">
      <c r="B191" s="218"/>
      <c r="C191" s="203" t="s">
        <v>523</v>
      </c>
      <c r="D191" s="198"/>
      <c r="E191" s="198"/>
      <c r="F191" s="217" t="s">
        <v>434</v>
      </c>
      <c r="G191" s="198"/>
      <c r="H191" s="198" t="s">
        <v>524</v>
      </c>
      <c r="I191" s="198" t="s">
        <v>462</v>
      </c>
      <c r="J191" s="198"/>
      <c r="K191" s="237"/>
    </row>
    <row r="192" spans="2:11" ht="15" customHeight="1">
      <c r="B192" s="243"/>
      <c r="C192" s="251"/>
      <c r="D192" s="225"/>
      <c r="E192" s="225"/>
      <c r="F192" s="225"/>
      <c r="G192" s="225"/>
      <c r="H192" s="225"/>
      <c r="I192" s="225"/>
      <c r="J192" s="225"/>
      <c r="K192" s="244"/>
    </row>
    <row r="193" spans="2:11" ht="18.75" customHeight="1">
      <c r="B193" s="194"/>
      <c r="C193" s="198"/>
      <c r="D193" s="198"/>
      <c r="E193" s="198"/>
      <c r="F193" s="217"/>
      <c r="G193" s="198"/>
      <c r="H193" s="198"/>
      <c r="I193" s="198"/>
      <c r="J193" s="198"/>
      <c r="K193" s="194"/>
    </row>
    <row r="194" spans="2:11" ht="18.75" customHeight="1">
      <c r="B194" s="194"/>
      <c r="C194" s="198"/>
      <c r="D194" s="198"/>
      <c r="E194" s="198"/>
      <c r="F194" s="217"/>
      <c r="G194" s="198"/>
      <c r="H194" s="198"/>
      <c r="I194" s="198"/>
      <c r="J194" s="198"/>
      <c r="K194" s="194"/>
    </row>
    <row r="195" spans="2:11" ht="18.75" customHeight="1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</row>
    <row r="196" spans="2:11">
      <c r="B196" s="186"/>
      <c r="C196" s="187"/>
      <c r="D196" s="187"/>
      <c r="E196" s="187"/>
      <c r="F196" s="187"/>
      <c r="G196" s="187"/>
      <c r="H196" s="187"/>
      <c r="I196" s="187"/>
      <c r="J196" s="187"/>
      <c r="K196" s="188"/>
    </row>
    <row r="197" spans="2:11" ht="20.5">
      <c r="B197" s="189"/>
      <c r="C197" s="304" t="s">
        <v>525</v>
      </c>
      <c r="D197" s="304"/>
      <c r="E197" s="304"/>
      <c r="F197" s="304"/>
      <c r="G197" s="304"/>
      <c r="H197" s="304"/>
      <c r="I197" s="304"/>
      <c r="J197" s="304"/>
      <c r="K197" s="190"/>
    </row>
    <row r="198" spans="2:11" ht="25.5" customHeight="1">
      <c r="B198" s="189"/>
      <c r="C198" s="252" t="s">
        <v>526</v>
      </c>
      <c r="D198" s="252"/>
      <c r="E198" s="252"/>
      <c r="F198" s="252" t="s">
        <v>527</v>
      </c>
      <c r="G198" s="253"/>
      <c r="H198" s="303" t="s">
        <v>528</v>
      </c>
      <c r="I198" s="303"/>
      <c r="J198" s="303"/>
      <c r="K198" s="190"/>
    </row>
    <row r="199" spans="2:11" ht="5.25" customHeight="1">
      <c r="B199" s="218"/>
      <c r="C199" s="215"/>
      <c r="D199" s="215"/>
      <c r="E199" s="215"/>
      <c r="F199" s="215"/>
      <c r="G199" s="198"/>
      <c r="H199" s="215"/>
      <c r="I199" s="215"/>
      <c r="J199" s="215"/>
      <c r="K199" s="237"/>
    </row>
    <row r="200" spans="2:11" ht="15" customHeight="1">
      <c r="B200" s="218"/>
      <c r="C200" s="198" t="s">
        <v>518</v>
      </c>
      <c r="D200" s="198"/>
      <c r="E200" s="198"/>
      <c r="F200" s="217" t="s">
        <v>46</v>
      </c>
      <c r="G200" s="198"/>
      <c r="H200" s="302" t="s">
        <v>529</v>
      </c>
      <c r="I200" s="302"/>
      <c r="J200" s="302"/>
      <c r="K200" s="237"/>
    </row>
    <row r="201" spans="2:11" ht="15" customHeight="1">
      <c r="B201" s="218"/>
      <c r="C201" s="222"/>
      <c r="D201" s="198"/>
      <c r="E201" s="198"/>
      <c r="F201" s="217" t="s">
        <v>47</v>
      </c>
      <c r="G201" s="198"/>
      <c r="H201" s="302" t="s">
        <v>530</v>
      </c>
      <c r="I201" s="302"/>
      <c r="J201" s="302"/>
      <c r="K201" s="237"/>
    </row>
    <row r="202" spans="2:11" ht="15" customHeight="1">
      <c r="B202" s="218"/>
      <c r="C202" s="222"/>
      <c r="D202" s="198"/>
      <c r="E202" s="198"/>
      <c r="F202" s="217" t="s">
        <v>50</v>
      </c>
      <c r="G202" s="198"/>
      <c r="H202" s="302" t="s">
        <v>531</v>
      </c>
      <c r="I202" s="302"/>
      <c r="J202" s="302"/>
      <c r="K202" s="237"/>
    </row>
    <row r="203" spans="2:11" ht="15" customHeight="1">
      <c r="B203" s="218"/>
      <c r="C203" s="198"/>
      <c r="D203" s="198"/>
      <c r="E203" s="198"/>
      <c r="F203" s="217" t="s">
        <v>48</v>
      </c>
      <c r="G203" s="198"/>
      <c r="H203" s="302" t="s">
        <v>532</v>
      </c>
      <c r="I203" s="302"/>
      <c r="J203" s="302"/>
      <c r="K203" s="237"/>
    </row>
    <row r="204" spans="2:11" ht="15" customHeight="1">
      <c r="B204" s="218"/>
      <c r="C204" s="198"/>
      <c r="D204" s="198"/>
      <c r="E204" s="198"/>
      <c r="F204" s="217" t="s">
        <v>49</v>
      </c>
      <c r="G204" s="198"/>
      <c r="H204" s="302" t="s">
        <v>533</v>
      </c>
      <c r="I204" s="302"/>
      <c r="J204" s="302"/>
      <c r="K204" s="237"/>
    </row>
    <row r="205" spans="2:11" ht="15" customHeight="1">
      <c r="B205" s="218"/>
      <c r="C205" s="198"/>
      <c r="D205" s="198"/>
      <c r="E205" s="198"/>
      <c r="F205" s="217"/>
      <c r="G205" s="198"/>
      <c r="H205" s="198"/>
      <c r="I205" s="198"/>
      <c r="J205" s="198"/>
      <c r="K205" s="237"/>
    </row>
    <row r="206" spans="2:11" ht="15" customHeight="1">
      <c r="B206" s="218"/>
      <c r="C206" s="198" t="s">
        <v>474</v>
      </c>
      <c r="D206" s="198"/>
      <c r="E206" s="198"/>
      <c r="F206" s="217" t="s">
        <v>79</v>
      </c>
      <c r="G206" s="198"/>
      <c r="H206" s="302" t="s">
        <v>534</v>
      </c>
      <c r="I206" s="302"/>
      <c r="J206" s="302"/>
      <c r="K206" s="237"/>
    </row>
    <row r="207" spans="2:11" ht="15" customHeight="1">
      <c r="B207" s="218"/>
      <c r="C207" s="222"/>
      <c r="D207" s="198"/>
      <c r="E207" s="198"/>
      <c r="F207" s="217" t="s">
        <v>371</v>
      </c>
      <c r="G207" s="198"/>
      <c r="H207" s="302" t="s">
        <v>372</v>
      </c>
      <c r="I207" s="302"/>
      <c r="J207" s="302"/>
      <c r="K207" s="237"/>
    </row>
    <row r="208" spans="2:11" ht="15" customHeight="1">
      <c r="B208" s="218"/>
      <c r="C208" s="198"/>
      <c r="D208" s="198"/>
      <c r="E208" s="198"/>
      <c r="F208" s="217" t="s">
        <v>369</v>
      </c>
      <c r="G208" s="198"/>
      <c r="H208" s="302" t="s">
        <v>535</v>
      </c>
      <c r="I208" s="302"/>
      <c r="J208" s="302"/>
      <c r="K208" s="237"/>
    </row>
    <row r="209" spans="2:11" ht="15" customHeight="1">
      <c r="B209" s="254"/>
      <c r="C209" s="222"/>
      <c r="D209" s="222"/>
      <c r="E209" s="222"/>
      <c r="F209" s="217" t="s">
        <v>373</v>
      </c>
      <c r="G209" s="203"/>
      <c r="H209" s="301" t="s">
        <v>374</v>
      </c>
      <c r="I209" s="301"/>
      <c r="J209" s="301"/>
      <c r="K209" s="255"/>
    </row>
    <row r="210" spans="2:11" ht="15" customHeight="1">
      <c r="B210" s="254"/>
      <c r="C210" s="222"/>
      <c r="D210" s="222"/>
      <c r="E210" s="222"/>
      <c r="F210" s="217" t="s">
        <v>375</v>
      </c>
      <c r="G210" s="203"/>
      <c r="H210" s="301" t="s">
        <v>536</v>
      </c>
      <c r="I210" s="301"/>
      <c r="J210" s="301"/>
      <c r="K210" s="255"/>
    </row>
    <row r="211" spans="2:11" ht="15" customHeight="1">
      <c r="B211" s="254"/>
      <c r="C211" s="222"/>
      <c r="D211" s="222"/>
      <c r="E211" s="222"/>
      <c r="F211" s="256"/>
      <c r="G211" s="203"/>
      <c r="H211" s="257"/>
      <c r="I211" s="257"/>
      <c r="J211" s="257"/>
      <c r="K211" s="255"/>
    </row>
    <row r="212" spans="2:11" ht="15" customHeight="1">
      <c r="B212" s="254"/>
      <c r="C212" s="198" t="s">
        <v>498</v>
      </c>
      <c r="D212" s="222"/>
      <c r="E212" s="222"/>
      <c r="F212" s="217">
        <v>1</v>
      </c>
      <c r="G212" s="203"/>
      <c r="H212" s="301" t="s">
        <v>537</v>
      </c>
      <c r="I212" s="301"/>
      <c r="J212" s="301"/>
      <c r="K212" s="255"/>
    </row>
    <row r="213" spans="2:11" ht="15" customHeight="1">
      <c r="B213" s="254"/>
      <c r="C213" s="222"/>
      <c r="D213" s="222"/>
      <c r="E213" s="222"/>
      <c r="F213" s="217">
        <v>2</v>
      </c>
      <c r="G213" s="203"/>
      <c r="H213" s="301" t="s">
        <v>538</v>
      </c>
      <c r="I213" s="301"/>
      <c r="J213" s="301"/>
      <c r="K213" s="255"/>
    </row>
    <row r="214" spans="2:11" ht="15" customHeight="1">
      <c r="B214" s="254"/>
      <c r="C214" s="222"/>
      <c r="D214" s="222"/>
      <c r="E214" s="222"/>
      <c r="F214" s="217">
        <v>3</v>
      </c>
      <c r="G214" s="203"/>
      <c r="H214" s="301" t="s">
        <v>539</v>
      </c>
      <c r="I214" s="301"/>
      <c r="J214" s="301"/>
      <c r="K214" s="255"/>
    </row>
    <row r="215" spans="2:11" ht="15" customHeight="1">
      <c r="B215" s="254"/>
      <c r="C215" s="222"/>
      <c r="D215" s="222"/>
      <c r="E215" s="222"/>
      <c r="F215" s="217">
        <v>4</v>
      </c>
      <c r="G215" s="203"/>
      <c r="H215" s="301" t="s">
        <v>540</v>
      </c>
      <c r="I215" s="301"/>
      <c r="J215" s="301"/>
      <c r="K215" s="255"/>
    </row>
    <row r="216" spans="2:11" ht="12.75" customHeight="1">
      <c r="B216" s="258"/>
      <c r="C216" s="259"/>
      <c r="D216" s="259"/>
      <c r="E216" s="259"/>
      <c r="F216" s="259"/>
      <c r="G216" s="259"/>
      <c r="H216" s="259"/>
      <c r="I216" s="259"/>
      <c r="J216" s="259"/>
      <c r="K216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ZLKL - Přístavba výrobní ...</vt:lpstr>
      <vt:lpstr>SO 01 - Demolice budovy N...</vt:lpstr>
      <vt:lpstr>SO 01a - Demolice budovy ...</vt:lpstr>
      <vt:lpstr>Pokyny pro vyplnění</vt:lpstr>
      <vt:lpstr>'Rekapitulace stavby'!Názvy_tisku</vt:lpstr>
      <vt:lpstr>'SO 01 - Demolice budovy N...'!Názvy_tisku</vt:lpstr>
      <vt:lpstr>'SO 01a - Demolice budovy ...'!Názvy_tisku</vt:lpstr>
      <vt:lpstr>'ZLKL - Přístavba výrobní ...'!Názvy_tisku</vt:lpstr>
      <vt:lpstr>'Pokyny pro vyplnění'!Oblast_tisku</vt:lpstr>
      <vt:lpstr>'Rekapitulace stavby'!Oblast_tisku</vt:lpstr>
      <vt:lpstr>'SO 01 - Demolice budovy N...'!Oblast_tisku</vt:lpstr>
      <vt:lpstr>'SO 01a - Demolice budovy ...'!Oblast_tisku</vt:lpstr>
      <vt:lpstr>'ZLKL - Přístavba výrobní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Nejezchleba</dc:creator>
  <cp:lastModifiedBy>Zdenek Nejezchleba</cp:lastModifiedBy>
  <dcterms:created xsi:type="dcterms:W3CDTF">2019-04-06T07:16:26Z</dcterms:created>
  <dcterms:modified xsi:type="dcterms:W3CDTF">2019-04-06T07:18:57Z</dcterms:modified>
</cp:coreProperties>
</file>