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02 02 Naklady" sheetId="12" r:id="rId4"/>
    <sheet name="01 0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 Pol'!$1:$7</definedName>
    <definedName name="_xlnm.Print_Titles" localSheetId="3">'02 02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 Pol'!$A$1:$W$43</definedName>
    <definedName name="_xlnm.Print_Area" localSheetId="3">'02 02 Naklady'!$A$1:$W$97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G43" i="1"/>
  <c r="I43" i="1" s="1"/>
  <c r="F43" i="1"/>
  <c r="G42" i="1"/>
  <c r="F42" i="1"/>
  <c r="I42" i="1" s="1"/>
  <c r="G41" i="1"/>
  <c r="I41" i="1" s="1"/>
  <c r="F41" i="1"/>
  <c r="G40" i="1"/>
  <c r="F40" i="1"/>
  <c r="G39" i="1"/>
  <c r="I39" i="1" s="1"/>
  <c r="I44" i="1" s="1"/>
  <c r="J43" i="1" s="1"/>
  <c r="F39" i="1"/>
  <c r="G42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1" i="13"/>
  <c r="K11" i="13"/>
  <c r="O11" i="13"/>
  <c r="V11" i="13"/>
  <c r="G12" i="13"/>
  <c r="I12" i="13"/>
  <c r="I11" i="13" s="1"/>
  <c r="K12" i="13"/>
  <c r="M12" i="13"/>
  <c r="M11" i="13" s="1"/>
  <c r="O12" i="13"/>
  <c r="Q12" i="13"/>
  <c r="Q11" i="13" s="1"/>
  <c r="V12" i="13"/>
  <c r="G14" i="13"/>
  <c r="K14" i="13"/>
  <c r="O14" i="13"/>
  <c r="V14" i="13"/>
  <c r="G15" i="13"/>
  <c r="I15" i="13"/>
  <c r="I14" i="13" s="1"/>
  <c r="K15" i="13"/>
  <c r="M15" i="13"/>
  <c r="M14" i="13" s="1"/>
  <c r="O15" i="13"/>
  <c r="Q15" i="13"/>
  <c r="Q14" i="13" s="1"/>
  <c r="V15" i="13"/>
  <c r="K20" i="13"/>
  <c r="G21" i="13"/>
  <c r="I21" i="13"/>
  <c r="I20" i="13" s="1"/>
  <c r="K21" i="13"/>
  <c r="M21" i="13"/>
  <c r="O21" i="13"/>
  <c r="Q21" i="13"/>
  <c r="Q20" i="13" s="1"/>
  <c r="V21" i="13"/>
  <c r="G24" i="13"/>
  <c r="G20" i="13" s="1"/>
  <c r="I24" i="13"/>
  <c r="K24" i="13"/>
  <c r="O24" i="13"/>
  <c r="O20" i="13" s="1"/>
  <c r="Q24" i="13"/>
  <c r="V24" i="13"/>
  <c r="V20" i="13" s="1"/>
  <c r="G26" i="13"/>
  <c r="M26" i="13" s="1"/>
  <c r="I26" i="13"/>
  <c r="K26" i="13"/>
  <c r="K25" i="13" s="1"/>
  <c r="O26" i="13"/>
  <c r="O25" i="13" s="1"/>
  <c r="Q26" i="13"/>
  <c r="V26" i="13"/>
  <c r="V25" i="13" s="1"/>
  <c r="G31" i="13"/>
  <c r="I31" i="13"/>
  <c r="I25" i="13" s="1"/>
  <c r="K31" i="13"/>
  <c r="M31" i="13"/>
  <c r="O31" i="13"/>
  <c r="Q31" i="13"/>
  <c r="Q25" i="13" s="1"/>
  <c r="V31" i="13"/>
  <c r="G33" i="13"/>
  <c r="M33" i="13" s="1"/>
  <c r="I33" i="13"/>
  <c r="K33" i="13"/>
  <c r="O33" i="13"/>
  <c r="Q33" i="13"/>
  <c r="V33" i="13"/>
  <c r="I34" i="13"/>
  <c r="Q34" i="13"/>
  <c r="G35" i="13"/>
  <c r="M35" i="13" s="1"/>
  <c r="M34" i="13" s="1"/>
  <c r="I35" i="13"/>
  <c r="K35" i="13"/>
  <c r="K34" i="13" s="1"/>
  <c r="O35" i="13"/>
  <c r="O34" i="13" s="1"/>
  <c r="Q35" i="13"/>
  <c r="V35" i="13"/>
  <c r="V34" i="13" s="1"/>
  <c r="G38" i="13"/>
  <c r="G37" i="13" s="1"/>
  <c r="I38" i="13"/>
  <c r="K38" i="13"/>
  <c r="K37" i="13" s="1"/>
  <c r="O38" i="13"/>
  <c r="O37" i="13" s="1"/>
  <c r="Q38" i="13"/>
  <c r="V38" i="13"/>
  <c r="V37" i="13" s="1"/>
  <c r="G39" i="13"/>
  <c r="I39" i="13"/>
  <c r="I37" i="13" s="1"/>
  <c r="K39" i="13"/>
  <c r="M39" i="13"/>
  <c r="O39" i="13"/>
  <c r="Q39" i="13"/>
  <c r="Q37" i="13" s="1"/>
  <c r="V39" i="13"/>
  <c r="AE42" i="13"/>
  <c r="AF42" i="13"/>
  <c r="G96" i="12"/>
  <c r="BA73" i="12"/>
  <c r="BA64" i="12"/>
  <c r="BA57" i="12"/>
  <c r="BA43" i="12"/>
  <c r="BA29" i="12"/>
  <c r="BA10" i="12"/>
  <c r="G8" i="12"/>
  <c r="O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28" i="12"/>
  <c r="M28" i="12" s="1"/>
  <c r="I28" i="12"/>
  <c r="K28" i="12"/>
  <c r="O28" i="12"/>
  <c r="Q28" i="12"/>
  <c r="V28" i="12"/>
  <c r="G42" i="12"/>
  <c r="I42" i="12"/>
  <c r="K42" i="12"/>
  <c r="M42" i="12"/>
  <c r="O42" i="12"/>
  <c r="Q42" i="12"/>
  <c r="V42" i="12"/>
  <c r="G49" i="12"/>
  <c r="G50" i="12"/>
  <c r="M50" i="12" s="1"/>
  <c r="I50" i="12"/>
  <c r="I49" i="12" s="1"/>
  <c r="K50" i="12"/>
  <c r="K49" i="12" s="1"/>
  <c r="O50" i="12"/>
  <c r="Q50" i="12"/>
  <c r="Q49" i="12" s="1"/>
  <c r="V50" i="12"/>
  <c r="V49" i="12" s="1"/>
  <c r="G56" i="12"/>
  <c r="I56" i="12"/>
  <c r="K56" i="12"/>
  <c r="M56" i="12"/>
  <c r="O56" i="12"/>
  <c r="Q56" i="12"/>
  <c r="V56" i="12"/>
  <c r="G63" i="12"/>
  <c r="I63" i="12"/>
  <c r="K63" i="12"/>
  <c r="M63" i="12"/>
  <c r="O63" i="12"/>
  <c r="Q63" i="12"/>
  <c r="V63" i="12"/>
  <c r="G72" i="12"/>
  <c r="AF96" i="12" s="1"/>
  <c r="I72" i="12"/>
  <c r="K72" i="12"/>
  <c r="O72" i="12"/>
  <c r="O49" i="12" s="1"/>
  <c r="Q72" i="12"/>
  <c r="V72" i="12"/>
  <c r="G81" i="12"/>
  <c r="I81" i="12"/>
  <c r="K81" i="12"/>
  <c r="M81" i="12"/>
  <c r="O81" i="12"/>
  <c r="Q81" i="12"/>
  <c r="V81" i="12"/>
  <c r="G86" i="12"/>
  <c r="I86" i="12"/>
  <c r="K86" i="12"/>
  <c r="M86" i="12"/>
  <c r="O86" i="12"/>
  <c r="Q86" i="12"/>
  <c r="V86" i="12"/>
  <c r="AE96" i="12"/>
  <c r="I20" i="1"/>
  <c r="I19" i="1"/>
  <c r="I18" i="1"/>
  <c r="I17" i="1"/>
  <c r="F44" i="1"/>
  <c r="G23" i="1" s="1"/>
  <c r="G44" i="1"/>
  <c r="G25" i="1" s="1"/>
  <c r="H44" i="1"/>
  <c r="I40" i="1"/>
  <c r="I16" i="1" l="1"/>
  <c r="I21" i="1" s="1"/>
  <c r="I60" i="1"/>
  <c r="J59" i="1" s="1"/>
  <c r="A27" i="1"/>
  <c r="A28" i="1" s="1"/>
  <c r="G28" i="1" s="1"/>
  <c r="G27" i="1" s="1"/>
  <c r="G29" i="1" s="1"/>
  <c r="J39" i="1"/>
  <c r="J44" i="1" s="1"/>
  <c r="J40" i="1"/>
  <c r="J42" i="1"/>
  <c r="M25" i="13"/>
  <c r="M38" i="13"/>
  <c r="M37" i="13" s="1"/>
  <c r="G34" i="13"/>
  <c r="G25" i="13"/>
  <c r="M24" i="13"/>
  <c r="M20" i="13" s="1"/>
  <c r="M8" i="12"/>
  <c r="M72" i="12"/>
  <c r="M49" i="12" s="1"/>
  <c r="J52" i="1"/>
  <c r="J53" i="1"/>
  <c r="J4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58" i="1" l="1"/>
  <c r="J51" i="1"/>
  <c r="J57" i="1"/>
  <c r="J55" i="1"/>
  <c r="J56" i="1"/>
  <c r="J54" i="1"/>
  <c r="J60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<sst xmlns="http://schemas.openxmlformats.org/spreadsheetml/2006/main" count="528" uniqueCount="189">
  <si>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</si>
  <si>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</si>
  <si>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</si>
  <si>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</si>
  <si>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</si>
  <si>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</si>
  <si>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</si>
  <si>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</si>
  <si>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</si>
  <si>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</si>
  <si>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</si>
  <si>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</si>
  <si>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</si>
  <si>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</si>
  <si>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</si>
  <si>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</si>
  <si>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</si>
  <si>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</si>
  <si>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</si>
  <si>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</si>
  <si>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</si>
  <si>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</si>
  <si>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</si>
  <si>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</si>
  <si>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</si>
  <si>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</si>
  <si>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</si>
  <si>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</si>
  <si>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</si>
  <si>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</si>
  <si>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</si>
  <si>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</si>
  <si>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</si>
  <si>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</si>
  <si>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</si>
  <si>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</si>
  <si>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</si>
  <si>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</si>
  <si>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</si>
  <si>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</si>
  <si>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</si>
  <si>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</si>
  <si>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</si>
  <si>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604</t>
  </si>
  <si>
    <t>Úpravy haly Prostějov</t>
  </si>
  <si>
    <t>Endum CZ s.r.o.</t>
  </si>
  <si>
    <t>Dělnická 336</t>
  </si>
  <si>
    <t>Mořkov</t>
  </si>
  <si>
    <t>74272</t>
  </si>
  <si>
    <t>03852024</t>
  </si>
  <si>
    <t>CZ03852024</t>
  </si>
  <si>
    <t>Stavba</t>
  </si>
  <si>
    <t>02</t>
  </si>
  <si>
    <t>Ostatní a vedlejší náklady</t>
  </si>
  <si>
    <t>01</t>
  </si>
  <si>
    <t>Celkem za stavbu</t>
  </si>
  <si>
    <t>CZK</t>
  </si>
  <si>
    <t>Rekapitulace dílů</t>
  </si>
  <si>
    <t>Typ dílu</t>
  </si>
  <si>
    <t>0051</t>
  </si>
  <si>
    <t xml:space="preserve"> Vedlejší náklady ve fázi provádění stavby</t>
  </si>
  <si>
    <t>0052</t>
  </si>
  <si>
    <t>Ostatní náklady stavby</t>
  </si>
  <si>
    <t>1</t>
  </si>
  <si>
    <t>Zemní práce</t>
  </si>
  <si>
    <t>2</t>
  </si>
  <si>
    <t>Základy a zvláštní zakládání</t>
  </si>
  <si>
    <t>3</t>
  </si>
  <si>
    <t>Svislé a kompletní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</si>
  <si>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</si>
  <si>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</si>
  <si>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</si>
  <si>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</si>
  <si>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</si>
  <si>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</si>
  <si>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767</t>
  </si>
  <si>
    <t>Konstrukce zámečnické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</si>
  <si>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</si>
  <si>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</si>
  <si>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</si>
  <si>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</si>
  <si>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</si>
  <si>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</si>
  <si>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</si>
  <si>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</si>
  <si>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</si>
  <si>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</si>
  <si>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</si>
  <si>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</si>
  <si>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</si>
  <si>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</si>
  <si>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</si>
  <si>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</si>
  <si>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</si>
  <si>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</si>
  <si>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</si>
  <si>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</si>
  <si>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</si>
  <si>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</si>
  <si>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</si>
  <si>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</si>
  <si>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</si>
  <si>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</si>
  <si>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</si>
  <si>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</si>
  <si>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</si>
  <si>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</si>
  <si>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005121011.R</t>
  </si>
  <si>
    <t xml:space="preserve">Vybudování zařízení staveniště </t>
  </si>
  <si>
    <t>kpl</t>
  </si>
  <si>
    <t>Vlastní</t>
  </si>
  <si>
    <t>Indiv</t>
  </si>
  <si>
    <t>POL3_</t>
  </si>
  <si>
    <t>Vybudování  zpevněných  ploch  pro  skladování  materiálu,  doprava  a  osazení  kontejnerů  pro skladování. Doprava a osazení mobilní buňky toalety. Doprava a osazení dočasného oplocení staveniště. Doprava a osazení kanceláří stavby a technického dozoru.	 Zřízení vnitrostaveništního rozvodu energie do 5 kV od připojení na hlavní přívod na staveništi včetně rozvaděčů pro připojení přenosných zásuvkových skříní včetně.	 Vybudování měřících odběrných míst. Zřízení odběrných míst včetně měření odběru vody pro potřeby stavby.</t>
  </si>
  <si>
    <t>POP</t>
  </si>
  <si>
    <t>VV</t>
  </si>
  <si>
    <t/>
  </si>
  <si>
    <t>005121021.R</t>
  </si>
  <si>
    <t>Provoz zařízení staveniště</t>
  </si>
  <si>
    <t>Opotřebení nebo pronájem skladovacích kontejnerů. Opotřebení a údržba mobilní buňky toalety. Opotřebení nebo pronájem dočasného oplocení staveniště. Opotřebení nebo pronájem kanceláří stavby a technického dozoru. Spotřeba  vody a  elektrické energie  pro potřebu sociálních  zařízení  a kanceláří  stavby. Úklid v prostorách sociálního zařízení a kanceláře.</t>
  </si>
  <si>
    <t>005121300.R</t>
  </si>
  <si>
    <t>Odstranění zařízení staveniště</t>
  </si>
  <si>
    <t>Odstranění objektů zařízení staveniště a jejich odvoz. Položka zahrnuje i náklady na úpravu povrchů po odstranění zařízení staveniště a úklid  ploch. Zrušení  vnitrostaveništních rozvodů a přípojek energie a vody.</t>
  </si>
  <si>
    <t>005211100.R</t>
  </si>
  <si>
    <t>Předání a převzetí staveniště</t>
  </si>
  <si>
    <t>Náklady spojené s účastí zhotovitele na předání a převzetí staveniště.</t>
  </si>
  <si>
    <t>005211200.R</t>
  </si>
  <si>
    <t>Ochrana stávajících inženýrských sítí na staveništ</t>
  </si>
  <si>
    <t>Náklady na přezkoumání podkladů  objednatel o stavu  inženýrských  sítí probíhajících staveništěm nebo dotčenými stavbou i mimo území staveniště, kontrola a vytýčení jejich skutečné trasy a provedení ochranných opatření pro zabezpečení stávajících inženýrských sítí.</t>
  </si>
  <si>
    <t>005211300.R</t>
  </si>
  <si>
    <t xml:space="preserve">Dočasná dopravní opatření </t>
  </si>
  <si>
    <t>Náklady na vyhotovení návrhu dočasného dopravního značení, jeho projednán s dotčenými orgány a organizacemi, dodání dopravních značek, jejich	rozmístění, přemisťování a jejich údržba včetně jejich odstranění.</t>
  </si>
  <si>
    <t>00521800.R</t>
  </si>
  <si>
    <t>Bezpečnostní a hygienická opatření</t>
  </si>
  <si>
    <t>Náklady  na  ochranu  staveniště  před  vstupem  nepovolaných  osob, včetně  příslušného  značení,  náklady  na  oplocení  staveniště  či  na  jeho  osvětlení,  náklady  na vypracování potřebné dokumentace pro provoz staveniště z hlediska požární ochrany (požární řád a poplachová směrnice).</t>
  </si>
  <si>
    <t>005241100.R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</si>
  <si>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</si>
  <si>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</si>
  <si>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005281100.R</t>
  </si>
  <si>
    <t>Propagace</t>
  </si>
  <si>
    <t>Náklady spojenné s povinnou publicitou, pokud ji objednatel požaduje	zejména náklady na propagační a informační billboardy, tabule.</t>
  </si>
  <si>
    <t>SUM</t>
  </si>
  <si>
    <t>END</t>
  </si>
  <si>
    <t>Položkový soupis prací a dodávek</t>
  </si>
  <si>
    <t>139700010RAC</t>
  </si>
  <si>
    <t>v hornině 1-4, vynesení výkopku, odvoz 10 km, uložení na skládku</t>
  </si>
  <si>
    <t>m3</t>
  </si>
  <si>
    <t>RTS 17/ II</t>
  </si>
  <si>
    <t>POL2_1</t>
  </si>
  <si>
    <t>pro patku 1,5x1,5m :  2*3*1,5*1,5*1,0</t>
  </si>
  <si>
    <t>275320030RAA</t>
  </si>
  <si>
    <t>z betonu C 16/20 (B 20), výztuž 90 kg/m3, štěrkopískový podklad 100 mm</t>
  </si>
  <si>
    <t>2*3*1,5*1,5*1,25</t>
  </si>
  <si>
    <t>342170010RAE</t>
  </si>
  <si>
    <t>panel stěnový  s jádrem PUR pěny se skrytým upevňovacím prvkem, tloušťky 80 mm</t>
  </si>
  <si>
    <t>m2</t>
  </si>
  <si>
    <t>7,65*(5,035+4,990*2+4,985)</t>
  </si>
  <si>
    <t>5,8*(5,000*7+5,06*2+4,650*3+5,150*4)</t>
  </si>
  <si>
    <t>5,8*(5,0*9+4,65*6+5,15*6+5,06*3)</t>
  </si>
  <si>
    <t>767990010RAF</t>
  </si>
  <si>
    <t>250 - 500 kg/kus</t>
  </si>
  <si>
    <t>kg</t>
  </si>
  <si>
    <t>POL2_7</t>
  </si>
  <si>
    <t>HEB300 sloupy :  117*2*(8,575+2*8,0)</t>
  </si>
  <si>
    <t>U200 vodorovné ztužení :  25,3*2*2*20</t>
  </si>
  <si>
    <t>998767102R00</t>
  </si>
  <si>
    <t>v objektech výšky do 12 m</t>
  </si>
  <si>
    <t>t</t>
  </si>
  <si>
    <t>POL1_7</t>
  </si>
  <si>
    <t>941941041R00</t>
  </si>
  <si>
    <t>šířky od 1,00 do 1,20 m, výšky do 10 m</t>
  </si>
  <si>
    <t>POL1_1</t>
  </si>
  <si>
    <t>7,0*(5,035+4,990*2+4,985)</t>
  </si>
  <si>
    <t>5,0*(5,000*7+5,06*2+4,65*3+5,150*4)</t>
  </si>
  <si>
    <t>7,0*(5,035+4,99*2+4,985)</t>
  </si>
  <si>
    <t>5,0*(5,0*9+4,65*6+5,15*6+5,06*3)</t>
  </si>
  <si>
    <t>941941111R00</t>
  </si>
  <si>
    <t>Pronájem lešení za den</t>
  </si>
  <si>
    <t>14*5*20</t>
  </si>
  <si>
    <t>941941841R00</t>
  </si>
  <si>
    <t>šířky přes 1 do 1,2 m, výšky do 10 m</t>
  </si>
  <si>
    <t>961100016RA0</t>
  </si>
  <si>
    <t>z železobetonu</t>
  </si>
  <si>
    <t>patky pod sloupy HEB300  :  2*3*0,25*1,5*1,5</t>
  </si>
  <si>
    <t>998009101R00</t>
  </si>
  <si>
    <t>bez ohledu na výšku</t>
  </si>
  <si>
    <t>999281108R00</t>
  </si>
  <si>
    <t xml:space="preserve">výšky do 12 m,  </t>
  </si>
  <si>
    <t>18,956+55,36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</si>
</sst>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17" fillId="0" borderId="4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6" t="s">
        <v>38</v>
      </c>
    </row>
    <row r="2" spans="1:7" ht="57.75" customHeight="1" x14ac:dyDescent="0.2">
      <c r="A2" s="77" t="s">
        <v>39</v>
      </c>
      <c r="B2" s="77"/>
      <c r="C2" s="77"/>
      <c r="D2" s="77"/>
      <c r="E2" s="77"/>
      <c r="F2" s="77"/>
      <c r="G2" s="77"/>
    </row>
  </sheetData>
  <sheetProtection password="DF5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6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78" t="s">
        <v>41</v>
      </c>
      <c r="C1" s="79"/>
      <c r="D1" s="79"/>
      <c r="E1" s="79"/>
      <c r="F1" s="79"/>
      <c r="G1" s="79"/>
      <c r="H1" s="79"/>
      <c r="I1" s="79"/>
      <c r="J1" s="80"/>
    </row>
    <row r="2" spans="1:15" ht="36" customHeight="1" x14ac:dyDescent="0.2">
      <c r="A2" s="3"/>
      <c r="B2" s="102" t="s">
        <v>22</v>
      </c>
      <c r="C2" s="103"/>
      <c r="D2" s="104" t="s">
        <v>43</v>
      </c>
      <c r="E2" s="105" t="s">
        <v>44</v>
      </c>
      <c r="F2" s="106"/>
      <c r="G2" s="106"/>
      <c r="H2" s="106"/>
      <c r="I2" s="106"/>
      <c r="J2" s="107"/>
      <c r="O2" s="2"/>
    </row>
    <row r="3" spans="1:15" ht="27" hidden="1" customHeight="1" x14ac:dyDescent="0.2">
      <c r="A3" s="3"/>
      <c r="B3" s="108"/>
      <c r="C3" s="103"/>
      <c r="D3" s="109"/>
      <c r="E3" s="110"/>
      <c r="F3" s="111"/>
      <c r="G3" s="111"/>
      <c r="H3" s="111"/>
      <c r="I3" s="111"/>
      <c r="J3" s="112"/>
    </row>
    <row r="4" spans="1:15" ht="23.25" customHeight="1" x14ac:dyDescent="0.2">
      <c r="A4" s="3"/>
      <c r="B4" s="113"/>
      <c r="C4" s="114"/>
      <c r="D4" s="115"/>
      <c r="E4" s="116"/>
      <c r="F4" s="116"/>
      <c r="G4" s="116"/>
      <c r="H4" s="116"/>
      <c r="I4" s="116"/>
      <c r="J4" s="117"/>
    </row>
    <row r="5" spans="1:15" ht="24" customHeight="1" x14ac:dyDescent="0.2">
      <c r="A5" s="3"/>
      <c r="B5" s="45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0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1"/>
      <c r="C7" s="26"/>
      <c r="D7" s="33"/>
      <c r="E7" s="34"/>
      <c r="F7" s="34"/>
      <c r="G7" s="34"/>
      <c r="H7" s="35"/>
      <c r="I7" s="34"/>
      <c r="J7" s="49"/>
    </row>
    <row r="8" spans="1:15" ht="24" hidden="1" customHeight="1" x14ac:dyDescent="0.2">
      <c r="A8" s="3"/>
      <c r="B8" s="45" t="s">
        <v>20</v>
      </c>
      <c r="C8" s="4"/>
      <c r="D8" s="118" t="s">
        <v>45</v>
      </c>
      <c r="E8" s="4"/>
      <c r="F8" s="4"/>
      <c r="G8" s="44"/>
      <c r="H8" s="27" t="s">
        <v>40</v>
      </c>
      <c r="I8" s="121" t="s">
        <v>49</v>
      </c>
      <c r="J8" s="10"/>
    </row>
    <row r="9" spans="1:15" ht="15.75" hidden="1" customHeight="1" x14ac:dyDescent="0.2">
      <c r="A9" s="3"/>
      <c r="B9" s="3"/>
      <c r="C9" s="4"/>
      <c r="D9" s="118" t="s">
        <v>46</v>
      </c>
      <c r="E9" s="4"/>
      <c r="F9" s="4"/>
      <c r="G9" s="44"/>
      <c r="H9" s="27" t="s">
        <v>34</v>
      </c>
      <c r="I9" s="121" t="s">
        <v>50</v>
      </c>
      <c r="J9" s="10"/>
    </row>
    <row r="10" spans="1:15" ht="15.75" hidden="1" customHeight="1" x14ac:dyDescent="0.2">
      <c r="A10" s="3"/>
      <c r="B10" s="50"/>
      <c r="C10" s="120" t="s">
        <v>48</v>
      </c>
      <c r="D10" s="119" t="s">
        <v>47</v>
      </c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19</v>
      </c>
      <c r="C11" s="4"/>
      <c r="D11" s="122"/>
      <c r="E11" s="122"/>
      <c r="F11" s="122"/>
      <c r="G11" s="122"/>
      <c r="H11" s="27" t="s">
        <v>40</v>
      </c>
      <c r="I11" s="126"/>
      <c r="J11" s="10"/>
    </row>
    <row r="12" spans="1:15" ht="15.75" customHeight="1" x14ac:dyDescent="0.2">
      <c r="A12" s="3"/>
      <c r="B12" s="40"/>
      <c r="C12" s="25"/>
      <c r="D12" s="123"/>
      <c r="E12" s="123"/>
      <c r="F12" s="123"/>
      <c r="G12" s="123"/>
      <c r="H12" s="27" t="s">
        <v>34</v>
      </c>
      <c r="I12" s="126"/>
      <c r="J12" s="10"/>
    </row>
    <row r="13" spans="1:15" ht="15.75" customHeight="1" x14ac:dyDescent="0.2">
      <c r="A13" s="3"/>
      <c r="B13" s="41"/>
      <c r="C13" s="125"/>
      <c r="D13" s="124"/>
      <c r="E13" s="124"/>
      <c r="F13" s="124"/>
      <c r="G13" s="124"/>
      <c r="H13" s="28"/>
      <c r="I13" s="34"/>
      <c r="J13" s="49"/>
    </row>
    <row r="14" spans="1:15" ht="24" hidden="1" customHeight="1" x14ac:dyDescent="0.2">
      <c r="A14" s="3"/>
      <c r="B14" s="64" t="s">
        <v>21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32</v>
      </c>
      <c r="C15" s="70"/>
      <c r="D15" s="51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2" t="s">
        <v>24</v>
      </c>
      <c r="B16" s="55" t="s">
        <v>24</v>
      </c>
      <c r="C16" s="56"/>
      <c r="D16" s="57"/>
      <c r="E16" s="84"/>
      <c r="F16" s="85"/>
      <c r="G16" s="84"/>
      <c r="H16" s="85"/>
      <c r="I16" s="84">
        <f>SUMIF(F51:F59,A16,I51:I59)+SUMIF(F51:F59,"PSU",I51:I59)</f>
        <v>0</v>
      </c>
      <c r="J16" s="86"/>
    </row>
    <row r="17" spans="1:10" ht="23.25" customHeight="1" x14ac:dyDescent="0.2">
      <c r="A17" s="192" t="s">
        <v>25</v>
      </c>
      <c r="B17" s="55" t="s">
        <v>25</v>
      </c>
      <c r="C17" s="56"/>
      <c r="D17" s="57"/>
      <c r="E17" s="84"/>
      <c r="F17" s="85"/>
      <c r="G17" s="84"/>
      <c r="H17" s="85"/>
      <c r="I17" s="84">
        <f>SUMIF(F51:F59,A17,I51:I59)</f>
        <v>0</v>
      </c>
      <c r="J17" s="86"/>
    </row>
    <row r="18" spans="1:10" ht="23.25" customHeight="1" x14ac:dyDescent="0.2">
      <c r="A18" s="192" t="s">
        <v>26</v>
      </c>
      <c r="B18" s="55" t="s">
        <v>26</v>
      </c>
      <c r="C18" s="56"/>
      <c r="D18" s="57"/>
      <c r="E18" s="84"/>
      <c r="F18" s="85"/>
      <c r="G18" s="84"/>
      <c r="H18" s="85"/>
      <c r="I18" s="84">
        <f>SUMIF(F51:F59,A18,I51:I59)</f>
        <v>0</v>
      </c>
      <c r="J18" s="86"/>
    </row>
    <row r="19" spans="1:10" ht="23.25" customHeight="1" x14ac:dyDescent="0.2">
      <c r="A19" s="192" t="s">
        <v>77</v>
      </c>
      <c r="B19" s="55" t="s">
        <v>27</v>
      </c>
      <c r="C19" s="56"/>
      <c r="D19" s="57"/>
      <c r="E19" s="84"/>
      <c r="F19" s="85"/>
      <c r="G19" s="84"/>
      <c r="H19" s="85"/>
      <c r="I19" s="84">
        <f>SUMIF(F51:F59,A19,I51:I59)</f>
        <v>0</v>
      </c>
      <c r="J19" s="86"/>
    </row>
    <row r="20" spans="1:10" ht="23.25" customHeight="1" x14ac:dyDescent="0.2">
      <c r="A20" s="192" t="s">
        <v>78</v>
      </c>
      <c r="B20" s="55" t="s">
        <v>28</v>
      </c>
      <c r="C20" s="56"/>
      <c r="D20" s="57"/>
      <c r="E20" s="84"/>
      <c r="F20" s="85"/>
      <c r="G20" s="84"/>
      <c r="H20" s="85"/>
      <c r="I20" s="84">
        <f>SUMIF(F51:F59,A20,I51:I59)</f>
        <v>0</v>
      </c>
      <c r="J20" s="86"/>
    </row>
    <row r="21" spans="1:10" ht="23.25" customHeight="1" x14ac:dyDescent="0.2">
      <c r="A21" s="3"/>
      <c r="B21" s="72" t="s">
        <v>29</v>
      </c>
      <c r="C21" s="73"/>
      <c r="D21" s="74"/>
      <c r="E21" s="90"/>
      <c r="F21" s="91"/>
      <c r="G21" s="90"/>
      <c r="H21" s="91"/>
      <c r="I21" s="90">
        <f>SUM(I16:J20)</f>
        <v>0</v>
      </c>
      <c r="J21" s="97"/>
    </row>
    <row r="22" spans="1:10" ht="33" customHeight="1" x14ac:dyDescent="0.2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/>
      <c r="B23" s="55" t="s">
        <v>12</v>
      </c>
      <c r="C23" s="56"/>
      <c r="D23" s="57"/>
      <c r="E23" s="58">
        <v>15</v>
      </c>
      <c r="F23" s="59" t="s">
        <v>0</v>
      </c>
      <c r="G23" s="95">
        <f>ZakladDPHSniVypocet</f>
        <v>0</v>
      </c>
      <c r="H23" s="96"/>
      <c r="I23" s="96"/>
      <c r="J23" s="60" t="str">
        <f t="shared" ref="J23:J28" si="0">Mena</f>
        <v>CZK</v>
      </c>
    </row>
    <row r="24" spans="1:10" ht="23.25" hidden="1" customHeight="1" x14ac:dyDescent="0.2">
      <c r="A24" s="3"/>
      <c r="B24" s="55" t="s">
        <v>13</v>
      </c>
      <c r="C24" s="56"/>
      <c r="D24" s="57"/>
      <c r="E24" s="58">
        <f>SazbaDPH1</f>
        <v>15</v>
      </c>
      <c r="F24" s="59" t="s">
        <v>0</v>
      </c>
      <c r="G24" s="93">
        <f>I23*E23/100</f>
        <v>0</v>
      </c>
      <c r="H24" s="94"/>
      <c r="I24" s="94"/>
      <c r="J24" s="60" t="str">
        <f t="shared" si="0"/>
        <v>CZK</v>
      </c>
    </row>
    <row r="25" spans="1:10" ht="23.25" customHeight="1" x14ac:dyDescent="0.2">
      <c r="A25" s="3"/>
      <c r="B25" s="55" t="s">
        <v>14</v>
      </c>
      <c r="C25" s="56"/>
      <c r="D25" s="57"/>
      <c r="E25" s="58">
        <v>21</v>
      </c>
      <c r="F25" s="59" t="s">
        <v>0</v>
      </c>
      <c r="G25" s="95">
        <f>ZakladDPHZaklVypocet</f>
        <v>0</v>
      </c>
      <c r="H25" s="96"/>
      <c r="I25" s="96"/>
      <c r="J25" s="60" t="str">
        <f t="shared" si="0"/>
        <v>CZK</v>
      </c>
    </row>
    <row r="26" spans="1:10" ht="23.25" hidden="1" customHeight="1" x14ac:dyDescent="0.2">
      <c r="A26" s="3"/>
      <c r="B26" s="47" t="s">
        <v>15</v>
      </c>
      <c r="C26" s="21"/>
      <c r="D26" s="17"/>
      <c r="E26" s="42">
        <f>SazbaDPH2</f>
        <v>21</v>
      </c>
      <c r="F26" s="43" t="s">
        <v>0</v>
      </c>
      <c r="G26" s="81">
        <f>I25*E25/100</f>
        <v>0</v>
      </c>
      <c r="H26" s="82"/>
      <c r="I26" s="82"/>
      <c r="J26" s="54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6" t="s">
        <v>4</v>
      </c>
      <c r="C27" s="19"/>
      <c r="D27" s="22"/>
      <c r="E27" s="19"/>
      <c r="F27" s="20"/>
      <c r="G27" s="83">
        <f>CenaCelkemBezDPH-(ZakladDPHSni+ZakladDPHZakl)</f>
        <v>0</v>
      </c>
      <c r="H27" s="83"/>
      <c r="I27" s="83"/>
      <c r="J27" s="61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65" t="s">
        <v>23</v>
      </c>
      <c r="C28" s="166"/>
      <c r="D28" s="166"/>
      <c r="E28" s="167"/>
      <c r="F28" s="168"/>
      <c r="G28" s="169">
        <f>IF(A28&gt;50, ROUNDUP(A27, 0), ROUNDDOWN(A27, 0))</f>
        <v>0</v>
      </c>
      <c r="H28" s="169"/>
      <c r="I28" s="169"/>
      <c r="J28" s="170" t="str">
        <f t="shared" si="0"/>
        <v>CZK</v>
      </c>
    </row>
    <row r="29" spans="1:10" ht="27.75" hidden="1" customHeight="1" thickBot="1" x14ac:dyDescent="0.25">
      <c r="A29" s="3"/>
      <c r="B29" s="165" t="s">
        <v>35</v>
      </c>
      <c r="C29" s="171"/>
      <c r="D29" s="171"/>
      <c r="E29" s="171"/>
      <c r="F29" s="171"/>
      <c r="G29" s="172">
        <f>ZakladDPHSni+DPHSni+ZakladDPHZakl+DPHZakl+Zaokrouhleni</f>
        <v>0</v>
      </c>
      <c r="H29" s="172"/>
      <c r="I29" s="172"/>
      <c r="J29" s="173" t="s">
        <v>56</v>
      </c>
    </row>
    <row r="30" spans="1:10" ht="12.75" customHeight="1" x14ac:dyDescent="0.2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 x14ac:dyDescent="0.2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43086</v>
      </c>
      <c r="I32" s="38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">
      <c r="A35" s="3"/>
      <c r="B35" s="3"/>
      <c r="C35" s="4"/>
      <c r="D35" s="92" t="s">
        <v>2</v>
      </c>
      <c r="E35" s="92"/>
      <c r="F35" s="4"/>
      <c r="G35" s="44"/>
      <c r="H35" s="12" t="s">
        <v>3</v>
      </c>
      <c r="I35" s="44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2" t="s">
        <v>16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customHeight="1" x14ac:dyDescent="0.2">
      <c r="A38" s="131" t="s">
        <v>37</v>
      </c>
      <c r="B38" s="135" t="s">
        <v>17</v>
      </c>
      <c r="C38" s="136" t="s">
        <v>5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18</v>
      </c>
      <c r="I38" s="140" t="s">
        <v>1</v>
      </c>
      <c r="J38" s="141" t="s">
        <v>0</v>
      </c>
    </row>
    <row r="39" spans="1:10" ht="25.5" hidden="1" customHeight="1" x14ac:dyDescent="0.2">
      <c r="A39" s="131">
        <v>1</v>
      </c>
      <c r="B39" s="142" t="s">
        <v>51</v>
      </c>
      <c r="C39" s="143"/>
      <c r="D39" s="144"/>
      <c r="E39" s="144"/>
      <c r="F39" s="145">
        <f>'02 02 Naklady'!AE96+'01 01 Pol'!AE42</f>
        <v>0</v>
      </c>
      <c r="G39" s="146">
        <f>'02 02 Naklady'!AF96+'01 01 Pol'!AF42</f>
        <v>0</v>
      </c>
      <c r="H39" s="147"/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1">
        <v>2</v>
      </c>
      <c r="B40" s="150" t="s">
        <v>52</v>
      </c>
      <c r="C40" s="151" t="s">
        <v>53</v>
      </c>
      <c r="D40" s="152"/>
      <c r="E40" s="152"/>
      <c r="F40" s="153">
        <f>'02 02 Naklady'!AE96</f>
        <v>0</v>
      </c>
      <c r="G40" s="154">
        <f>'02 02 Naklady'!AF96</f>
        <v>0</v>
      </c>
      <c r="H40" s="154"/>
      <c r="I40" s="155">
        <f>F40+G40+H40</f>
        <v>0</v>
      </c>
      <c r="J40" s="156" t="str">
        <f>IF(CenaCelkemVypocet=0,"",I40/CenaCelkemVypocet*100)</f>
        <v/>
      </c>
    </row>
    <row r="41" spans="1:10" ht="25.5" customHeight="1" x14ac:dyDescent="0.2">
      <c r="A41" s="131">
        <v>3</v>
      </c>
      <c r="B41" s="157" t="s">
        <v>52</v>
      </c>
      <c r="C41" s="143" t="s">
        <v>53</v>
      </c>
      <c r="D41" s="144"/>
      <c r="E41" s="144"/>
      <c r="F41" s="158">
        <f>'02 02 Naklady'!AE96</f>
        <v>0</v>
      </c>
      <c r="G41" s="147">
        <f>'02 02 Naklady'!AF96</f>
        <v>0</v>
      </c>
      <c r="H41" s="147"/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1">
        <v>2</v>
      </c>
      <c r="B42" s="150" t="s">
        <v>54</v>
      </c>
      <c r="C42" s="151" t="s">
        <v>44</v>
      </c>
      <c r="D42" s="152"/>
      <c r="E42" s="152"/>
      <c r="F42" s="153">
        <f>'01 01 Pol'!AE42</f>
        <v>0</v>
      </c>
      <c r="G42" s="154">
        <f>'01 01 Pol'!AF42</f>
        <v>0</v>
      </c>
      <c r="H42" s="154"/>
      <c r="I42" s="155">
        <f>F42+G42+H42</f>
        <v>0</v>
      </c>
      <c r="J42" s="156" t="str">
        <f>IF(CenaCelkemVypocet=0,"",I42/CenaCelkemVypocet*100)</f>
        <v/>
      </c>
    </row>
    <row r="43" spans="1:10" ht="25.5" customHeight="1" x14ac:dyDescent="0.2">
      <c r="A43" s="131">
        <v>3</v>
      </c>
      <c r="B43" s="157" t="s">
        <v>54</v>
      </c>
      <c r="C43" s="143" t="s">
        <v>44</v>
      </c>
      <c r="D43" s="144"/>
      <c r="E43" s="144"/>
      <c r="F43" s="158">
        <f>'01 01 Pol'!AE42</f>
        <v>0</v>
      </c>
      <c r="G43" s="147">
        <f>'01 01 Pol'!AF42</f>
        <v>0</v>
      </c>
      <c r="H43" s="147"/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">
      <c r="A44" s="131"/>
      <c r="B44" s="159" t="s">
        <v>55</v>
      </c>
      <c r="C44" s="160"/>
      <c r="D44" s="160"/>
      <c r="E44" s="160"/>
      <c r="F44" s="161">
        <f>SUMIF(A39:A43,"=1",F39:F43)</f>
        <v>0</v>
      </c>
      <c r="G44" s="162">
        <f>SUMIF(A39:A43,"=1",G39:G43)</f>
        <v>0</v>
      </c>
      <c r="H44" s="162">
        <f>SUMIF(A39:A43,"=1",H39:H43)</f>
        <v>0</v>
      </c>
      <c r="I44" s="163">
        <f>SUMIF(A39:A43,"=1",I39:I43)</f>
        <v>0</v>
      </c>
      <c r="J44" s="164">
        <f>SUMIF(A39:A43,"=1",J39:J43)</f>
        <v>0</v>
      </c>
    </row>
    <row r="48" spans="1:10" ht="15.75" x14ac:dyDescent="0.25">
      <c r="B48" s="174" t="s">
        <v>57</v>
      </c>
    </row>
    <row r="50" spans="1:10" ht="25.5" customHeight="1" x14ac:dyDescent="0.2">
      <c r="A50" s="175"/>
      <c r="B50" s="178" t="s">
        <v>17</v>
      </c>
      <c r="C50" s="178" t="s">
        <v>5</v>
      </c>
      <c r="D50" s="179"/>
      <c r="E50" s="179"/>
      <c r="F50" s="180" t="s">
        <v>58</v>
      </c>
      <c r="G50" s="180"/>
      <c r="H50" s="180"/>
      <c r="I50" s="180" t="s">
        <v>29</v>
      </c>
      <c r="J50" s="180" t="s">
        <v>0</v>
      </c>
    </row>
    <row r="51" spans="1:10" ht="25.5" customHeight="1" x14ac:dyDescent="0.2">
      <c r="A51" s="176"/>
      <c r="B51" s="181" t="s">
        <v>59</v>
      </c>
      <c r="C51" s="182" t="s">
        <v>60</v>
      </c>
      <c r="D51" s="183"/>
      <c r="E51" s="183"/>
      <c r="F51" s="188" t="s">
        <v>24</v>
      </c>
      <c r="G51" s="189"/>
      <c r="H51" s="189"/>
      <c r="I51" s="189">
        <f>'02 02 Naklady'!G8</f>
        <v>0</v>
      </c>
      <c r="J51" s="186" t="str">
        <f>IF(I60=0,"",I51/I60*100)</f>
        <v/>
      </c>
    </row>
    <row r="52" spans="1:10" ht="25.5" customHeight="1" x14ac:dyDescent="0.2">
      <c r="A52" s="176"/>
      <c r="B52" s="181" t="s">
        <v>61</v>
      </c>
      <c r="C52" s="182" t="s">
        <v>62</v>
      </c>
      <c r="D52" s="183"/>
      <c r="E52" s="183"/>
      <c r="F52" s="188" t="s">
        <v>24</v>
      </c>
      <c r="G52" s="189"/>
      <c r="H52" s="189"/>
      <c r="I52" s="189">
        <f>'02 02 Naklady'!G49</f>
        <v>0</v>
      </c>
      <c r="J52" s="186" t="str">
        <f>IF(I60=0,"",I52/I60*100)</f>
        <v/>
      </c>
    </row>
    <row r="53" spans="1:10" ht="25.5" customHeight="1" x14ac:dyDescent="0.2">
      <c r="A53" s="176"/>
      <c r="B53" s="181" t="s">
        <v>63</v>
      </c>
      <c r="C53" s="182" t="s">
        <v>64</v>
      </c>
      <c r="D53" s="183"/>
      <c r="E53" s="183"/>
      <c r="F53" s="188" t="s">
        <v>24</v>
      </c>
      <c r="G53" s="189"/>
      <c r="H53" s="189"/>
      <c r="I53" s="189">
        <f>'01 01 Pol'!G8</f>
        <v>0</v>
      </c>
      <c r="J53" s="186" t="str">
        <f>IF(I60=0,"",I53/I60*100)</f>
        <v/>
      </c>
    </row>
    <row r="54" spans="1:10" ht="25.5" customHeight="1" x14ac:dyDescent="0.2">
      <c r="A54" s="176"/>
      <c r="B54" s="181" t="s">
        <v>65</v>
      </c>
      <c r="C54" s="182" t="s">
        <v>66</v>
      </c>
      <c r="D54" s="183"/>
      <c r="E54" s="183"/>
      <c r="F54" s="188" t="s">
        <v>24</v>
      </c>
      <c r="G54" s="189"/>
      <c r="H54" s="189"/>
      <c r="I54" s="189">
        <f>'01 01 Pol'!G11</f>
        <v>0</v>
      </c>
      <c r="J54" s="186" t="str">
        <f>IF(I60=0,"",I54/I60*100)</f>
        <v/>
      </c>
    </row>
    <row r="55" spans="1:10" ht="25.5" customHeight="1" x14ac:dyDescent="0.2">
      <c r="A55" s="176"/>
      <c r="B55" s="181" t="s">
        <v>67</v>
      </c>
      <c r="C55" s="182" t="s">
        <v>68</v>
      </c>
      <c r="D55" s="183"/>
      <c r="E55" s="183"/>
      <c r="F55" s="188" t="s">
        <v>24</v>
      </c>
      <c r="G55" s="189"/>
      <c r="H55" s="189"/>
      <c r="I55" s="189">
        <f>'01 01 Pol'!G14</f>
        <v>0</v>
      </c>
      <c r="J55" s="186" t="str">
        <f>IF(I60=0,"",I55/I60*100)</f>
        <v/>
      </c>
    </row>
    <row r="56" spans="1:10" ht="25.5" customHeight="1" x14ac:dyDescent="0.2">
      <c r="A56" s="176"/>
      <c r="B56" s="181" t="s">
        <v>69</v>
      </c>
      <c r="C56" s="182" t="s">
        <v>70</v>
      </c>
      <c r="D56" s="183"/>
      <c r="E56" s="183"/>
      <c r="F56" s="188" t="s">
        <v>24</v>
      </c>
      <c r="G56" s="189"/>
      <c r="H56" s="189"/>
      <c r="I56" s="189">
        <f>'01 01 Pol'!G25</f>
        <v>0</v>
      </c>
      <c r="J56" s="186" t="str">
        <f>IF(I60=0,"",I56/I60*100)</f>
        <v/>
      </c>
    </row>
    <row r="57" spans="1:10" ht="25.5" customHeight="1" x14ac:dyDescent="0.2">
      <c r="A57" s="176"/>
      <c r="B57" s="181" t="s">
        <v>71</v>
      </c>
      <c r="C57" s="182" t="s">
        <v>72</v>
      </c>
      <c r="D57" s="183"/>
      <c r="E57" s="183"/>
      <c r="F57" s="188" t="s">
        <v>24</v>
      </c>
      <c r="G57" s="189"/>
      <c r="H57" s="189"/>
      <c r="I57" s="189">
        <f>'01 01 Pol'!G34</f>
        <v>0</v>
      </c>
      <c r="J57" s="186" t="str">
        <f>IF(I60=0,"",I57/I60*100)</f>
        <v/>
      </c>
    </row>
    <row r="58" spans="1:10" ht="25.5" customHeight="1" x14ac:dyDescent="0.2">
      <c r="A58" s="176"/>
      <c r="B58" s="181" t="s">
        <v>73</v>
      </c>
      <c r="C58" s="182" t="s">
        <v>74</v>
      </c>
      <c r="D58" s="183"/>
      <c r="E58" s="183"/>
      <c r="F58" s="188" t="s">
        <v>24</v>
      </c>
      <c r="G58" s="189"/>
      <c r="H58" s="189"/>
      <c r="I58" s="189">
        <f>'01 01 Pol'!G37</f>
        <v>0</v>
      </c>
      <c r="J58" s="186" t="str">
        <f>IF(I60=0,"",I58/I60*100)</f>
        <v/>
      </c>
    </row>
    <row r="59" spans="1:10" ht="25.5" customHeight="1" x14ac:dyDescent="0.2">
      <c r="A59" s="176"/>
      <c r="B59" s="181" t="s">
        <v>75</v>
      </c>
      <c r="C59" s="182" t="s">
        <v>76</v>
      </c>
      <c r="D59" s="183"/>
      <c r="E59" s="183"/>
      <c r="F59" s="188" t="s">
        <v>25</v>
      </c>
      <c r="G59" s="189"/>
      <c r="H59" s="189"/>
      <c r="I59" s="189">
        <f>'01 01 Pol'!G20</f>
        <v>0</v>
      </c>
      <c r="J59" s="186" t="str">
        <f>IF(I60=0,"",I59/I60*100)</f>
        <v/>
      </c>
    </row>
    <row r="60" spans="1:10" ht="25.5" customHeight="1" x14ac:dyDescent="0.2">
      <c r="A60" s="177"/>
      <c r="B60" s="184" t="s">
        <v>1</v>
      </c>
      <c r="C60" s="184"/>
      <c r="D60" s="185"/>
      <c r="E60" s="185"/>
      <c r="F60" s="190"/>
      <c r="G60" s="191"/>
      <c r="H60" s="191"/>
      <c r="I60" s="191">
        <f>SUM(I51:I59)</f>
        <v>0</v>
      </c>
      <c r="J60" s="187">
        <f>SUM(J51:J59)</f>
        <v>0</v>
      </c>
    </row>
    <row r="61" spans="1:10" x14ac:dyDescent="0.2">
      <c r="F61" s="129"/>
      <c r="G61" s="128"/>
      <c r="H61" s="129"/>
      <c r="I61" s="128"/>
      <c r="J61" s="130"/>
    </row>
    <row r="62" spans="1:10" x14ac:dyDescent="0.2">
      <c r="F62" s="129"/>
      <c r="G62" s="128"/>
      <c r="H62" s="129"/>
      <c r="I62" s="128"/>
      <c r="J62" s="130"/>
    </row>
    <row r="63" spans="1:10" x14ac:dyDescent="0.2">
      <c r="F63" s="129"/>
      <c r="G63" s="128"/>
      <c r="H63" s="129"/>
      <c r="I63" s="128"/>
      <c r="J63" s="130"/>
    </row>
  </sheetData>
  <sheetProtection password="DF5D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8" t="s">
        <v>6</v>
      </c>
      <c r="B1" s="98"/>
      <c r="C1" s="99"/>
      <c r="D1" s="98"/>
      <c r="E1" s="98"/>
      <c r="F1" s="98"/>
      <c r="G1" s="98"/>
    </row>
    <row r="2" spans="1:7" ht="24.95" customHeight="1" x14ac:dyDescent="0.2">
      <c r="A2" s="76" t="s">
        <v>7</v>
      </c>
      <c r="B2" s="75"/>
      <c r="C2" s="100"/>
      <c r="D2" s="100"/>
      <c r="E2" s="100"/>
      <c r="F2" s="100"/>
      <c r="G2" s="101"/>
    </row>
    <row r="3" spans="1:7" ht="24.95" customHeight="1" x14ac:dyDescent="0.2">
      <c r="A3" s="76" t="s">
        <v>8</v>
      </c>
      <c r="B3" s="75"/>
      <c r="C3" s="100"/>
      <c r="D3" s="100"/>
      <c r="E3" s="100"/>
      <c r="F3" s="100"/>
      <c r="G3" s="101"/>
    </row>
    <row r="4" spans="1:7" ht="24.95" customHeight="1" x14ac:dyDescent="0.2">
      <c r="A4" s="76" t="s">
        <v>9</v>
      </c>
      <c r="B4" s="75"/>
      <c r="C4" s="100"/>
      <c r="D4" s="100"/>
      <c r="E4" s="100"/>
      <c r="F4" s="100"/>
      <c r="G4" s="101"/>
    </row>
    <row r="5" spans="1:7" x14ac:dyDescent="0.2">
      <c r="B5" s="6"/>
      <c r="C5" s="7"/>
      <c r="D5" s="8"/>
    </row>
  </sheetData>
  <sheetProtection password="DF5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4" t="s">
        <v>79</v>
      </c>
      <c r="B1" s="194"/>
      <c r="C1" s="194"/>
      <c r="D1" s="194"/>
      <c r="E1" s="194"/>
      <c r="F1" s="194"/>
      <c r="G1" s="194"/>
      <c r="AG1" t="s">
        <v>80</v>
      </c>
    </row>
    <row r="2" spans="1:60" ht="24.95" customHeight="1" x14ac:dyDescent="0.2">
      <c r="A2" s="195" t="s">
        <v>7</v>
      </c>
      <c r="B2" s="75" t="s">
        <v>43</v>
      </c>
      <c r="C2" s="198" t="s">
        <v>44</v>
      </c>
      <c r="D2" s="196"/>
      <c r="E2" s="196"/>
      <c r="F2" s="196"/>
      <c r="G2" s="197"/>
      <c r="AG2" t="s">
        <v>81</v>
      </c>
    </row>
    <row r="3" spans="1:60" ht="24.95" customHeight="1" x14ac:dyDescent="0.2">
      <c r="A3" s="195" t="s">
        <v>8</v>
      </c>
      <c r="B3" s="75" t="s">
        <v>52</v>
      </c>
      <c r="C3" s="198" t="s">
        <v>53</v>
      </c>
      <c r="D3" s="196"/>
      <c r="E3" s="196"/>
      <c r="F3" s="196"/>
      <c r="G3" s="197"/>
      <c r="AC3" s="127" t="s">
        <v>82</v>
      </c>
      <c r="AG3" t="s">
        <v>83</v>
      </c>
    </row>
    <row r="4" spans="1:60" ht="24.95" customHeight="1" x14ac:dyDescent="0.2">
      <c r="A4" s="199" t="s">
        <v>9</v>
      </c>
      <c r="B4" s="200" t="s">
        <v>52</v>
      </c>
      <c r="C4" s="201" t="s">
        <v>53</v>
      </c>
      <c r="D4" s="202"/>
      <c r="E4" s="202"/>
      <c r="F4" s="202"/>
      <c r="G4" s="203"/>
      <c r="AG4" t="s">
        <v>84</v>
      </c>
    </row>
    <row r="5" spans="1:60" x14ac:dyDescent="0.2">
      <c r="D5" s="193"/>
    </row>
    <row r="6" spans="1:60" ht="38.25" x14ac:dyDescent="0.2">
      <c r="A6" s="205" t="s">
        <v>85</v>
      </c>
      <c r="B6" s="207" t="s">
        <v>86</v>
      </c>
      <c r="C6" s="207" t="s">
        <v>87</v>
      </c>
      <c r="D6" s="206" t="s">
        <v>88</v>
      </c>
      <c r="E6" s="205" t="s">
        <v>89</v>
      </c>
      <c r="F6" s="204" t="s">
        <v>90</v>
      </c>
      <c r="G6" s="205" t="s">
        <v>29</v>
      </c>
      <c r="H6" s="208" t="s">
        <v>30</v>
      </c>
      <c r="I6" s="208" t="s">
        <v>91</v>
      </c>
      <c r="J6" s="208" t="s">
        <v>31</v>
      </c>
      <c r="K6" s="208" t="s">
        <v>92</v>
      </c>
      <c r="L6" s="208" t="s">
        <v>93</v>
      </c>
      <c r="M6" s="208" t="s">
        <v>94</v>
      </c>
      <c r="N6" s="208" t="s">
        <v>95</v>
      </c>
      <c r="O6" s="208" t="s">
        <v>96</v>
      </c>
      <c r="P6" s="208" t="s">
        <v>97</v>
      </c>
      <c r="Q6" s="208" t="s">
        <v>98</v>
      </c>
      <c r="R6" s="208" t="s">
        <v>99</v>
      </c>
      <c r="S6" s="208" t="s">
        <v>100</v>
      </c>
      <c r="T6" s="208" t="s">
        <v>101</v>
      </c>
      <c r="U6" s="208" t="s">
        <v>102</v>
      </c>
      <c r="V6" s="208" t="s">
        <v>103</v>
      </c>
      <c r="W6" s="208" t="s">
        <v>104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1:60" x14ac:dyDescent="0.2">
      <c r="A8" s="222" t="s">
        <v>105</v>
      </c>
      <c r="B8" s="223" t="s">
        <v>59</v>
      </c>
      <c r="C8" s="238" t="s">
        <v>60</v>
      </c>
      <c r="D8" s="224"/>
      <c r="E8" s="225"/>
      <c r="F8" s="226"/>
      <c r="G8" s="226">
        <f>SUMIF(AG9:AG48,"&lt;&gt;NOR",G9:G48)</f>
        <v>0</v>
      </c>
      <c r="H8" s="226"/>
      <c r="I8" s="226">
        <f>SUM(I9:I48)</f>
        <v>0</v>
      </c>
      <c r="J8" s="226"/>
      <c r="K8" s="226">
        <f>SUM(K9:K48)</f>
        <v>0</v>
      </c>
      <c r="L8" s="226"/>
      <c r="M8" s="226">
        <f>SUM(M9:M48)</f>
        <v>0</v>
      </c>
      <c r="N8" s="226"/>
      <c r="O8" s="226">
        <f>SUM(O9:O48)</f>
        <v>0</v>
      </c>
      <c r="P8" s="226"/>
      <c r="Q8" s="226">
        <f>SUM(Q9:Q48)</f>
        <v>0</v>
      </c>
      <c r="R8" s="226"/>
      <c r="S8" s="226"/>
      <c r="T8" s="227"/>
      <c r="U8" s="221"/>
      <c r="V8" s="221">
        <f>SUM(V9:V48)</f>
        <v>0</v>
      </c>
      <c r="W8" s="221"/>
      <c r="AG8" t="s">
        <v>106</v>
      </c>
    </row>
    <row r="9" spans="1:60" outlineLevel="1" x14ac:dyDescent="0.2">
      <c r="A9" s="228">
        <v>1</v>
      </c>
      <c r="B9" s="229" t="s">
        <v>107</v>
      </c>
      <c r="C9" s="239" t="s">
        <v>108</v>
      </c>
      <c r="D9" s="230" t="s">
        <v>109</v>
      </c>
      <c r="E9" s="231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/>
      <c r="S9" s="233" t="s">
        <v>110</v>
      </c>
      <c r="T9" s="234" t="s">
        <v>111</v>
      </c>
      <c r="U9" s="218">
        <v>0</v>
      </c>
      <c r="V9" s="218">
        <f>ROUND(E9*U9,2)</f>
        <v>0</v>
      </c>
      <c r="W9" s="218"/>
      <c r="X9" s="209"/>
      <c r="Y9" s="209"/>
      <c r="Z9" s="209"/>
      <c r="AA9" s="209"/>
      <c r="AB9" s="209"/>
      <c r="AC9" s="209"/>
      <c r="AD9" s="209"/>
      <c r="AE9" s="209"/>
      <c r="AF9" s="209"/>
      <c r="AG9" s="209" t="s">
        <v>112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ht="45" outlineLevel="1" x14ac:dyDescent="0.2">
      <c r="A10" s="216"/>
      <c r="B10" s="217"/>
      <c r="C10" s="240" t="s">
        <v>113</v>
      </c>
      <c r="D10" s="236"/>
      <c r="E10" s="236"/>
      <c r="F10" s="236"/>
      <c r="G10" s="236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09"/>
      <c r="Y10" s="209"/>
      <c r="Z10" s="209"/>
      <c r="AA10" s="209"/>
      <c r="AB10" s="209"/>
      <c r="AC10" s="209"/>
      <c r="AD10" s="209"/>
      <c r="AE10" s="209"/>
      <c r="AF10" s="209"/>
      <c r="AG10" s="209" t="s">
        <v>114</v>
      </c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35" t="str">
        <f>C10</f>
        <v>Vybudování  zpevněných  ploch  pro  skladování  materiálu,  doprava  a  osazení  kontejnerů  pro skladování. Doprava a osazení mobilní buňky toalety. Doprava a osazení dočasného oplocení staveniště. Doprava a osazení kanceláří stavby a technického dozoru.	 Zřízení vnitrostaveništního rozvodu energie do 5 kV od připojení na hlavní přívod na staveništi včetně rozvaděčů pro připojení přenosných zásuvkových skříní včetně.	 Vybudování měřících odběrných míst. Zřízení odběrných míst včetně měření odběru vody pro potřeby stavby.</v>
      </c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16"/>
      <c r="B11" s="217"/>
      <c r="C11" s="241" t="s">
        <v>63</v>
      </c>
      <c r="D11" s="219"/>
      <c r="E11" s="220">
        <v>1</v>
      </c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09"/>
      <c r="Y11" s="209"/>
      <c r="Z11" s="209"/>
      <c r="AA11" s="209"/>
      <c r="AB11" s="209"/>
      <c r="AC11" s="209"/>
      <c r="AD11" s="209"/>
      <c r="AE11" s="209"/>
      <c r="AF11" s="209"/>
      <c r="AG11" s="209" t="s">
        <v>115</v>
      </c>
      <c r="AH11" s="209">
        <v>0</v>
      </c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outlineLevel="1" x14ac:dyDescent="0.2">
      <c r="A12" s="216"/>
      <c r="B12" s="217"/>
      <c r="C12" s="241" t="s">
        <v>116</v>
      </c>
      <c r="D12" s="219"/>
      <c r="E12" s="220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09"/>
      <c r="Y12" s="209"/>
      <c r="Z12" s="209"/>
      <c r="AA12" s="209"/>
      <c r="AB12" s="209"/>
      <c r="AC12" s="209"/>
      <c r="AD12" s="209"/>
      <c r="AE12" s="209"/>
      <c r="AF12" s="209"/>
      <c r="AG12" s="209" t="s">
        <v>115</v>
      </c>
      <c r="AH12" s="209">
        <v>0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 x14ac:dyDescent="0.2">
      <c r="A13" s="216"/>
      <c r="B13" s="217"/>
      <c r="C13" s="241" t="s">
        <v>116</v>
      </c>
      <c r="D13" s="219"/>
      <c r="E13" s="220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09"/>
      <c r="Y13" s="209"/>
      <c r="Z13" s="209"/>
      <c r="AA13" s="209"/>
      <c r="AB13" s="209"/>
      <c r="AC13" s="209"/>
      <c r="AD13" s="209"/>
      <c r="AE13" s="209"/>
      <c r="AF13" s="209"/>
      <c r="AG13" s="209" t="s">
        <v>115</v>
      </c>
      <c r="AH13" s="209">
        <v>0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outlineLevel="1" x14ac:dyDescent="0.2">
      <c r="A14" s="216"/>
      <c r="B14" s="217"/>
      <c r="C14" s="241" t="s">
        <v>116</v>
      </c>
      <c r="D14" s="219"/>
      <c r="E14" s="220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09"/>
      <c r="Y14" s="209"/>
      <c r="Z14" s="209"/>
      <c r="AA14" s="209"/>
      <c r="AB14" s="209"/>
      <c r="AC14" s="209"/>
      <c r="AD14" s="209"/>
      <c r="AE14" s="209"/>
      <c r="AF14" s="209"/>
      <c r="AG14" s="209" t="s">
        <v>115</v>
      </c>
      <c r="AH14" s="209">
        <v>0</v>
      </c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16"/>
      <c r="B15" s="217"/>
      <c r="C15" s="241" t="s">
        <v>116</v>
      </c>
      <c r="D15" s="219"/>
      <c r="E15" s="220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09"/>
      <c r="Y15" s="209"/>
      <c r="Z15" s="209"/>
      <c r="AA15" s="209"/>
      <c r="AB15" s="209"/>
      <c r="AC15" s="209"/>
      <c r="AD15" s="209"/>
      <c r="AE15" s="209"/>
      <c r="AF15" s="209"/>
      <c r="AG15" s="209" t="s">
        <v>115</v>
      </c>
      <c r="AH15" s="209">
        <v>0</v>
      </c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outlineLevel="1" x14ac:dyDescent="0.2">
      <c r="A16" s="216"/>
      <c r="B16" s="217"/>
      <c r="C16" s="241" t="s">
        <v>116</v>
      </c>
      <c r="D16" s="219"/>
      <c r="E16" s="220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09"/>
      <c r="Y16" s="209"/>
      <c r="Z16" s="209"/>
      <c r="AA16" s="209"/>
      <c r="AB16" s="209"/>
      <c r="AC16" s="209"/>
      <c r="AD16" s="209"/>
      <c r="AE16" s="209"/>
      <c r="AF16" s="209"/>
      <c r="AG16" s="209" t="s">
        <v>115</v>
      </c>
      <c r="AH16" s="209">
        <v>0</v>
      </c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16"/>
      <c r="B17" s="217"/>
      <c r="C17" s="241" t="s">
        <v>116</v>
      </c>
      <c r="D17" s="219"/>
      <c r="E17" s="220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09"/>
      <c r="Y17" s="209"/>
      <c r="Z17" s="209"/>
      <c r="AA17" s="209"/>
      <c r="AB17" s="209"/>
      <c r="AC17" s="209"/>
      <c r="AD17" s="209"/>
      <c r="AE17" s="209"/>
      <c r="AF17" s="209"/>
      <c r="AG17" s="209" t="s">
        <v>115</v>
      </c>
      <c r="AH17" s="209">
        <v>0</v>
      </c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16"/>
      <c r="B18" s="217"/>
      <c r="C18" s="241" t="s">
        <v>116</v>
      </c>
      <c r="D18" s="219"/>
      <c r="E18" s="220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09"/>
      <c r="Y18" s="209"/>
      <c r="Z18" s="209"/>
      <c r="AA18" s="209"/>
      <c r="AB18" s="209"/>
      <c r="AC18" s="209"/>
      <c r="AD18" s="209"/>
      <c r="AE18" s="209"/>
      <c r="AF18" s="209"/>
      <c r="AG18" s="209" t="s">
        <v>115</v>
      </c>
      <c r="AH18" s="209">
        <v>0</v>
      </c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outlineLevel="1" x14ac:dyDescent="0.2">
      <c r="A19" s="216"/>
      <c r="B19" s="217"/>
      <c r="C19" s="241" t="s">
        <v>116</v>
      </c>
      <c r="D19" s="219"/>
      <c r="E19" s="220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09"/>
      <c r="Y19" s="209"/>
      <c r="Z19" s="209"/>
      <c r="AA19" s="209"/>
      <c r="AB19" s="209"/>
      <c r="AC19" s="209"/>
      <c r="AD19" s="209"/>
      <c r="AE19" s="209"/>
      <c r="AF19" s="209"/>
      <c r="AG19" s="209" t="s">
        <v>115</v>
      </c>
      <c r="AH19" s="209">
        <v>0</v>
      </c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outlineLevel="1" x14ac:dyDescent="0.2">
      <c r="A20" s="216"/>
      <c r="B20" s="217"/>
      <c r="C20" s="241" t="s">
        <v>116</v>
      </c>
      <c r="D20" s="219"/>
      <c r="E20" s="220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09"/>
      <c r="Y20" s="209"/>
      <c r="Z20" s="209"/>
      <c r="AA20" s="209"/>
      <c r="AB20" s="209"/>
      <c r="AC20" s="209"/>
      <c r="AD20" s="209"/>
      <c r="AE20" s="209"/>
      <c r="AF20" s="209"/>
      <c r="AG20" s="209" t="s">
        <v>115</v>
      </c>
      <c r="AH20" s="209">
        <v>0</v>
      </c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outlineLevel="1" x14ac:dyDescent="0.2">
      <c r="A21" s="216"/>
      <c r="B21" s="217"/>
      <c r="C21" s="241" t="s">
        <v>116</v>
      </c>
      <c r="D21" s="219"/>
      <c r="E21" s="220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09"/>
      <c r="Y21" s="209"/>
      <c r="Z21" s="209"/>
      <c r="AA21" s="209"/>
      <c r="AB21" s="209"/>
      <c r="AC21" s="209"/>
      <c r="AD21" s="209"/>
      <c r="AE21" s="209"/>
      <c r="AF21" s="209"/>
      <c r="AG21" s="209" t="s">
        <v>115</v>
      </c>
      <c r="AH21" s="209">
        <v>0</v>
      </c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outlineLevel="1" x14ac:dyDescent="0.2">
      <c r="A22" s="216"/>
      <c r="B22" s="217"/>
      <c r="C22" s="241" t="s">
        <v>116</v>
      </c>
      <c r="D22" s="219"/>
      <c r="E22" s="220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09"/>
      <c r="Y22" s="209"/>
      <c r="Z22" s="209"/>
      <c r="AA22" s="209"/>
      <c r="AB22" s="209"/>
      <c r="AC22" s="209"/>
      <c r="AD22" s="209"/>
      <c r="AE22" s="209"/>
      <c r="AF22" s="209"/>
      <c r="AG22" s="209" t="s">
        <v>115</v>
      </c>
      <c r="AH22" s="209">
        <v>0</v>
      </c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outlineLevel="1" x14ac:dyDescent="0.2">
      <c r="A23" s="216"/>
      <c r="B23" s="217"/>
      <c r="C23" s="241" t="s">
        <v>116</v>
      </c>
      <c r="D23" s="219"/>
      <c r="E23" s="220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09"/>
      <c r="Y23" s="209"/>
      <c r="Z23" s="209"/>
      <c r="AA23" s="209"/>
      <c r="AB23" s="209"/>
      <c r="AC23" s="209"/>
      <c r="AD23" s="209"/>
      <c r="AE23" s="209"/>
      <c r="AF23" s="209"/>
      <c r="AG23" s="209" t="s">
        <v>115</v>
      </c>
      <c r="AH23" s="209">
        <v>0</v>
      </c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outlineLevel="1" x14ac:dyDescent="0.2">
      <c r="A24" s="216"/>
      <c r="B24" s="217"/>
      <c r="C24" s="241" t="s">
        <v>116</v>
      </c>
      <c r="D24" s="219"/>
      <c r="E24" s="220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09"/>
      <c r="Y24" s="209"/>
      <c r="Z24" s="209"/>
      <c r="AA24" s="209"/>
      <c r="AB24" s="209"/>
      <c r="AC24" s="209"/>
      <c r="AD24" s="209"/>
      <c r="AE24" s="209"/>
      <c r="AF24" s="209"/>
      <c r="AG24" s="209" t="s">
        <v>115</v>
      </c>
      <c r="AH24" s="209">
        <v>0</v>
      </c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outlineLevel="1" x14ac:dyDescent="0.2">
      <c r="A25" s="216"/>
      <c r="B25" s="217"/>
      <c r="C25" s="241" t="s">
        <v>116</v>
      </c>
      <c r="D25" s="219"/>
      <c r="E25" s="220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09"/>
      <c r="Y25" s="209"/>
      <c r="Z25" s="209"/>
      <c r="AA25" s="209"/>
      <c r="AB25" s="209"/>
      <c r="AC25" s="209"/>
      <c r="AD25" s="209"/>
      <c r="AE25" s="209"/>
      <c r="AF25" s="209"/>
      <c r="AG25" s="209" t="s">
        <v>115</v>
      </c>
      <c r="AH25" s="209">
        <v>0</v>
      </c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outlineLevel="1" x14ac:dyDescent="0.2">
      <c r="A26" s="216"/>
      <c r="B26" s="217"/>
      <c r="C26" s="241" t="s">
        <v>116</v>
      </c>
      <c r="D26" s="219"/>
      <c r="E26" s="220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09"/>
      <c r="Y26" s="209"/>
      <c r="Z26" s="209"/>
      <c r="AA26" s="209"/>
      <c r="AB26" s="209"/>
      <c r="AC26" s="209"/>
      <c r="AD26" s="209"/>
      <c r="AE26" s="209"/>
      <c r="AF26" s="209"/>
      <c r="AG26" s="209" t="s">
        <v>115</v>
      </c>
      <c r="AH26" s="209">
        <v>0</v>
      </c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outlineLevel="1" x14ac:dyDescent="0.2">
      <c r="A27" s="216"/>
      <c r="B27" s="217"/>
      <c r="C27" s="241" t="s">
        <v>116</v>
      </c>
      <c r="D27" s="219"/>
      <c r="E27" s="220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09"/>
      <c r="Y27" s="209"/>
      <c r="Z27" s="209"/>
      <c r="AA27" s="209"/>
      <c r="AB27" s="209"/>
      <c r="AC27" s="209"/>
      <c r="AD27" s="209"/>
      <c r="AE27" s="209"/>
      <c r="AF27" s="209"/>
      <c r="AG27" s="209" t="s">
        <v>115</v>
      </c>
      <c r="AH27" s="209">
        <v>0</v>
      </c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</row>
    <row r="28" spans="1:60" outlineLevel="1" x14ac:dyDescent="0.2">
      <c r="A28" s="228">
        <v>2</v>
      </c>
      <c r="B28" s="229" t="s">
        <v>117</v>
      </c>
      <c r="C28" s="239" t="s">
        <v>118</v>
      </c>
      <c r="D28" s="230" t="s">
        <v>109</v>
      </c>
      <c r="E28" s="231">
        <v>1</v>
      </c>
      <c r="F28" s="232"/>
      <c r="G28" s="233">
        <f>ROUND(E28*F28,2)</f>
        <v>0</v>
      </c>
      <c r="H28" s="232"/>
      <c r="I28" s="233">
        <f>ROUND(E28*H28,2)</f>
        <v>0</v>
      </c>
      <c r="J28" s="232"/>
      <c r="K28" s="233">
        <f>ROUND(E28*J28,2)</f>
        <v>0</v>
      </c>
      <c r="L28" s="233">
        <v>21</v>
      </c>
      <c r="M28" s="233">
        <f>G28*(1+L28/100)</f>
        <v>0</v>
      </c>
      <c r="N28" s="233">
        <v>0</v>
      </c>
      <c r="O28" s="233">
        <f>ROUND(E28*N28,2)</f>
        <v>0</v>
      </c>
      <c r="P28" s="233">
        <v>0</v>
      </c>
      <c r="Q28" s="233">
        <f>ROUND(E28*P28,2)</f>
        <v>0</v>
      </c>
      <c r="R28" s="233"/>
      <c r="S28" s="233" t="s">
        <v>110</v>
      </c>
      <c r="T28" s="234" t="s">
        <v>111</v>
      </c>
      <c r="U28" s="218">
        <v>0</v>
      </c>
      <c r="V28" s="218">
        <f>ROUND(E28*U28,2)</f>
        <v>0</v>
      </c>
      <c r="W28" s="218"/>
      <c r="X28" s="209"/>
      <c r="Y28" s="209"/>
      <c r="Z28" s="209"/>
      <c r="AA28" s="209"/>
      <c r="AB28" s="209"/>
      <c r="AC28" s="209"/>
      <c r="AD28" s="209"/>
      <c r="AE28" s="209"/>
      <c r="AF28" s="209"/>
      <c r="AG28" s="209" t="s">
        <v>112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ht="33.75" outlineLevel="1" x14ac:dyDescent="0.2">
      <c r="A29" s="216"/>
      <c r="B29" s="217"/>
      <c r="C29" s="240" t="s">
        <v>119</v>
      </c>
      <c r="D29" s="236"/>
      <c r="E29" s="236"/>
      <c r="F29" s="236"/>
      <c r="G29" s="236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09"/>
      <c r="Y29" s="209"/>
      <c r="Z29" s="209"/>
      <c r="AA29" s="209"/>
      <c r="AB29" s="209"/>
      <c r="AC29" s="209"/>
      <c r="AD29" s="209"/>
      <c r="AE29" s="209"/>
      <c r="AF29" s="209"/>
      <c r="AG29" s="209" t="s">
        <v>114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35" t="str">
        <f>C29</f>
        <v>Opotřebení nebo pronájem skladovacích kontejnerů. Opotřebení a údržba mobilní buňky toalety. Opotřebení nebo pronájem dočasného oplocení staveniště. Opotřebení nebo pronájem kanceláří stavby a technického dozoru. Spotřeba  vody a  elektrické energie  pro potřebu sociálních  zařízení  a kanceláří  stavby. Úklid v prostorách sociálního zařízení a kanceláře.</v>
      </c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16"/>
      <c r="B30" s="217"/>
      <c r="C30" s="241" t="s">
        <v>63</v>
      </c>
      <c r="D30" s="219"/>
      <c r="E30" s="220">
        <v>1</v>
      </c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09"/>
      <c r="Y30" s="209"/>
      <c r="Z30" s="209"/>
      <c r="AA30" s="209"/>
      <c r="AB30" s="209"/>
      <c r="AC30" s="209"/>
      <c r="AD30" s="209"/>
      <c r="AE30" s="209"/>
      <c r="AF30" s="209"/>
      <c r="AG30" s="209" t="s">
        <v>115</v>
      </c>
      <c r="AH30" s="209">
        <v>0</v>
      </c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outlineLevel="1" x14ac:dyDescent="0.2">
      <c r="A31" s="216"/>
      <c r="B31" s="217"/>
      <c r="C31" s="241" t="s">
        <v>116</v>
      </c>
      <c r="D31" s="219"/>
      <c r="E31" s="220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09"/>
      <c r="Y31" s="209"/>
      <c r="Z31" s="209"/>
      <c r="AA31" s="209"/>
      <c r="AB31" s="209"/>
      <c r="AC31" s="209"/>
      <c r="AD31" s="209"/>
      <c r="AE31" s="209"/>
      <c r="AF31" s="209"/>
      <c r="AG31" s="209" t="s">
        <v>115</v>
      </c>
      <c r="AH31" s="209">
        <v>0</v>
      </c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16"/>
      <c r="B32" s="217"/>
      <c r="C32" s="241" t="s">
        <v>116</v>
      </c>
      <c r="D32" s="219"/>
      <c r="E32" s="220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09"/>
      <c r="Y32" s="209"/>
      <c r="Z32" s="209"/>
      <c r="AA32" s="209"/>
      <c r="AB32" s="209"/>
      <c r="AC32" s="209"/>
      <c r="AD32" s="209"/>
      <c r="AE32" s="209"/>
      <c r="AF32" s="209"/>
      <c r="AG32" s="209" t="s">
        <v>115</v>
      </c>
      <c r="AH32" s="209">
        <v>0</v>
      </c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outlineLevel="1" x14ac:dyDescent="0.2">
      <c r="A33" s="216"/>
      <c r="B33" s="217"/>
      <c r="C33" s="241" t="s">
        <v>116</v>
      </c>
      <c r="D33" s="219"/>
      <c r="E33" s="220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09"/>
      <c r="Y33" s="209"/>
      <c r="Z33" s="209"/>
      <c r="AA33" s="209"/>
      <c r="AB33" s="209"/>
      <c r="AC33" s="209"/>
      <c r="AD33" s="209"/>
      <c r="AE33" s="209"/>
      <c r="AF33" s="209"/>
      <c r="AG33" s="209" t="s">
        <v>115</v>
      </c>
      <c r="AH33" s="209">
        <v>0</v>
      </c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outlineLevel="1" x14ac:dyDescent="0.2">
      <c r="A34" s="216"/>
      <c r="B34" s="217"/>
      <c r="C34" s="241" t="s">
        <v>116</v>
      </c>
      <c r="D34" s="219"/>
      <c r="E34" s="220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09"/>
      <c r="Y34" s="209"/>
      <c r="Z34" s="209"/>
      <c r="AA34" s="209"/>
      <c r="AB34" s="209"/>
      <c r="AC34" s="209"/>
      <c r="AD34" s="209"/>
      <c r="AE34" s="209"/>
      <c r="AF34" s="209"/>
      <c r="AG34" s="209" t="s">
        <v>115</v>
      </c>
      <c r="AH34" s="209">
        <v>0</v>
      </c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</row>
    <row r="35" spans="1:60" outlineLevel="1" x14ac:dyDescent="0.2">
      <c r="A35" s="216"/>
      <c r="B35" s="217"/>
      <c r="C35" s="241" t="s">
        <v>116</v>
      </c>
      <c r="D35" s="219"/>
      <c r="E35" s="220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09"/>
      <c r="Y35" s="209"/>
      <c r="Z35" s="209"/>
      <c r="AA35" s="209"/>
      <c r="AB35" s="209"/>
      <c r="AC35" s="209"/>
      <c r="AD35" s="209"/>
      <c r="AE35" s="209"/>
      <c r="AF35" s="209"/>
      <c r="AG35" s="209" t="s">
        <v>115</v>
      </c>
      <c r="AH35" s="209">
        <v>0</v>
      </c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outlineLevel="1" x14ac:dyDescent="0.2">
      <c r="A36" s="216"/>
      <c r="B36" s="217"/>
      <c r="C36" s="241" t="s">
        <v>116</v>
      </c>
      <c r="D36" s="219"/>
      <c r="E36" s="220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09"/>
      <c r="Y36" s="209"/>
      <c r="Z36" s="209"/>
      <c r="AA36" s="209"/>
      <c r="AB36" s="209"/>
      <c r="AC36" s="209"/>
      <c r="AD36" s="209"/>
      <c r="AE36" s="209"/>
      <c r="AF36" s="209"/>
      <c r="AG36" s="209" t="s">
        <v>115</v>
      </c>
      <c r="AH36" s="209">
        <v>0</v>
      </c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outlineLevel="1" x14ac:dyDescent="0.2">
      <c r="A37" s="216"/>
      <c r="B37" s="217"/>
      <c r="C37" s="241" t="s">
        <v>116</v>
      </c>
      <c r="D37" s="219"/>
      <c r="E37" s="220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09"/>
      <c r="Y37" s="209"/>
      <c r="Z37" s="209"/>
      <c r="AA37" s="209"/>
      <c r="AB37" s="209"/>
      <c r="AC37" s="209"/>
      <c r="AD37" s="209"/>
      <c r="AE37" s="209"/>
      <c r="AF37" s="209"/>
      <c r="AG37" s="209" t="s">
        <v>115</v>
      </c>
      <c r="AH37" s="209">
        <v>0</v>
      </c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1:60" outlineLevel="1" x14ac:dyDescent="0.2">
      <c r="A38" s="216"/>
      <c r="B38" s="217"/>
      <c r="C38" s="241" t="s">
        <v>116</v>
      </c>
      <c r="D38" s="219"/>
      <c r="E38" s="220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09"/>
      <c r="Y38" s="209"/>
      <c r="Z38" s="209"/>
      <c r="AA38" s="209"/>
      <c r="AB38" s="209"/>
      <c r="AC38" s="209"/>
      <c r="AD38" s="209"/>
      <c r="AE38" s="209"/>
      <c r="AF38" s="209"/>
      <c r="AG38" s="209" t="s">
        <v>115</v>
      </c>
      <c r="AH38" s="209">
        <v>0</v>
      </c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1:60" outlineLevel="1" x14ac:dyDescent="0.2">
      <c r="A39" s="216"/>
      <c r="B39" s="217"/>
      <c r="C39" s="241" t="s">
        <v>116</v>
      </c>
      <c r="D39" s="219"/>
      <c r="E39" s="220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09"/>
      <c r="Y39" s="209"/>
      <c r="Z39" s="209"/>
      <c r="AA39" s="209"/>
      <c r="AB39" s="209"/>
      <c r="AC39" s="209"/>
      <c r="AD39" s="209"/>
      <c r="AE39" s="209"/>
      <c r="AF39" s="209"/>
      <c r="AG39" s="209" t="s">
        <v>115</v>
      </c>
      <c r="AH39" s="209">
        <v>0</v>
      </c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1:60" outlineLevel="1" x14ac:dyDescent="0.2">
      <c r="A40" s="216"/>
      <c r="B40" s="217"/>
      <c r="C40" s="241" t="s">
        <v>116</v>
      </c>
      <c r="D40" s="219"/>
      <c r="E40" s="220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09"/>
      <c r="Y40" s="209"/>
      <c r="Z40" s="209"/>
      <c r="AA40" s="209"/>
      <c r="AB40" s="209"/>
      <c r="AC40" s="209"/>
      <c r="AD40" s="209"/>
      <c r="AE40" s="209"/>
      <c r="AF40" s="209"/>
      <c r="AG40" s="209" t="s">
        <v>115</v>
      </c>
      <c r="AH40" s="209">
        <v>0</v>
      </c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1:60" outlineLevel="1" x14ac:dyDescent="0.2">
      <c r="A41" s="216"/>
      <c r="B41" s="217"/>
      <c r="C41" s="241" t="s">
        <v>116</v>
      </c>
      <c r="D41" s="219"/>
      <c r="E41" s="220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09"/>
      <c r="Y41" s="209"/>
      <c r="Z41" s="209"/>
      <c r="AA41" s="209"/>
      <c r="AB41" s="209"/>
      <c r="AC41" s="209"/>
      <c r="AD41" s="209"/>
      <c r="AE41" s="209"/>
      <c r="AF41" s="209"/>
      <c r="AG41" s="209" t="s">
        <v>115</v>
      </c>
      <c r="AH41" s="209">
        <v>0</v>
      </c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</row>
    <row r="42" spans="1:60" outlineLevel="1" x14ac:dyDescent="0.2">
      <c r="A42" s="228">
        <v>3</v>
      </c>
      <c r="B42" s="229" t="s">
        <v>120</v>
      </c>
      <c r="C42" s="239" t="s">
        <v>121</v>
      </c>
      <c r="D42" s="230" t="s">
        <v>109</v>
      </c>
      <c r="E42" s="231">
        <v>1</v>
      </c>
      <c r="F42" s="232"/>
      <c r="G42" s="233">
        <f>ROUND(E42*F42,2)</f>
        <v>0</v>
      </c>
      <c r="H42" s="232"/>
      <c r="I42" s="233">
        <f>ROUND(E42*H42,2)</f>
        <v>0</v>
      </c>
      <c r="J42" s="232"/>
      <c r="K42" s="233">
        <f>ROUND(E42*J42,2)</f>
        <v>0</v>
      </c>
      <c r="L42" s="233">
        <v>21</v>
      </c>
      <c r="M42" s="233">
        <f>G42*(1+L42/100)</f>
        <v>0</v>
      </c>
      <c r="N42" s="233">
        <v>0</v>
      </c>
      <c r="O42" s="233">
        <f>ROUND(E42*N42,2)</f>
        <v>0</v>
      </c>
      <c r="P42" s="233">
        <v>0</v>
      </c>
      <c r="Q42" s="233">
        <f>ROUND(E42*P42,2)</f>
        <v>0</v>
      </c>
      <c r="R42" s="233"/>
      <c r="S42" s="233" t="s">
        <v>110</v>
      </c>
      <c r="T42" s="234" t="s">
        <v>111</v>
      </c>
      <c r="U42" s="218">
        <v>0</v>
      </c>
      <c r="V42" s="218">
        <f>ROUND(E42*U42,2)</f>
        <v>0</v>
      </c>
      <c r="W42" s="218"/>
      <c r="X42" s="209"/>
      <c r="Y42" s="209"/>
      <c r="Z42" s="209"/>
      <c r="AA42" s="209"/>
      <c r="AB42" s="209"/>
      <c r="AC42" s="209"/>
      <c r="AD42" s="209"/>
      <c r="AE42" s="209"/>
      <c r="AF42" s="209"/>
      <c r="AG42" s="209" t="s">
        <v>112</v>
      </c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1:60" ht="22.5" outlineLevel="1" x14ac:dyDescent="0.2">
      <c r="A43" s="216"/>
      <c r="B43" s="217"/>
      <c r="C43" s="240" t="s">
        <v>122</v>
      </c>
      <c r="D43" s="236"/>
      <c r="E43" s="236"/>
      <c r="F43" s="236"/>
      <c r="G43" s="236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09"/>
      <c r="Y43" s="209"/>
      <c r="Z43" s="209"/>
      <c r="AA43" s="209"/>
      <c r="AB43" s="209"/>
      <c r="AC43" s="209"/>
      <c r="AD43" s="209"/>
      <c r="AE43" s="209"/>
      <c r="AF43" s="209"/>
      <c r="AG43" s="209" t="s">
        <v>114</v>
      </c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35" t="str">
        <f>C43</f>
        <v>Odstranění objektů zařízení staveniště a jejich odvoz. Položka zahrnuje i náklady na úpravu povrchů po odstranění zařízení staveniště a úklid  ploch. Zrušení  vnitrostaveništních rozvodů a přípojek energie a vody.</v>
      </c>
      <c r="BB43" s="209"/>
      <c r="BC43" s="209"/>
      <c r="BD43" s="209"/>
      <c r="BE43" s="209"/>
      <c r="BF43" s="209"/>
      <c r="BG43" s="209"/>
      <c r="BH43" s="209"/>
    </row>
    <row r="44" spans="1:60" outlineLevel="1" x14ac:dyDescent="0.2">
      <c r="A44" s="216"/>
      <c r="B44" s="217"/>
      <c r="C44" s="241" t="s">
        <v>63</v>
      </c>
      <c r="D44" s="219"/>
      <c r="E44" s="220">
        <v>1</v>
      </c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09"/>
      <c r="Y44" s="209"/>
      <c r="Z44" s="209"/>
      <c r="AA44" s="209"/>
      <c r="AB44" s="209"/>
      <c r="AC44" s="209"/>
      <c r="AD44" s="209"/>
      <c r="AE44" s="209"/>
      <c r="AF44" s="209"/>
      <c r="AG44" s="209" t="s">
        <v>115</v>
      </c>
      <c r="AH44" s="209">
        <v>0</v>
      </c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1:60" outlineLevel="1" x14ac:dyDescent="0.2">
      <c r="A45" s="216"/>
      <c r="B45" s="217"/>
      <c r="C45" s="241" t="s">
        <v>116</v>
      </c>
      <c r="D45" s="219"/>
      <c r="E45" s="220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09"/>
      <c r="Y45" s="209"/>
      <c r="Z45" s="209"/>
      <c r="AA45" s="209"/>
      <c r="AB45" s="209"/>
      <c r="AC45" s="209"/>
      <c r="AD45" s="209"/>
      <c r="AE45" s="209"/>
      <c r="AF45" s="209"/>
      <c r="AG45" s="209" t="s">
        <v>115</v>
      </c>
      <c r="AH45" s="209">
        <v>0</v>
      </c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1:60" outlineLevel="1" x14ac:dyDescent="0.2">
      <c r="A46" s="216"/>
      <c r="B46" s="217"/>
      <c r="C46" s="241" t="s">
        <v>116</v>
      </c>
      <c r="D46" s="219"/>
      <c r="E46" s="220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09"/>
      <c r="Y46" s="209"/>
      <c r="Z46" s="209"/>
      <c r="AA46" s="209"/>
      <c r="AB46" s="209"/>
      <c r="AC46" s="209"/>
      <c r="AD46" s="209"/>
      <c r="AE46" s="209"/>
      <c r="AF46" s="209"/>
      <c r="AG46" s="209" t="s">
        <v>115</v>
      </c>
      <c r="AH46" s="209">
        <v>0</v>
      </c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1:60" outlineLevel="1" x14ac:dyDescent="0.2">
      <c r="A47" s="216"/>
      <c r="B47" s="217"/>
      <c r="C47" s="241" t="s">
        <v>116</v>
      </c>
      <c r="D47" s="219"/>
      <c r="E47" s="220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09"/>
      <c r="Y47" s="209"/>
      <c r="Z47" s="209"/>
      <c r="AA47" s="209"/>
      <c r="AB47" s="209"/>
      <c r="AC47" s="209"/>
      <c r="AD47" s="209"/>
      <c r="AE47" s="209"/>
      <c r="AF47" s="209"/>
      <c r="AG47" s="209" t="s">
        <v>115</v>
      </c>
      <c r="AH47" s="209">
        <v>0</v>
      </c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</row>
    <row r="48" spans="1:60" outlineLevel="1" x14ac:dyDescent="0.2">
      <c r="A48" s="216"/>
      <c r="B48" s="217"/>
      <c r="C48" s="241" t="s">
        <v>116</v>
      </c>
      <c r="D48" s="219"/>
      <c r="E48" s="220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09"/>
      <c r="Y48" s="209"/>
      <c r="Z48" s="209"/>
      <c r="AA48" s="209"/>
      <c r="AB48" s="209"/>
      <c r="AC48" s="209"/>
      <c r="AD48" s="209"/>
      <c r="AE48" s="209"/>
      <c r="AF48" s="209"/>
      <c r="AG48" s="209" t="s">
        <v>115</v>
      </c>
      <c r="AH48" s="209">
        <v>0</v>
      </c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1:60" x14ac:dyDescent="0.2">
      <c r="A49" s="222" t="s">
        <v>105</v>
      </c>
      <c r="B49" s="223" t="s">
        <v>61</v>
      </c>
      <c r="C49" s="238" t="s">
        <v>62</v>
      </c>
      <c r="D49" s="224"/>
      <c r="E49" s="225"/>
      <c r="F49" s="226"/>
      <c r="G49" s="226">
        <f>SUMIF(AG50:AG94,"&lt;&gt;NOR",G50:G94)</f>
        <v>0</v>
      </c>
      <c r="H49" s="226"/>
      <c r="I49" s="226">
        <f>SUM(I50:I94)</f>
        <v>0</v>
      </c>
      <c r="J49" s="226"/>
      <c r="K49" s="226">
        <f>SUM(K50:K94)</f>
        <v>0</v>
      </c>
      <c r="L49" s="226"/>
      <c r="M49" s="226">
        <f>SUM(M50:M94)</f>
        <v>0</v>
      </c>
      <c r="N49" s="226"/>
      <c r="O49" s="226">
        <f>SUM(O50:O94)</f>
        <v>0</v>
      </c>
      <c r="P49" s="226"/>
      <c r="Q49" s="226">
        <f>SUM(Q50:Q94)</f>
        <v>0</v>
      </c>
      <c r="R49" s="226"/>
      <c r="S49" s="226"/>
      <c r="T49" s="227"/>
      <c r="U49" s="221"/>
      <c r="V49" s="221">
        <f>SUM(V50:V94)</f>
        <v>0</v>
      </c>
      <c r="W49" s="221"/>
      <c r="AG49" t="s">
        <v>106</v>
      </c>
    </row>
    <row r="50" spans="1:60" outlineLevel="1" x14ac:dyDescent="0.2">
      <c r="A50" s="228">
        <v>4</v>
      </c>
      <c r="B50" s="229" t="s">
        <v>123</v>
      </c>
      <c r="C50" s="239" t="s">
        <v>124</v>
      </c>
      <c r="D50" s="230" t="s">
        <v>109</v>
      </c>
      <c r="E50" s="231">
        <v>1</v>
      </c>
      <c r="F50" s="232"/>
      <c r="G50" s="233">
        <f>ROUND(E50*F50,2)</f>
        <v>0</v>
      </c>
      <c r="H50" s="232"/>
      <c r="I50" s="233">
        <f>ROUND(E50*H50,2)</f>
        <v>0</v>
      </c>
      <c r="J50" s="232"/>
      <c r="K50" s="233">
        <f>ROUND(E50*J50,2)</f>
        <v>0</v>
      </c>
      <c r="L50" s="233">
        <v>21</v>
      </c>
      <c r="M50" s="233">
        <f>G50*(1+L50/100)</f>
        <v>0</v>
      </c>
      <c r="N50" s="233">
        <v>0</v>
      </c>
      <c r="O50" s="233">
        <f>ROUND(E50*N50,2)</f>
        <v>0</v>
      </c>
      <c r="P50" s="233">
        <v>0</v>
      </c>
      <c r="Q50" s="233">
        <f>ROUND(E50*P50,2)</f>
        <v>0</v>
      </c>
      <c r="R50" s="233"/>
      <c r="S50" s="233" t="s">
        <v>110</v>
      </c>
      <c r="T50" s="234" t="s">
        <v>111</v>
      </c>
      <c r="U50" s="218">
        <v>0</v>
      </c>
      <c r="V50" s="218">
        <f>ROUND(E50*U50,2)</f>
        <v>0</v>
      </c>
      <c r="W50" s="218"/>
      <c r="X50" s="209"/>
      <c r="Y50" s="209"/>
      <c r="Z50" s="209"/>
      <c r="AA50" s="209"/>
      <c r="AB50" s="209"/>
      <c r="AC50" s="209"/>
      <c r="AD50" s="209"/>
      <c r="AE50" s="209"/>
      <c r="AF50" s="209"/>
      <c r="AG50" s="209" t="s">
        <v>112</v>
      </c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</row>
    <row r="51" spans="1:60" outlineLevel="1" x14ac:dyDescent="0.2">
      <c r="A51" s="216"/>
      <c r="B51" s="217"/>
      <c r="C51" s="240" t="s">
        <v>125</v>
      </c>
      <c r="D51" s="236"/>
      <c r="E51" s="236"/>
      <c r="F51" s="236"/>
      <c r="G51" s="236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09"/>
      <c r="Y51" s="209"/>
      <c r="Z51" s="209"/>
      <c r="AA51" s="209"/>
      <c r="AB51" s="209"/>
      <c r="AC51" s="209"/>
      <c r="AD51" s="209"/>
      <c r="AE51" s="209"/>
      <c r="AF51" s="209"/>
      <c r="AG51" s="209" t="s">
        <v>114</v>
      </c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1:60" outlineLevel="1" x14ac:dyDescent="0.2">
      <c r="A52" s="216"/>
      <c r="B52" s="217"/>
      <c r="C52" s="241" t="s">
        <v>63</v>
      </c>
      <c r="D52" s="219"/>
      <c r="E52" s="220">
        <v>1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09"/>
      <c r="Y52" s="209"/>
      <c r="Z52" s="209"/>
      <c r="AA52" s="209"/>
      <c r="AB52" s="209"/>
      <c r="AC52" s="209"/>
      <c r="AD52" s="209"/>
      <c r="AE52" s="209"/>
      <c r="AF52" s="209"/>
      <c r="AG52" s="209" t="s">
        <v>115</v>
      </c>
      <c r="AH52" s="209">
        <v>0</v>
      </c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</row>
    <row r="53" spans="1:60" outlineLevel="1" x14ac:dyDescent="0.2">
      <c r="A53" s="216"/>
      <c r="B53" s="217"/>
      <c r="C53" s="241" t="s">
        <v>116</v>
      </c>
      <c r="D53" s="219"/>
      <c r="E53" s="220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09"/>
      <c r="Y53" s="209"/>
      <c r="Z53" s="209"/>
      <c r="AA53" s="209"/>
      <c r="AB53" s="209"/>
      <c r="AC53" s="209"/>
      <c r="AD53" s="209"/>
      <c r="AE53" s="209"/>
      <c r="AF53" s="209"/>
      <c r="AG53" s="209" t="s">
        <v>115</v>
      </c>
      <c r="AH53" s="209">
        <v>0</v>
      </c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</row>
    <row r="54" spans="1:60" outlineLevel="1" x14ac:dyDescent="0.2">
      <c r="A54" s="216"/>
      <c r="B54" s="217"/>
      <c r="C54" s="241" t="s">
        <v>116</v>
      </c>
      <c r="D54" s="219"/>
      <c r="E54" s="220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09"/>
      <c r="Y54" s="209"/>
      <c r="Z54" s="209"/>
      <c r="AA54" s="209"/>
      <c r="AB54" s="209"/>
      <c r="AC54" s="209"/>
      <c r="AD54" s="209"/>
      <c r="AE54" s="209"/>
      <c r="AF54" s="209"/>
      <c r="AG54" s="209" t="s">
        <v>115</v>
      </c>
      <c r="AH54" s="209">
        <v>0</v>
      </c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</row>
    <row r="55" spans="1:60" outlineLevel="1" x14ac:dyDescent="0.2">
      <c r="A55" s="216"/>
      <c r="B55" s="217"/>
      <c r="C55" s="241" t="s">
        <v>116</v>
      </c>
      <c r="D55" s="219"/>
      <c r="E55" s="220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09"/>
      <c r="Y55" s="209"/>
      <c r="Z55" s="209"/>
      <c r="AA55" s="209"/>
      <c r="AB55" s="209"/>
      <c r="AC55" s="209"/>
      <c r="AD55" s="209"/>
      <c r="AE55" s="209"/>
      <c r="AF55" s="209"/>
      <c r="AG55" s="209" t="s">
        <v>115</v>
      </c>
      <c r="AH55" s="209">
        <v>0</v>
      </c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</row>
    <row r="56" spans="1:60" outlineLevel="1" x14ac:dyDescent="0.2">
      <c r="A56" s="228">
        <v>5</v>
      </c>
      <c r="B56" s="229" t="s">
        <v>126</v>
      </c>
      <c r="C56" s="239" t="s">
        <v>127</v>
      </c>
      <c r="D56" s="230" t="s">
        <v>109</v>
      </c>
      <c r="E56" s="231">
        <v>1</v>
      </c>
      <c r="F56" s="232"/>
      <c r="G56" s="233">
        <f>ROUND(E56*F56,2)</f>
        <v>0</v>
      </c>
      <c r="H56" s="232"/>
      <c r="I56" s="233">
        <f>ROUND(E56*H56,2)</f>
        <v>0</v>
      </c>
      <c r="J56" s="232"/>
      <c r="K56" s="233">
        <f>ROUND(E56*J56,2)</f>
        <v>0</v>
      </c>
      <c r="L56" s="233">
        <v>21</v>
      </c>
      <c r="M56" s="233">
        <f>G56*(1+L56/100)</f>
        <v>0</v>
      </c>
      <c r="N56" s="233">
        <v>0</v>
      </c>
      <c r="O56" s="233">
        <f>ROUND(E56*N56,2)</f>
        <v>0</v>
      </c>
      <c r="P56" s="233">
        <v>0</v>
      </c>
      <c r="Q56" s="233">
        <f>ROUND(E56*P56,2)</f>
        <v>0</v>
      </c>
      <c r="R56" s="233"/>
      <c r="S56" s="233" t="s">
        <v>110</v>
      </c>
      <c r="T56" s="234" t="s">
        <v>111</v>
      </c>
      <c r="U56" s="218">
        <v>0</v>
      </c>
      <c r="V56" s="218">
        <f>ROUND(E56*U56,2)</f>
        <v>0</v>
      </c>
      <c r="W56" s="218"/>
      <c r="X56" s="209"/>
      <c r="Y56" s="209"/>
      <c r="Z56" s="209"/>
      <c r="AA56" s="209"/>
      <c r="AB56" s="209"/>
      <c r="AC56" s="209"/>
      <c r="AD56" s="209"/>
      <c r="AE56" s="209"/>
      <c r="AF56" s="209"/>
      <c r="AG56" s="209" t="s">
        <v>112</v>
      </c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</row>
    <row r="57" spans="1:60" ht="22.5" outlineLevel="1" x14ac:dyDescent="0.2">
      <c r="A57" s="216"/>
      <c r="B57" s="217"/>
      <c r="C57" s="240" t="s">
        <v>128</v>
      </c>
      <c r="D57" s="236"/>
      <c r="E57" s="236"/>
      <c r="F57" s="236"/>
      <c r="G57" s="236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09"/>
      <c r="Y57" s="209"/>
      <c r="Z57" s="209"/>
      <c r="AA57" s="209"/>
      <c r="AB57" s="209"/>
      <c r="AC57" s="209"/>
      <c r="AD57" s="209"/>
      <c r="AE57" s="209"/>
      <c r="AF57" s="209"/>
      <c r="AG57" s="209" t="s">
        <v>114</v>
      </c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35" t="str">
        <f>C57</f>
        <v>Náklady na přezkoumání podkladů  objednatel o stavu  inženýrských  sítí probíhajících staveništěm nebo dotčenými stavbou i mimo území staveniště, kontrola a vytýčení jejich skutečné trasy a provedení ochranných opatření pro zabezpečení stávajících inženýrských sítí.</v>
      </c>
      <c r="BB57" s="209"/>
      <c r="BC57" s="209"/>
      <c r="BD57" s="209"/>
      <c r="BE57" s="209"/>
      <c r="BF57" s="209"/>
      <c r="BG57" s="209"/>
      <c r="BH57" s="209"/>
    </row>
    <row r="58" spans="1:60" outlineLevel="1" x14ac:dyDescent="0.2">
      <c r="A58" s="216"/>
      <c r="B58" s="217"/>
      <c r="C58" s="241" t="s">
        <v>63</v>
      </c>
      <c r="D58" s="219"/>
      <c r="E58" s="220">
        <v>1</v>
      </c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09"/>
      <c r="Y58" s="209"/>
      <c r="Z58" s="209"/>
      <c r="AA58" s="209"/>
      <c r="AB58" s="209"/>
      <c r="AC58" s="209"/>
      <c r="AD58" s="209"/>
      <c r="AE58" s="209"/>
      <c r="AF58" s="209"/>
      <c r="AG58" s="209" t="s">
        <v>115</v>
      </c>
      <c r="AH58" s="209">
        <v>0</v>
      </c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</row>
    <row r="59" spans="1:60" outlineLevel="1" x14ac:dyDescent="0.2">
      <c r="A59" s="216"/>
      <c r="B59" s="217"/>
      <c r="C59" s="241" t="s">
        <v>116</v>
      </c>
      <c r="D59" s="219"/>
      <c r="E59" s="220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09"/>
      <c r="Y59" s="209"/>
      <c r="Z59" s="209"/>
      <c r="AA59" s="209"/>
      <c r="AB59" s="209"/>
      <c r="AC59" s="209"/>
      <c r="AD59" s="209"/>
      <c r="AE59" s="209"/>
      <c r="AF59" s="209"/>
      <c r="AG59" s="209" t="s">
        <v>115</v>
      </c>
      <c r="AH59" s="209">
        <v>0</v>
      </c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outlineLevel="1" x14ac:dyDescent="0.2">
      <c r="A60" s="216"/>
      <c r="B60" s="217"/>
      <c r="C60" s="241" t="s">
        <v>116</v>
      </c>
      <c r="D60" s="219"/>
      <c r="E60" s="220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09"/>
      <c r="Y60" s="209"/>
      <c r="Z60" s="209"/>
      <c r="AA60" s="209"/>
      <c r="AB60" s="209"/>
      <c r="AC60" s="209"/>
      <c r="AD60" s="209"/>
      <c r="AE60" s="209"/>
      <c r="AF60" s="209"/>
      <c r="AG60" s="209" t="s">
        <v>115</v>
      </c>
      <c r="AH60" s="209">
        <v>0</v>
      </c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</row>
    <row r="61" spans="1:60" outlineLevel="1" x14ac:dyDescent="0.2">
      <c r="A61" s="216"/>
      <c r="B61" s="217"/>
      <c r="C61" s="241" t="s">
        <v>116</v>
      </c>
      <c r="D61" s="219"/>
      <c r="E61" s="220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09"/>
      <c r="Y61" s="209"/>
      <c r="Z61" s="209"/>
      <c r="AA61" s="209"/>
      <c r="AB61" s="209"/>
      <c r="AC61" s="209"/>
      <c r="AD61" s="209"/>
      <c r="AE61" s="209"/>
      <c r="AF61" s="209"/>
      <c r="AG61" s="209" t="s">
        <v>115</v>
      </c>
      <c r="AH61" s="209">
        <v>0</v>
      </c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</row>
    <row r="62" spans="1:60" outlineLevel="1" x14ac:dyDescent="0.2">
      <c r="A62" s="216"/>
      <c r="B62" s="217"/>
      <c r="C62" s="241" t="s">
        <v>116</v>
      </c>
      <c r="D62" s="219"/>
      <c r="E62" s="220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09"/>
      <c r="Y62" s="209"/>
      <c r="Z62" s="209"/>
      <c r="AA62" s="209"/>
      <c r="AB62" s="209"/>
      <c r="AC62" s="209"/>
      <c r="AD62" s="209"/>
      <c r="AE62" s="209"/>
      <c r="AF62" s="209"/>
      <c r="AG62" s="209" t="s">
        <v>115</v>
      </c>
      <c r="AH62" s="209">
        <v>0</v>
      </c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</row>
    <row r="63" spans="1:60" outlineLevel="1" x14ac:dyDescent="0.2">
      <c r="A63" s="228">
        <v>6</v>
      </c>
      <c r="B63" s="229" t="s">
        <v>129</v>
      </c>
      <c r="C63" s="239" t="s">
        <v>130</v>
      </c>
      <c r="D63" s="230" t="s">
        <v>109</v>
      </c>
      <c r="E63" s="231">
        <v>1</v>
      </c>
      <c r="F63" s="232"/>
      <c r="G63" s="233">
        <f>ROUND(E63*F63,2)</f>
        <v>0</v>
      </c>
      <c r="H63" s="232"/>
      <c r="I63" s="233">
        <f>ROUND(E63*H63,2)</f>
        <v>0</v>
      </c>
      <c r="J63" s="232"/>
      <c r="K63" s="233">
        <f>ROUND(E63*J63,2)</f>
        <v>0</v>
      </c>
      <c r="L63" s="233">
        <v>21</v>
      </c>
      <c r="M63" s="233">
        <f>G63*(1+L63/100)</f>
        <v>0</v>
      </c>
      <c r="N63" s="233">
        <v>0</v>
      </c>
      <c r="O63" s="233">
        <f>ROUND(E63*N63,2)</f>
        <v>0</v>
      </c>
      <c r="P63" s="233">
        <v>0</v>
      </c>
      <c r="Q63" s="233">
        <f>ROUND(E63*P63,2)</f>
        <v>0</v>
      </c>
      <c r="R63" s="233"/>
      <c r="S63" s="233" t="s">
        <v>110</v>
      </c>
      <c r="T63" s="234" t="s">
        <v>111</v>
      </c>
      <c r="U63" s="218">
        <v>0</v>
      </c>
      <c r="V63" s="218">
        <f>ROUND(E63*U63,2)</f>
        <v>0</v>
      </c>
      <c r="W63" s="218"/>
      <c r="X63" s="209"/>
      <c r="Y63" s="209"/>
      <c r="Z63" s="209"/>
      <c r="AA63" s="209"/>
      <c r="AB63" s="209"/>
      <c r="AC63" s="209"/>
      <c r="AD63" s="209"/>
      <c r="AE63" s="209"/>
      <c r="AF63" s="209"/>
      <c r="AG63" s="209" t="s">
        <v>112</v>
      </c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</row>
    <row r="64" spans="1:60" ht="22.5" outlineLevel="1" x14ac:dyDescent="0.2">
      <c r="A64" s="216"/>
      <c r="B64" s="217"/>
      <c r="C64" s="240" t="s">
        <v>131</v>
      </c>
      <c r="D64" s="236"/>
      <c r="E64" s="236"/>
      <c r="F64" s="236"/>
      <c r="G64" s="236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09"/>
      <c r="Y64" s="209"/>
      <c r="Z64" s="209"/>
      <c r="AA64" s="209"/>
      <c r="AB64" s="209"/>
      <c r="AC64" s="209"/>
      <c r="AD64" s="209"/>
      <c r="AE64" s="209"/>
      <c r="AF64" s="209"/>
      <c r="AG64" s="209" t="s">
        <v>114</v>
      </c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35" t="str">
        <f>C64</f>
        <v>Náklady na vyhotovení návrhu dočasného dopravního značení, jeho projednán s dotčenými orgány a organizacemi, dodání dopravních značek, jejich	rozmístění, přemisťování a jejich údržba včetně jejich odstranění.</v>
      </c>
      <c r="BB64" s="209"/>
      <c r="BC64" s="209"/>
      <c r="BD64" s="209"/>
      <c r="BE64" s="209"/>
      <c r="BF64" s="209"/>
      <c r="BG64" s="209"/>
      <c r="BH64" s="209"/>
    </row>
    <row r="65" spans="1:60" outlineLevel="1" x14ac:dyDescent="0.2">
      <c r="A65" s="216"/>
      <c r="B65" s="217"/>
      <c r="C65" s="241" t="s">
        <v>63</v>
      </c>
      <c r="D65" s="219"/>
      <c r="E65" s="220">
        <v>1</v>
      </c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09"/>
      <c r="Y65" s="209"/>
      <c r="Z65" s="209"/>
      <c r="AA65" s="209"/>
      <c r="AB65" s="209"/>
      <c r="AC65" s="209"/>
      <c r="AD65" s="209"/>
      <c r="AE65" s="209"/>
      <c r="AF65" s="209"/>
      <c r="AG65" s="209" t="s">
        <v>115</v>
      </c>
      <c r="AH65" s="209">
        <v>0</v>
      </c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</row>
    <row r="66" spans="1:60" outlineLevel="1" x14ac:dyDescent="0.2">
      <c r="A66" s="216"/>
      <c r="B66" s="217"/>
      <c r="C66" s="241" t="s">
        <v>116</v>
      </c>
      <c r="D66" s="219"/>
      <c r="E66" s="220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09"/>
      <c r="Y66" s="209"/>
      <c r="Z66" s="209"/>
      <c r="AA66" s="209"/>
      <c r="AB66" s="209"/>
      <c r="AC66" s="209"/>
      <c r="AD66" s="209"/>
      <c r="AE66" s="209"/>
      <c r="AF66" s="209"/>
      <c r="AG66" s="209" t="s">
        <v>115</v>
      </c>
      <c r="AH66" s="209">
        <v>0</v>
      </c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</row>
    <row r="67" spans="1:60" outlineLevel="1" x14ac:dyDescent="0.2">
      <c r="A67" s="216"/>
      <c r="B67" s="217"/>
      <c r="C67" s="241" t="s">
        <v>116</v>
      </c>
      <c r="D67" s="219"/>
      <c r="E67" s="220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09"/>
      <c r="Y67" s="209"/>
      <c r="Z67" s="209"/>
      <c r="AA67" s="209"/>
      <c r="AB67" s="209"/>
      <c r="AC67" s="209"/>
      <c r="AD67" s="209"/>
      <c r="AE67" s="209"/>
      <c r="AF67" s="209"/>
      <c r="AG67" s="209" t="s">
        <v>115</v>
      </c>
      <c r="AH67" s="209">
        <v>0</v>
      </c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</row>
    <row r="68" spans="1:60" outlineLevel="1" x14ac:dyDescent="0.2">
      <c r="A68" s="216"/>
      <c r="B68" s="217"/>
      <c r="C68" s="241" t="s">
        <v>116</v>
      </c>
      <c r="D68" s="219"/>
      <c r="E68" s="220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09"/>
      <c r="Y68" s="209"/>
      <c r="Z68" s="209"/>
      <c r="AA68" s="209"/>
      <c r="AB68" s="209"/>
      <c r="AC68" s="209"/>
      <c r="AD68" s="209"/>
      <c r="AE68" s="209"/>
      <c r="AF68" s="209"/>
      <c r="AG68" s="209" t="s">
        <v>115</v>
      </c>
      <c r="AH68" s="209">
        <v>0</v>
      </c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</row>
    <row r="69" spans="1:60" outlineLevel="1" x14ac:dyDescent="0.2">
      <c r="A69" s="216"/>
      <c r="B69" s="217"/>
      <c r="C69" s="241" t="s">
        <v>116</v>
      </c>
      <c r="D69" s="219"/>
      <c r="E69" s="220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09"/>
      <c r="Y69" s="209"/>
      <c r="Z69" s="209"/>
      <c r="AA69" s="209"/>
      <c r="AB69" s="209"/>
      <c r="AC69" s="209"/>
      <c r="AD69" s="209"/>
      <c r="AE69" s="209"/>
      <c r="AF69" s="209"/>
      <c r="AG69" s="209" t="s">
        <v>115</v>
      </c>
      <c r="AH69" s="209">
        <v>0</v>
      </c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</row>
    <row r="70" spans="1:60" outlineLevel="1" x14ac:dyDescent="0.2">
      <c r="A70" s="216"/>
      <c r="B70" s="217"/>
      <c r="C70" s="241" t="s">
        <v>116</v>
      </c>
      <c r="D70" s="219"/>
      <c r="E70" s="220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09"/>
      <c r="Y70" s="209"/>
      <c r="Z70" s="209"/>
      <c r="AA70" s="209"/>
      <c r="AB70" s="209"/>
      <c r="AC70" s="209"/>
      <c r="AD70" s="209"/>
      <c r="AE70" s="209"/>
      <c r="AF70" s="209"/>
      <c r="AG70" s="209" t="s">
        <v>115</v>
      </c>
      <c r="AH70" s="209">
        <v>0</v>
      </c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1:60" outlineLevel="1" x14ac:dyDescent="0.2">
      <c r="A71" s="216"/>
      <c r="B71" s="217"/>
      <c r="C71" s="241" t="s">
        <v>116</v>
      </c>
      <c r="D71" s="219"/>
      <c r="E71" s="220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09"/>
      <c r="Y71" s="209"/>
      <c r="Z71" s="209"/>
      <c r="AA71" s="209"/>
      <c r="AB71" s="209"/>
      <c r="AC71" s="209"/>
      <c r="AD71" s="209"/>
      <c r="AE71" s="209"/>
      <c r="AF71" s="209"/>
      <c r="AG71" s="209" t="s">
        <v>115</v>
      </c>
      <c r="AH71" s="209">
        <v>0</v>
      </c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</row>
    <row r="72" spans="1:60" outlineLevel="1" x14ac:dyDescent="0.2">
      <c r="A72" s="228">
        <v>7</v>
      </c>
      <c r="B72" s="229" t="s">
        <v>132</v>
      </c>
      <c r="C72" s="239" t="s">
        <v>133</v>
      </c>
      <c r="D72" s="230" t="s">
        <v>109</v>
      </c>
      <c r="E72" s="231">
        <v>1</v>
      </c>
      <c r="F72" s="232"/>
      <c r="G72" s="233">
        <f>ROUND(E72*F72,2)</f>
        <v>0</v>
      </c>
      <c r="H72" s="232"/>
      <c r="I72" s="233">
        <f>ROUND(E72*H72,2)</f>
        <v>0</v>
      </c>
      <c r="J72" s="232"/>
      <c r="K72" s="233">
        <f>ROUND(E72*J72,2)</f>
        <v>0</v>
      </c>
      <c r="L72" s="233">
        <v>21</v>
      </c>
      <c r="M72" s="233">
        <f>G72*(1+L72/100)</f>
        <v>0</v>
      </c>
      <c r="N72" s="233">
        <v>0</v>
      </c>
      <c r="O72" s="233">
        <f>ROUND(E72*N72,2)</f>
        <v>0</v>
      </c>
      <c r="P72" s="233">
        <v>0</v>
      </c>
      <c r="Q72" s="233">
        <f>ROUND(E72*P72,2)</f>
        <v>0</v>
      </c>
      <c r="R72" s="233"/>
      <c r="S72" s="233" t="s">
        <v>110</v>
      </c>
      <c r="T72" s="234" t="s">
        <v>111</v>
      </c>
      <c r="U72" s="218">
        <v>0</v>
      </c>
      <c r="V72" s="218">
        <f>ROUND(E72*U72,2)</f>
        <v>0</v>
      </c>
      <c r="W72" s="218"/>
      <c r="X72" s="209"/>
      <c r="Y72" s="209"/>
      <c r="Z72" s="209"/>
      <c r="AA72" s="209"/>
      <c r="AB72" s="209"/>
      <c r="AC72" s="209"/>
      <c r="AD72" s="209"/>
      <c r="AE72" s="209"/>
      <c r="AF72" s="209"/>
      <c r="AG72" s="209" t="s">
        <v>112</v>
      </c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</row>
    <row r="73" spans="1:60" ht="33.75" outlineLevel="1" x14ac:dyDescent="0.2">
      <c r="A73" s="216"/>
      <c r="B73" s="217"/>
      <c r="C73" s="240" t="s">
        <v>134</v>
      </c>
      <c r="D73" s="236"/>
      <c r="E73" s="236"/>
      <c r="F73" s="236"/>
      <c r="G73" s="236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09"/>
      <c r="Y73" s="209"/>
      <c r="Z73" s="209"/>
      <c r="AA73" s="209"/>
      <c r="AB73" s="209"/>
      <c r="AC73" s="209"/>
      <c r="AD73" s="209"/>
      <c r="AE73" s="209"/>
      <c r="AF73" s="209"/>
      <c r="AG73" s="209" t="s">
        <v>114</v>
      </c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35" t="str">
        <f>C73</f>
        <v>Náklady  na  ochranu  staveniště  před  vstupem  nepovolaných  osob, včetně  příslušného  značení,  náklady  na  oplocení  staveniště  či  na  jeho  osvětlení,  náklady  na vypracování potřebné dokumentace pro provoz staveniště z hlediska požární ochrany (požární řád a poplachová směrnice).</v>
      </c>
      <c r="BB73" s="209"/>
      <c r="BC73" s="209"/>
      <c r="BD73" s="209"/>
      <c r="BE73" s="209"/>
      <c r="BF73" s="209"/>
      <c r="BG73" s="209"/>
      <c r="BH73" s="209"/>
    </row>
    <row r="74" spans="1:60" outlineLevel="1" x14ac:dyDescent="0.2">
      <c r="A74" s="216"/>
      <c r="B74" s="217"/>
      <c r="C74" s="241" t="s">
        <v>63</v>
      </c>
      <c r="D74" s="219"/>
      <c r="E74" s="220">
        <v>1</v>
      </c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09"/>
      <c r="Y74" s="209"/>
      <c r="Z74" s="209"/>
      <c r="AA74" s="209"/>
      <c r="AB74" s="209"/>
      <c r="AC74" s="209"/>
      <c r="AD74" s="209"/>
      <c r="AE74" s="209"/>
      <c r="AF74" s="209"/>
      <c r="AG74" s="209" t="s">
        <v>115</v>
      </c>
      <c r="AH74" s="209">
        <v>0</v>
      </c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</row>
    <row r="75" spans="1:60" outlineLevel="1" x14ac:dyDescent="0.2">
      <c r="A75" s="216"/>
      <c r="B75" s="217"/>
      <c r="C75" s="241" t="s">
        <v>116</v>
      </c>
      <c r="D75" s="219"/>
      <c r="E75" s="220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09"/>
      <c r="Y75" s="209"/>
      <c r="Z75" s="209"/>
      <c r="AA75" s="209"/>
      <c r="AB75" s="209"/>
      <c r="AC75" s="209"/>
      <c r="AD75" s="209"/>
      <c r="AE75" s="209"/>
      <c r="AF75" s="209"/>
      <c r="AG75" s="209" t="s">
        <v>115</v>
      </c>
      <c r="AH75" s="209">
        <v>0</v>
      </c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</row>
    <row r="76" spans="1:60" outlineLevel="1" x14ac:dyDescent="0.2">
      <c r="A76" s="216"/>
      <c r="B76" s="217"/>
      <c r="C76" s="241" t="s">
        <v>116</v>
      </c>
      <c r="D76" s="219"/>
      <c r="E76" s="220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09"/>
      <c r="Y76" s="209"/>
      <c r="Z76" s="209"/>
      <c r="AA76" s="209"/>
      <c r="AB76" s="209"/>
      <c r="AC76" s="209"/>
      <c r="AD76" s="209"/>
      <c r="AE76" s="209"/>
      <c r="AF76" s="209"/>
      <c r="AG76" s="209" t="s">
        <v>115</v>
      </c>
      <c r="AH76" s="209">
        <v>0</v>
      </c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</row>
    <row r="77" spans="1:60" outlineLevel="1" x14ac:dyDescent="0.2">
      <c r="A77" s="216"/>
      <c r="B77" s="217"/>
      <c r="C77" s="241" t="s">
        <v>116</v>
      </c>
      <c r="D77" s="219"/>
      <c r="E77" s="220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09"/>
      <c r="Y77" s="209"/>
      <c r="Z77" s="209"/>
      <c r="AA77" s="209"/>
      <c r="AB77" s="209"/>
      <c r="AC77" s="209"/>
      <c r="AD77" s="209"/>
      <c r="AE77" s="209"/>
      <c r="AF77" s="209"/>
      <c r="AG77" s="209" t="s">
        <v>115</v>
      </c>
      <c r="AH77" s="209">
        <v>0</v>
      </c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</row>
    <row r="78" spans="1:60" outlineLevel="1" x14ac:dyDescent="0.2">
      <c r="A78" s="216"/>
      <c r="B78" s="217"/>
      <c r="C78" s="241" t="s">
        <v>116</v>
      </c>
      <c r="D78" s="219"/>
      <c r="E78" s="220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09"/>
      <c r="Y78" s="209"/>
      <c r="Z78" s="209"/>
      <c r="AA78" s="209"/>
      <c r="AB78" s="209"/>
      <c r="AC78" s="209"/>
      <c r="AD78" s="209"/>
      <c r="AE78" s="209"/>
      <c r="AF78" s="209"/>
      <c r="AG78" s="209" t="s">
        <v>115</v>
      </c>
      <c r="AH78" s="209">
        <v>0</v>
      </c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</row>
    <row r="79" spans="1:60" outlineLevel="1" x14ac:dyDescent="0.2">
      <c r="A79" s="216"/>
      <c r="B79" s="217"/>
      <c r="C79" s="241" t="s">
        <v>116</v>
      </c>
      <c r="D79" s="219"/>
      <c r="E79" s="220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09"/>
      <c r="Y79" s="209"/>
      <c r="Z79" s="209"/>
      <c r="AA79" s="209"/>
      <c r="AB79" s="209"/>
      <c r="AC79" s="209"/>
      <c r="AD79" s="209"/>
      <c r="AE79" s="209"/>
      <c r="AF79" s="209"/>
      <c r="AG79" s="209" t="s">
        <v>115</v>
      </c>
      <c r="AH79" s="209">
        <v>0</v>
      </c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</row>
    <row r="80" spans="1:60" outlineLevel="1" x14ac:dyDescent="0.2">
      <c r="A80" s="216"/>
      <c r="B80" s="217"/>
      <c r="C80" s="241" t="s">
        <v>116</v>
      </c>
      <c r="D80" s="219"/>
      <c r="E80" s="220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09"/>
      <c r="Y80" s="209"/>
      <c r="Z80" s="209"/>
      <c r="AA80" s="209"/>
      <c r="AB80" s="209"/>
      <c r="AC80" s="209"/>
      <c r="AD80" s="209"/>
      <c r="AE80" s="209"/>
      <c r="AF80" s="209"/>
      <c r="AG80" s="209" t="s">
        <v>115</v>
      </c>
      <c r="AH80" s="209">
        <v>0</v>
      </c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</row>
    <row r="81" spans="1:60" outlineLevel="1" x14ac:dyDescent="0.2">
      <c r="A81" s="228">
        <v>8</v>
      </c>
      <c r="B81" s="229" t="s">
        <v>135</v>
      </c>
      <c r="C81" s="239" t="s">
        <v>136</v>
      </c>
      <c r="D81" s="230" t="s">
        <v>109</v>
      </c>
      <c r="E81" s="231">
        <v>1</v>
      </c>
      <c r="F81" s="232"/>
      <c r="G81" s="233">
        <f>ROUND(E81*F81,2)</f>
        <v>0</v>
      </c>
      <c r="H81" s="232"/>
      <c r="I81" s="233">
        <f>ROUND(E81*H81,2)</f>
        <v>0</v>
      </c>
      <c r="J81" s="232"/>
      <c r="K81" s="233">
        <f>ROUND(E81*J81,2)</f>
        <v>0</v>
      </c>
      <c r="L81" s="233">
        <v>21</v>
      </c>
      <c r="M81" s="233">
        <f>G81*(1+L81/100)</f>
        <v>0</v>
      </c>
      <c r="N81" s="233">
        <v>0</v>
      </c>
      <c r="O81" s="233">
        <f>ROUND(E81*N81,2)</f>
        <v>0</v>
      </c>
      <c r="P81" s="233">
        <v>0</v>
      </c>
      <c r="Q81" s="233">
        <f>ROUND(E81*P81,2)</f>
        <v>0</v>
      </c>
      <c r="R81" s="233"/>
      <c r="S81" s="233" t="s">
        <v>110</v>
      </c>
      <c r="T81" s="234" t="s">
        <v>111</v>
      </c>
      <c r="U81" s="218">
        <v>0</v>
      </c>
      <c r="V81" s="218">
        <f>ROUND(E81*U81,2)</f>
        <v>0</v>
      </c>
      <c r="W81" s="218"/>
      <c r="X81" s="209"/>
      <c r="Y81" s="209"/>
      <c r="Z81" s="209"/>
      <c r="AA81" s="209"/>
      <c r="AB81" s="209"/>
      <c r="AC81" s="209"/>
      <c r="AD81" s="209"/>
      <c r="AE81" s="209"/>
      <c r="AF81" s="209"/>
      <c r="AG81" s="209" t="s">
        <v>112</v>
      </c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</row>
    <row r="82" spans="1:60" outlineLevel="1" x14ac:dyDescent="0.2">
      <c r="A82" s="216"/>
      <c r="B82" s="217"/>
      <c r="C82" s="240" t="s">
        <v>137</v>
      </c>
      <c r="D82" s="236"/>
      <c r="E82" s="236"/>
      <c r="F82" s="236"/>
      <c r="G82" s="236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09"/>
      <c r="Y82" s="209"/>
      <c r="Z82" s="209"/>
      <c r="AA82" s="209"/>
      <c r="AB82" s="209"/>
      <c r="AC82" s="209"/>
      <c r="AD82" s="209"/>
      <c r="AE82" s="209"/>
      <c r="AF82" s="209"/>
      <c r="AG82" s="209" t="s">
        <v>114</v>
      </c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</row>
    <row r="83" spans="1:60" outlineLevel="1" x14ac:dyDescent="0.2">
      <c r="A83" s="216"/>
      <c r="B83" s="217"/>
      <c r="C83" s="241" t="s">
        <v>63</v>
      </c>
      <c r="D83" s="219"/>
      <c r="E83" s="220">
        <v>1</v>
      </c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09"/>
      <c r="Y83" s="209"/>
      <c r="Z83" s="209"/>
      <c r="AA83" s="209"/>
      <c r="AB83" s="209"/>
      <c r="AC83" s="209"/>
      <c r="AD83" s="209"/>
      <c r="AE83" s="209"/>
      <c r="AF83" s="209"/>
      <c r="AG83" s="209" t="s">
        <v>115</v>
      </c>
      <c r="AH83" s="209">
        <v>0</v>
      </c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</row>
    <row r="84" spans="1:60" outlineLevel="1" x14ac:dyDescent="0.2">
      <c r="A84" s="216"/>
      <c r="B84" s="217"/>
      <c r="C84" s="241" t="s">
        <v>116</v>
      </c>
      <c r="D84" s="219"/>
      <c r="E84" s="220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09"/>
      <c r="Y84" s="209"/>
      <c r="Z84" s="209"/>
      <c r="AA84" s="209"/>
      <c r="AB84" s="209"/>
      <c r="AC84" s="209"/>
      <c r="AD84" s="209"/>
      <c r="AE84" s="209"/>
      <c r="AF84" s="209"/>
      <c r="AG84" s="209" t="s">
        <v>115</v>
      </c>
      <c r="AH84" s="209">
        <v>0</v>
      </c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</row>
    <row r="85" spans="1:60" outlineLevel="1" x14ac:dyDescent="0.2">
      <c r="A85" s="216"/>
      <c r="B85" s="217"/>
      <c r="C85" s="241" t="s">
        <v>116</v>
      </c>
      <c r="D85" s="219"/>
      <c r="E85" s="220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09"/>
      <c r="Y85" s="209"/>
      <c r="Z85" s="209"/>
      <c r="AA85" s="209"/>
      <c r="AB85" s="209"/>
      <c r="AC85" s="209"/>
      <c r="AD85" s="209"/>
      <c r="AE85" s="209"/>
      <c r="AF85" s="209"/>
      <c r="AG85" s="209" t="s">
        <v>115</v>
      </c>
      <c r="AH85" s="209">
        <v>0</v>
      </c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</row>
    <row r="86" spans="1:60" outlineLevel="1" x14ac:dyDescent="0.2">
      <c r="A86" s="228">
        <v>9</v>
      </c>
      <c r="B86" s="229" t="s">
        <v>138</v>
      </c>
      <c r="C86" s="239" t="s">
        <v>139</v>
      </c>
      <c r="D86" s="230" t="s">
        <v>109</v>
      </c>
      <c r="E86" s="231">
        <v>1</v>
      </c>
      <c r="F86" s="232"/>
      <c r="G86" s="233">
        <f>ROUND(E86*F86,2)</f>
        <v>0</v>
      </c>
      <c r="H86" s="232"/>
      <c r="I86" s="233">
        <f>ROUND(E86*H86,2)</f>
        <v>0</v>
      </c>
      <c r="J86" s="232"/>
      <c r="K86" s="233">
        <f>ROUND(E86*J86,2)</f>
        <v>0</v>
      </c>
      <c r="L86" s="233">
        <v>21</v>
      </c>
      <c r="M86" s="233">
        <f>G86*(1+L86/100)</f>
        <v>0</v>
      </c>
      <c r="N86" s="233">
        <v>0</v>
      </c>
      <c r="O86" s="233">
        <f>ROUND(E86*N86,2)</f>
        <v>0</v>
      </c>
      <c r="P86" s="233">
        <v>0</v>
      </c>
      <c r="Q86" s="233">
        <f>ROUND(E86*P86,2)</f>
        <v>0</v>
      </c>
      <c r="R86" s="233"/>
      <c r="S86" s="233" t="s">
        <v>110</v>
      </c>
      <c r="T86" s="234" t="s">
        <v>111</v>
      </c>
      <c r="U86" s="218">
        <v>0</v>
      </c>
      <c r="V86" s="218">
        <f>ROUND(E86*U86,2)</f>
        <v>0</v>
      </c>
      <c r="W86" s="218"/>
      <c r="X86" s="209"/>
      <c r="Y86" s="209"/>
      <c r="Z86" s="209"/>
      <c r="AA86" s="209"/>
      <c r="AB86" s="209"/>
      <c r="AC86" s="209"/>
      <c r="AD86" s="209"/>
      <c r="AE86" s="209"/>
      <c r="AF86" s="209"/>
      <c r="AG86" s="209" t="s">
        <v>112</v>
      </c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</row>
    <row r="87" spans="1:60" outlineLevel="1" x14ac:dyDescent="0.2">
      <c r="A87" s="216"/>
      <c r="B87" s="217"/>
      <c r="C87" s="240" t="s">
        <v>140</v>
      </c>
      <c r="D87" s="236"/>
      <c r="E87" s="236"/>
      <c r="F87" s="236"/>
      <c r="G87" s="236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09"/>
      <c r="Y87" s="209"/>
      <c r="Z87" s="209"/>
      <c r="AA87" s="209"/>
      <c r="AB87" s="209"/>
      <c r="AC87" s="209"/>
      <c r="AD87" s="209"/>
      <c r="AE87" s="209"/>
      <c r="AF87" s="209"/>
      <c r="AG87" s="209" t="s">
        <v>114</v>
      </c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</row>
    <row r="88" spans="1:60" outlineLevel="1" x14ac:dyDescent="0.2">
      <c r="A88" s="216"/>
      <c r="B88" s="217"/>
      <c r="C88" s="241" t="s">
        <v>63</v>
      </c>
      <c r="D88" s="219"/>
      <c r="E88" s="220">
        <v>1</v>
      </c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09"/>
      <c r="Y88" s="209"/>
      <c r="Z88" s="209"/>
      <c r="AA88" s="209"/>
      <c r="AB88" s="209"/>
      <c r="AC88" s="209"/>
      <c r="AD88" s="209"/>
      <c r="AE88" s="209"/>
      <c r="AF88" s="209"/>
      <c r="AG88" s="209" t="s">
        <v>115</v>
      </c>
      <c r="AH88" s="209">
        <v>0</v>
      </c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</row>
    <row r="89" spans="1:60" outlineLevel="1" x14ac:dyDescent="0.2">
      <c r="A89" s="216"/>
      <c r="B89" s="217"/>
      <c r="C89" s="241" t="s">
        <v>116</v>
      </c>
      <c r="D89" s="219"/>
      <c r="E89" s="220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09"/>
      <c r="Y89" s="209"/>
      <c r="Z89" s="209"/>
      <c r="AA89" s="209"/>
      <c r="AB89" s="209"/>
      <c r="AC89" s="209"/>
      <c r="AD89" s="209"/>
      <c r="AE89" s="209"/>
      <c r="AF89" s="209"/>
      <c r="AG89" s="209" t="s">
        <v>115</v>
      </c>
      <c r="AH89" s="209">
        <v>0</v>
      </c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</row>
    <row r="90" spans="1:60" outlineLevel="1" x14ac:dyDescent="0.2">
      <c r="A90" s="216"/>
      <c r="B90" s="217"/>
      <c r="C90" s="241" t="s">
        <v>116</v>
      </c>
      <c r="D90" s="219"/>
      <c r="E90" s="220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09"/>
      <c r="Y90" s="209"/>
      <c r="Z90" s="209"/>
      <c r="AA90" s="209"/>
      <c r="AB90" s="209"/>
      <c r="AC90" s="209"/>
      <c r="AD90" s="209"/>
      <c r="AE90" s="209"/>
      <c r="AF90" s="209"/>
      <c r="AG90" s="209" t="s">
        <v>115</v>
      </c>
      <c r="AH90" s="209">
        <v>0</v>
      </c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</row>
    <row r="91" spans="1:60" outlineLevel="1" x14ac:dyDescent="0.2">
      <c r="A91" s="216"/>
      <c r="B91" s="217"/>
      <c r="C91" s="241" t="s">
        <v>116</v>
      </c>
      <c r="D91" s="219"/>
      <c r="E91" s="220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09"/>
      <c r="Y91" s="209"/>
      <c r="Z91" s="209"/>
      <c r="AA91" s="209"/>
      <c r="AB91" s="209"/>
      <c r="AC91" s="209"/>
      <c r="AD91" s="209"/>
      <c r="AE91" s="209"/>
      <c r="AF91" s="209"/>
      <c r="AG91" s="209" t="s">
        <v>115</v>
      </c>
      <c r="AH91" s="209">
        <v>0</v>
      </c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</row>
    <row r="92" spans="1:60" outlineLevel="1" x14ac:dyDescent="0.2">
      <c r="A92" s="216"/>
      <c r="B92" s="217"/>
      <c r="C92" s="241" t="s">
        <v>116</v>
      </c>
      <c r="D92" s="219"/>
      <c r="E92" s="220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09"/>
      <c r="Y92" s="209"/>
      <c r="Z92" s="209"/>
      <c r="AA92" s="209"/>
      <c r="AB92" s="209"/>
      <c r="AC92" s="209"/>
      <c r="AD92" s="209"/>
      <c r="AE92" s="209"/>
      <c r="AF92" s="209"/>
      <c r="AG92" s="209" t="s">
        <v>115</v>
      </c>
      <c r="AH92" s="209">
        <v>0</v>
      </c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</row>
    <row r="93" spans="1:60" outlineLevel="1" x14ac:dyDescent="0.2">
      <c r="A93" s="216"/>
      <c r="B93" s="217"/>
      <c r="C93" s="241" t="s">
        <v>116</v>
      </c>
      <c r="D93" s="219"/>
      <c r="E93" s="220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09"/>
      <c r="Y93" s="209"/>
      <c r="Z93" s="209"/>
      <c r="AA93" s="209"/>
      <c r="AB93" s="209"/>
      <c r="AC93" s="209"/>
      <c r="AD93" s="209"/>
      <c r="AE93" s="209"/>
      <c r="AF93" s="209"/>
      <c r="AG93" s="209" t="s">
        <v>115</v>
      </c>
      <c r="AH93" s="209">
        <v>0</v>
      </c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</row>
    <row r="94" spans="1:60" outlineLevel="1" x14ac:dyDescent="0.2">
      <c r="A94" s="216"/>
      <c r="B94" s="217"/>
      <c r="C94" s="241" t="s">
        <v>116</v>
      </c>
      <c r="D94" s="219"/>
      <c r="E94" s="220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09"/>
      <c r="Y94" s="209"/>
      <c r="Z94" s="209"/>
      <c r="AA94" s="209"/>
      <c r="AB94" s="209"/>
      <c r="AC94" s="209"/>
      <c r="AD94" s="209"/>
      <c r="AE94" s="209"/>
      <c r="AF94" s="209"/>
      <c r="AG94" s="209" t="s">
        <v>115</v>
      </c>
      <c r="AH94" s="209">
        <v>0</v>
      </c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</row>
    <row r="95" spans="1:60" x14ac:dyDescent="0.2">
      <c r="A95" s="5"/>
      <c r="B95" s="6"/>
      <c r="C95" s="242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AE95">
        <v>15</v>
      </c>
      <c r="AF95">
        <v>21</v>
      </c>
    </row>
    <row r="96" spans="1:60" x14ac:dyDescent="0.2">
      <c r="A96" s="212"/>
      <c r="B96" s="213" t="s">
        <v>29</v>
      </c>
      <c r="C96" s="243"/>
      <c r="D96" s="214"/>
      <c r="E96" s="215"/>
      <c r="F96" s="215"/>
      <c r="G96" s="237">
        <f>G8+G49</f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AE96">
        <f>SUMIF(L7:L94,AE95,G7:G94)</f>
        <v>0</v>
      </c>
      <c r="AF96">
        <f>SUMIF(L7:L94,AF95,G7:G94)</f>
        <v>0</v>
      </c>
      <c r="AG96" t="s">
        <v>141</v>
      </c>
    </row>
    <row r="97" spans="3:33" x14ac:dyDescent="0.2">
      <c r="C97" s="244"/>
      <c r="D97" s="193"/>
      <c r="AG97" t="s">
        <v>142</v>
      </c>
    </row>
    <row r="98" spans="3:33" x14ac:dyDescent="0.2">
      <c r="D98" s="193"/>
    </row>
    <row r="99" spans="3:33" x14ac:dyDescent="0.2">
      <c r="D99" s="193"/>
    </row>
    <row r="100" spans="3:33" x14ac:dyDescent="0.2">
      <c r="D100" s="193"/>
    </row>
    <row r="101" spans="3:33" x14ac:dyDescent="0.2">
      <c r="D101" s="193"/>
    </row>
    <row r="102" spans="3:33" x14ac:dyDescent="0.2">
      <c r="D102" s="193"/>
    </row>
    <row r="103" spans="3:33" x14ac:dyDescent="0.2">
      <c r="D103" s="193"/>
    </row>
    <row r="104" spans="3:33" x14ac:dyDescent="0.2">
      <c r="D104" s="193"/>
    </row>
    <row r="105" spans="3:33" x14ac:dyDescent="0.2">
      <c r="D105" s="193"/>
    </row>
    <row r="106" spans="3:33" x14ac:dyDescent="0.2">
      <c r="D106" s="193"/>
    </row>
    <row r="107" spans="3:33" x14ac:dyDescent="0.2">
      <c r="D107" s="193"/>
    </row>
    <row r="108" spans="3:33" x14ac:dyDescent="0.2">
      <c r="D108" s="193"/>
    </row>
    <row r="109" spans="3:33" x14ac:dyDescent="0.2">
      <c r="D109" s="193"/>
    </row>
    <row r="110" spans="3:33" x14ac:dyDescent="0.2">
      <c r="D110" s="193"/>
    </row>
    <row r="111" spans="3:33" x14ac:dyDescent="0.2">
      <c r="D111" s="193"/>
    </row>
    <row r="112" spans="3:33" x14ac:dyDescent="0.2">
      <c r="D112" s="193"/>
    </row>
    <row r="113" spans="4:4" x14ac:dyDescent="0.2">
      <c r="D113" s="193"/>
    </row>
    <row r="114" spans="4:4" x14ac:dyDescent="0.2">
      <c r="D114" s="193"/>
    </row>
    <row r="115" spans="4:4" x14ac:dyDescent="0.2">
      <c r="D115" s="193"/>
    </row>
    <row r="116" spans="4:4" x14ac:dyDescent="0.2">
      <c r="D116" s="193"/>
    </row>
    <row r="117" spans="4:4" x14ac:dyDescent="0.2">
      <c r="D117" s="193"/>
    </row>
    <row r="118" spans="4:4" x14ac:dyDescent="0.2">
      <c r="D118" s="193"/>
    </row>
    <row r="119" spans="4:4" x14ac:dyDescent="0.2">
      <c r="D119" s="193"/>
    </row>
    <row r="120" spans="4:4" x14ac:dyDescent="0.2">
      <c r="D120" s="193"/>
    </row>
    <row r="121" spans="4:4" x14ac:dyDescent="0.2">
      <c r="D121" s="193"/>
    </row>
    <row r="122" spans="4:4" x14ac:dyDescent="0.2">
      <c r="D122" s="193"/>
    </row>
    <row r="123" spans="4:4" x14ac:dyDescent="0.2">
      <c r="D123" s="193"/>
    </row>
    <row r="124" spans="4:4" x14ac:dyDescent="0.2">
      <c r="D124" s="193"/>
    </row>
    <row r="125" spans="4:4" x14ac:dyDescent="0.2">
      <c r="D125" s="193"/>
    </row>
    <row r="126" spans="4:4" x14ac:dyDescent="0.2">
      <c r="D126" s="193"/>
    </row>
    <row r="127" spans="4:4" x14ac:dyDescent="0.2">
      <c r="D127" s="193"/>
    </row>
    <row r="128" spans="4:4" x14ac:dyDescent="0.2">
      <c r="D128" s="193"/>
    </row>
    <row r="129" spans="4:4" x14ac:dyDescent="0.2">
      <c r="D129" s="193"/>
    </row>
    <row r="130" spans="4:4" x14ac:dyDescent="0.2">
      <c r="D130" s="193"/>
    </row>
    <row r="131" spans="4:4" x14ac:dyDescent="0.2">
      <c r="D131" s="193"/>
    </row>
    <row r="132" spans="4:4" x14ac:dyDescent="0.2">
      <c r="D132" s="193"/>
    </row>
    <row r="133" spans="4:4" x14ac:dyDescent="0.2">
      <c r="D133" s="193"/>
    </row>
    <row r="134" spans="4:4" x14ac:dyDescent="0.2">
      <c r="D134" s="193"/>
    </row>
    <row r="135" spans="4:4" x14ac:dyDescent="0.2">
      <c r="D135" s="193"/>
    </row>
    <row r="136" spans="4:4" x14ac:dyDescent="0.2">
      <c r="D136" s="193"/>
    </row>
    <row r="137" spans="4:4" x14ac:dyDescent="0.2">
      <c r="D137" s="193"/>
    </row>
    <row r="138" spans="4:4" x14ac:dyDescent="0.2">
      <c r="D138" s="193"/>
    </row>
    <row r="139" spans="4:4" x14ac:dyDescent="0.2">
      <c r="D139" s="193"/>
    </row>
    <row r="140" spans="4:4" x14ac:dyDescent="0.2">
      <c r="D140" s="193"/>
    </row>
    <row r="141" spans="4:4" x14ac:dyDescent="0.2">
      <c r="D141" s="193"/>
    </row>
    <row r="142" spans="4:4" x14ac:dyDescent="0.2">
      <c r="D142" s="193"/>
    </row>
    <row r="143" spans="4:4" x14ac:dyDescent="0.2">
      <c r="D143" s="193"/>
    </row>
    <row r="144" spans="4:4" x14ac:dyDescent="0.2">
      <c r="D144" s="193"/>
    </row>
    <row r="145" spans="4:4" x14ac:dyDescent="0.2">
      <c r="D145" s="193"/>
    </row>
    <row r="146" spans="4:4" x14ac:dyDescent="0.2">
      <c r="D146" s="193"/>
    </row>
    <row r="147" spans="4:4" x14ac:dyDescent="0.2">
      <c r="D147" s="193"/>
    </row>
    <row r="148" spans="4:4" x14ac:dyDescent="0.2">
      <c r="D148" s="193"/>
    </row>
    <row r="149" spans="4:4" x14ac:dyDescent="0.2">
      <c r="D149" s="193"/>
    </row>
    <row r="150" spans="4:4" x14ac:dyDescent="0.2">
      <c r="D150" s="193"/>
    </row>
    <row r="151" spans="4:4" x14ac:dyDescent="0.2">
      <c r="D151" s="193"/>
    </row>
    <row r="152" spans="4:4" x14ac:dyDescent="0.2">
      <c r="D152" s="193"/>
    </row>
    <row r="153" spans="4:4" x14ac:dyDescent="0.2">
      <c r="D153" s="193"/>
    </row>
    <row r="154" spans="4:4" x14ac:dyDescent="0.2">
      <c r="D154" s="193"/>
    </row>
    <row r="155" spans="4:4" x14ac:dyDescent="0.2">
      <c r="D155" s="193"/>
    </row>
    <row r="156" spans="4:4" x14ac:dyDescent="0.2">
      <c r="D156" s="193"/>
    </row>
    <row r="157" spans="4:4" x14ac:dyDescent="0.2">
      <c r="D157" s="193"/>
    </row>
    <row r="158" spans="4:4" x14ac:dyDescent="0.2">
      <c r="D158" s="193"/>
    </row>
    <row r="159" spans="4:4" x14ac:dyDescent="0.2">
      <c r="D159" s="193"/>
    </row>
    <row r="160" spans="4:4" x14ac:dyDescent="0.2">
      <c r="D160" s="193"/>
    </row>
    <row r="161" spans="4:4" x14ac:dyDescent="0.2">
      <c r="D161" s="193"/>
    </row>
    <row r="162" spans="4:4" x14ac:dyDescent="0.2">
      <c r="D162" s="193"/>
    </row>
    <row r="163" spans="4:4" x14ac:dyDescent="0.2">
      <c r="D163" s="193"/>
    </row>
    <row r="164" spans="4:4" x14ac:dyDescent="0.2">
      <c r="D164" s="193"/>
    </row>
    <row r="165" spans="4:4" x14ac:dyDescent="0.2">
      <c r="D165" s="193"/>
    </row>
    <row r="166" spans="4:4" x14ac:dyDescent="0.2">
      <c r="D166" s="193"/>
    </row>
    <row r="167" spans="4:4" x14ac:dyDescent="0.2">
      <c r="D167" s="193"/>
    </row>
    <row r="168" spans="4:4" x14ac:dyDescent="0.2">
      <c r="D168" s="193"/>
    </row>
    <row r="169" spans="4:4" x14ac:dyDescent="0.2">
      <c r="D169" s="193"/>
    </row>
    <row r="170" spans="4:4" x14ac:dyDescent="0.2">
      <c r="D170" s="193"/>
    </row>
    <row r="171" spans="4:4" x14ac:dyDescent="0.2">
      <c r="D171" s="193"/>
    </row>
    <row r="172" spans="4:4" x14ac:dyDescent="0.2">
      <c r="D172" s="193"/>
    </row>
    <row r="173" spans="4:4" x14ac:dyDescent="0.2">
      <c r="D173" s="193"/>
    </row>
    <row r="174" spans="4:4" x14ac:dyDescent="0.2">
      <c r="D174" s="193"/>
    </row>
    <row r="175" spans="4:4" x14ac:dyDescent="0.2">
      <c r="D175" s="193"/>
    </row>
    <row r="176" spans="4:4" x14ac:dyDescent="0.2">
      <c r="D176" s="193"/>
    </row>
    <row r="177" spans="4:4" x14ac:dyDescent="0.2">
      <c r="D177" s="193"/>
    </row>
    <row r="178" spans="4:4" x14ac:dyDescent="0.2">
      <c r="D178" s="193"/>
    </row>
    <row r="179" spans="4:4" x14ac:dyDescent="0.2">
      <c r="D179" s="193"/>
    </row>
    <row r="180" spans="4:4" x14ac:dyDescent="0.2">
      <c r="D180" s="193"/>
    </row>
    <row r="181" spans="4:4" x14ac:dyDescent="0.2">
      <c r="D181" s="193"/>
    </row>
    <row r="182" spans="4:4" x14ac:dyDescent="0.2">
      <c r="D182" s="193"/>
    </row>
    <row r="183" spans="4:4" x14ac:dyDescent="0.2">
      <c r="D183" s="193"/>
    </row>
    <row r="184" spans="4:4" x14ac:dyDescent="0.2">
      <c r="D184" s="193"/>
    </row>
    <row r="185" spans="4:4" x14ac:dyDescent="0.2">
      <c r="D185" s="193"/>
    </row>
    <row r="186" spans="4:4" x14ac:dyDescent="0.2">
      <c r="D186" s="193"/>
    </row>
    <row r="187" spans="4:4" x14ac:dyDescent="0.2">
      <c r="D187" s="193"/>
    </row>
    <row r="188" spans="4:4" x14ac:dyDescent="0.2">
      <c r="D188" s="193"/>
    </row>
    <row r="189" spans="4:4" x14ac:dyDescent="0.2">
      <c r="D189" s="193"/>
    </row>
    <row r="190" spans="4:4" x14ac:dyDescent="0.2">
      <c r="D190" s="193"/>
    </row>
    <row r="191" spans="4:4" x14ac:dyDescent="0.2">
      <c r="D191" s="193"/>
    </row>
    <row r="192" spans="4:4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sheetProtection password="DF5D" sheet="1"/>
  <mergeCells count="13">
    <mergeCell ref="C87:G87"/>
    <mergeCell ref="C43:G43"/>
    <mergeCell ref="C51:G51"/>
    <mergeCell ref="C57:G57"/>
    <mergeCell ref="C64:G64"/>
    <mergeCell ref="C73:G73"/>
    <mergeCell ref="C82:G82"/>
    <mergeCell ref="A1:G1"/>
    <mergeCell ref="C2:G2"/>
    <mergeCell ref="C3:G3"/>
    <mergeCell ref="C4:G4"/>
    <mergeCell ref="C10:G10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4" t="s">
        <v>143</v>
      </c>
      <c r="B1" s="194"/>
      <c r="C1" s="194"/>
      <c r="D1" s="194"/>
      <c r="E1" s="194"/>
      <c r="F1" s="194"/>
      <c r="G1" s="194"/>
      <c r="AG1" t="s">
        <v>80</v>
      </c>
    </row>
    <row r="2" spans="1:60" ht="24.95" customHeight="1" x14ac:dyDescent="0.2">
      <c r="A2" s="195" t="s">
        <v>7</v>
      </c>
      <c r="B2" s="75" t="s">
        <v>43</v>
      </c>
      <c r="C2" s="198" t="s">
        <v>44</v>
      </c>
      <c r="D2" s="196"/>
      <c r="E2" s="196"/>
      <c r="F2" s="196"/>
      <c r="G2" s="197"/>
      <c r="AG2" t="s">
        <v>81</v>
      </c>
    </row>
    <row r="3" spans="1:60" ht="24.95" customHeight="1" x14ac:dyDescent="0.2">
      <c r="A3" s="195" t="s">
        <v>8</v>
      </c>
      <c r="B3" s="75" t="s">
        <v>54</v>
      </c>
      <c r="C3" s="198" t="s">
        <v>44</v>
      </c>
      <c r="D3" s="196"/>
      <c r="E3" s="196"/>
      <c r="F3" s="196"/>
      <c r="G3" s="197"/>
      <c r="AC3" s="127" t="s">
        <v>81</v>
      </c>
      <c r="AG3" t="s">
        <v>83</v>
      </c>
    </row>
    <row r="4" spans="1:60" ht="24.95" customHeight="1" x14ac:dyDescent="0.2">
      <c r="A4" s="199" t="s">
        <v>9</v>
      </c>
      <c r="B4" s="200" t="s">
        <v>54</v>
      </c>
      <c r="C4" s="201" t="s">
        <v>44</v>
      </c>
      <c r="D4" s="202"/>
      <c r="E4" s="202"/>
      <c r="F4" s="202"/>
      <c r="G4" s="203"/>
      <c r="AG4" t="s">
        <v>84</v>
      </c>
    </row>
    <row r="5" spans="1:60" x14ac:dyDescent="0.2">
      <c r="D5" s="193"/>
    </row>
    <row r="6" spans="1:60" ht="38.25" x14ac:dyDescent="0.2">
      <c r="A6" s="205" t="s">
        <v>85</v>
      </c>
      <c r="B6" s="207" t="s">
        <v>86</v>
      </c>
      <c r="C6" s="207" t="s">
        <v>87</v>
      </c>
      <c r="D6" s="206" t="s">
        <v>88</v>
      </c>
      <c r="E6" s="205" t="s">
        <v>89</v>
      </c>
      <c r="F6" s="204" t="s">
        <v>90</v>
      </c>
      <c r="G6" s="205" t="s">
        <v>29</v>
      </c>
      <c r="H6" s="208" t="s">
        <v>30</v>
      </c>
      <c r="I6" s="208" t="s">
        <v>91</v>
      </c>
      <c r="J6" s="208" t="s">
        <v>31</v>
      </c>
      <c r="K6" s="208" t="s">
        <v>92</v>
      </c>
      <c r="L6" s="208" t="s">
        <v>93</v>
      </c>
      <c r="M6" s="208" t="s">
        <v>94</v>
      </c>
      <c r="N6" s="208" t="s">
        <v>95</v>
      </c>
      <c r="O6" s="208" t="s">
        <v>96</v>
      </c>
      <c r="P6" s="208" t="s">
        <v>97</v>
      </c>
      <c r="Q6" s="208" t="s">
        <v>98</v>
      </c>
      <c r="R6" s="208" t="s">
        <v>99</v>
      </c>
      <c r="S6" s="208" t="s">
        <v>100</v>
      </c>
      <c r="T6" s="208" t="s">
        <v>101</v>
      </c>
      <c r="U6" s="208" t="s">
        <v>102</v>
      </c>
      <c r="V6" s="208" t="s">
        <v>103</v>
      </c>
      <c r="W6" s="208" t="s">
        <v>104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1:60" x14ac:dyDescent="0.2">
      <c r="A8" s="222" t="s">
        <v>105</v>
      </c>
      <c r="B8" s="223" t="s">
        <v>63</v>
      </c>
      <c r="C8" s="238" t="s">
        <v>64</v>
      </c>
      <c r="D8" s="224"/>
      <c r="E8" s="225"/>
      <c r="F8" s="226"/>
      <c r="G8" s="226">
        <f>SUMIF(AG9:AG10,"&lt;&gt;NOR",G9:G10)</f>
        <v>0</v>
      </c>
      <c r="H8" s="226"/>
      <c r="I8" s="226">
        <f>SUM(I9:I10)</f>
        <v>0</v>
      </c>
      <c r="J8" s="226"/>
      <c r="K8" s="226">
        <f>SUM(K9:K10)</f>
        <v>0</v>
      </c>
      <c r="L8" s="226"/>
      <c r="M8" s="226">
        <f>SUM(M9:M10)</f>
        <v>0</v>
      </c>
      <c r="N8" s="226"/>
      <c r="O8" s="226">
        <f>SUM(O9:O10)</f>
        <v>0</v>
      </c>
      <c r="P8" s="226"/>
      <c r="Q8" s="226">
        <f>SUM(Q9:Q10)</f>
        <v>0</v>
      </c>
      <c r="R8" s="226"/>
      <c r="S8" s="226"/>
      <c r="T8" s="227"/>
      <c r="U8" s="221"/>
      <c r="V8" s="221">
        <f>SUM(V9:V10)</f>
        <v>159.12</v>
      </c>
      <c r="W8" s="221"/>
      <c r="AG8" t="s">
        <v>106</v>
      </c>
    </row>
    <row r="9" spans="1:60" outlineLevel="1" x14ac:dyDescent="0.2">
      <c r="A9" s="228">
        <v>1</v>
      </c>
      <c r="B9" s="229" t="s">
        <v>144</v>
      </c>
      <c r="C9" s="239" t="s">
        <v>145</v>
      </c>
      <c r="D9" s="230" t="s">
        <v>146</v>
      </c>
      <c r="E9" s="231">
        <v>13.5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33">
        <v>0</v>
      </c>
      <c r="O9" s="233">
        <f>ROUND(E9*N9,2)</f>
        <v>0</v>
      </c>
      <c r="P9" s="233">
        <v>0</v>
      </c>
      <c r="Q9" s="233">
        <f>ROUND(E9*P9,2)</f>
        <v>0</v>
      </c>
      <c r="R9" s="233"/>
      <c r="S9" s="233" t="s">
        <v>147</v>
      </c>
      <c r="T9" s="234" t="s">
        <v>147</v>
      </c>
      <c r="U9" s="218">
        <v>11.787000000000001</v>
      </c>
      <c r="V9" s="218">
        <f>ROUND(E9*U9,2)</f>
        <v>159.12</v>
      </c>
      <c r="W9" s="218"/>
      <c r="X9" s="209"/>
      <c r="Y9" s="209"/>
      <c r="Z9" s="209"/>
      <c r="AA9" s="209"/>
      <c r="AB9" s="209"/>
      <c r="AC9" s="209"/>
      <c r="AD9" s="209"/>
      <c r="AE9" s="209"/>
      <c r="AF9" s="209"/>
      <c r="AG9" s="209" t="s">
        <v>148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16"/>
      <c r="B10" s="217"/>
      <c r="C10" s="241" t="s">
        <v>149</v>
      </c>
      <c r="D10" s="219"/>
      <c r="E10" s="220">
        <v>13.5</v>
      </c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09"/>
      <c r="Y10" s="209"/>
      <c r="Z10" s="209"/>
      <c r="AA10" s="209"/>
      <c r="AB10" s="209"/>
      <c r="AC10" s="209"/>
      <c r="AD10" s="209"/>
      <c r="AE10" s="209"/>
      <c r="AF10" s="209"/>
      <c r="AG10" s="209" t="s">
        <v>115</v>
      </c>
      <c r="AH10" s="209">
        <v>0</v>
      </c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x14ac:dyDescent="0.2">
      <c r="A11" s="222" t="s">
        <v>105</v>
      </c>
      <c r="B11" s="223" t="s">
        <v>65</v>
      </c>
      <c r="C11" s="238" t="s">
        <v>66</v>
      </c>
      <c r="D11" s="224"/>
      <c r="E11" s="225"/>
      <c r="F11" s="226"/>
      <c r="G11" s="226">
        <f>SUMIF(AG12:AG13,"&lt;&gt;NOR",G12:G13)</f>
        <v>0</v>
      </c>
      <c r="H11" s="226"/>
      <c r="I11" s="226">
        <f>SUM(I12:I13)</f>
        <v>0</v>
      </c>
      <c r="J11" s="226"/>
      <c r="K11" s="226">
        <f>SUM(K12:K13)</f>
        <v>0</v>
      </c>
      <c r="L11" s="226"/>
      <c r="M11" s="226">
        <f>SUM(M12:M13)</f>
        <v>0</v>
      </c>
      <c r="N11" s="226"/>
      <c r="O11" s="226">
        <f>SUM(O12:O13)</f>
        <v>55.36</v>
      </c>
      <c r="P11" s="226"/>
      <c r="Q11" s="226">
        <f>SUM(Q12:Q13)</f>
        <v>0</v>
      </c>
      <c r="R11" s="226"/>
      <c r="S11" s="226"/>
      <c r="T11" s="227"/>
      <c r="U11" s="221"/>
      <c r="V11" s="221">
        <f>SUM(V12:V13)</f>
        <v>204.99</v>
      </c>
      <c r="W11" s="221"/>
      <c r="AG11" t="s">
        <v>106</v>
      </c>
    </row>
    <row r="12" spans="1:60" outlineLevel="1" x14ac:dyDescent="0.2">
      <c r="A12" s="228">
        <v>2</v>
      </c>
      <c r="B12" s="229" t="s">
        <v>150</v>
      </c>
      <c r="C12" s="239" t="s">
        <v>151</v>
      </c>
      <c r="D12" s="230" t="s">
        <v>146</v>
      </c>
      <c r="E12" s="231">
        <v>16.875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33">
        <v>3.2807499999999998</v>
      </c>
      <c r="O12" s="233">
        <f>ROUND(E12*N12,2)</f>
        <v>55.36</v>
      </c>
      <c r="P12" s="233">
        <v>0</v>
      </c>
      <c r="Q12" s="233">
        <f>ROUND(E12*P12,2)</f>
        <v>0</v>
      </c>
      <c r="R12" s="233"/>
      <c r="S12" s="233" t="s">
        <v>147</v>
      </c>
      <c r="T12" s="234" t="s">
        <v>147</v>
      </c>
      <c r="U12" s="218">
        <v>12.14748</v>
      </c>
      <c r="V12" s="218">
        <f>ROUND(E12*U12,2)</f>
        <v>204.99</v>
      </c>
      <c r="W12" s="218"/>
      <c r="X12" s="209"/>
      <c r="Y12" s="209"/>
      <c r="Z12" s="209"/>
      <c r="AA12" s="209"/>
      <c r="AB12" s="209"/>
      <c r="AC12" s="209"/>
      <c r="AD12" s="209"/>
      <c r="AE12" s="209"/>
      <c r="AF12" s="209"/>
      <c r="AG12" s="209" t="s">
        <v>148</v>
      </c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 x14ac:dyDescent="0.2">
      <c r="A13" s="216"/>
      <c r="B13" s="217"/>
      <c r="C13" s="241" t="s">
        <v>152</v>
      </c>
      <c r="D13" s="219"/>
      <c r="E13" s="220">
        <v>16.875</v>
      </c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09"/>
      <c r="Y13" s="209"/>
      <c r="Z13" s="209"/>
      <c r="AA13" s="209"/>
      <c r="AB13" s="209"/>
      <c r="AC13" s="209"/>
      <c r="AD13" s="209"/>
      <c r="AE13" s="209"/>
      <c r="AF13" s="209"/>
      <c r="AG13" s="209" t="s">
        <v>115</v>
      </c>
      <c r="AH13" s="209">
        <v>0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x14ac:dyDescent="0.2">
      <c r="A14" s="222" t="s">
        <v>105</v>
      </c>
      <c r="B14" s="223" t="s">
        <v>67</v>
      </c>
      <c r="C14" s="238" t="s">
        <v>68</v>
      </c>
      <c r="D14" s="224"/>
      <c r="E14" s="225"/>
      <c r="F14" s="226"/>
      <c r="G14" s="226">
        <f>SUMIF(AG15:AG19,"&lt;&gt;NOR",G15:G19)</f>
        <v>0</v>
      </c>
      <c r="H14" s="226"/>
      <c r="I14" s="226">
        <f>SUM(I15:I19)</f>
        <v>0</v>
      </c>
      <c r="J14" s="226"/>
      <c r="K14" s="226">
        <f>SUM(K15:K19)</f>
        <v>0</v>
      </c>
      <c r="L14" s="226"/>
      <c r="M14" s="226">
        <f>SUM(M15:M19)</f>
        <v>0</v>
      </c>
      <c r="N14" s="226"/>
      <c r="O14" s="226">
        <f>SUM(O15:O19)</f>
        <v>18.989999999999998</v>
      </c>
      <c r="P14" s="226"/>
      <c r="Q14" s="226">
        <f>SUM(Q15:Q19)</f>
        <v>0</v>
      </c>
      <c r="R14" s="226"/>
      <c r="S14" s="226"/>
      <c r="T14" s="227"/>
      <c r="U14" s="221"/>
      <c r="V14" s="221">
        <f>SUM(V15:V19)</f>
        <v>1005.06</v>
      </c>
      <c r="W14" s="221"/>
      <c r="AG14" t="s">
        <v>106</v>
      </c>
    </row>
    <row r="15" spans="1:60" outlineLevel="1" x14ac:dyDescent="0.2">
      <c r="A15" s="228">
        <v>3</v>
      </c>
      <c r="B15" s="229" t="s">
        <v>153</v>
      </c>
      <c r="C15" s="239" t="s">
        <v>154</v>
      </c>
      <c r="D15" s="230" t="s">
        <v>155</v>
      </c>
      <c r="E15" s="231">
        <v>1458.17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33">
        <v>1.302E-2</v>
      </c>
      <c r="O15" s="233">
        <f>ROUND(E15*N15,2)</f>
        <v>18.989999999999998</v>
      </c>
      <c r="P15" s="233">
        <v>0</v>
      </c>
      <c r="Q15" s="233">
        <f>ROUND(E15*P15,2)</f>
        <v>0</v>
      </c>
      <c r="R15" s="233"/>
      <c r="S15" s="233" t="s">
        <v>147</v>
      </c>
      <c r="T15" s="234" t="s">
        <v>147</v>
      </c>
      <c r="U15" s="218">
        <v>0.68925999999999998</v>
      </c>
      <c r="V15" s="218">
        <f>ROUND(E15*U15,2)</f>
        <v>1005.06</v>
      </c>
      <c r="W15" s="218"/>
      <c r="X15" s="209"/>
      <c r="Y15" s="209"/>
      <c r="Z15" s="209"/>
      <c r="AA15" s="209"/>
      <c r="AB15" s="209"/>
      <c r="AC15" s="209"/>
      <c r="AD15" s="209"/>
      <c r="AE15" s="209"/>
      <c r="AF15" s="209"/>
      <c r="AG15" s="209" t="s">
        <v>148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outlineLevel="1" x14ac:dyDescent="0.2">
      <c r="A16" s="216"/>
      <c r="B16" s="217"/>
      <c r="C16" s="241" t="s">
        <v>156</v>
      </c>
      <c r="D16" s="219"/>
      <c r="E16" s="220">
        <v>153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09"/>
      <c r="Y16" s="209"/>
      <c r="Z16" s="209"/>
      <c r="AA16" s="209"/>
      <c r="AB16" s="209"/>
      <c r="AC16" s="209"/>
      <c r="AD16" s="209"/>
      <c r="AE16" s="209"/>
      <c r="AF16" s="209"/>
      <c r="AG16" s="209" t="s">
        <v>115</v>
      </c>
      <c r="AH16" s="209">
        <v>0</v>
      </c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16"/>
      <c r="B17" s="217"/>
      <c r="C17" s="241" t="s">
        <v>157</v>
      </c>
      <c r="D17" s="219"/>
      <c r="E17" s="220">
        <v>462.08600000000001</v>
      </c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09"/>
      <c r="Y17" s="209"/>
      <c r="Z17" s="209"/>
      <c r="AA17" s="209"/>
      <c r="AB17" s="209"/>
      <c r="AC17" s="209"/>
      <c r="AD17" s="209"/>
      <c r="AE17" s="209"/>
      <c r="AF17" s="209"/>
      <c r="AG17" s="209" t="s">
        <v>115</v>
      </c>
      <c r="AH17" s="209">
        <v>0</v>
      </c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16"/>
      <c r="B18" s="217"/>
      <c r="C18" s="241" t="s">
        <v>156</v>
      </c>
      <c r="D18" s="219"/>
      <c r="E18" s="220">
        <v>153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09"/>
      <c r="Y18" s="209"/>
      <c r="Z18" s="209"/>
      <c r="AA18" s="209"/>
      <c r="AB18" s="209"/>
      <c r="AC18" s="209"/>
      <c r="AD18" s="209"/>
      <c r="AE18" s="209"/>
      <c r="AF18" s="209"/>
      <c r="AG18" s="209" t="s">
        <v>115</v>
      </c>
      <c r="AH18" s="209">
        <v>0</v>
      </c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outlineLevel="1" x14ac:dyDescent="0.2">
      <c r="A19" s="216"/>
      <c r="B19" s="217"/>
      <c r="C19" s="241" t="s">
        <v>158</v>
      </c>
      <c r="D19" s="219"/>
      <c r="E19" s="220">
        <v>690.08399999999995</v>
      </c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09"/>
      <c r="Y19" s="209"/>
      <c r="Z19" s="209"/>
      <c r="AA19" s="209"/>
      <c r="AB19" s="209"/>
      <c r="AC19" s="209"/>
      <c r="AD19" s="209"/>
      <c r="AE19" s="209"/>
      <c r="AF19" s="209"/>
      <c r="AG19" s="209" t="s">
        <v>115</v>
      </c>
      <c r="AH19" s="209">
        <v>0</v>
      </c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x14ac:dyDescent="0.2">
      <c r="A20" s="222" t="s">
        <v>105</v>
      </c>
      <c r="B20" s="223" t="s">
        <v>75</v>
      </c>
      <c r="C20" s="238" t="s">
        <v>76</v>
      </c>
      <c r="D20" s="224"/>
      <c r="E20" s="225"/>
      <c r="F20" s="226"/>
      <c r="G20" s="226">
        <f>SUMIF(AG21:AG24,"&lt;&gt;NOR",G21:G24)</f>
        <v>0</v>
      </c>
      <c r="H20" s="226"/>
      <c r="I20" s="226">
        <f>SUM(I21:I24)</f>
        <v>0</v>
      </c>
      <c r="J20" s="226"/>
      <c r="K20" s="226">
        <f>SUM(K21:K24)</f>
        <v>0</v>
      </c>
      <c r="L20" s="226"/>
      <c r="M20" s="226">
        <f>SUM(M21:M24)</f>
        <v>0</v>
      </c>
      <c r="N20" s="226"/>
      <c r="O20" s="226">
        <f>SUM(O21:O24)</f>
        <v>8.16</v>
      </c>
      <c r="P20" s="226"/>
      <c r="Q20" s="226">
        <f>SUM(Q21:Q24)</f>
        <v>0</v>
      </c>
      <c r="R20" s="226"/>
      <c r="S20" s="226"/>
      <c r="T20" s="227"/>
      <c r="U20" s="221"/>
      <c r="V20" s="221">
        <f>SUM(V21:V24)</f>
        <v>390.02</v>
      </c>
      <c r="W20" s="221"/>
      <c r="AG20" t="s">
        <v>106</v>
      </c>
    </row>
    <row r="21" spans="1:60" outlineLevel="1" x14ac:dyDescent="0.2">
      <c r="A21" s="228">
        <v>4</v>
      </c>
      <c r="B21" s="229" t="s">
        <v>159</v>
      </c>
      <c r="C21" s="239" t="s">
        <v>160</v>
      </c>
      <c r="D21" s="230" t="s">
        <v>161</v>
      </c>
      <c r="E21" s="231">
        <v>7774.55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33">
        <v>1.0499999999999999E-3</v>
      </c>
      <c r="O21" s="233">
        <f>ROUND(E21*N21,2)</f>
        <v>8.16</v>
      </c>
      <c r="P21" s="233">
        <v>0</v>
      </c>
      <c r="Q21" s="233">
        <f>ROUND(E21*P21,2)</f>
        <v>0</v>
      </c>
      <c r="R21" s="233"/>
      <c r="S21" s="233" t="s">
        <v>147</v>
      </c>
      <c r="T21" s="234" t="s">
        <v>147</v>
      </c>
      <c r="U21" s="218">
        <v>4.7160000000000001E-2</v>
      </c>
      <c r="V21" s="218">
        <f>ROUND(E21*U21,2)</f>
        <v>366.65</v>
      </c>
      <c r="W21" s="218"/>
      <c r="X21" s="209"/>
      <c r="Y21" s="209"/>
      <c r="Z21" s="209"/>
      <c r="AA21" s="209"/>
      <c r="AB21" s="209"/>
      <c r="AC21" s="209"/>
      <c r="AD21" s="209"/>
      <c r="AE21" s="209"/>
      <c r="AF21" s="209"/>
      <c r="AG21" s="209" t="s">
        <v>162</v>
      </c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outlineLevel="1" x14ac:dyDescent="0.2">
      <c r="A22" s="216"/>
      <c r="B22" s="217"/>
      <c r="C22" s="241" t="s">
        <v>163</v>
      </c>
      <c r="D22" s="219"/>
      <c r="E22" s="220">
        <v>5750.55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09"/>
      <c r="Y22" s="209"/>
      <c r="Z22" s="209"/>
      <c r="AA22" s="209"/>
      <c r="AB22" s="209"/>
      <c r="AC22" s="209"/>
      <c r="AD22" s="209"/>
      <c r="AE22" s="209"/>
      <c r="AF22" s="209"/>
      <c r="AG22" s="209" t="s">
        <v>115</v>
      </c>
      <c r="AH22" s="209">
        <v>0</v>
      </c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outlineLevel="1" x14ac:dyDescent="0.2">
      <c r="A23" s="216"/>
      <c r="B23" s="217"/>
      <c r="C23" s="241" t="s">
        <v>164</v>
      </c>
      <c r="D23" s="219"/>
      <c r="E23" s="220">
        <v>2024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09"/>
      <c r="Y23" s="209"/>
      <c r="Z23" s="209"/>
      <c r="AA23" s="209"/>
      <c r="AB23" s="209"/>
      <c r="AC23" s="209"/>
      <c r="AD23" s="209"/>
      <c r="AE23" s="209"/>
      <c r="AF23" s="209"/>
      <c r="AG23" s="209" t="s">
        <v>115</v>
      </c>
      <c r="AH23" s="209">
        <v>0</v>
      </c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outlineLevel="1" x14ac:dyDescent="0.2">
      <c r="A24" s="245">
        <v>5</v>
      </c>
      <c r="B24" s="246" t="s">
        <v>165</v>
      </c>
      <c r="C24" s="252" t="s">
        <v>166</v>
      </c>
      <c r="D24" s="247" t="s">
        <v>167</v>
      </c>
      <c r="E24" s="248">
        <v>7.774</v>
      </c>
      <c r="F24" s="249"/>
      <c r="G24" s="250">
        <f>ROUND(E24*F24,2)</f>
        <v>0</v>
      </c>
      <c r="H24" s="249"/>
      <c r="I24" s="250">
        <f>ROUND(E24*H24,2)</f>
        <v>0</v>
      </c>
      <c r="J24" s="249"/>
      <c r="K24" s="250">
        <f>ROUND(E24*J24,2)</f>
        <v>0</v>
      </c>
      <c r="L24" s="250">
        <v>21</v>
      </c>
      <c r="M24" s="250">
        <f>G24*(1+L24/100)</f>
        <v>0</v>
      </c>
      <c r="N24" s="250">
        <v>0</v>
      </c>
      <c r="O24" s="250">
        <f>ROUND(E24*N24,2)</f>
        <v>0</v>
      </c>
      <c r="P24" s="250">
        <v>0</v>
      </c>
      <c r="Q24" s="250">
        <f>ROUND(E24*P24,2)</f>
        <v>0</v>
      </c>
      <c r="R24" s="250"/>
      <c r="S24" s="250" t="s">
        <v>147</v>
      </c>
      <c r="T24" s="251" t="s">
        <v>147</v>
      </c>
      <c r="U24" s="218">
        <v>3.0059999999999998</v>
      </c>
      <c r="V24" s="218">
        <f>ROUND(E24*U24,2)</f>
        <v>23.37</v>
      </c>
      <c r="W24" s="218"/>
      <c r="X24" s="209"/>
      <c r="Y24" s="209"/>
      <c r="Z24" s="209"/>
      <c r="AA24" s="209"/>
      <c r="AB24" s="209"/>
      <c r="AC24" s="209"/>
      <c r="AD24" s="209"/>
      <c r="AE24" s="209"/>
      <c r="AF24" s="209"/>
      <c r="AG24" s="209" t="s">
        <v>168</v>
      </c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x14ac:dyDescent="0.2">
      <c r="A25" s="222" t="s">
        <v>105</v>
      </c>
      <c r="B25" s="223" t="s">
        <v>69</v>
      </c>
      <c r="C25" s="238" t="s">
        <v>70</v>
      </c>
      <c r="D25" s="224"/>
      <c r="E25" s="225"/>
      <c r="F25" s="226"/>
      <c r="G25" s="226">
        <f>SUMIF(AG26:AG33,"&lt;&gt;NOR",G26:G33)</f>
        <v>0</v>
      </c>
      <c r="H25" s="226"/>
      <c r="I25" s="226">
        <f>SUM(I26:I33)</f>
        <v>0</v>
      </c>
      <c r="J25" s="226"/>
      <c r="K25" s="226">
        <f>SUM(K26:K33)</f>
        <v>0</v>
      </c>
      <c r="L25" s="226"/>
      <c r="M25" s="226">
        <f>SUM(M26:M33)</f>
        <v>0</v>
      </c>
      <c r="N25" s="226"/>
      <c r="O25" s="226">
        <f>SUM(O26:O33)</f>
        <v>23.4</v>
      </c>
      <c r="P25" s="226"/>
      <c r="Q25" s="226">
        <f>SUM(Q26:Q33)</f>
        <v>0</v>
      </c>
      <c r="R25" s="226"/>
      <c r="S25" s="226"/>
      <c r="T25" s="227"/>
      <c r="U25" s="221"/>
      <c r="V25" s="221">
        <f>SUM(V26:V33)</f>
        <v>343.78</v>
      </c>
      <c r="W25" s="221"/>
      <c r="AG25" t="s">
        <v>106</v>
      </c>
    </row>
    <row r="26" spans="1:60" outlineLevel="1" x14ac:dyDescent="0.2">
      <c r="A26" s="228">
        <v>6</v>
      </c>
      <c r="B26" s="229" t="s">
        <v>169</v>
      </c>
      <c r="C26" s="239" t="s">
        <v>170</v>
      </c>
      <c r="D26" s="230" t="s">
        <v>155</v>
      </c>
      <c r="E26" s="231">
        <v>1273.25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33">
        <v>1.8380000000000001E-2</v>
      </c>
      <c r="O26" s="233">
        <f>ROUND(E26*N26,2)</f>
        <v>23.4</v>
      </c>
      <c r="P26" s="233">
        <v>0</v>
      </c>
      <c r="Q26" s="233">
        <f>ROUND(E26*P26,2)</f>
        <v>0</v>
      </c>
      <c r="R26" s="233"/>
      <c r="S26" s="233" t="s">
        <v>147</v>
      </c>
      <c r="T26" s="234" t="s">
        <v>147</v>
      </c>
      <c r="U26" s="218">
        <v>0.14399999999999999</v>
      </c>
      <c r="V26" s="218">
        <f>ROUND(E26*U26,2)</f>
        <v>183.35</v>
      </c>
      <c r="W26" s="218"/>
      <c r="X26" s="209"/>
      <c r="Y26" s="209"/>
      <c r="Z26" s="209"/>
      <c r="AA26" s="209"/>
      <c r="AB26" s="209"/>
      <c r="AC26" s="209"/>
      <c r="AD26" s="209"/>
      <c r="AE26" s="209"/>
      <c r="AF26" s="209"/>
      <c r="AG26" s="209" t="s">
        <v>171</v>
      </c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outlineLevel="1" x14ac:dyDescent="0.2">
      <c r="A27" s="216"/>
      <c r="B27" s="217"/>
      <c r="C27" s="241" t="s">
        <v>172</v>
      </c>
      <c r="D27" s="219"/>
      <c r="E27" s="220">
        <v>140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09"/>
      <c r="Y27" s="209"/>
      <c r="Z27" s="209"/>
      <c r="AA27" s="209"/>
      <c r="AB27" s="209"/>
      <c r="AC27" s="209"/>
      <c r="AD27" s="209"/>
      <c r="AE27" s="209"/>
      <c r="AF27" s="209"/>
      <c r="AG27" s="209" t="s">
        <v>115</v>
      </c>
      <c r="AH27" s="209">
        <v>0</v>
      </c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</row>
    <row r="28" spans="1:60" outlineLevel="1" x14ac:dyDescent="0.2">
      <c r="A28" s="216"/>
      <c r="B28" s="217"/>
      <c r="C28" s="241" t="s">
        <v>173</v>
      </c>
      <c r="D28" s="219"/>
      <c r="E28" s="220">
        <v>398.35</v>
      </c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09"/>
      <c r="Y28" s="209"/>
      <c r="Z28" s="209"/>
      <c r="AA28" s="209"/>
      <c r="AB28" s="209"/>
      <c r="AC28" s="209"/>
      <c r="AD28" s="209"/>
      <c r="AE28" s="209"/>
      <c r="AF28" s="209"/>
      <c r="AG28" s="209" t="s">
        <v>115</v>
      </c>
      <c r="AH28" s="209">
        <v>0</v>
      </c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outlineLevel="1" x14ac:dyDescent="0.2">
      <c r="A29" s="216"/>
      <c r="B29" s="217"/>
      <c r="C29" s="241" t="s">
        <v>174</v>
      </c>
      <c r="D29" s="219"/>
      <c r="E29" s="220">
        <v>140</v>
      </c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09"/>
      <c r="Y29" s="209"/>
      <c r="Z29" s="209"/>
      <c r="AA29" s="209"/>
      <c r="AB29" s="209"/>
      <c r="AC29" s="209"/>
      <c r="AD29" s="209"/>
      <c r="AE29" s="209"/>
      <c r="AF29" s="209"/>
      <c r="AG29" s="209" t="s">
        <v>115</v>
      </c>
      <c r="AH29" s="209">
        <v>0</v>
      </c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16"/>
      <c r="B30" s="217"/>
      <c r="C30" s="241" t="s">
        <v>175</v>
      </c>
      <c r="D30" s="219"/>
      <c r="E30" s="220">
        <v>594.9</v>
      </c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09"/>
      <c r="Y30" s="209"/>
      <c r="Z30" s="209"/>
      <c r="AA30" s="209"/>
      <c r="AB30" s="209"/>
      <c r="AC30" s="209"/>
      <c r="AD30" s="209"/>
      <c r="AE30" s="209"/>
      <c r="AF30" s="209"/>
      <c r="AG30" s="209" t="s">
        <v>115</v>
      </c>
      <c r="AH30" s="209">
        <v>0</v>
      </c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outlineLevel="1" x14ac:dyDescent="0.2">
      <c r="A31" s="228">
        <v>7</v>
      </c>
      <c r="B31" s="229" t="s">
        <v>176</v>
      </c>
      <c r="C31" s="239" t="s">
        <v>177</v>
      </c>
      <c r="D31" s="230" t="s">
        <v>155</v>
      </c>
      <c r="E31" s="231">
        <v>1400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21</v>
      </c>
      <c r="M31" s="233">
        <f>G31*(1+L31/100)</f>
        <v>0</v>
      </c>
      <c r="N31" s="233">
        <v>0</v>
      </c>
      <c r="O31" s="233">
        <f>ROUND(E31*N31,2)</f>
        <v>0</v>
      </c>
      <c r="P31" s="233">
        <v>0</v>
      </c>
      <c r="Q31" s="233">
        <f>ROUND(E31*P31,2)</f>
        <v>0</v>
      </c>
      <c r="R31" s="233"/>
      <c r="S31" s="233" t="s">
        <v>147</v>
      </c>
      <c r="T31" s="234" t="s">
        <v>147</v>
      </c>
      <c r="U31" s="218">
        <v>0</v>
      </c>
      <c r="V31" s="218">
        <f>ROUND(E31*U31,2)</f>
        <v>0</v>
      </c>
      <c r="W31" s="218"/>
      <c r="X31" s="209"/>
      <c r="Y31" s="209"/>
      <c r="Z31" s="209"/>
      <c r="AA31" s="209"/>
      <c r="AB31" s="209"/>
      <c r="AC31" s="209"/>
      <c r="AD31" s="209"/>
      <c r="AE31" s="209"/>
      <c r="AF31" s="209"/>
      <c r="AG31" s="209" t="s">
        <v>171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16"/>
      <c r="B32" s="217"/>
      <c r="C32" s="241" t="s">
        <v>178</v>
      </c>
      <c r="D32" s="219"/>
      <c r="E32" s="220">
        <v>1400</v>
      </c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09"/>
      <c r="Y32" s="209"/>
      <c r="Z32" s="209"/>
      <c r="AA32" s="209"/>
      <c r="AB32" s="209"/>
      <c r="AC32" s="209"/>
      <c r="AD32" s="209"/>
      <c r="AE32" s="209"/>
      <c r="AF32" s="209"/>
      <c r="AG32" s="209" t="s">
        <v>115</v>
      </c>
      <c r="AH32" s="209">
        <v>0</v>
      </c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outlineLevel="1" x14ac:dyDescent="0.2">
      <c r="A33" s="245">
        <v>8</v>
      </c>
      <c r="B33" s="246" t="s">
        <v>179</v>
      </c>
      <c r="C33" s="252" t="s">
        <v>180</v>
      </c>
      <c r="D33" s="247" t="s">
        <v>155</v>
      </c>
      <c r="E33" s="248">
        <v>1273.25</v>
      </c>
      <c r="F33" s="249"/>
      <c r="G33" s="250">
        <f>ROUND(E33*F33,2)</f>
        <v>0</v>
      </c>
      <c r="H33" s="249"/>
      <c r="I33" s="250">
        <f>ROUND(E33*H33,2)</f>
        <v>0</v>
      </c>
      <c r="J33" s="249"/>
      <c r="K33" s="250">
        <f>ROUND(E33*J33,2)</f>
        <v>0</v>
      </c>
      <c r="L33" s="250">
        <v>21</v>
      </c>
      <c r="M33" s="250">
        <f>G33*(1+L33/100)</f>
        <v>0</v>
      </c>
      <c r="N33" s="250">
        <v>0</v>
      </c>
      <c r="O33" s="250">
        <f>ROUND(E33*N33,2)</f>
        <v>0</v>
      </c>
      <c r="P33" s="250">
        <v>0</v>
      </c>
      <c r="Q33" s="250">
        <f>ROUND(E33*P33,2)</f>
        <v>0</v>
      </c>
      <c r="R33" s="250"/>
      <c r="S33" s="250" t="s">
        <v>147</v>
      </c>
      <c r="T33" s="251" t="s">
        <v>147</v>
      </c>
      <c r="U33" s="218">
        <v>0.126</v>
      </c>
      <c r="V33" s="218">
        <f>ROUND(E33*U33,2)</f>
        <v>160.43</v>
      </c>
      <c r="W33" s="218"/>
      <c r="X33" s="209"/>
      <c r="Y33" s="209"/>
      <c r="Z33" s="209"/>
      <c r="AA33" s="209"/>
      <c r="AB33" s="209"/>
      <c r="AC33" s="209"/>
      <c r="AD33" s="209"/>
      <c r="AE33" s="209"/>
      <c r="AF33" s="209"/>
      <c r="AG33" s="209" t="s">
        <v>171</v>
      </c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x14ac:dyDescent="0.2">
      <c r="A34" s="222" t="s">
        <v>105</v>
      </c>
      <c r="B34" s="223" t="s">
        <v>71</v>
      </c>
      <c r="C34" s="238" t="s">
        <v>72</v>
      </c>
      <c r="D34" s="224"/>
      <c r="E34" s="225"/>
      <c r="F34" s="226"/>
      <c r="G34" s="226">
        <f>SUMIF(AG35:AG36,"&lt;&gt;NOR",G35:G36)</f>
        <v>0</v>
      </c>
      <c r="H34" s="226"/>
      <c r="I34" s="226">
        <f>SUM(I35:I36)</f>
        <v>0</v>
      </c>
      <c r="J34" s="226"/>
      <c r="K34" s="226">
        <f>SUM(K35:K36)</f>
        <v>0</v>
      </c>
      <c r="L34" s="226"/>
      <c r="M34" s="226">
        <f>SUM(M35:M36)</f>
        <v>0</v>
      </c>
      <c r="N34" s="226"/>
      <c r="O34" s="226">
        <f>SUM(O35:O36)</f>
        <v>0</v>
      </c>
      <c r="P34" s="226"/>
      <c r="Q34" s="226">
        <f>SUM(Q35:Q36)</f>
        <v>8.1</v>
      </c>
      <c r="R34" s="226"/>
      <c r="S34" s="226"/>
      <c r="T34" s="227"/>
      <c r="U34" s="221"/>
      <c r="V34" s="221">
        <f>SUM(V35:V36)</f>
        <v>67.45</v>
      </c>
      <c r="W34" s="221"/>
      <c r="AG34" t="s">
        <v>106</v>
      </c>
    </row>
    <row r="35" spans="1:60" outlineLevel="1" x14ac:dyDescent="0.2">
      <c r="A35" s="228">
        <v>9</v>
      </c>
      <c r="B35" s="229" t="s">
        <v>181</v>
      </c>
      <c r="C35" s="239" t="s">
        <v>182</v>
      </c>
      <c r="D35" s="230" t="s">
        <v>146</v>
      </c>
      <c r="E35" s="231">
        <v>3.375</v>
      </c>
      <c r="F35" s="232"/>
      <c r="G35" s="233">
        <f>ROUND(E35*F35,2)</f>
        <v>0</v>
      </c>
      <c r="H35" s="232"/>
      <c r="I35" s="233">
        <f>ROUND(E35*H35,2)</f>
        <v>0</v>
      </c>
      <c r="J35" s="232"/>
      <c r="K35" s="233">
        <f>ROUND(E35*J35,2)</f>
        <v>0</v>
      </c>
      <c r="L35" s="233">
        <v>21</v>
      </c>
      <c r="M35" s="233">
        <f>G35*(1+L35/100)</f>
        <v>0</v>
      </c>
      <c r="N35" s="233">
        <v>0</v>
      </c>
      <c r="O35" s="233">
        <f>ROUND(E35*N35,2)</f>
        <v>0</v>
      </c>
      <c r="P35" s="233">
        <v>2.4</v>
      </c>
      <c r="Q35" s="233">
        <f>ROUND(E35*P35,2)</f>
        <v>8.1</v>
      </c>
      <c r="R35" s="233"/>
      <c r="S35" s="233" t="s">
        <v>147</v>
      </c>
      <c r="T35" s="234" t="s">
        <v>147</v>
      </c>
      <c r="U35" s="218">
        <v>19.984999999999999</v>
      </c>
      <c r="V35" s="218">
        <f>ROUND(E35*U35,2)</f>
        <v>67.45</v>
      </c>
      <c r="W35" s="218"/>
      <c r="X35" s="209"/>
      <c r="Y35" s="209"/>
      <c r="Z35" s="209"/>
      <c r="AA35" s="209"/>
      <c r="AB35" s="209"/>
      <c r="AC35" s="209"/>
      <c r="AD35" s="209"/>
      <c r="AE35" s="209"/>
      <c r="AF35" s="209"/>
      <c r="AG35" s="209" t="s">
        <v>148</v>
      </c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outlineLevel="1" x14ac:dyDescent="0.2">
      <c r="A36" s="216"/>
      <c r="B36" s="217"/>
      <c r="C36" s="241" t="s">
        <v>183</v>
      </c>
      <c r="D36" s="219"/>
      <c r="E36" s="220">
        <v>3.375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09"/>
      <c r="Y36" s="209"/>
      <c r="Z36" s="209"/>
      <c r="AA36" s="209"/>
      <c r="AB36" s="209"/>
      <c r="AC36" s="209"/>
      <c r="AD36" s="209"/>
      <c r="AE36" s="209"/>
      <c r="AF36" s="209"/>
      <c r="AG36" s="209" t="s">
        <v>115</v>
      </c>
      <c r="AH36" s="209">
        <v>0</v>
      </c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x14ac:dyDescent="0.2">
      <c r="A37" s="222" t="s">
        <v>105</v>
      </c>
      <c r="B37" s="223" t="s">
        <v>73</v>
      </c>
      <c r="C37" s="238" t="s">
        <v>74</v>
      </c>
      <c r="D37" s="224"/>
      <c r="E37" s="225"/>
      <c r="F37" s="226"/>
      <c r="G37" s="226">
        <f>SUMIF(AG38:AG40,"&lt;&gt;NOR",G38:G40)</f>
        <v>0</v>
      </c>
      <c r="H37" s="226"/>
      <c r="I37" s="226">
        <f>SUM(I38:I40)</f>
        <v>0</v>
      </c>
      <c r="J37" s="226"/>
      <c r="K37" s="226">
        <f>SUM(K38:K40)</f>
        <v>0</v>
      </c>
      <c r="L37" s="226"/>
      <c r="M37" s="226">
        <f>SUM(M38:M40)</f>
        <v>0</v>
      </c>
      <c r="N37" s="226"/>
      <c r="O37" s="226">
        <f>SUM(O38:O40)</f>
        <v>0</v>
      </c>
      <c r="P37" s="226"/>
      <c r="Q37" s="226">
        <f>SUM(Q38:Q40)</f>
        <v>0</v>
      </c>
      <c r="R37" s="226"/>
      <c r="S37" s="226"/>
      <c r="T37" s="227"/>
      <c r="U37" s="221"/>
      <c r="V37" s="221">
        <f>SUM(V38:V40)</f>
        <v>312.57000000000005</v>
      </c>
      <c r="W37" s="221"/>
      <c r="AG37" t="s">
        <v>106</v>
      </c>
    </row>
    <row r="38" spans="1:60" outlineLevel="1" x14ac:dyDescent="0.2">
      <c r="A38" s="245">
        <v>10</v>
      </c>
      <c r="B38" s="246" t="s">
        <v>184</v>
      </c>
      <c r="C38" s="252" t="s">
        <v>185</v>
      </c>
      <c r="D38" s="247" t="s">
        <v>167</v>
      </c>
      <c r="E38" s="248">
        <v>23.4023</v>
      </c>
      <c r="F38" s="249"/>
      <c r="G38" s="250">
        <f>ROUND(E38*F38,2)</f>
        <v>0</v>
      </c>
      <c r="H38" s="249"/>
      <c r="I38" s="250">
        <f>ROUND(E38*H38,2)</f>
        <v>0</v>
      </c>
      <c r="J38" s="249"/>
      <c r="K38" s="250">
        <f>ROUND(E38*J38,2)</f>
        <v>0</v>
      </c>
      <c r="L38" s="250">
        <v>21</v>
      </c>
      <c r="M38" s="250">
        <f>G38*(1+L38/100)</f>
        <v>0</v>
      </c>
      <c r="N38" s="250">
        <v>0</v>
      </c>
      <c r="O38" s="250">
        <f>ROUND(E38*N38,2)</f>
        <v>0</v>
      </c>
      <c r="P38" s="250">
        <v>0</v>
      </c>
      <c r="Q38" s="250">
        <f>ROUND(E38*P38,2)</f>
        <v>0</v>
      </c>
      <c r="R38" s="250"/>
      <c r="S38" s="250" t="s">
        <v>147</v>
      </c>
      <c r="T38" s="251" t="s">
        <v>147</v>
      </c>
      <c r="U38" s="218">
        <v>7.3479999999999999</v>
      </c>
      <c r="V38" s="218">
        <f>ROUND(E38*U38,2)</f>
        <v>171.96</v>
      </c>
      <c r="W38" s="218"/>
      <c r="X38" s="209"/>
      <c r="Y38" s="209"/>
      <c r="Z38" s="209"/>
      <c r="AA38" s="209"/>
      <c r="AB38" s="209"/>
      <c r="AC38" s="209"/>
      <c r="AD38" s="209"/>
      <c r="AE38" s="209"/>
      <c r="AF38" s="209"/>
      <c r="AG38" s="209" t="s">
        <v>171</v>
      </c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1:60" outlineLevel="1" x14ac:dyDescent="0.2">
      <c r="A39" s="228">
        <v>11</v>
      </c>
      <c r="B39" s="229" t="s">
        <v>186</v>
      </c>
      <c r="C39" s="239" t="s">
        <v>187</v>
      </c>
      <c r="D39" s="230" t="s">
        <v>167</v>
      </c>
      <c r="E39" s="231">
        <v>74.316000000000003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33">
        <v>0</v>
      </c>
      <c r="O39" s="233">
        <f>ROUND(E39*N39,2)</f>
        <v>0</v>
      </c>
      <c r="P39" s="233">
        <v>0</v>
      </c>
      <c r="Q39" s="233">
        <f>ROUND(E39*P39,2)</f>
        <v>0</v>
      </c>
      <c r="R39" s="233"/>
      <c r="S39" s="233" t="s">
        <v>147</v>
      </c>
      <c r="T39" s="234" t="s">
        <v>147</v>
      </c>
      <c r="U39" s="218">
        <v>1.8919999999999999</v>
      </c>
      <c r="V39" s="218">
        <f>ROUND(E39*U39,2)</f>
        <v>140.61000000000001</v>
      </c>
      <c r="W39" s="218"/>
      <c r="X39" s="209"/>
      <c r="Y39" s="209"/>
      <c r="Z39" s="209"/>
      <c r="AA39" s="209"/>
      <c r="AB39" s="209"/>
      <c r="AC39" s="209"/>
      <c r="AD39" s="209"/>
      <c r="AE39" s="209"/>
      <c r="AF39" s="209"/>
      <c r="AG39" s="209" t="s">
        <v>171</v>
      </c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1:60" outlineLevel="1" x14ac:dyDescent="0.2">
      <c r="A40" s="216"/>
      <c r="B40" s="217"/>
      <c r="C40" s="241" t="s">
        <v>188</v>
      </c>
      <c r="D40" s="219"/>
      <c r="E40" s="220">
        <v>74.316000000000003</v>
      </c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09"/>
      <c r="Y40" s="209"/>
      <c r="Z40" s="209"/>
      <c r="AA40" s="209"/>
      <c r="AB40" s="209"/>
      <c r="AC40" s="209"/>
      <c r="AD40" s="209"/>
      <c r="AE40" s="209"/>
      <c r="AF40" s="209"/>
      <c r="AG40" s="209" t="s">
        <v>115</v>
      </c>
      <c r="AH40" s="209">
        <v>0</v>
      </c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1:60" x14ac:dyDescent="0.2">
      <c r="A41" s="5"/>
      <c r="B41" s="6"/>
      <c r="C41" s="242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v>15</v>
      </c>
      <c r="AF41">
        <v>21</v>
      </c>
    </row>
    <row r="42" spans="1:60" x14ac:dyDescent="0.2">
      <c r="A42" s="212"/>
      <c r="B42" s="213" t="s">
        <v>29</v>
      </c>
      <c r="C42" s="243"/>
      <c r="D42" s="214"/>
      <c r="E42" s="215"/>
      <c r="F42" s="215"/>
      <c r="G42" s="237">
        <f>G8+G11+G14+G20+G25+G34+G37</f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f>SUMIF(L7:L40,AE41,G7:G40)</f>
        <v>0</v>
      </c>
      <c r="AF42">
        <f>SUMIF(L7:L40,AF41,G7:G40)</f>
        <v>0</v>
      </c>
      <c r="AG42" t="s">
        <v>141</v>
      </c>
    </row>
    <row r="43" spans="1:60" x14ac:dyDescent="0.2">
      <c r="C43" s="244"/>
      <c r="D43" s="193"/>
      <c r="AG43" t="s">
        <v>142</v>
      </c>
    </row>
    <row r="44" spans="1:60" x14ac:dyDescent="0.2">
      <c r="D44" s="193"/>
    </row>
    <row r="45" spans="1:60" x14ac:dyDescent="0.2">
      <c r="D45" s="193"/>
    </row>
    <row r="46" spans="1:60" x14ac:dyDescent="0.2">
      <c r="D46" s="193"/>
    </row>
    <row r="47" spans="1:60" x14ac:dyDescent="0.2">
      <c r="D47" s="193"/>
    </row>
    <row r="48" spans="1:60" x14ac:dyDescent="0.2">
      <c r="D48" s="193"/>
    </row>
    <row r="49" spans="4:4" x14ac:dyDescent="0.2">
      <c r="D49" s="193"/>
    </row>
    <row r="50" spans="4:4" x14ac:dyDescent="0.2">
      <c r="D50" s="193"/>
    </row>
    <row r="51" spans="4:4" x14ac:dyDescent="0.2">
      <c r="D51" s="193"/>
    </row>
    <row r="52" spans="4:4" x14ac:dyDescent="0.2">
      <c r="D52" s="193"/>
    </row>
    <row r="53" spans="4:4" x14ac:dyDescent="0.2">
      <c r="D53" s="193"/>
    </row>
    <row r="54" spans="4:4" x14ac:dyDescent="0.2">
      <c r="D54" s="193"/>
    </row>
    <row r="55" spans="4:4" x14ac:dyDescent="0.2">
      <c r="D55" s="193"/>
    </row>
    <row r="56" spans="4:4" x14ac:dyDescent="0.2">
      <c r="D56" s="193"/>
    </row>
    <row r="57" spans="4:4" x14ac:dyDescent="0.2">
      <c r="D57" s="193"/>
    </row>
    <row r="58" spans="4:4" x14ac:dyDescent="0.2">
      <c r="D58" s="193"/>
    </row>
    <row r="59" spans="4:4" x14ac:dyDescent="0.2">
      <c r="D59" s="193"/>
    </row>
    <row r="60" spans="4:4" x14ac:dyDescent="0.2">
      <c r="D60" s="193"/>
    </row>
    <row r="61" spans="4:4" x14ac:dyDescent="0.2">
      <c r="D61" s="193"/>
    </row>
    <row r="62" spans="4:4" x14ac:dyDescent="0.2">
      <c r="D62" s="193"/>
    </row>
    <row r="63" spans="4:4" x14ac:dyDescent="0.2">
      <c r="D63" s="193"/>
    </row>
    <row r="64" spans="4:4" x14ac:dyDescent="0.2">
      <c r="D64" s="193"/>
    </row>
    <row r="65" spans="4:4" x14ac:dyDescent="0.2">
      <c r="D65" s="193"/>
    </row>
    <row r="66" spans="4:4" x14ac:dyDescent="0.2">
      <c r="D66" s="193"/>
    </row>
    <row r="67" spans="4:4" x14ac:dyDescent="0.2">
      <c r="D67" s="193"/>
    </row>
    <row r="68" spans="4:4" x14ac:dyDescent="0.2">
      <c r="D68" s="193"/>
    </row>
    <row r="69" spans="4:4" x14ac:dyDescent="0.2">
      <c r="D69" s="193"/>
    </row>
    <row r="70" spans="4:4" x14ac:dyDescent="0.2">
      <c r="D70" s="193"/>
    </row>
    <row r="71" spans="4:4" x14ac:dyDescent="0.2">
      <c r="D71" s="193"/>
    </row>
    <row r="72" spans="4:4" x14ac:dyDescent="0.2">
      <c r="D72" s="193"/>
    </row>
    <row r="73" spans="4:4" x14ac:dyDescent="0.2">
      <c r="D73" s="193"/>
    </row>
    <row r="74" spans="4:4" x14ac:dyDescent="0.2">
      <c r="D74" s="193"/>
    </row>
    <row r="75" spans="4:4" x14ac:dyDescent="0.2">
      <c r="D75" s="193"/>
    </row>
    <row r="76" spans="4:4" x14ac:dyDescent="0.2">
      <c r="D76" s="193"/>
    </row>
    <row r="77" spans="4:4" x14ac:dyDescent="0.2">
      <c r="D77" s="193"/>
    </row>
    <row r="78" spans="4:4" x14ac:dyDescent="0.2">
      <c r="D78" s="193"/>
    </row>
    <row r="79" spans="4:4" x14ac:dyDescent="0.2">
      <c r="D79" s="193"/>
    </row>
    <row r="80" spans="4:4" x14ac:dyDescent="0.2">
      <c r="D80" s="193"/>
    </row>
    <row r="81" spans="4:4" x14ac:dyDescent="0.2">
      <c r="D81" s="193"/>
    </row>
    <row r="82" spans="4:4" x14ac:dyDescent="0.2">
      <c r="D82" s="193"/>
    </row>
    <row r="83" spans="4:4" x14ac:dyDescent="0.2">
      <c r="D83" s="193"/>
    </row>
    <row r="84" spans="4:4" x14ac:dyDescent="0.2">
      <c r="D84" s="193"/>
    </row>
    <row r="85" spans="4:4" x14ac:dyDescent="0.2">
      <c r="D85" s="193"/>
    </row>
    <row r="86" spans="4:4" x14ac:dyDescent="0.2">
      <c r="D86" s="193"/>
    </row>
    <row r="87" spans="4:4" x14ac:dyDescent="0.2">
      <c r="D87" s="193"/>
    </row>
    <row r="88" spans="4:4" x14ac:dyDescent="0.2">
      <c r="D88" s="193"/>
    </row>
    <row r="89" spans="4:4" x14ac:dyDescent="0.2">
      <c r="D89" s="193"/>
    </row>
    <row r="90" spans="4:4" x14ac:dyDescent="0.2">
      <c r="D90" s="193"/>
    </row>
    <row r="91" spans="4:4" x14ac:dyDescent="0.2">
      <c r="D91" s="193"/>
    </row>
    <row r="92" spans="4:4" x14ac:dyDescent="0.2">
      <c r="D92" s="193"/>
    </row>
    <row r="93" spans="4:4" x14ac:dyDescent="0.2">
      <c r="D93" s="193"/>
    </row>
    <row r="94" spans="4:4" x14ac:dyDescent="0.2">
      <c r="D94" s="193"/>
    </row>
    <row r="95" spans="4:4" x14ac:dyDescent="0.2">
      <c r="D95" s="193"/>
    </row>
    <row r="96" spans="4:4" x14ac:dyDescent="0.2">
      <c r="D96" s="193"/>
    </row>
    <row r="97" spans="4:4" x14ac:dyDescent="0.2">
      <c r="D97" s="193"/>
    </row>
    <row r="98" spans="4:4" x14ac:dyDescent="0.2">
      <c r="D98" s="193"/>
    </row>
    <row r="99" spans="4:4" x14ac:dyDescent="0.2">
      <c r="D99" s="193"/>
    </row>
    <row r="100" spans="4:4" x14ac:dyDescent="0.2">
      <c r="D100" s="193"/>
    </row>
    <row r="101" spans="4:4" x14ac:dyDescent="0.2">
      <c r="D101" s="193"/>
    </row>
    <row r="102" spans="4:4" x14ac:dyDescent="0.2">
      <c r="D102" s="193"/>
    </row>
    <row r="103" spans="4:4" x14ac:dyDescent="0.2">
      <c r="D103" s="193"/>
    </row>
    <row r="104" spans="4:4" x14ac:dyDescent="0.2">
      <c r="D104" s="193"/>
    </row>
    <row r="105" spans="4:4" x14ac:dyDescent="0.2">
      <c r="D105" s="193"/>
    </row>
    <row r="106" spans="4:4" x14ac:dyDescent="0.2">
      <c r="D106" s="193"/>
    </row>
    <row r="107" spans="4:4" x14ac:dyDescent="0.2">
      <c r="D107" s="193"/>
    </row>
    <row r="108" spans="4:4" x14ac:dyDescent="0.2">
      <c r="D108" s="193"/>
    </row>
    <row r="109" spans="4:4" x14ac:dyDescent="0.2">
      <c r="D109" s="193"/>
    </row>
    <row r="110" spans="4:4" x14ac:dyDescent="0.2">
      <c r="D110" s="193"/>
    </row>
    <row r="111" spans="4:4" x14ac:dyDescent="0.2">
      <c r="D111" s="193"/>
    </row>
    <row r="112" spans="4:4" x14ac:dyDescent="0.2">
      <c r="D112" s="193"/>
    </row>
    <row r="113" spans="4:4" x14ac:dyDescent="0.2">
      <c r="D113" s="193"/>
    </row>
    <row r="114" spans="4:4" x14ac:dyDescent="0.2">
      <c r="D114" s="193"/>
    </row>
    <row r="115" spans="4:4" x14ac:dyDescent="0.2">
      <c r="D115" s="193"/>
    </row>
    <row r="116" spans="4:4" x14ac:dyDescent="0.2">
      <c r="D116" s="193"/>
    </row>
    <row r="117" spans="4:4" x14ac:dyDescent="0.2">
      <c r="D117" s="193"/>
    </row>
    <row r="118" spans="4:4" x14ac:dyDescent="0.2">
      <c r="D118" s="193"/>
    </row>
    <row r="119" spans="4:4" x14ac:dyDescent="0.2">
      <c r="D119" s="193"/>
    </row>
    <row r="120" spans="4:4" x14ac:dyDescent="0.2">
      <c r="D120" s="193"/>
    </row>
    <row r="121" spans="4:4" x14ac:dyDescent="0.2">
      <c r="D121" s="193"/>
    </row>
    <row r="122" spans="4:4" x14ac:dyDescent="0.2">
      <c r="D122" s="193"/>
    </row>
    <row r="123" spans="4:4" x14ac:dyDescent="0.2">
      <c r="D123" s="193"/>
    </row>
    <row r="124" spans="4:4" x14ac:dyDescent="0.2">
      <c r="D124" s="193"/>
    </row>
    <row r="125" spans="4:4" x14ac:dyDescent="0.2">
      <c r="D125" s="193"/>
    </row>
    <row r="126" spans="4:4" x14ac:dyDescent="0.2">
      <c r="D126" s="193"/>
    </row>
    <row r="127" spans="4:4" x14ac:dyDescent="0.2">
      <c r="D127" s="193"/>
    </row>
    <row r="128" spans="4:4" x14ac:dyDescent="0.2">
      <c r="D128" s="193"/>
    </row>
    <row r="129" spans="4:4" x14ac:dyDescent="0.2">
      <c r="D129" s="193"/>
    </row>
    <row r="130" spans="4:4" x14ac:dyDescent="0.2">
      <c r="D130" s="193"/>
    </row>
    <row r="131" spans="4:4" x14ac:dyDescent="0.2">
      <c r="D131" s="193"/>
    </row>
    <row r="132" spans="4:4" x14ac:dyDescent="0.2">
      <c r="D132" s="193"/>
    </row>
    <row r="133" spans="4:4" x14ac:dyDescent="0.2">
      <c r="D133" s="193"/>
    </row>
    <row r="134" spans="4:4" x14ac:dyDescent="0.2">
      <c r="D134" s="193"/>
    </row>
    <row r="135" spans="4:4" x14ac:dyDescent="0.2">
      <c r="D135" s="193"/>
    </row>
    <row r="136" spans="4:4" x14ac:dyDescent="0.2">
      <c r="D136" s="193"/>
    </row>
    <row r="137" spans="4:4" x14ac:dyDescent="0.2">
      <c r="D137" s="193"/>
    </row>
    <row r="138" spans="4:4" x14ac:dyDescent="0.2">
      <c r="D138" s="193"/>
    </row>
    <row r="139" spans="4:4" x14ac:dyDescent="0.2">
      <c r="D139" s="193"/>
    </row>
    <row r="140" spans="4:4" x14ac:dyDescent="0.2">
      <c r="D140" s="193"/>
    </row>
    <row r="141" spans="4:4" x14ac:dyDescent="0.2">
      <c r="D141" s="193"/>
    </row>
    <row r="142" spans="4:4" x14ac:dyDescent="0.2">
      <c r="D142" s="193"/>
    </row>
    <row r="143" spans="4:4" x14ac:dyDescent="0.2">
      <c r="D143" s="193"/>
    </row>
    <row r="144" spans="4:4" x14ac:dyDescent="0.2">
      <c r="D144" s="193"/>
    </row>
    <row r="145" spans="4:4" x14ac:dyDescent="0.2">
      <c r="D145" s="193"/>
    </row>
    <row r="146" spans="4:4" x14ac:dyDescent="0.2">
      <c r="D146" s="193"/>
    </row>
    <row r="147" spans="4:4" x14ac:dyDescent="0.2">
      <c r="D147" s="193"/>
    </row>
    <row r="148" spans="4:4" x14ac:dyDescent="0.2">
      <c r="D148" s="193"/>
    </row>
    <row r="149" spans="4:4" x14ac:dyDescent="0.2">
      <c r="D149" s="193"/>
    </row>
    <row r="150" spans="4:4" x14ac:dyDescent="0.2">
      <c r="D150" s="193"/>
    </row>
    <row r="151" spans="4:4" x14ac:dyDescent="0.2">
      <c r="D151" s="193"/>
    </row>
    <row r="152" spans="4:4" x14ac:dyDescent="0.2">
      <c r="D152" s="193"/>
    </row>
    <row r="153" spans="4:4" x14ac:dyDescent="0.2">
      <c r="D153" s="193"/>
    </row>
    <row r="154" spans="4:4" x14ac:dyDescent="0.2">
      <c r="D154" s="193"/>
    </row>
    <row r="155" spans="4:4" x14ac:dyDescent="0.2">
      <c r="D155" s="193"/>
    </row>
    <row r="156" spans="4:4" x14ac:dyDescent="0.2">
      <c r="D156" s="193"/>
    </row>
    <row r="157" spans="4:4" x14ac:dyDescent="0.2">
      <c r="D157" s="193"/>
    </row>
    <row r="158" spans="4:4" x14ac:dyDescent="0.2">
      <c r="D158" s="193"/>
    </row>
    <row r="159" spans="4:4" x14ac:dyDescent="0.2">
      <c r="D159" s="193"/>
    </row>
    <row r="160" spans="4:4" x14ac:dyDescent="0.2">
      <c r="D160" s="193"/>
    </row>
    <row r="161" spans="4:4" x14ac:dyDescent="0.2">
      <c r="D161" s="193"/>
    </row>
    <row r="162" spans="4:4" x14ac:dyDescent="0.2">
      <c r="D162" s="193"/>
    </row>
    <row r="163" spans="4:4" x14ac:dyDescent="0.2">
      <c r="D163" s="193"/>
    </row>
    <row r="164" spans="4:4" x14ac:dyDescent="0.2">
      <c r="D164" s="193"/>
    </row>
    <row r="165" spans="4:4" x14ac:dyDescent="0.2">
      <c r="D165" s="193"/>
    </row>
    <row r="166" spans="4:4" x14ac:dyDescent="0.2">
      <c r="D166" s="193"/>
    </row>
    <row r="167" spans="4:4" x14ac:dyDescent="0.2">
      <c r="D167" s="193"/>
    </row>
    <row r="168" spans="4:4" x14ac:dyDescent="0.2">
      <c r="D168" s="193"/>
    </row>
    <row r="169" spans="4:4" x14ac:dyDescent="0.2">
      <c r="D169" s="193"/>
    </row>
    <row r="170" spans="4:4" x14ac:dyDescent="0.2">
      <c r="D170" s="193"/>
    </row>
    <row r="171" spans="4:4" x14ac:dyDescent="0.2">
      <c r="D171" s="193"/>
    </row>
    <row r="172" spans="4:4" x14ac:dyDescent="0.2">
      <c r="D172" s="193"/>
    </row>
    <row r="173" spans="4:4" x14ac:dyDescent="0.2">
      <c r="D173" s="193"/>
    </row>
    <row r="174" spans="4:4" x14ac:dyDescent="0.2">
      <c r="D174" s="193"/>
    </row>
    <row r="175" spans="4:4" x14ac:dyDescent="0.2">
      <c r="D175" s="193"/>
    </row>
    <row r="176" spans="4:4" x14ac:dyDescent="0.2">
      <c r="D176" s="193"/>
    </row>
    <row r="177" spans="4:4" x14ac:dyDescent="0.2">
      <c r="D177" s="193"/>
    </row>
    <row r="178" spans="4:4" x14ac:dyDescent="0.2">
      <c r="D178" s="193"/>
    </row>
    <row r="179" spans="4:4" x14ac:dyDescent="0.2">
      <c r="D179" s="193"/>
    </row>
    <row r="180" spans="4:4" x14ac:dyDescent="0.2">
      <c r="D180" s="193"/>
    </row>
    <row r="181" spans="4:4" x14ac:dyDescent="0.2">
      <c r="D181" s="193"/>
    </row>
    <row r="182" spans="4:4" x14ac:dyDescent="0.2">
      <c r="D182" s="193"/>
    </row>
    <row r="183" spans="4:4" x14ac:dyDescent="0.2">
      <c r="D183" s="193"/>
    </row>
    <row r="184" spans="4:4" x14ac:dyDescent="0.2">
      <c r="D184" s="193"/>
    </row>
    <row r="185" spans="4:4" x14ac:dyDescent="0.2">
      <c r="D185" s="193"/>
    </row>
    <row r="186" spans="4:4" x14ac:dyDescent="0.2">
      <c r="D186" s="193"/>
    </row>
    <row r="187" spans="4:4" x14ac:dyDescent="0.2">
      <c r="D187" s="193"/>
    </row>
    <row r="188" spans="4:4" x14ac:dyDescent="0.2">
      <c r="D188" s="193"/>
    </row>
    <row r="189" spans="4:4" x14ac:dyDescent="0.2">
      <c r="D189" s="193"/>
    </row>
    <row r="190" spans="4:4" x14ac:dyDescent="0.2">
      <c r="D190" s="193"/>
    </row>
    <row r="191" spans="4:4" x14ac:dyDescent="0.2">
      <c r="D191" s="193"/>
    </row>
    <row r="192" spans="4:4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sheetProtection password="DF5D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02 02 Naklady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'02 02 Naklady'!Názvy_tisku</vt:lpstr>
      <vt:lpstr>oadresa</vt:lpstr>
      <vt:lpstr>Stavba!Objednatel</vt:lpstr>
      <vt:lpstr>Stavba!Objekt</vt:lpstr>
      <vt:lpstr>'01 01 Pol'!Oblast_tisku</vt:lpstr>
      <vt:lpstr>'02 02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Smutek</dc:creator>
  <cp:lastModifiedBy>Tomáš Smutek</cp:lastModifiedBy>
  <cp:lastPrinted>2014-02-28T09:52:57Z</cp:lastPrinted>
  <dcterms:created xsi:type="dcterms:W3CDTF">2009-04-08T07:15:50Z</dcterms:created>
  <dcterms:modified xsi:type="dcterms:W3CDTF">2017-12-17T19:14:56Z</dcterms:modified>
</cp:coreProperties>
</file>