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6995" windowHeight="72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Položky!$A$1:$G$39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E10" i="2"/>
  <c r="C24" i="3"/>
  <c r="G22"/>
  <c r="G24" s="1"/>
  <c r="D21" i="1" l="1"/>
  <c r="D20"/>
  <c r="D19"/>
  <c r="D18"/>
  <c r="D17"/>
  <c r="D16"/>
  <c r="D15"/>
  <c r="BE38" i="3"/>
  <c r="BD38"/>
  <c r="BC38"/>
  <c r="BA38"/>
  <c r="G38"/>
  <c r="BB38" s="1"/>
  <c r="BE37"/>
  <c r="BD37"/>
  <c r="BC37"/>
  <c r="BA37"/>
  <c r="G37"/>
  <c r="BB37" s="1"/>
  <c r="BE36"/>
  <c r="BE39" s="1"/>
  <c r="I13" i="2" s="1"/>
  <c r="BD36" i="3"/>
  <c r="BC36"/>
  <c r="BC39" s="1"/>
  <c r="G13" i="2" s="1"/>
  <c r="BA36" i="3"/>
  <c r="BA39" s="1"/>
  <c r="E13" i="2" s="1"/>
  <c r="G36" i="3"/>
  <c r="BB36" s="1"/>
  <c r="BB39" s="1"/>
  <c r="F13" i="2" s="1"/>
  <c r="B13"/>
  <c r="A13"/>
  <c r="BD39" i="3"/>
  <c r="H13" i="2" s="1"/>
  <c r="G39" i="3"/>
  <c r="C39"/>
  <c r="BE33"/>
  <c r="BD33"/>
  <c r="BD34" s="1"/>
  <c r="H12" i="2" s="1"/>
  <c r="BC33" i="3"/>
  <c r="BB33"/>
  <c r="BB34" s="1"/>
  <c r="F12" i="2" s="1"/>
  <c r="G33" i="3"/>
  <c r="BA33" s="1"/>
  <c r="BA34" s="1"/>
  <c r="E12" i="2" s="1"/>
  <c r="B12"/>
  <c r="A12"/>
  <c r="BE34" i="3"/>
  <c r="I12" i="2" s="1"/>
  <c r="BC34" i="3"/>
  <c r="G12" i="2" s="1"/>
  <c r="C34" i="3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E31" s="1"/>
  <c r="I11" i="2" s="1"/>
  <c r="BD26" i="3"/>
  <c r="BC26"/>
  <c r="BB26"/>
  <c r="G26"/>
  <c r="BA26" s="1"/>
  <c r="B11" i="2"/>
  <c r="A11"/>
  <c r="BC31" i="3"/>
  <c r="G11" i="2" s="1"/>
  <c r="C31" i="3"/>
  <c r="BE19"/>
  <c r="BD19"/>
  <c r="BC19"/>
  <c r="BB19"/>
  <c r="G19"/>
  <c r="BA19" s="1"/>
  <c r="BE18"/>
  <c r="BD18"/>
  <c r="BC18"/>
  <c r="BB18"/>
  <c r="G18"/>
  <c r="BA18" s="1"/>
  <c r="BE16"/>
  <c r="BE20" s="1"/>
  <c r="I9" i="2" s="1"/>
  <c r="BD16" i="3"/>
  <c r="BC16"/>
  <c r="BB16"/>
  <c r="G16"/>
  <c r="BA16" s="1"/>
  <c r="B9" i="2"/>
  <c r="A9"/>
  <c r="BC20" i="3"/>
  <c r="G9" i="2" s="1"/>
  <c r="C20" i="3"/>
  <c r="BE13"/>
  <c r="BE14" s="1"/>
  <c r="I8" i="2" s="1"/>
  <c r="BD13" i="3"/>
  <c r="BD14" s="1"/>
  <c r="H8" i="2" s="1"/>
  <c r="BC13" i="3"/>
  <c r="BB13"/>
  <c r="BB14" s="1"/>
  <c r="F8" i="2" s="1"/>
  <c r="G13" i="3"/>
  <c r="BA13" s="1"/>
  <c r="BA14" s="1"/>
  <c r="E8" i="2" s="1"/>
  <c r="B8"/>
  <c r="A8"/>
  <c r="BC14" i="3"/>
  <c r="G8" i="2" s="1"/>
  <c r="C14" i="3"/>
  <c r="BE10"/>
  <c r="BD10"/>
  <c r="BC10"/>
  <c r="BB10"/>
  <c r="G10"/>
  <c r="BA10" s="1"/>
  <c r="BE8"/>
  <c r="BD8"/>
  <c r="BD11" s="1"/>
  <c r="H7" i="2" s="1"/>
  <c r="BC8" i="3"/>
  <c r="BB8"/>
  <c r="BB11" s="1"/>
  <c r="F7" i="2" s="1"/>
  <c r="G8" i="3"/>
  <c r="BA8" s="1"/>
  <c r="B7" i="2"/>
  <c r="A7"/>
  <c r="BE11" i="3"/>
  <c r="I7" i="2" s="1"/>
  <c r="C11" i="3"/>
  <c r="E4"/>
  <c r="C4"/>
  <c r="F3"/>
  <c r="C3"/>
  <c r="C2" i="2"/>
  <c r="C1"/>
  <c r="C33" i="1"/>
  <c r="F33" s="1"/>
  <c r="C31"/>
  <c r="C9"/>
  <c r="G7"/>
  <c r="D2"/>
  <c r="C2"/>
  <c r="BC11" i="3" l="1"/>
  <c r="G7" i="2" s="1"/>
  <c r="G14" s="1"/>
  <c r="C18" i="1" s="1"/>
  <c r="BA11" i="3"/>
  <c r="E7" i="2" s="1"/>
  <c r="BB20" i="3"/>
  <c r="F9" i="2" s="1"/>
  <c r="BD20" i="3"/>
  <c r="H9" i="2" s="1"/>
  <c r="BB31" i="3"/>
  <c r="F11" i="2" s="1"/>
  <c r="BD31" i="3"/>
  <c r="H11" i="2" s="1"/>
  <c r="I14"/>
  <c r="C21" i="1" s="1"/>
  <c r="H14" i="2"/>
  <c r="C17" i="1" s="1"/>
  <c r="BA20" i="3"/>
  <c r="E9" i="2" s="1"/>
  <c r="BA31" i="3"/>
  <c r="E11" i="2" s="1"/>
  <c r="G11" i="3"/>
  <c r="G14"/>
  <c r="G20"/>
  <c r="G31"/>
  <c r="G34"/>
  <c r="F14" i="2" l="1"/>
  <c r="C16" i="1" s="1"/>
  <c r="E14" i="2"/>
  <c r="G26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H27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<sst xmlns="http://schemas.openxmlformats.org/spreadsheetml/2006/main" count="193" uniqueCount="142">
  <si>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</si>
  <si>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</si>
  <si>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</si>
  <si>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</si>
  <si>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</si>
  <si>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</si>
  <si>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</si>
  <si>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</si>
  <si>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</si>
  <si>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</si>
  <si>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</si>
  <si>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</si>
  <si>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</si>
  <si>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</si>
  <si>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</si>
  <si>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</si>
  <si>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</si>
  <si>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</si>
  <si>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</si>
  <si>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</si>
  <si>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</si>
  <si>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</si>
  <si>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</si>
  <si>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</si>
  <si>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</si>
  <si>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</si>
  <si>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</si>
  <si>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</si>
  <si>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</si>
  <si>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</si>
  <si>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</si>
  <si>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</si>
  <si>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</si>
  <si>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</si>
  <si>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</si>
  <si>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</si>
  <si>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</si>
  <si>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</si>
  <si>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</si>
  <si>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</si>
  <si>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</si>
  <si>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</si>
  <si>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</si>
  <si>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</si>
  <si>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</si>
  <si>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</si>
  <si>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</si>
  <si>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</si>
  <si>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</si>
  <si>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</si>
  <si>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</si>
  <si>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</si>
  <si>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</si>
  <si>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</si>
  <si>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</si>
  <si>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</si>
  <si>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</si>
  <si>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</si>
  <si>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</si>
  <si>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</si>
  <si>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</si>
  <si>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</si>
  <si>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</si>
  <si>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</si>
  <si>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</si>
  <si>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</si>
  <si>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</si>
  <si>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</si>
  <si>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</si>
  <si>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</si>
  <si>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</si>
  <si>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</si>
  <si>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</si>
  <si>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</si>
  <si>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</si>
  <si>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</si>
  <si>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</si>
  <si>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</si>
  <si>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42014b</t>
  </si>
  <si>
    <t>REKONSTRUKCE OCELANA Závodní, ostatní</t>
  </si>
  <si>
    <t>1014A</t>
  </si>
  <si>
    <t>02</t>
  </si>
  <si>
    <t>Kanceláře 1</t>
  </si>
  <si>
    <t>Práce HSV a PSV</t>
  </si>
  <si>
    <t>122301101R00</t>
  </si>
  <si>
    <t xml:space="preserve">Odkopávky nezapažené v hor. 4 do 100 m3 </t>
  </si>
  <si>
    <t>m3</t>
  </si>
  <si>
    <t>podkladní vrstva, nezjištěno:94,22*0,15</t>
  </si>
  <si>
    <t>162701104R00</t>
  </si>
  <si>
    <t xml:space="preserve">Vodorovné přemístění výkopku z hor.1-4 do 9000 m </t>
  </si>
  <si>
    <t>5</t>
  </si>
  <si>
    <t>Komunikace</t>
  </si>
  <si>
    <t>564451111R00</t>
  </si>
  <si>
    <t xml:space="preserve">Podklad ze struskového štěrku tloušťky 15 cm </t>
  </si>
  <si>
    <t>m2</t>
  </si>
  <si>
    <t>63</t>
  </si>
  <si>
    <t>Podlahy a podlahové konstrukce</t>
  </si>
  <si>
    <t>631315611RT2</t>
  </si>
  <si>
    <t>0,18*94,22</t>
  </si>
  <si>
    <t>631316211R00</t>
  </si>
  <si>
    <t xml:space="preserve">Povrchový vsyp na betonové podlahy strojně hlazený </t>
  </si>
  <si>
    <t>63.2</t>
  </si>
  <si>
    <t>Vybourání kolejnic při bourání podkladního betonu uskladnění na staveništi</t>
  </si>
  <si>
    <t>m</t>
  </si>
  <si>
    <t>96</t>
  </si>
  <si>
    <t>Bourání konstrukcí</t>
  </si>
  <si>
    <t>965041000U00</t>
  </si>
  <si>
    <t xml:space="preserve">Bourání podlah betonových -15cm </t>
  </si>
  <si>
    <t>965041341RT4</t>
  </si>
  <si>
    <t>965061831R00</t>
  </si>
  <si>
    <t xml:space="preserve">Bourání dlažeb dřevěných, špalíky do asf, nad 1 m2 </t>
  </si>
  <si>
    <t>96.1</t>
  </si>
  <si>
    <t>Nakládání, manipulace a odvoz suti na skládku vč.dopravy, uložení, poplatku za uložení</t>
  </si>
  <si>
    <t>t</t>
  </si>
  <si>
    <t>50*0,065+188,44</t>
  </si>
  <si>
    <t>99</t>
  </si>
  <si>
    <t>Staveništní přesun hmot</t>
  </si>
  <si>
    <t>999281111R00</t>
  </si>
  <si>
    <t xml:space="preserve">Přesun hmot pro opravy a údržbu do výšky 25 m </t>
  </si>
  <si>
    <t>713</t>
  </si>
  <si>
    <t>Izolace tepelné</t>
  </si>
  <si>
    <t>713121111RV5</t>
  </si>
  <si>
    <t>Izolace tepelná podlah na sucho, jednovrstvá včetně dodávky polystyren tl. 100 mm</t>
  </si>
  <si>
    <t>713191100RT9</t>
  </si>
  <si>
    <t>Položení izolační fólie včetně dodávky fólie PE</t>
  </si>
  <si>
    <t>998713202R00</t>
  </si>
  <si>
    <t xml:space="preserve">Přesun hmot pro izolace tepelné,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</si>
  <si>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</si>
  <si>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</si>
  <si>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</si>
  <si>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</si>
  <si>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</si>
  <si>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</si>
  <si>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</si>
  <si>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</si>
  <si>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Mazanina betonová tl. 12 - 24 cm C 16/20  (B 20) vyztužená ocelovými vlákny 20 kg / m3+ ŽB deska</t>
  </si>
  <si>
    <t>Bourání mazanin , nad 4 m2 sbíječka, tl. mazaniny 12 - 24 cm</t>
  </si>
  <si>
    <t>94</t>
  </si>
  <si>
    <t>Lešení a stavební výtahy</t>
  </si>
  <si>
    <t>941954131R00</t>
  </si>
  <si>
    <t xml:space="preserve">Montáž lešení vysunutého, bez podepření, H 20 m </t>
  </si>
  <si>
    <t>nad střechou SO 03:10,44*3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</si>
</sst>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4" fillId="4" borderId="56" xfId="1" applyFont="1" applyFill="1" applyBorder="1" applyAlignment="1">
      <alignment horizontal="center"/>
    </xf>
    <xf numFmtId="0" fontId="17" fillId="4" borderId="59" xfId="1" applyFont="1" applyFill="1" applyBorder="1" applyAlignment="1">
      <alignment horizontal="center" vertical="top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>
      <selection activeCell="I34" sqref="I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Práce HSV a PSV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3"/>
      <c r="C11" s="206"/>
      <c r="D11" s="206"/>
      <c r="E11" s="206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371232.63699999999</v>
      </c>
      <c r="D15" s="57" t="str">
        <f>Rekapitulace!A19</f>
        <v>Ztížené výrobní podmínky</v>
      </c>
      <c r="E15" s="58"/>
      <c r="F15" s="59"/>
      <c r="G15" s="56">
        <f>Rekapitulace!I19</f>
        <v>0</v>
      </c>
    </row>
    <row r="16" spans="1:57" ht="15.95" customHeight="1">
      <c r="A16" s="54" t="s">
        <v>24</v>
      </c>
      <c r="B16" s="55" t="s">
        <v>25</v>
      </c>
      <c r="C16" s="56">
        <f>PSV</f>
        <v>29455.998599999999</v>
      </c>
      <c r="D16" s="9" t="str">
        <f>Rekapitulace!A20</f>
        <v>Oborová přirážka</v>
      </c>
      <c r="E16" s="60"/>
      <c r="F16" s="61"/>
      <c r="G16" s="56">
        <f>Rekapitulace!I20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Rekapitulace!A21</f>
        <v>Přesun stavebních kapacit</v>
      </c>
      <c r="E17" s="60"/>
      <c r="F17" s="61"/>
      <c r="G17" s="56">
        <f>Rekapitulace!I21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Rekapitulace!A22</f>
        <v>Mimostaveništní doprava</v>
      </c>
      <c r="E18" s="60"/>
      <c r="F18" s="61"/>
      <c r="G18" s="56">
        <f>Rekapitulace!I22</f>
        <v>0</v>
      </c>
    </row>
    <row r="19" spans="1:7" ht="15.95" customHeight="1">
      <c r="A19" s="64" t="s">
        <v>30</v>
      </c>
      <c r="B19" s="55"/>
      <c r="C19" s="56">
        <f>SUM(C15:C18)</f>
        <v>400688.63559999998</v>
      </c>
      <c r="D19" s="9" t="str">
        <f>Rekapitulace!A23</f>
        <v>Zařízení staveniště</v>
      </c>
      <c r="E19" s="60"/>
      <c r="F19" s="61"/>
      <c r="G19" s="56">
        <f>Rekapitulace!I23</f>
        <v>0</v>
      </c>
    </row>
    <row r="20" spans="1:7" ht="15.95" customHeight="1">
      <c r="A20" s="64"/>
      <c r="B20" s="55"/>
      <c r="C20" s="56"/>
      <c r="D20" s="9" t="str">
        <f>Rekapitulace!A24</f>
        <v>Provoz investora</v>
      </c>
      <c r="E20" s="60"/>
      <c r="F20" s="61"/>
      <c r="G20" s="56">
        <f>Rekapitulace!I24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Rekapitulace!A25</f>
        <v>Kompletační činnost (IČD)</v>
      </c>
      <c r="E21" s="60"/>
      <c r="F21" s="61"/>
      <c r="G21" s="56">
        <f>Rekapitulace!I25</f>
        <v>0</v>
      </c>
    </row>
    <row r="22" spans="1:7" ht="15.95" customHeight="1">
      <c r="A22" s="65" t="s">
        <v>32</v>
      </c>
      <c r="B22" s="66"/>
      <c r="C22" s="56">
        <f>C19+C21</f>
        <v>400688.63559999998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400688.63559999998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400688.63559999998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84145</v>
      </c>
      <c r="G31" s="212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484834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E11" sqref="E1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5" t="s">
        <v>49</v>
      </c>
      <c r="B1" s="216"/>
      <c r="C1" s="97" t="str">
        <f>CONCATENATE(cislostavby," ",nazevstavby)</f>
        <v>42014b REKONSTRUKCE OCELANA Závodní, ostatní</v>
      </c>
      <c r="D1" s="98"/>
      <c r="E1" s="99"/>
      <c r="F1" s="98"/>
      <c r="G1" s="100" t="s">
        <v>50</v>
      </c>
      <c r="H1" s="101" t="s">
        <v>75</v>
      </c>
      <c r="I1" s="102"/>
    </row>
    <row r="2" spans="1:57" ht="13.5" thickBot="1">
      <c r="A2" s="217" t="s">
        <v>51</v>
      </c>
      <c r="B2" s="218"/>
      <c r="C2" s="103" t="str">
        <f>CONCATENATE(cisloobjektu," ",nazevobjektu)</f>
        <v>02 Kanceláře 1</v>
      </c>
      <c r="D2" s="104"/>
      <c r="E2" s="105"/>
      <c r="F2" s="104"/>
      <c r="G2" s="219" t="s">
        <v>83</v>
      </c>
      <c r="H2" s="220"/>
      <c r="I2" s="221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Položky!BA11</f>
        <v>7412.0789999999997</v>
      </c>
      <c r="F7" s="202">
        <f>Položky!BB11</f>
        <v>0</v>
      </c>
      <c r="G7" s="202">
        <f>Položky!BC11</f>
        <v>0</v>
      </c>
      <c r="H7" s="202">
        <f>Položky!BD11</f>
        <v>0</v>
      </c>
      <c r="I7" s="203">
        <f>Položky!BE11</f>
        <v>0</v>
      </c>
    </row>
    <row r="8" spans="1:57" s="35" customFormat="1">
      <c r="A8" s="200" t="str">
        <f>Položky!B12</f>
        <v>5</v>
      </c>
      <c r="B8" s="115" t="str">
        <f>Položky!C12</f>
        <v>Komunikace</v>
      </c>
      <c r="C8" s="66"/>
      <c r="D8" s="116"/>
      <c r="E8" s="201">
        <f>Položky!BA14</f>
        <v>15216.53</v>
      </c>
      <c r="F8" s="202">
        <f>Položky!BB14</f>
        <v>0</v>
      </c>
      <c r="G8" s="202">
        <f>Položky!BC14</f>
        <v>0</v>
      </c>
      <c r="H8" s="202">
        <f>Položky!BD14</f>
        <v>0</v>
      </c>
      <c r="I8" s="203">
        <f>Položky!BE14</f>
        <v>0</v>
      </c>
    </row>
    <row r="9" spans="1:57" s="35" customFormat="1">
      <c r="A9" s="200" t="str">
        <f>Položky!B15</f>
        <v>63</v>
      </c>
      <c r="B9" s="115" t="str">
        <f>Položky!C15</f>
        <v>Podlahy a podlahové konstrukce</v>
      </c>
      <c r="C9" s="66"/>
      <c r="D9" s="116"/>
      <c r="E9" s="201">
        <f>Položky!BA20</f>
        <v>73022.445999999996</v>
      </c>
      <c r="F9" s="202">
        <f>Položky!BB20</f>
        <v>0</v>
      </c>
      <c r="G9" s="202">
        <f>Položky!BC20</f>
        <v>0</v>
      </c>
      <c r="H9" s="202">
        <f>Položky!BD20</f>
        <v>0</v>
      </c>
      <c r="I9" s="203">
        <f>Položky!BE20</f>
        <v>0</v>
      </c>
    </row>
    <row r="10" spans="1:57" s="35" customFormat="1">
      <c r="A10" s="200" t="s">
        <v>137</v>
      </c>
      <c r="B10" s="115" t="s">
        <v>138</v>
      </c>
      <c r="C10" s="66"/>
      <c r="D10" s="116"/>
      <c r="E10" s="201">
        <f>Položky!G24</f>
        <v>4134.24</v>
      </c>
      <c r="F10" s="202"/>
      <c r="G10" s="202"/>
      <c r="H10" s="202"/>
      <c r="I10" s="203"/>
    </row>
    <row r="11" spans="1:57" s="35" customFormat="1">
      <c r="A11" s="200" t="str">
        <f>Položky!B25</f>
        <v>96</v>
      </c>
      <c r="B11" s="115" t="str">
        <f>Položky!C25</f>
        <v>Bourání konstrukcí</v>
      </c>
      <c r="C11" s="66"/>
      <c r="D11" s="116"/>
      <c r="E11" s="201">
        <f>Položky!BA31</f>
        <v>215988.20199999999</v>
      </c>
      <c r="F11" s="202">
        <f>Položky!BB31</f>
        <v>0</v>
      </c>
      <c r="G11" s="202">
        <f>Položky!BC31</f>
        <v>0</v>
      </c>
      <c r="H11" s="202">
        <f>Položky!BD31</f>
        <v>0</v>
      </c>
      <c r="I11" s="203">
        <f>Položky!BE31</f>
        <v>0</v>
      </c>
    </row>
    <row r="12" spans="1:57" s="35" customFormat="1">
      <c r="A12" s="200" t="str">
        <f>Položky!B32</f>
        <v>99</v>
      </c>
      <c r="B12" s="115" t="str">
        <f>Položky!C32</f>
        <v>Staveništní přesun hmot</v>
      </c>
      <c r="C12" s="66"/>
      <c r="D12" s="116"/>
      <c r="E12" s="201">
        <f>Položky!BA34</f>
        <v>55459.14</v>
      </c>
      <c r="F12" s="202">
        <f>Položky!BB34</f>
        <v>0</v>
      </c>
      <c r="G12" s="202">
        <f>Položky!BC34</f>
        <v>0</v>
      </c>
      <c r="H12" s="202">
        <f>Položky!BD34</f>
        <v>0</v>
      </c>
      <c r="I12" s="203">
        <f>Položky!BE34</f>
        <v>0</v>
      </c>
    </row>
    <row r="13" spans="1:57" s="35" customFormat="1" ht="13.5" thickBot="1">
      <c r="A13" s="200" t="str">
        <f>Položky!B35</f>
        <v>713</v>
      </c>
      <c r="B13" s="115" t="str">
        <f>Položky!C35</f>
        <v>Izolace tepelné</v>
      </c>
      <c r="C13" s="66"/>
      <c r="D13" s="116"/>
      <c r="E13" s="201">
        <f>Položky!BA39</f>
        <v>0</v>
      </c>
      <c r="F13" s="202">
        <f>Položky!BB39</f>
        <v>29455.998599999999</v>
      </c>
      <c r="G13" s="202">
        <f>Položky!BC39</f>
        <v>0</v>
      </c>
      <c r="H13" s="202">
        <f>Položky!BD39</f>
        <v>0</v>
      </c>
      <c r="I13" s="203">
        <f>Položky!BE39</f>
        <v>0</v>
      </c>
    </row>
    <row r="14" spans="1:57" s="123" customFormat="1" ht="13.5" thickBot="1">
      <c r="A14" s="117"/>
      <c r="B14" s="118" t="s">
        <v>58</v>
      </c>
      <c r="C14" s="118"/>
      <c r="D14" s="119"/>
      <c r="E14" s="120">
        <f>SUM(E7:E13)</f>
        <v>371232.63699999999</v>
      </c>
      <c r="F14" s="121">
        <f>SUM(F7:F13)</f>
        <v>29455.998599999999</v>
      </c>
      <c r="G14" s="121">
        <f>SUM(G7:G13)</f>
        <v>0</v>
      </c>
      <c r="H14" s="121">
        <f>SUM(H7:H13)</f>
        <v>0</v>
      </c>
      <c r="I14" s="122">
        <f>SUM(I7:I13)</f>
        <v>0</v>
      </c>
    </row>
    <row r="15" spans="1:57">
      <c r="A15" s="66"/>
      <c r="B15" s="66"/>
      <c r="C15" s="66"/>
      <c r="D15" s="66"/>
      <c r="E15" s="66"/>
      <c r="F15" s="66"/>
      <c r="G15" s="66"/>
      <c r="H15" s="66"/>
      <c r="I15" s="66"/>
    </row>
    <row r="16" spans="1:57" ht="19.5" customHeight="1">
      <c r="A16" s="107" t="s">
        <v>59</v>
      </c>
      <c r="B16" s="107"/>
      <c r="C16" s="107"/>
      <c r="D16" s="107"/>
      <c r="E16" s="107"/>
      <c r="F16" s="107"/>
      <c r="G16" s="124"/>
      <c r="H16" s="107"/>
      <c r="I16" s="107"/>
      <c r="BA16" s="41"/>
      <c r="BB16" s="41"/>
      <c r="BC16" s="41"/>
      <c r="BD16" s="41"/>
      <c r="BE16" s="41"/>
    </row>
    <row r="17" spans="1:53" ht="13.5" thickBot="1">
      <c r="A17" s="77"/>
      <c r="B17" s="77"/>
      <c r="C17" s="77"/>
      <c r="D17" s="77"/>
      <c r="E17" s="77"/>
      <c r="F17" s="77"/>
      <c r="G17" s="77"/>
      <c r="H17" s="77"/>
      <c r="I17" s="77"/>
    </row>
    <row r="18" spans="1:53">
      <c r="A18" s="71" t="s">
        <v>60</v>
      </c>
      <c r="B18" s="72"/>
      <c r="C18" s="72"/>
      <c r="D18" s="125"/>
      <c r="E18" s="126" t="s">
        <v>61</v>
      </c>
      <c r="F18" s="127" t="s">
        <v>62</v>
      </c>
      <c r="G18" s="128" t="s">
        <v>63</v>
      </c>
      <c r="H18" s="129"/>
      <c r="I18" s="130" t="s">
        <v>61</v>
      </c>
    </row>
    <row r="19" spans="1:53">
      <c r="A19" s="64" t="s">
        <v>127</v>
      </c>
      <c r="B19" s="55"/>
      <c r="C19" s="55"/>
      <c r="D19" s="131"/>
      <c r="E19" s="132">
        <v>0</v>
      </c>
      <c r="F19" s="133">
        <v>0</v>
      </c>
      <c r="G19" s="134">
        <f t="shared" ref="G19:G26" si="0">CHOOSE(BA19+1,HSV+PSV,HSV+PSV+Mont,HSV+PSV+Dodavka+Mont,HSV,PSV,Mont,Dodavka,Mont+Dodavka,0)</f>
        <v>400688.63559999998</v>
      </c>
      <c r="H19" s="135"/>
      <c r="I19" s="136">
        <f t="shared" ref="I19:I26" si="1">E19+F19*G19/100</f>
        <v>0</v>
      </c>
      <c r="BA19">
        <v>0</v>
      </c>
    </row>
    <row r="20" spans="1:53">
      <c r="A20" s="64" t="s">
        <v>128</v>
      </c>
      <c r="B20" s="55"/>
      <c r="C20" s="55"/>
      <c r="D20" s="131"/>
      <c r="E20" s="132">
        <v>0</v>
      </c>
      <c r="F20" s="133">
        <v>0</v>
      </c>
      <c r="G20" s="134">
        <f t="shared" si="0"/>
        <v>400688.63559999998</v>
      </c>
      <c r="H20" s="135"/>
      <c r="I20" s="136">
        <f t="shared" si="1"/>
        <v>0</v>
      </c>
      <c r="BA20">
        <v>0</v>
      </c>
    </row>
    <row r="21" spans="1:53">
      <c r="A21" s="64" t="s">
        <v>129</v>
      </c>
      <c r="B21" s="55"/>
      <c r="C21" s="55"/>
      <c r="D21" s="131"/>
      <c r="E21" s="132">
        <v>0</v>
      </c>
      <c r="F21" s="133">
        <v>0</v>
      </c>
      <c r="G21" s="134">
        <f t="shared" si="0"/>
        <v>400688.63559999998</v>
      </c>
      <c r="H21" s="135"/>
      <c r="I21" s="136">
        <f t="shared" si="1"/>
        <v>0</v>
      </c>
      <c r="BA21">
        <v>0</v>
      </c>
    </row>
    <row r="22" spans="1:53">
      <c r="A22" s="64" t="s">
        <v>130</v>
      </c>
      <c r="B22" s="55"/>
      <c r="C22" s="55"/>
      <c r="D22" s="131"/>
      <c r="E22" s="132">
        <v>0</v>
      </c>
      <c r="F22" s="133">
        <v>0</v>
      </c>
      <c r="G22" s="134">
        <f t="shared" si="0"/>
        <v>400688.63559999998</v>
      </c>
      <c r="H22" s="135"/>
      <c r="I22" s="136">
        <f t="shared" si="1"/>
        <v>0</v>
      </c>
      <c r="BA22">
        <v>0</v>
      </c>
    </row>
    <row r="23" spans="1:53">
      <c r="A23" s="64" t="s">
        <v>131</v>
      </c>
      <c r="B23" s="55"/>
      <c r="C23" s="55"/>
      <c r="D23" s="131"/>
      <c r="E23" s="132">
        <v>0</v>
      </c>
      <c r="F23" s="133">
        <v>0</v>
      </c>
      <c r="G23" s="134">
        <f t="shared" si="0"/>
        <v>400688.63559999998</v>
      </c>
      <c r="H23" s="135"/>
      <c r="I23" s="136">
        <f t="shared" si="1"/>
        <v>0</v>
      </c>
      <c r="BA23">
        <v>1</v>
      </c>
    </row>
    <row r="24" spans="1:53">
      <c r="A24" s="64" t="s">
        <v>132</v>
      </c>
      <c r="B24" s="55"/>
      <c r="C24" s="55"/>
      <c r="D24" s="131"/>
      <c r="E24" s="132">
        <v>0</v>
      </c>
      <c r="F24" s="133">
        <v>0</v>
      </c>
      <c r="G24" s="134">
        <f t="shared" si="0"/>
        <v>400688.63559999998</v>
      </c>
      <c r="H24" s="135"/>
      <c r="I24" s="136">
        <f t="shared" si="1"/>
        <v>0</v>
      </c>
      <c r="BA24">
        <v>1</v>
      </c>
    </row>
    <row r="25" spans="1:53">
      <c r="A25" s="64" t="s">
        <v>133</v>
      </c>
      <c r="B25" s="55"/>
      <c r="C25" s="55"/>
      <c r="D25" s="131"/>
      <c r="E25" s="132">
        <v>0</v>
      </c>
      <c r="F25" s="133">
        <v>0</v>
      </c>
      <c r="G25" s="134">
        <f t="shared" si="0"/>
        <v>400688.63559999998</v>
      </c>
      <c r="H25" s="135"/>
      <c r="I25" s="136">
        <f t="shared" si="1"/>
        <v>0</v>
      </c>
      <c r="BA25">
        <v>2</v>
      </c>
    </row>
    <row r="26" spans="1:53">
      <c r="A26" s="64" t="s">
        <v>134</v>
      </c>
      <c r="B26" s="55"/>
      <c r="C26" s="55"/>
      <c r="D26" s="131"/>
      <c r="E26" s="132">
        <v>0</v>
      </c>
      <c r="F26" s="133">
        <v>0</v>
      </c>
      <c r="G26" s="134">
        <f t="shared" si="0"/>
        <v>400688.63559999998</v>
      </c>
      <c r="H26" s="135"/>
      <c r="I26" s="136">
        <f t="shared" si="1"/>
        <v>0</v>
      </c>
      <c r="BA26">
        <v>2</v>
      </c>
    </row>
    <row r="27" spans="1:53" ht="13.5" thickBot="1">
      <c r="A27" s="137"/>
      <c r="B27" s="138" t="s">
        <v>64</v>
      </c>
      <c r="C27" s="139"/>
      <c r="D27" s="140"/>
      <c r="E27" s="141"/>
      <c r="F27" s="142"/>
      <c r="G27" s="142"/>
      <c r="H27" s="222">
        <f>SUM(I19:I26)</f>
        <v>0</v>
      </c>
      <c r="I27" s="223"/>
    </row>
    <row r="29" spans="1:53">
      <c r="B29" s="123"/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2"/>
  <sheetViews>
    <sheetView showGridLines="0" showZeros="0" tabSelected="1" zoomScaleNormal="100" workbookViewId="0">
      <selection activeCell="L35" sqref="L35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49</v>
      </c>
      <c r="B3" s="216"/>
      <c r="C3" s="97" t="str">
        <f>CONCATENATE(cislostavby," ",nazevstavby)</f>
        <v>42014b REKONSTRUKCE OCELANA Závodní, ostatní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7" t="s">
        <v>51</v>
      </c>
      <c r="B4" s="218"/>
      <c r="C4" s="103" t="str">
        <f>CONCATENATE(cisloobjektu," ",nazevobjektu)</f>
        <v>02 Kanceláře 1</v>
      </c>
      <c r="D4" s="155"/>
      <c r="E4" s="228" t="str">
        <f>Rekapitulace!G2</f>
        <v>Práce HSV a PSV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84</v>
      </c>
      <c r="C8" s="173" t="s">
        <v>85</v>
      </c>
      <c r="D8" s="174" t="s">
        <v>86</v>
      </c>
      <c r="E8" s="175">
        <v>14.132999999999999</v>
      </c>
      <c r="F8" s="175">
        <v>298</v>
      </c>
      <c r="G8" s="176">
        <f>E8*F8</f>
        <v>4211.634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4211.634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>
      <c r="A9" s="178"/>
      <c r="B9" s="180"/>
      <c r="C9" s="224" t="s">
        <v>87</v>
      </c>
      <c r="D9" s="225"/>
      <c r="E9" s="181">
        <v>14.132999999999999</v>
      </c>
      <c r="F9" s="182"/>
      <c r="G9" s="183"/>
      <c r="M9" s="179" t="s">
        <v>87</v>
      </c>
      <c r="O9" s="170"/>
    </row>
    <row r="10" spans="1:104">
      <c r="A10" s="171">
        <v>2</v>
      </c>
      <c r="B10" s="172" t="s">
        <v>88</v>
      </c>
      <c r="C10" s="173" t="s">
        <v>89</v>
      </c>
      <c r="D10" s="174" t="s">
        <v>86</v>
      </c>
      <c r="E10" s="175">
        <v>14.13</v>
      </c>
      <c r="F10" s="175">
        <v>226.5</v>
      </c>
      <c r="G10" s="176">
        <f>E10*F10</f>
        <v>3200.4450000000002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3200.4450000000002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84"/>
      <c r="B11" s="185" t="s">
        <v>77</v>
      </c>
      <c r="C11" s="186" t="str">
        <f>CONCATENATE(B7," ",C7)</f>
        <v>1 Zemní práce</v>
      </c>
      <c r="D11" s="187"/>
      <c r="E11" s="188"/>
      <c r="F11" s="189"/>
      <c r="G11" s="190">
        <f>SUM(G7:G10)</f>
        <v>7412.0789999999997</v>
      </c>
      <c r="O11" s="170">
        <v>4</v>
      </c>
      <c r="BA11" s="191">
        <f>SUM(BA7:BA10)</f>
        <v>7412.0789999999997</v>
      </c>
      <c r="BB11" s="191">
        <f>SUM(BB7:BB10)</f>
        <v>0</v>
      </c>
      <c r="BC11" s="191">
        <f>SUM(BC7:BC10)</f>
        <v>0</v>
      </c>
      <c r="BD11" s="191">
        <f>SUM(BD7:BD10)</f>
        <v>0</v>
      </c>
      <c r="BE11" s="191">
        <f>SUM(BE7:BE10)</f>
        <v>0</v>
      </c>
    </row>
    <row r="12" spans="1:104">
      <c r="A12" s="163" t="s">
        <v>74</v>
      </c>
      <c r="B12" s="164" t="s">
        <v>90</v>
      </c>
      <c r="C12" s="165" t="s">
        <v>91</v>
      </c>
      <c r="D12" s="166"/>
      <c r="E12" s="167"/>
      <c r="F12" s="167"/>
      <c r="G12" s="168"/>
      <c r="H12" s="169"/>
      <c r="I12" s="169"/>
      <c r="O12" s="170">
        <v>1</v>
      </c>
    </row>
    <row r="13" spans="1:104">
      <c r="A13" s="171">
        <v>3</v>
      </c>
      <c r="B13" s="172" t="s">
        <v>92</v>
      </c>
      <c r="C13" s="173" t="s">
        <v>93</v>
      </c>
      <c r="D13" s="174" t="s">
        <v>94</v>
      </c>
      <c r="E13" s="175">
        <v>94.22</v>
      </c>
      <c r="F13" s="175">
        <v>161.5</v>
      </c>
      <c r="G13" s="176">
        <f>E13*F13</f>
        <v>15216.53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15216.53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0.31814999999999999</v>
      </c>
    </row>
    <row r="14" spans="1:104">
      <c r="A14" s="184"/>
      <c r="B14" s="185" t="s">
        <v>77</v>
      </c>
      <c r="C14" s="186" t="str">
        <f>CONCATENATE(B12," ",C12)</f>
        <v>5 Komunikace</v>
      </c>
      <c r="D14" s="187"/>
      <c r="E14" s="188"/>
      <c r="F14" s="189"/>
      <c r="G14" s="190">
        <f>SUM(G12:G13)</f>
        <v>15216.53</v>
      </c>
      <c r="O14" s="170">
        <v>4</v>
      </c>
      <c r="BA14" s="191">
        <f>SUM(BA12:BA13)</f>
        <v>15216.53</v>
      </c>
      <c r="BB14" s="191">
        <f>SUM(BB12:BB13)</f>
        <v>0</v>
      </c>
      <c r="BC14" s="191">
        <f>SUM(BC12:BC13)</f>
        <v>0</v>
      </c>
      <c r="BD14" s="191">
        <f>SUM(BD12:BD13)</f>
        <v>0</v>
      </c>
      <c r="BE14" s="191">
        <f>SUM(BE12:BE13)</f>
        <v>0</v>
      </c>
    </row>
    <row r="15" spans="1:104">
      <c r="A15" s="163" t="s">
        <v>74</v>
      </c>
      <c r="B15" s="164" t="s">
        <v>95</v>
      </c>
      <c r="C15" s="165" t="s">
        <v>96</v>
      </c>
      <c r="D15" s="166"/>
      <c r="E15" s="167"/>
      <c r="F15" s="167"/>
      <c r="G15" s="168"/>
      <c r="H15" s="169"/>
      <c r="I15" s="169"/>
      <c r="O15" s="170">
        <v>1</v>
      </c>
    </row>
    <row r="16" spans="1:104" ht="22.5">
      <c r="A16" s="171">
        <v>4</v>
      </c>
      <c r="B16" s="172" t="s">
        <v>97</v>
      </c>
      <c r="C16" s="173" t="s">
        <v>135</v>
      </c>
      <c r="D16" s="174" t="s">
        <v>86</v>
      </c>
      <c r="E16" s="175">
        <v>16.959599999999998</v>
      </c>
      <c r="F16" s="175">
        <v>3555</v>
      </c>
      <c r="G16" s="176">
        <f>E16*F16</f>
        <v>60291.377999999997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60291.377999999997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2.44198</v>
      </c>
    </row>
    <row r="17" spans="1:104">
      <c r="A17" s="178"/>
      <c r="B17" s="180"/>
      <c r="C17" s="224" t="s">
        <v>98</v>
      </c>
      <c r="D17" s="225"/>
      <c r="E17" s="181">
        <v>16.959599999999998</v>
      </c>
      <c r="F17" s="182"/>
      <c r="G17" s="183"/>
      <c r="M17" s="179" t="s">
        <v>98</v>
      </c>
      <c r="O17" s="170"/>
    </row>
    <row r="18" spans="1:104">
      <c r="A18" s="171">
        <v>5</v>
      </c>
      <c r="B18" s="172" t="s">
        <v>99</v>
      </c>
      <c r="C18" s="173" t="s">
        <v>100</v>
      </c>
      <c r="D18" s="174" t="s">
        <v>94</v>
      </c>
      <c r="E18" s="175">
        <v>94.22</v>
      </c>
      <c r="F18" s="175">
        <v>79.400000000000006</v>
      </c>
      <c r="G18" s="176">
        <f>E18*F18</f>
        <v>7481.0680000000002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7481.0680000000002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5.0000000000000001E-3</v>
      </c>
    </row>
    <row r="19" spans="1:104" ht="22.5">
      <c r="A19" s="171">
        <v>6</v>
      </c>
      <c r="B19" s="172" t="s">
        <v>101</v>
      </c>
      <c r="C19" s="173" t="s">
        <v>102</v>
      </c>
      <c r="D19" s="174" t="s">
        <v>103</v>
      </c>
      <c r="E19" s="175">
        <v>50</v>
      </c>
      <c r="F19" s="175">
        <v>105</v>
      </c>
      <c r="G19" s="176">
        <f>E19*F19</f>
        <v>5250</v>
      </c>
      <c r="O19" s="170">
        <v>2</v>
      </c>
      <c r="AA19" s="146">
        <v>12</v>
      </c>
      <c r="AB19" s="146">
        <v>0</v>
      </c>
      <c r="AC19" s="146">
        <v>20</v>
      </c>
      <c r="AZ19" s="146">
        <v>1</v>
      </c>
      <c r="BA19" s="146">
        <f>IF(AZ19=1,G19,0)</f>
        <v>5250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12</v>
      </c>
      <c r="CB19" s="177">
        <v>0</v>
      </c>
      <c r="CZ19" s="146">
        <v>6.5000000000000002E-2</v>
      </c>
    </row>
    <row r="20" spans="1:104">
      <c r="A20" s="184"/>
      <c r="B20" s="185" t="s">
        <v>77</v>
      </c>
      <c r="C20" s="186" t="str">
        <f>CONCATENATE(B15," ",C15)</f>
        <v>63 Podlahy a podlahové konstrukce</v>
      </c>
      <c r="D20" s="187"/>
      <c r="E20" s="188"/>
      <c r="F20" s="189"/>
      <c r="G20" s="190">
        <f>SUM(G15:G19)</f>
        <v>73022.445999999996</v>
      </c>
      <c r="O20" s="170">
        <v>4</v>
      </c>
      <c r="BA20" s="191">
        <f>SUM(BA15:BA19)</f>
        <v>73022.445999999996</v>
      </c>
      <c r="BB20" s="191">
        <f>SUM(BB15:BB19)</f>
        <v>0</v>
      </c>
      <c r="BC20" s="191">
        <f>SUM(BC15:BC19)</f>
        <v>0</v>
      </c>
      <c r="BD20" s="191">
        <f>SUM(BD15:BD19)</f>
        <v>0</v>
      </c>
      <c r="BE20" s="191">
        <f>SUM(BE15:BE19)</f>
        <v>0</v>
      </c>
    </row>
    <row r="21" spans="1:104">
      <c r="A21" s="231" t="s">
        <v>74</v>
      </c>
      <c r="B21" s="164" t="s">
        <v>137</v>
      </c>
      <c r="C21" s="165" t="s">
        <v>138</v>
      </c>
      <c r="D21" s="166"/>
      <c r="E21" s="167"/>
      <c r="F21" s="167"/>
      <c r="G21" s="168"/>
      <c r="O21" s="170"/>
      <c r="BA21" s="191"/>
      <c r="BB21" s="191"/>
      <c r="BC21" s="191"/>
      <c r="BD21" s="191"/>
      <c r="BE21" s="191"/>
    </row>
    <row r="22" spans="1:104">
      <c r="A22" s="232">
        <v>7</v>
      </c>
      <c r="B22" s="172" t="s">
        <v>139</v>
      </c>
      <c r="C22" s="173" t="s">
        <v>140</v>
      </c>
      <c r="D22" s="174" t="s">
        <v>94</v>
      </c>
      <c r="E22" s="175">
        <v>31.32</v>
      </c>
      <c r="F22" s="175">
        <v>132</v>
      </c>
      <c r="G22" s="176">
        <f>E22*F22</f>
        <v>4134.24</v>
      </c>
      <c r="O22" s="170"/>
      <c r="BA22" s="191"/>
      <c r="BB22" s="191"/>
      <c r="BC22" s="191"/>
      <c r="BD22" s="191"/>
      <c r="BE22" s="191"/>
    </row>
    <row r="23" spans="1:104">
      <c r="A23" s="178"/>
      <c r="B23" s="180"/>
      <c r="C23" s="224" t="s">
        <v>141</v>
      </c>
      <c r="D23" s="225"/>
      <c r="E23" s="181">
        <v>31.32</v>
      </c>
      <c r="F23" s="182"/>
      <c r="G23" s="183"/>
      <c r="O23" s="170"/>
      <c r="BA23" s="191"/>
      <c r="BB23" s="191"/>
      <c r="BC23" s="191"/>
      <c r="BD23" s="191"/>
      <c r="BE23" s="191"/>
    </row>
    <row r="24" spans="1:104">
      <c r="A24" s="184"/>
      <c r="B24" s="185" t="s">
        <v>77</v>
      </c>
      <c r="C24" s="186" t="str">
        <f>CONCATENATE(B21," ",C21)</f>
        <v>94 Lešení a stavební výtahy</v>
      </c>
      <c r="D24" s="187"/>
      <c r="E24" s="188"/>
      <c r="F24" s="189"/>
      <c r="G24" s="190">
        <f>SUM(G21:G23)</f>
        <v>4134.24</v>
      </c>
      <c r="O24" s="170"/>
      <c r="BA24" s="191"/>
      <c r="BB24" s="191"/>
      <c r="BC24" s="191"/>
      <c r="BD24" s="191"/>
      <c r="BE24" s="191"/>
    </row>
    <row r="25" spans="1:104">
      <c r="A25" s="163" t="s">
        <v>74</v>
      </c>
      <c r="B25" s="164" t="s">
        <v>104</v>
      </c>
      <c r="C25" s="165" t="s">
        <v>105</v>
      </c>
      <c r="D25" s="166"/>
      <c r="E25" s="167"/>
      <c r="F25" s="167"/>
      <c r="G25" s="168"/>
      <c r="H25" s="169"/>
      <c r="I25" s="169"/>
      <c r="O25" s="170">
        <v>1</v>
      </c>
    </row>
    <row r="26" spans="1:104">
      <c r="A26" s="171">
        <v>8</v>
      </c>
      <c r="B26" s="172" t="s">
        <v>106</v>
      </c>
      <c r="C26" s="173" t="s">
        <v>107</v>
      </c>
      <c r="D26" s="174" t="s">
        <v>94</v>
      </c>
      <c r="E26" s="175">
        <v>94.22</v>
      </c>
      <c r="F26" s="175">
        <v>513</v>
      </c>
      <c r="G26" s="176">
        <f>E26*F26</f>
        <v>48334.86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48334.86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ht="22.5">
      <c r="A27" s="171">
        <v>9</v>
      </c>
      <c r="B27" s="172" t="s">
        <v>108</v>
      </c>
      <c r="C27" s="173" t="s">
        <v>136</v>
      </c>
      <c r="D27" s="174" t="s">
        <v>86</v>
      </c>
      <c r="E27" s="175">
        <v>94.22</v>
      </c>
      <c r="F27" s="175">
        <v>650</v>
      </c>
      <c r="G27" s="176">
        <f>E27*F27</f>
        <v>61243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61243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>
      <c r="A28" s="171">
        <v>10</v>
      </c>
      <c r="B28" s="172" t="s">
        <v>109</v>
      </c>
      <c r="C28" s="173" t="s">
        <v>110</v>
      </c>
      <c r="D28" s="174" t="s">
        <v>94</v>
      </c>
      <c r="E28" s="175">
        <v>94.22</v>
      </c>
      <c r="F28" s="175">
        <v>51.1</v>
      </c>
      <c r="G28" s="176">
        <f>E28*F28</f>
        <v>4814.6419999999998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4814.6419999999998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 ht="22.5">
      <c r="A29" s="171">
        <v>11</v>
      </c>
      <c r="B29" s="172" t="s">
        <v>111</v>
      </c>
      <c r="C29" s="173" t="s">
        <v>112</v>
      </c>
      <c r="D29" s="174" t="s">
        <v>113</v>
      </c>
      <c r="E29" s="175">
        <v>191.69</v>
      </c>
      <c r="F29" s="175">
        <v>530</v>
      </c>
      <c r="G29" s="176">
        <f>E29*F29</f>
        <v>101595.7</v>
      </c>
      <c r="O29" s="170">
        <v>2</v>
      </c>
      <c r="AA29" s="146">
        <v>12</v>
      </c>
      <c r="AB29" s="146">
        <v>0</v>
      </c>
      <c r="AC29" s="146">
        <v>21</v>
      </c>
      <c r="AZ29" s="146">
        <v>1</v>
      </c>
      <c r="BA29" s="146">
        <f>IF(AZ29=1,G29,0)</f>
        <v>101595.7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12</v>
      </c>
      <c r="CB29" s="177">
        <v>0</v>
      </c>
      <c r="CZ29" s="146">
        <v>0</v>
      </c>
    </row>
    <row r="30" spans="1:104">
      <c r="A30" s="178"/>
      <c r="B30" s="180"/>
      <c r="C30" s="224" t="s">
        <v>114</v>
      </c>
      <c r="D30" s="225"/>
      <c r="E30" s="181">
        <v>191.69</v>
      </c>
      <c r="F30" s="182"/>
      <c r="G30" s="183"/>
      <c r="M30" s="179" t="s">
        <v>114</v>
      </c>
      <c r="O30" s="170"/>
    </row>
    <row r="31" spans="1:104">
      <c r="A31" s="184"/>
      <c r="B31" s="185" t="s">
        <v>77</v>
      </c>
      <c r="C31" s="186" t="str">
        <f>CONCATENATE(B25," ",C25)</f>
        <v>96 Bourání konstrukcí</v>
      </c>
      <c r="D31" s="187"/>
      <c r="E31" s="188"/>
      <c r="F31" s="189"/>
      <c r="G31" s="190">
        <f>SUM(G25:G30)</f>
        <v>215988.20199999999</v>
      </c>
      <c r="O31" s="170">
        <v>4</v>
      </c>
      <c r="BA31" s="191">
        <f>SUM(BA25:BA30)</f>
        <v>215988.20199999999</v>
      </c>
      <c r="BB31" s="191">
        <f>SUM(BB25:BB30)</f>
        <v>0</v>
      </c>
      <c r="BC31" s="191">
        <f>SUM(BC25:BC30)</f>
        <v>0</v>
      </c>
      <c r="BD31" s="191">
        <f>SUM(BD25:BD30)</f>
        <v>0</v>
      </c>
      <c r="BE31" s="191">
        <f>SUM(BE25:BE30)</f>
        <v>0</v>
      </c>
    </row>
    <row r="32" spans="1:104">
      <c r="A32" s="163" t="s">
        <v>74</v>
      </c>
      <c r="B32" s="164" t="s">
        <v>115</v>
      </c>
      <c r="C32" s="165" t="s">
        <v>116</v>
      </c>
      <c r="D32" s="166"/>
      <c r="E32" s="167"/>
      <c r="F32" s="167"/>
      <c r="G32" s="168"/>
      <c r="H32" s="169"/>
      <c r="I32" s="169"/>
      <c r="O32" s="170">
        <v>1</v>
      </c>
    </row>
    <row r="33" spans="1:104">
      <c r="A33" s="171">
        <v>12</v>
      </c>
      <c r="B33" s="172" t="s">
        <v>117</v>
      </c>
      <c r="C33" s="173" t="s">
        <v>118</v>
      </c>
      <c r="D33" s="174" t="s">
        <v>113</v>
      </c>
      <c r="E33" s="175">
        <v>76.39</v>
      </c>
      <c r="F33" s="175">
        <v>726</v>
      </c>
      <c r="G33" s="176">
        <f>E33*F33</f>
        <v>55459.14</v>
      </c>
      <c r="O33" s="170">
        <v>2</v>
      </c>
      <c r="AA33" s="146">
        <v>7</v>
      </c>
      <c r="AB33" s="146">
        <v>1</v>
      </c>
      <c r="AC33" s="146">
        <v>2</v>
      </c>
      <c r="AZ33" s="146">
        <v>1</v>
      </c>
      <c r="BA33" s="146">
        <f>IF(AZ33=1,G33,0)</f>
        <v>55459.14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7</v>
      </c>
      <c r="CB33" s="177">
        <v>1</v>
      </c>
      <c r="CZ33" s="146">
        <v>0</v>
      </c>
    </row>
    <row r="34" spans="1:104">
      <c r="A34" s="184"/>
      <c r="B34" s="185" t="s">
        <v>77</v>
      </c>
      <c r="C34" s="186" t="str">
        <f>CONCATENATE(B32," ",C32)</f>
        <v>99 Staveništní přesun hmot</v>
      </c>
      <c r="D34" s="187"/>
      <c r="E34" s="188"/>
      <c r="F34" s="189"/>
      <c r="G34" s="190">
        <f>SUM(G32:G33)</f>
        <v>55459.14</v>
      </c>
      <c r="O34" s="170">
        <v>4</v>
      </c>
      <c r="BA34" s="191">
        <f>SUM(BA32:BA33)</f>
        <v>55459.14</v>
      </c>
      <c r="BB34" s="191">
        <f>SUM(BB32:BB33)</f>
        <v>0</v>
      </c>
      <c r="BC34" s="191">
        <f>SUM(BC32:BC33)</f>
        <v>0</v>
      </c>
      <c r="BD34" s="191">
        <f>SUM(BD32:BD33)</f>
        <v>0</v>
      </c>
      <c r="BE34" s="191">
        <f>SUM(BE32:BE33)</f>
        <v>0</v>
      </c>
    </row>
    <row r="35" spans="1:104">
      <c r="A35" s="163" t="s">
        <v>74</v>
      </c>
      <c r="B35" s="164" t="s">
        <v>119</v>
      </c>
      <c r="C35" s="165" t="s">
        <v>120</v>
      </c>
      <c r="D35" s="166"/>
      <c r="E35" s="167"/>
      <c r="F35" s="167"/>
      <c r="G35" s="168"/>
      <c r="H35" s="169"/>
      <c r="I35" s="169"/>
      <c r="O35" s="170">
        <v>1</v>
      </c>
    </row>
    <row r="36" spans="1:104" ht="22.5">
      <c r="A36" s="171">
        <v>13</v>
      </c>
      <c r="B36" s="172" t="s">
        <v>121</v>
      </c>
      <c r="C36" s="173" t="s">
        <v>122</v>
      </c>
      <c r="D36" s="174" t="s">
        <v>94</v>
      </c>
      <c r="E36" s="175">
        <v>94.22</v>
      </c>
      <c r="F36" s="175">
        <v>276</v>
      </c>
      <c r="G36" s="176">
        <f>E36*F36</f>
        <v>26004.720000000001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IF(AZ36=1,G36,0)</f>
        <v>0</v>
      </c>
      <c r="BB36" s="146">
        <f>IF(AZ36=2,G36,0)</f>
        <v>26004.720000000001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7</v>
      </c>
      <c r="CZ36" s="146">
        <v>2.4099999999999998E-3</v>
      </c>
    </row>
    <row r="37" spans="1:104">
      <c r="A37" s="171">
        <v>14</v>
      </c>
      <c r="B37" s="172" t="s">
        <v>123</v>
      </c>
      <c r="C37" s="173" t="s">
        <v>124</v>
      </c>
      <c r="D37" s="174" t="s">
        <v>94</v>
      </c>
      <c r="E37" s="175">
        <v>94.22</v>
      </c>
      <c r="F37" s="175">
        <v>30.5</v>
      </c>
      <c r="G37" s="176">
        <f>E37*F37</f>
        <v>2873.71</v>
      </c>
      <c r="O37" s="170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>IF(AZ37=1,G37,0)</f>
        <v>0</v>
      </c>
      <c r="BB37" s="146">
        <f>IF(AZ37=2,G37,0)</f>
        <v>2873.71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7</v>
      </c>
      <c r="CZ37" s="146">
        <v>1.0000000000000001E-5</v>
      </c>
    </row>
    <row r="38" spans="1:104">
      <c r="A38" s="171">
        <v>15</v>
      </c>
      <c r="B38" s="172" t="s">
        <v>125</v>
      </c>
      <c r="C38" s="173" t="s">
        <v>126</v>
      </c>
      <c r="D38" s="174" t="s">
        <v>62</v>
      </c>
      <c r="E38" s="175">
        <v>288.78429999999997</v>
      </c>
      <c r="F38" s="175">
        <v>2</v>
      </c>
      <c r="G38" s="176">
        <f>E38*F38</f>
        <v>577.56859999999995</v>
      </c>
      <c r="O38" s="170">
        <v>2</v>
      </c>
      <c r="AA38" s="146">
        <v>7</v>
      </c>
      <c r="AB38" s="146">
        <v>1002</v>
      </c>
      <c r="AC38" s="146">
        <v>5</v>
      </c>
      <c r="AZ38" s="146">
        <v>2</v>
      </c>
      <c r="BA38" s="146">
        <f>IF(AZ38=1,G38,0)</f>
        <v>0</v>
      </c>
      <c r="BB38" s="146">
        <f>IF(AZ38=2,G38,0)</f>
        <v>577.56859999999995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7</v>
      </c>
      <c r="CB38" s="177">
        <v>1002</v>
      </c>
      <c r="CZ38" s="146">
        <v>0</v>
      </c>
    </row>
    <row r="39" spans="1:104">
      <c r="A39" s="184"/>
      <c r="B39" s="185" t="s">
        <v>77</v>
      </c>
      <c r="C39" s="186" t="str">
        <f>CONCATENATE(B35," ",C35)</f>
        <v>713 Izolace tepelné</v>
      </c>
      <c r="D39" s="187"/>
      <c r="E39" s="188"/>
      <c r="F39" s="189"/>
      <c r="G39" s="190">
        <f>SUM(G35:G38)</f>
        <v>29455.998599999999</v>
      </c>
      <c r="O39" s="170">
        <v>4</v>
      </c>
      <c r="BA39" s="191">
        <f>SUM(BA35:BA38)</f>
        <v>0</v>
      </c>
      <c r="BB39" s="191">
        <f>SUM(BB35:BB38)</f>
        <v>29455.998599999999</v>
      </c>
      <c r="BC39" s="191">
        <f>SUM(BC35:BC38)</f>
        <v>0</v>
      </c>
      <c r="BD39" s="191">
        <f>SUM(BD35:BD38)</f>
        <v>0</v>
      </c>
      <c r="BE39" s="191">
        <f>SUM(BE35:BE38)</f>
        <v>0</v>
      </c>
    </row>
    <row r="40" spans="1:104">
      <c r="E40" s="146"/>
    </row>
    <row r="41" spans="1:104">
      <c r="E41" s="146"/>
    </row>
    <row r="42" spans="1:104">
      <c r="E42" s="146"/>
    </row>
    <row r="43" spans="1:104">
      <c r="E43" s="146"/>
    </row>
    <row r="44" spans="1:104">
      <c r="E44" s="146"/>
    </row>
    <row r="45" spans="1:104">
      <c r="E45" s="146"/>
    </row>
    <row r="46" spans="1:104">
      <c r="E46" s="146"/>
    </row>
    <row r="47" spans="1:104">
      <c r="E47" s="146"/>
    </row>
    <row r="48" spans="1:104">
      <c r="E48" s="146"/>
    </row>
    <row r="49" spans="1:7">
      <c r="E49" s="146"/>
    </row>
    <row r="50" spans="1:7">
      <c r="E50" s="146"/>
    </row>
    <row r="51" spans="1:7">
      <c r="E51" s="146"/>
    </row>
    <row r="52" spans="1:7">
      <c r="E52" s="146"/>
    </row>
    <row r="53" spans="1:7">
      <c r="E53" s="146"/>
    </row>
    <row r="54" spans="1:7">
      <c r="E54" s="146"/>
    </row>
    <row r="55" spans="1:7">
      <c r="E55" s="146"/>
    </row>
    <row r="56" spans="1:7">
      <c r="E56" s="146"/>
    </row>
    <row r="57" spans="1:7">
      <c r="E57" s="146"/>
    </row>
    <row r="58" spans="1:7">
      <c r="E58" s="146"/>
    </row>
    <row r="59" spans="1:7">
      <c r="E59" s="146"/>
    </row>
    <row r="60" spans="1:7">
      <c r="E60" s="146"/>
    </row>
    <row r="61" spans="1:7">
      <c r="E61" s="146"/>
    </row>
    <row r="62" spans="1:7">
      <c r="E62" s="146"/>
    </row>
    <row r="63" spans="1:7">
      <c r="A63" s="192"/>
      <c r="B63" s="192"/>
      <c r="C63" s="192"/>
      <c r="D63" s="192"/>
      <c r="E63" s="192"/>
      <c r="F63" s="192"/>
      <c r="G63" s="192"/>
    </row>
    <row r="64" spans="1:7">
      <c r="A64" s="192"/>
      <c r="B64" s="192"/>
      <c r="C64" s="192"/>
      <c r="D64" s="192"/>
      <c r="E64" s="192"/>
      <c r="F64" s="192"/>
      <c r="G64" s="192"/>
    </row>
    <row r="65" spans="1:7">
      <c r="A65" s="192"/>
      <c r="B65" s="192"/>
      <c r="C65" s="192"/>
      <c r="D65" s="192"/>
      <c r="E65" s="192"/>
      <c r="F65" s="192"/>
      <c r="G65" s="192"/>
    </row>
    <row r="66" spans="1:7">
      <c r="A66" s="192"/>
      <c r="B66" s="192"/>
      <c r="C66" s="192"/>
      <c r="D66" s="192"/>
      <c r="E66" s="192"/>
      <c r="F66" s="192"/>
      <c r="G66" s="192"/>
    </row>
    <row r="67" spans="1:7">
      <c r="E67" s="146"/>
    </row>
    <row r="68" spans="1:7">
      <c r="E68" s="146"/>
    </row>
    <row r="69" spans="1:7">
      <c r="E69" s="146"/>
    </row>
    <row r="70" spans="1:7">
      <c r="E70" s="146"/>
    </row>
    <row r="71" spans="1:7">
      <c r="E71" s="146"/>
    </row>
    <row r="72" spans="1:7">
      <c r="E72" s="146"/>
    </row>
    <row r="73" spans="1:7">
      <c r="E73" s="146"/>
    </row>
    <row r="74" spans="1:7">
      <c r="E74" s="146"/>
    </row>
    <row r="75" spans="1:7">
      <c r="E75" s="146"/>
    </row>
    <row r="76" spans="1:7">
      <c r="E76" s="146"/>
    </row>
    <row r="77" spans="1:7">
      <c r="E77" s="146"/>
    </row>
    <row r="78" spans="1:7">
      <c r="E78" s="146"/>
    </row>
    <row r="79" spans="1:7">
      <c r="E79" s="146"/>
    </row>
    <row r="80" spans="1:7">
      <c r="E80" s="146"/>
    </row>
    <row r="81" spans="5:5">
      <c r="E81" s="146"/>
    </row>
    <row r="82" spans="5:5">
      <c r="E82" s="146"/>
    </row>
    <row r="83" spans="5:5">
      <c r="E83" s="146"/>
    </row>
    <row r="84" spans="5:5">
      <c r="E84" s="146"/>
    </row>
    <row r="85" spans="5:5">
      <c r="E85" s="146"/>
    </row>
    <row r="86" spans="5:5">
      <c r="E86" s="146"/>
    </row>
    <row r="87" spans="5:5">
      <c r="E87" s="146"/>
    </row>
    <row r="88" spans="5:5">
      <c r="E88" s="146"/>
    </row>
    <row r="89" spans="5:5">
      <c r="E89" s="146"/>
    </row>
    <row r="90" spans="5:5">
      <c r="E90" s="146"/>
    </row>
    <row r="91" spans="5:5">
      <c r="E91" s="146"/>
    </row>
    <row r="92" spans="5:5">
      <c r="E92" s="146"/>
    </row>
    <row r="93" spans="5:5">
      <c r="E93" s="146"/>
    </row>
    <row r="94" spans="5:5">
      <c r="E94" s="146"/>
    </row>
    <row r="95" spans="5:5">
      <c r="E95" s="146"/>
    </row>
    <row r="96" spans="5:5">
      <c r="E96" s="146"/>
    </row>
    <row r="97" spans="1:7">
      <c r="E97" s="146"/>
    </row>
    <row r="98" spans="1:7">
      <c r="A98" s="193"/>
      <c r="B98" s="193"/>
    </row>
    <row r="99" spans="1:7">
      <c r="A99" s="192"/>
      <c r="B99" s="192"/>
      <c r="C99" s="195"/>
      <c r="D99" s="195"/>
      <c r="E99" s="196"/>
      <c r="F99" s="195"/>
      <c r="G99" s="197"/>
    </row>
    <row r="100" spans="1:7">
      <c r="A100" s="198"/>
      <c r="B100" s="198"/>
      <c r="C100" s="192"/>
      <c r="D100" s="192"/>
      <c r="E100" s="199"/>
      <c r="F100" s="192"/>
      <c r="G100" s="192"/>
    </row>
    <row r="101" spans="1:7">
      <c r="A101" s="192"/>
      <c r="B101" s="192"/>
      <c r="C101" s="192"/>
      <c r="D101" s="192"/>
      <c r="E101" s="199"/>
      <c r="F101" s="192"/>
      <c r="G101" s="192"/>
    </row>
    <row r="102" spans="1:7">
      <c r="A102" s="192"/>
      <c r="B102" s="192"/>
      <c r="C102" s="192"/>
      <c r="D102" s="192"/>
      <c r="E102" s="199"/>
      <c r="F102" s="192"/>
      <c r="G102" s="192"/>
    </row>
    <row r="103" spans="1:7">
      <c r="A103" s="192"/>
      <c r="B103" s="192"/>
      <c r="C103" s="192"/>
      <c r="D103" s="192"/>
      <c r="E103" s="199"/>
      <c r="F103" s="192"/>
      <c r="G103" s="192"/>
    </row>
    <row r="104" spans="1:7">
      <c r="A104" s="192"/>
      <c r="B104" s="192"/>
      <c r="C104" s="192"/>
      <c r="D104" s="192"/>
      <c r="E104" s="199"/>
      <c r="F104" s="192"/>
      <c r="G104" s="192"/>
    </row>
    <row r="105" spans="1:7">
      <c r="A105" s="192"/>
      <c r="B105" s="192"/>
      <c r="C105" s="192"/>
      <c r="D105" s="192"/>
      <c r="E105" s="199"/>
      <c r="F105" s="192"/>
      <c r="G105" s="192"/>
    </row>
    <row r="106" spans="1:7">
      <c r="A106" s="192"/>
      <c r="B106" s="192"/>
      <c r="C106" s="192"/>
      <c r="D106" s="192"/>
      <c r="E106" s="199"/>
      <c r="F106" s="192"/>
      <c r="G106" s="192"/>
    </row>
    <row r="107" spans="1:7">
      <c r="A107" s="192"/>
      <c r="B107" s="192"/>
      <c r="C107" s="192"/>
      <c r="D107" s="192"/>
      <c r="E107" s="199"/>
      <c r="F107" s="192"/>
      <c r="G107" s="192"/>
    </row>
    <row r="108" spans="1:7">
      <c r="A108" s="192"/>
      <c r="B108" s="192"/>
      <c r="C108" s="192"/>
      <c r="D108" s="192"/>
      <c r="E108" s="199"/>
      <c r="F108" s="192"/>
      <c r="G108" s="192"/>
    </row>
    <row r="109" spans="1:7">
      <c r="A109" s="192"/>
      <c r="B109" s="192"/>
      <c r="C109" s="192"/>
      <c r="D109" s="192"/>
      <c r="E109" s="199"/>
      <c r="F109" s="192"/>
      <c r="G109" s="192"/>
    </row>
    <row r="110" spans="1:7">
      <c r="A110" s="192"/>
      <c r="B110" s="192"/>
      <c r="C110" s="192"/>
      <c r="D110" s="192"/>
      <c r="E110" s="199"/>
      <c r="F110" s="192"/>
      <c r="G110" s="192"/>
    </row>
    <row r="111" spans="1:7">
      <c r="A111" s="192"/>
      <c r="B111" s="192"/>
      <c r="C111" s="192"/>
      <c r="D111" s="192"/>
      <c r="E111" s="199"/>
      <c r="F111" s="192"/>
      <c r="G111" s="192"/>
    </row>
    <row r="112" spans="1:7">
      <c r="A112" s="192"/>
      <c r="B112" s="192"/>
      <c r="C112" s="192"/>
      <c r="D112" s="192"/>
      <c r="E112" s="199"/>
      <c r="F112" s="192"/>
      <c r="G112" s="192"/>
    </row>
  </sheetData>
  <mergeCells count="8">
    <mergeCell ref="C30:D30"/>
    <mergeCell ref="C17:D17"/>
    <mergeCell ref="A1:G1"/>
    <mergeCell ref="A3:B3"/>
    <mergeCell ref="A4:B4"/>
    <mergeCell ref="E4:G4"/>
    <mergeCell ref="C9:D9"/>
    <mergeCell ref="C23:D2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2014-03-06T14:30:07Z</cp:lastPrinted>
  <dcterms:created xsi:type="dcterms:W3CDTF">2014-03-05T23:12:24Z</dcterms:created>
  <dcterms:modified xsi:type="dcterms:W3CDTF">2014-03-07T07:48:07Z</dcterms:modified>
</cp:coreProperties>
</file>