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645" windowWidth="16755" windowHeight="69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Položky!$A$1:$G$43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42" i="3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D43" s="1"/>
  <c r="H10" i="2" s="1"/>
  <c r="BC36" i="3"/>
  <c r="BA36"/>
  <c r="BA43" s="1"/>
  <c r="E10" i="2" s="1"/>
  <c r="G36" i="3"/>
  <c r="B10" i="2"/>
  <c r="A10"/>
  <c r="BE43" i="3"/>
  <c r="I10" i="2" s="1"/>
  <c r="C43" i="3"/>
  <c r="BE33"/>
  <c r="BD33"/>
  <c r="BC33"/>
  <c r="BA33"/>
  <c r="G33"/>
  <c r="BB33" s="1"/>
  <c r="BE32"/>
  <c r="BE34" s="1"/>
  <c r="I9" i="2" s="1"/>
  <c r="BD32" i="3"/>
  <c r="BC32"/>
  <c r="BA32"/>
  <c r="G32"/>
  <c r="B9" i="2"/>
  <c r="A9"/>
  <c r="BA34" i="3"/>
  <c r="E9" i="2" s="1"/>
  <c r="C34" i="3"/>
  <c r="BE28"/>
  <c r="BD28"/>
  <c r="BC28"/>
  <c r="BA28"/>
  <c r="G28"/>
  <c r="BB28" s="1"/>
  <c r="BE26"/>
  <c r="BD26"/>
  <c r="BD30" s="1"/>
  <c r="H8" i="2" s="1"/>
  <c r="BC26" i="3"/>
  <c r="BA26"/>
  <c r="BA30" s="1"/>
  <c r="E8" i="2" s="1"/>
  <c r="G26" i="3"/>
  <c r="B8" i="2"/>
  <c r="A8"/>
  <c r="BE30" i="3"/>
  <c r="I8" i="2" s="1"/>
  <c r="C30" i="3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2"/>
  <c r="BD12"/>
  <c r="BC12"/>
  <c r="BB12"/>
  <c r="G12"/>
  <c r="BA12" s="1"/>
  <c r="BE10"/>
  <c r="BD10"/>
  <c r="BC10"/>
  <c r="BB10"/>
  <c r="G10"/>
  <c r="BA10" s="1"/>
  <c r="BE8"/>
  <c r="BD8"/>
  <c r="BC8"/>
  <c r="BB8"/>
  <c r="G8"/>
  <c r="BA8" s="1"/>
  <c r="B7" i="2"/>
  <c r="A7"/>
  <c r="BC24" i="3"/>
  <c r="G7" i="2" s="1"/>
  <c r="C24" i="3"/>
  <c r="E4"/>
  <c r="C4"/>
  <c r="F3"/>
  <c r="C3"/>
  <c r="C2" i="2"/>
  <c r="C1"/>
  <c r="C33" i="1"/>
  <c r="F33" s="1"/>
  <c r="C31"/>
  <c r="C9"/>
  <c r="G7"/>
  <c r="D2"/>
  <c r="C2"/>
  <c r="BC30" i="3" l="1"/>
  <c r="G8" i="2" s="1"/>
  <c r="BC43" i="3"/>
  <c r="G10" i="2" s="1"/>
  <c r="BA24" i="3"/>
  <c r="E7" i="2" s="1"/>
  <c r="BE24" i="3"/>
  <c r="I7" i="2" s="1"/>
  <c r="BD34" i="3"/>
  <c r="H9" i="2" s="1"/>
  <c r="BC34" i="3"/>
  <c r="G9" i="2" s="1"/>
  <c r="BB24" i="3"/>
  <c r="F7" i="2" s="1"/>
  <c r="BD24" i="3"/>
  <c r="H7" i="2" s="1"/>
  <c r="G30" i="3"/>
  <c r="G34"/>
  <c r="G43"/>
  <c r="H11" i="2"/>
  <c r="C17" i="1" s="1"/>
  <c r="E11" i="2"/>
  <c r="BB26" i="3"/>
  <c r="BB30" s="1"/>
  <c r="F8" i="2" s="1"/>
  <c r="BB32" i="3"/>
  <c r="BB34" s="1"/>
  <c r="F9" i="2" s="1"/>
  <c r="BB36" i="3"/>
  <c r="BB43" s="1"/>
  <c r="F10" i="2" s="1"/>
  <c r="G24" i="3"/>
  <c r="I11" i="2" l="1"/>
  <c r="C21" i="1" s="1"/>
  <c r="G11" i="2"/>
  <c r="C18" i="1" s="1"/>
  <c r="F11" i="2"/>
  <c r="C16" i="1" s="1"/>
  <c r="G23" i="2"/>
  <c r="I23" s="1"/>
  <c r="G21"/>
  <c r="I21" s="1"/>
  <c r="G20"/>
  <c r="I20" s="1"/>
  <c r="G19"/>
  <c r="I19" s="1"/>
  <c r="G18" i="1" s="1"/>
  <c r="G18" i="2"/>
  <c r="I18" s="1"/>
  <c r="G17" i="1" s="1"/>
  <c r="G17" i="2"/>
  <c r="I17" s="1"/>
  <c r="G16" i="1" s="1"/>
  <c r="G16" i="2"/>
  <c r="I16" s="1"/>
  <c r="C15" i="1"/>
  <c r="C19" s="1"/>
  <c r="C22" s="1"/>
  <c r="G22" i="2" l="1"/>
  <c r="I22" s="1"/>
  <c r="G21" i="1" s="1"/>
  <c r="G15"/>
  <c r="C23"/>
  <c r="F30" s="1"/>
  <c r="H24" i="2" l="1"/>
  <c r="F31" i="1"/>
  <c r="F34" s="1"/>
</calcChain>
</file>

<file path=xl/sharedStrings.xml><?xml version="1.0" encoding="utf-8"?>
<sst xmlns="http://schemas.openxmlformats.org/spreadsheetml/2006/main" count="207" uniqueCount="154">
  <si>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</si>
  <si>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</si>
  <si>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</si>
  <si>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</si>
  <si>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</si>
  <si>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</si>
  <si>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</si>
  <si>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</si>
  <si>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</si>
  <si>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</si>
  <si>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</si>
  <si>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</si>
  <si>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</si>
  <si>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</si>
  <si>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</si>
  <si>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</si>
  <si>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</si>
  <si>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</si>
  <si>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</si>
  <si>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</si>
  <si>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</si>
  <si>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</si>
  <si>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</si>
  <si>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</si>
  <si>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</si>
  <si>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</si>
  <si>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</si>
  <si>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</si>
  <si>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</si>
  <si>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</si>
  <si>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</si>
  <si>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</si>
  <si>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</si>
  <si>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</si>
  <si>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</si>
  <si>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</si>
  <si>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</si>
  <si>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</si>
  <si>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</si>
  <si>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</si>
  <si>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</si>
  <si>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</si>
  <si>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</si>
  <si>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</si>
  <si>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</si>
  <si>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</si>
  <si>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</si>
  <si>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</si>
  <si>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</si>
  <si>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</si>
  <si>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</si>
  <si>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</si>
  <si>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</si>
  <si>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</si>
  <si>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</si>
  <si>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</si>
  <si>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</si>
  <si>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</si>
  <si>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</si>
  <si>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</si>
  <si>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</si>
  <si>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</si>
  <si>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</si>
  <si>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</si>
  <si>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</si>
  <si>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</si>
  <si>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</si>
  <si>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</si>
  <si>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</si>
  <si>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</si>
  <si>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</si>
  <si>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</si>
  <si>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</si>
  <si>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</si>
  <si>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</si>
  <si>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</si>
  <si>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</si>
  <si>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</si>
  <si>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42014a</t>
  </si>
  <si>
    <t>REKONSTRUKCE OCELANA, areál Závodní VSPŠ</t>
  </si>
  <si>
    <t>1014A</t>
  </si>
  <si>
    <t>05</t>
  </si>
  <si>
    <t>Dílna obráběči 1</t>
  </si>
  <si>
    <t>Zateplení obálky budovy</t>
  </si>
  <si>
    <t>m2</t>
  </si>
  <si>
    <t>62</t>
  </si>
  <si>
    <t>Úpravy povrchů vnější</t>
  </si>
  <si>
    <t>m</t>
  </si>
  <si>
    <t>622300131R00</t>
  </si>
  <si>
    <t xml:space="preserve">Vyrovnání podkladu tmelem tl. do 5 mm </t>
  </si>
  <si>
    <t>243,22*0,10</t>
  </si>
  <si>
    <t>622300141R00</t>
  </si>
  <si>
    <t xml:space="preserve">Montáž vyrovnávací vrstvy izolantem </t>
  </si>
  <si>
    <t>243,22*0,20</t>
  </si>
  <si>
    <t>622311013R00</t>
  </si>
  <si>
    <t xml:space="preserve">Soklová lišta hliník KZS Baumit tl. 120 mm </t>
  </si>
  <si>
    <t>8,50+4,10+18,90+21,84</t>
  </si>
  <si>
    <t>622311133RT3</t>
  </si>
  <si>
    <t>Zateplovací systém Baumit, fasáda, EPS F tl.120 mm s omítkou SilikonTop 3,2 kg/m2, lepidlo ProContact</t>
  </si>
  <si>
    <t>21,84*(7,70+1,775)+18,90*3,45-65,22+3*(8,00+4,10)</t>
  </si>
  <si>
    <t>622311153RT3</t>
  </si>
  <si>
    <t>Zateplovací systém Baumit, ostění, EPS F tl. 30 mm s omítkou SilikonTop 3,2 kg/m2, lepidlo ProContact</t>
  </si>
  <si>
    <t>5,54*1+7,00*10+5,50*3</t>
  </si>
  <si>
    <t>622421553RV1</t>
  </si>
  <si>
    <t>Zateplovací systém PROFI, soklový polystyren 80 mm zakončený stěrkou s výztužnou tkaninou</t>
  </si>
  <si>
    <t>21,84</t>
  </si>
  <si>
    <t>622422111R00</t>
  </si>
  <si>
    <t>629995101U00</t>
  </si>
  <si>
    <t xml:space="preserve">Očištění vně povrch omytí tlak voda </t>
  </si>
  <si>
    <t>622.1</t>
  </si>
  <si>
    <t xml:space="preserve">Montáž profilu ostění s vložkou </t>
  </si>
  <si>
    <t>7,00*9+5,50*3*5,50</t>
  </si>
  <si>
    <t>kus</t>
  </si>
  <si>
    <t>713</t>
  </si>
  <si>
    <t>Izolace tepelné</t>
  </si>
  <si>
    <t>713121111RT1</t>
  </si>
  <si>
    <t>Izolace tepelná podlah na sucho, jednovrstvá materiál ve specifikaci</t>
  </si>
  <si>
    <t>podklad venkovního parapetu:0,20*(7*3,00+3*2,95+3*1,50)</t>
  </si>
  <si>
    <t>28375410.A</t>
  </si>
  <si>
    <t>Polystyren extrudovaný ROOFMATE SL tl. 30 - 140 mm</t>
  </si>
  <si>
    <t>m3</t>
  </si>
  <si>
    <t>6,87*0,03</t>
  </si>
  <si>
    <t>764</t>
  </si>
  <si>
    <t>Konstrukce klempířské</t>
  </si>
  <si>
    <t>764.1</t>
  </si>
  <si>
    <t>Parapet vnější ohýbaný pozink tl. 0,75mm š = 400mm poplastovaný</t>
  </si>
  <si>
    <t>998764202R00</t>
  </si>
  <si>
    <t xml:space="preserve">Přesun hmot pro klempířské konstr., výšky do 12 m </t>
  </si>
  <si>
    <t>766</t>
  </si>
  <si>
    <t>Konstrukce truhlářské</t>
  </si>
  <si>
    <t>611.1</t>
  </si>
  <si>
    <t xml:space="preserve">Okno plastové dvojité dvoukřídlové OS/O 150x200 cm </t>
  </si>
  <si>
    <t>611.2</t>
  </si>
  <si>
    <t xml:space="preserve">Okno plastové 4dílné se sloupkem 300x 200 cm OS/O </t>
  </si>
  <si>
    <t>611.3</t>
  </si>
  <si>
    <t xml:space="preserve">Okno plastové 4dílné se sloupkem, 300x210 cm, OS/O </t>
  </si>
  <si>
    <t>611.4</t>
  </si>
  <si>
    <t xml:space="preserve">Dveře vchodové plast ROPLASTO 950x1970 otevíravé </t>
  </si>
  <si>
    <t>766629303R00</t>
  </si>
  <si>
    <t xml:space="preserve">Montáž oken plastových plochy do 4,50 m2 </t>
  </si>
  <si>
    <t>766661122R00</t>
  </si>
  <si>
    <t xml:space="preserve">Montáž dveří do zárubně,otevíravých 1kř.nad 0,8 m </t>
  </si>
  <si>
    <t>998766202R00</t>
  </si>
  <si>
    <t xml:space="preserve">Přesun hmot pro truhlářské konstr., výšky do 12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</si>
  <si>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</si>
  <si>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</si>
  <si>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</si>
  <si>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</si>
  <si>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</si>
  <si>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</si>
  <si>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</si>
  <si>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</si>
  <si>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IN PROJEKT Czech, s.r.o.</t>
  </si>
  <si>
    <t xml:space="preserve">Úprava vnějších omítek vápen. hladk. II, do 10 %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</si>
</sst>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17" fillId="4" borderId="59" xfId="1" applyFont="1" applyFill="1" applyBorder="1" applyAlignment="1">
      <alignment horizontal="center" vertical="top"/>
    </xf>
    <xf numFmtId="0" fontId="5" fillId="4" borderId="56" xfId="1" applyFont="1" applyFill="1" applyBorder="1" applyAlignment="1">
      <alignment horizontal="center"/>
    </xf>
    <xf numFmtId="0" fontId="4" fillId="4" borderId="56" xfId="1" applyFont="1" applyFill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I34" sqref="I3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 t="str">
        <f>Rekapitulace!G2</f>
        <v>Zateplení obálky budovy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5"/>
      <c r="D8" s="205"/>
      <c r="E8" s="206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5">
        <f>Projektant</f>
        <v>0</v>
      </c>
      <c r="D9" s="205"/>
      <c r="E9" s="206"/>
      <c r="F9" s="13"/>
      <c r="G9" s="34"/>
      <c r="H9" s="35"/>
    </row>
    <row r="10" spans="1:57">
      <c r="A10" s="29" t="s">
        <v>15</v>
      </c>
      <c r="B10" s="13"/>
      <c r="C10" s="205" t="s">
        <v>152</v>
      </c>
      <c r="D10" s="205"/>
      <c r="E10" s="205"/>
      <c r="F10" s="36"/>
      <c r="G10" s="37"/>
      <c r="H10" s="38"/>
    </row>
    <row r="11" spans="1:57" ht="13.5" customHeight="1">
      <c r="A11" s="29" t="s">
        <v>16</v>
      </c>
      <c r="B11" s="13"/>
      <c r="C11" s="205"/>
      <c r="D11" s="205"/>
      <c r="E11" s="205"/>
      <c r="F11" s="39" t="s">
        <v>17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7"/>
      <c r="D12" s="207"/>
      <c r="E12" s="207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312605.76319999993</v>
      </c>
      <c r="D15" s="57" t="str">
        <f>Rekapitulace!A16</f>
        <v>Ztížené výrobní podmínky</v>
      </c>
      <c r="E15" s="58"/>
      <c r="F15" s="59"/>
      <c r="G15" s="56">
        <f>Rekapitulace!I16</f>
        <v>0</v>
      </c>
    </row>
    <row r="16" spans="1:57" ht="15.95" customHeight="1">
      <c r="A16" s="54" t="s">
        <v>24</v>
      </c>
      <c r="B16" s="55" t="s">
        <v>25</v>
      </c>
      <c r="C16" s="56">
        <f>PSV</f>
        <v>194758.22658999998</v>
      </c>
      <c r="D16" s="9" t="str">
        <f>Rekapitulace!A17</f>
        <v>Oborová přirážka</v>
      </c>
      <c r="E16" s="60"/>
      <c r="F16" s="61"/>
      <c r="G16" s="56">
        <f>Rekapitulace!I17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Rekapitulace!A18</f>
        <v>Přesun stavebních kapacit</v>
      </c>
      <c r="E17" s="60"/>
      <c r="F17" s="61"/>
      <c r="G17" s="56">
        <f>Rekapitulace!I18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Rekapitulace!A19</f>
        <v>Mimostaveništní doprava</v>
      </c>
      <c r="E18" s="60"/>
      <c r="F18" s="61"/>
      <c r="G18" s="56">
        <f>Rekapitulace!I19</f>
        <v>0</v>
      </c>
    </row>
    <row r="19" spans="1:7" ht="15.95" customHeight="1">
      <c r="A19" s="64" t="s">
        <v>30</v>
      </c>
      <c r="B19" s="55"/>
      <c r="C19" s="56">
        <f>SUM(C15:C18)</f>
        <v>507363.98978999991</v>
      </c>
      <c r="D19" s="9" t="str">
        <f>Rekapitulace!A20</f>
        <v>Zařízení staveniště</v>
      </c>
      <c r="E19" s="60"/>
      <c r="F19" s="61"/>
      <c r="G19" s="56">
        <v>0</v>
      </c>
    </row>
    <row r="20" spans="1:7" ht="15.95" customHeight="1">
      <c r="A20" s="64"/>
      <c r="B20" s="55"/>
      <c r="C20" s="56"/>
      <c r="D20" s="9" t="str">
        <f>Rekapitulace!A21</f>
        <v>Provoz investora</v>
      </c>
      <c r="E20" s="60"/>
      <c r="F20" s="61"/>
      <c r="G20" s="56"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Rekapitulace!A22</f>
        <v>Kompletační činnost (IČD)</v>
      </c>
      <c r="E21" s="60"/>
      <c r="F21" s="61"/>
      <c r="G21" s="56">
        <f>Rekapitulace!I22</f>
        <v>0</v>
      </c>
    </row>
    <row r="22" spans="1:7" ht="15.95" customHeight="1">
      <c r="A22" s="65" t="s">
        <v>32</v>
      </c>
      <c r="B22" s="66"/>
      <c r="C22" s="56">
        <f>C19+C21</f>
        <v>507363.98978999991</v>
      </c>
      <c r="D22" s="9" t="s">
        <v>33</v>
      </c>
      <c r="E22" s="60"/>
      <c r="F22" s="61"/>
      <c r="G22" s="56">
        <v>0</v>
      </c>
    </row>
    <row r="23" spans="1:7" ht="15.95" customHeight="1" thickBot="1">
      <c r="A23" s="208" t="s">
        <v>34</v>
      </c>
      <c r="B23" s="209"/>
      <c r="C23" s="67">
        <f>C22+G23</f>
        <v>507363.98978999991</v>
      </c>
      <c r="D23" s="68" t="s">
        <v>35</v>
      </c>
      <c r="E23" s="69"/>
      <c r="F23" s="70"/>
      <c r="G23" s="56"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0">
        <f>C23-F32</f>
        <v>507363.98978999991</v>
      </c>
      <c r="G30" s="211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0">
        <f>ROUND(PRODUCT(F30,C31/100),0)</f>
        <v>106546</v>
      </c>
      <c r="G31" s="211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0">
        <v>0</v>
      </c>
      <c r="G32" s="211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0">
        <f>ROUND(PRODUCT(F32,C33/100),0)</f>
        <v>0</v>
      </c>
      <c r="G33" s="211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2">
        <f>ROUND(SUM(F30:F33),0)</f>
        <v>613910</v>
      </c>
      <c r="G34" s="213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4"/>
      <c r="C37" s="204"/>
      <c r="D37" s="204"/>
      <c r="E37" s="204"/>
      <c r="F37" s="204"/>
      <c r="G37" s="204"/>
      <c r="H37" t="s">
        <v>6</v>
      </c>
    </row>
    <row r="38" spans="1:8" ht="12.75" customHeight="1">
      <c r="A38" s="96"/>
      <c r="B38" s="204"/>
      <c r="C38" s="204"/>
      <c r="D38" s="204"/>
      <c r="E38" s="204"/>
      <c r="F38" s="204"/>
      <c r="G38" s="204"/>
      <c r="H38" t="s">
        <v>6</v>
      </c>
    </row>
    <row r="39" spans="1:8">
      <c r="A39" s="96"/>
      <c r="B39" s="204"/>
      <c r="C39" s="204"/>
      <c r="D39" s="204"/>
      <c r="E39" s="204"/>
      <c r="F39" s="204"/>
      <c r="G39" s="204"/>
      <c r="H39" t="s">
        <v>6</v>
      </c>
    </row>
    <row r="40" spans="1:8">
      <c r="A40" s="96"/>
      <c r="B40" s="204"/>
      <c r="C40" s="204"/>
      <c r="D40" s="204"/>
      <c r="E40" s="204"/>
      <c r="F40" s="204"/>
      <c r="G40" s="204"/>
      <c r="H40" t="s">
        <v>6</v>
      </c>
    </row>
    <row r="41" spans="1:8">
      <c r="A41" s="96"/>
      <c r="B41" s="204"/>
      <c r="C41" s="204"/>
      <c r="D41" s="204"/>
      <c r="E41" s="204"/>
      <c r="F41" s="204"/>
      <c r="G41" s="204"/>
      <c r="H41" t="s">
        <v>6</v>
      </c>
    </row>
    <row r="42" spans="1:8">
      <c r="A42" s="96"/>
      <c r="B42" s="204"/>
      <c r="C42" s="204"/>
      <c r="D42" s="204"/>
      <c r="E42" s="204"/>
      <c r="F42" s="204"/>
      <c r="G42" s="204"/>
      <c r="H42" t="s">
        <v>6</v>
      </c>
    </row>
    <row r="43" spans="1:8">
      <c r="A43" s="96"/>
      <c r="B43" s="204"/>
      <c r="C43" s="204"/>
      <c r="D43" s="204"/>
      <c r="E43" s="204"/>
      <c r="F43" s="204"/>
      <c r="G43" s="204"/>
      <c r="H43" t="s">
        <v>6</v>
      </c>
    </row>
    <row r="44" spans="1:8">
      <c r="A44" s="96"/>
      <c r="B44" s="204"/>
      <c r="C44" s="204"/>
      <c r="D44" s="204"/>
      <c r="E44" s="204"/>
      <c r="F44" s="204"/>
      <c r="G44" s="204"/>
      <c r="H44" t="s">
        <v>6</v>
      </c>
    </row>
    <row r="45" spans="1:8" ht="0.75" customHeight="1">
      <c r="A45" s="96"/>
      <c r="B45" s="204"/>
      <c r="C45" s="204"/>
      <c r="D45" s="204"/>
      <c r="E45" s="204"/>
      <c r="F45" s="204"/>
      <c r="G45" s="204"/>
      <c r="H45" t="s">
        <v>6</v>
      </c>
    </row>
    <row r="46" spans="1:8">
      <c r="B46" s="214"/>
      <c r="C46" s="214"/>
      <c r="D46" s="214"/>
      <c r="E46" s="214"/>
      <c r="F46" s="214"/>
      <c r="G46" s="214"/>
    </row>
    <row r="47" spans="1:8">
      <c r="B47" s="214"/>
      <c r="C47" s="214"/>
      <c r="D47" s="214"/>
      <c r="E47" s="214"/>
      <c r="F47" s="214"/>
      <c r="G47" s="214"/>
    </row>
    <row r="48" spans="1:8">
      <c r="B48" s="214"/>
      <c r="C48" s="214"/>
      <c r="D48" s="214"/>
      <c r="E48" s="214"/>
      <c r="F48" s="214"/>
      <c r="G48" s="214"/>
    </row>
    <row r="49" spans="2:7">
      <c r="B49" s="214"/>
      <c r="C49" s="214"/>
      <c r="D49" s="214"/>
      <c r="E49" s="214"/>
      <c r="F49" s="214"/>
      <c r="G49" s="214"/>
    </row>
    <row r="50" spans="2:7">
      <c r="B50" s="214"/>
      <c r="C50" s="214"/>
      <c r="D50" s="214"/>
      <c r="E50" s="214"/>
      <c r="F50" s="214"/>
      <c r="G50" s="214"/>
    </row>
    <row r="51" spans="2:7">
      <c r="B51" s="214"/>
      <c r="C51" s="214"/>
      <c r="D51" s="214"/>
      <c r="E51" s="214"/>
      <c r="F51" s="214"/>
      <c r="G51" s="214"/>
    </row>
    <row r="52" spans="2:7">
      <c r="B52" s="214"/>
      <c r="C52" s="214"/>
      <c r="D52" s="214"/>
      <c r="E52" s="214"/>
      <c r="F52" s="214"/>
      <c r="G52" s="214"/>
    </row>
    <row r="53" spans="2:7">
      <c r="B53" s="214"/>
      <c r="C53" s="214"/>
      <c r="D53" s="214"/>
      <c r="E53" s="214"/>
      <c r="F53" s="214"/>
      <c r="G53" s="214"/>
    </row>
    <row r="54" spans="2:7">
      <c r="B54" s="214"/>
      <c r="C54" s="214"/>
      <c r="D54" s="214"/>
      <c r="E54" s="214"/>
      <c r="F54" s="214"/>
      <c r="G54" s="214"/>
    </row>
    <row r="55" spans="2:7">
      <c r="B55" s="214"/>
      <c r="C55" s="214"/>
      <c r="D55" s="214"/>
      <c r="E55" s="214"/>
      <c r="F55" s="214"/>
      <c r="G55" s="21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N21" sqref="N21:N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5" t="s">
        <v>49</v>
      </c>
      <c r="B1" s="216"/>
      <c r="C1" s="97" t="str">
        <f>CONCATENATE(cislostavby," ",nazevstavby)</f>
        <v>42014a REKONSTRUKCE OCELANA, areál Závodní VSPŠ</v>
      </c>
      <c r="D1" s="98"/>
      <c r="E1" s="99"/>
      <c r="F1" s="98"/>
      <c r="G1" s="100" t="s">
        <v>50</v>
      </c>
      <c r="H1" s="101" t="s">
        <v>75</v>
      </c>
      <c r="I1" s="102"/>
    </row>
    <row r="2" spans="1:57" ht="13.5" thickBot="1">
      <c r="A2" s="217" t="s">
        <v>51</v>
      </c>
      <c r="B2" s="218"/>
      <c r="C2" s="103" t="str">
        <f>CONCATENATE(cisloobjektu," ",nazevobjektu)</f>
        <v>05 Dílna obráběči 1</v>
      </c>
      <c r="D2" s="104"/>
      <c r="E2" s="105"/>
      <c r="F2" s="104"/>
      <c r="G2" s="219" t="s">
        <v>83</v>
      </c>
      <c r="H2" s="220"/>
      <c r="I2" s="221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57" s="35" customFormat="1">
      <c r="A7" s="200" t="str">
        <f>Položky!B7</f>
        <v>62</v>
      </c>
      <c r="B7" s="115" t="str">
        <f>Položky!C7</f>
        <v>Úpravy povrchů vnější</v>
      </c>
      <c r="C7" s="66"/>
      <c r="D7" s="116"/>
      <c r="E7" s="201">
        <f>Položky!BA24</f>
        <v>312605.76319999993</v>
      </c>
      <c r="F7" s="202">
        <f>Položky!BB24</f>
        <v>0</v>
      </c>
      <c r="G7" s="202">
        <f>Položky!BC24</f>
        <v>0</v>
      </c>
      <c r="H7" s="202">
        <f>Položky!BD24</f>
        <v>0</v>
      </c>
      <c r="I7" s="203">
        <f>Položky!BE24</f>
        <v>0</v>
      </c>
    </row>
    <row r="8" spans="1:57" s="35" customFormat="1">
      <c r="A8" s="200" t="str">
        <f>Položky!B25</f>
        <v>713</v>
      </c>
      <c r="B8" s="115" t="str">
        <f>Položky!C25</f>
        <v>Izolace tepelné</v>
      </c>
      <c r="C8" s="66"/>
      <c r="D8" s="116"/>
      <c r="E8" s="201">
        <f>Položky!BA30</f>
        <v>0</v>
      </c>
      <c r="F8" s="202">
        <f>Položky!BB30</f>
        <v>1270.99809</v>
      </c>
      <c r="G8" s="202">
        <f>Položky!BC30</f>
        <v>0</v>
      </c>
      <c r="H8" s="202">
        <f>Položky!BD30</f>
        <v>0</v>
      </c>
      <c r="I8" s="203">
        <f>Položky!BE30</f>
        <v>0</v>
      </c>
    </row>
    <row r="9" spans="1:57" s="35" customFormat="1">
      <c r="A9" s="200" t="str">
        <f>Položky!B31</f>
        <v>764</v>
      </c>
      <c r="B9" s="115" t="str">
        <f>Položky!C31</f>
        <v>Konstrukce klempířské</v>
      </c>
      <c r="C9" s="66"/>
      <c r="D9" s="116"/>
      <c r="E9" s="201">
        <f>Položky!BA34</f>
        <v>0</v>
      </c>
      <c r="F9" s="202">
        <f>Položky!BB34</f>
        <v>9313.1324999999997</v>
      </c>
      <c r="G9" s="202">
        <f>Položky!BC34</f>
        <v>0</v>
      </c>
      <c r="H9" s="202">
        <f>Položky!BD34</f>
        <v>0</v>
      </c>
      <c r="I9" s="203">
        <f>Položky!BE34</f>
        <v>0</v>
      </c>
    </row>
    <row r="10" spans="1:57" s="35" customFormat="1" ht="13.5" thickBot="1">
      <c r="A10" s="200" t="str">
        <f>Položky!B35</f>
        <v>766</v>
      </c>
      <c r="B10" s="115" t="str">
        <f>Položky!C35</f>
        <v>Konstrukce truhlářské</v>
      </c>
      <c r="C10" s="66"/>
      <c r="D10" s="116"/>
      <c r="E10" s="201">
        <f>Položky!BA43</f>
        <v>0</v>
      </c>
      <c r="F10" s="202">
        <f>Položky!BB43</f>
        <v>184174.09599999999</v>
      </c>
      <c r="G10" s="202">
        <f>Položky!BC43</f>
        <v>0</v>
      </c>
      <c r="H10" s="202">
        <f>Položky!BD43</f>
        <v>0</v>
      </c>
      <c r="I10" s="203">
        <f>Položky!BE43</f>
        <v>0</v>
      </c>
    </row>
    <row r="11" spans="1:57" s="123" customFormat="1" ht="13.5" thickBot="1">
      <c r="A11" s="117"/>
      <c r="B11" s="118" t="s">
        <v>58</v>
      </c>
      <c r="C11" s="118"/>
      <c r="D11" s="119"/>
      <c r="E11" s="120">
        <f>SUM(E7:E10)</f>
        <v>312605.76319999993</v>
      </c>
      <c r="F11" s="121">
        <f>SUM(F7:F10)</f>
        <v>194758.22658999998</v>
      </c>
      <c r="G11" s="121">
        <f>SUM(G7:G10)</f>
        <v>0</v>
      </c>
      <c r="H11" s="121">
        <f>SUM(H7:H10)</f>
        <v>0</v>
      </c>
      <c r="I11" s="122">
        <f>SUM(I7:I10)</f>
        <v>0</v>
      </c>
    </row>
    <row r="12" spans="1:57">
      <c r="A12" s="66"/>
      <c r="B12" s="66"/>
      <c r="C12" s="66"/>
      <c r="D12" s="66"/>
      <c r="E12" s="66"/>
      <c r="F12" s="66"/>
      <c r="G12" s="66"/>
      <c r="H12" s="66"/>
      <c r="I12" s="66"/>
    </row>
    <row r="13" spans="1:57" ht="19.5" customHeight="1">
      <c r="A13" s="107" t="s">
        <v>59</v>
      </c>
      <c r="B13" s="107"/>
      <c r="C13" s="107"/>
      <c r="D13" s="107"/>
      <c r="E13" s="107"/>
      <c r="F13" s="107"/>
      <c r="G13" s="124"/>
      <c r="H13" s="107"/>
      <c r="I13" s="107"/>
      <c r="BA13" s="41"/>
      <c r="BB13" s="41"/>
      <c r="BC13" s="41"/>
      <c r="BD13" s="41"/>
      <c r="BE13" s="41"/>
    </row>
    <row r="14" spans="1:57" ht="13.5" thickBot="1">
      <c r="A14" s="77"/>
      <c r="B14" s="77"/>
      <c r="C14" s="77"/>
      <c r="D14" s="77"/>
      <c r="E14" s="77"/>
      <c r="F14" s="77"/>
      <c r="G14" s="77"/>
      <c r="H14" s="77"/>
      <c r="I14" s="77"/>
    </row>
    <row r="15" spans="1:57">
      <c r="A15" s="71" t="s">
        <v>60</v>
      </c>
      <c r="B15" s="72"/>
      <c r="C15" s="72"/>
      <c r="D15" s="125"/>
      <c r="E15" s="126" t="s">
        <v>61</v>
      </c>
      <c r="F15" s="127" t="s">
        <v>62</v>
      </c>
      <c r="G15" s="128" t="s">
        <v>63</v>
      </c>
      <c r="H15" s="129"/>
      <c r="I15" s="130" t="s">
        <v>61</v>
      </c>
    </row>
    <row r="16" spans="1:57">
      <c r="A16" s="64" t="s">
        <v>144</v>
      </c>
      <c r="B16" s="55"/>
      <c r="C16" s="55"/>
      <c r="D16" s="131"/>
      <c r="E16" s="132">
        <v>0</v>
      </c>
      <c r="F16" s="133">
        <v>0</v>
      </c>
      <c r="G16" s="134">
        <f t="shared" ref="G16:G23" si="0">CHOOSE(BA16+1,HSV+PSV,HSV+PSV+Mont,HSV+PSV+Dodavka+Mont,HSV,PSV,Mont,Dodavka,Mont+Dodavka,0)</f>
        <v>507363.98978999991</v>
      </c>
      <c r="H16" s="135"/>
      <c r="I16" s="136">
        <f t="shared" ref="I16:I23" si="1">E16+F16*G16/100</f>
        <v>0</v>
      </c>
      <c r="BA16">
        <v>0</v>
      </c>
    </row>
    <row r="17" spans="1:53">
      <c r="A17" s="64" t="s">
        <v>145</v>
      </c>
      <c r="B17" s="55"/>
      <c r="C17" s="55"/>
      <c r="D17" s="131"/>
      <c r="E17" s="132">
        <v>0</v>
      </c>
      <c r="F17" s="133">
        <v>0</v>
      </c>
      <c r="G17" s="134">
        <f t="shared" si="0"/>
        <v>507363.98978999991</v>
      </c>
      <c r="H17" s="135"/>
      <c r="I17" s="136">
        <f t="shared" si="1"/>
        <v>0</v>
      </c>
      <c r="BA17">
        <v>0</v>
      </c>
    </row>
    <row r="18" spans="1:53">
      <c r="A18" s="64" t="s">
        <v>146</v>
      </c>
      <c r="B18" s="55"/>
      <c r="C18" s="55"/>
      <c r="D18" s="131"/>
      <c r="E18" s="132">
        <v>0</v>
      </c>
      <c r="F18" s="133">
        <v>0</v>
      </c>
      <c r="G18" s="134">
        <f t="shared" si="0"/>
        <v>507363.98978999991</v>
      </c>
      <c r="H18" s="135"/>
      <c r="I18" s="136">
        <f t="shared" si="1"/>
        <v>0</v>
      </c>
      <c r="BA18">
        <v>0</v>
      </c>
    </row>
    <row r="19" spans="1:53">
      <c r="A19" s="64" t="s">
        <v>147</v>
      </c>
      <c r="B19" s="55"/>
      <c r="C19" s="55"/>
      <c r="D19" s="131"/>
      <c r="E19" s="132">
        <v>0</v>
      </c>
      <c r="F19" s="133">
        <v>0</v>
      </c>
      <c r="G19" s="134">
        <f t="shared" si="0"/>
        <v>507363.98978999991</v>
      </c>
      <c r="H19" s="135"/>
      <c r="I19" s="136">
        <f t="shared" si="1"/>
        <v>0</v>
      </c>
      <c r="BA19">
        <v>0</v>
      </c>
    </row>
    <row r="20" spans="1:53">
      <c r="A20" s="64" t="s">
        <v>148</v>
      </c>
      <c r="B20" s="55"/>
      <c r="C20" s="55"/>
      <c r="D20" s="131"/>
      <c r="E20" s="132">
        <v>0</v>
      </c>
      <c r="F20" s="133">
        <v>2.4</v>
      </c>
      <c r="G20" s="134">
        <f t="shared" si="0"/>
        <v>507363.98978999991</v>
      </c>
      <c r="H20" s="135"/>
      <c r="I20" s="136">
        <f t="shared" si="1"/>
        <v>12176.735754959998</v>
      </c>
      <c r="BA20">
        <v>1</v>
      </c>
    </row>
    <row r="21" spans="1:53">
      <c r="A21" s="64" t="s">
        <v>149</v>
      </c>
      <c r="B21" s="55"/>
      <c r="C21" s="55"/>
      <c r="D21" s="131"/>
      <c r="E21" s="132">
        <v>0</v>
      </c>
      <c r="F21" s="133">
        <v>1</v>
      </c>
      <c r="G21" s="134">
        <f t="shared" si="0"/>
        <v>507363.98978999991</v>
      </c>
      <c r="H21" s="135"/>
      <c r="I21" s="136">
        <f t="shared" si="1"/>
        <v>5073.6398978999987</v>
      </c>
      <c r="BA21">
        <v>1</v>
      </c>
    </row>
    <row r="22" spans="1:53">
      <c r="A22" s="64" t="s">
        <v>150</v>
      </c>
      <c r="B22" s="55"/>
      <c r="C22" s="55"/>
      <c r="D22" s="131"/>
      <c r="E22" s="132">
        <v>0</v>
      </c>
      <c r="F22" s="133">
        <v>0</v>
      </c>
      <c r="G22" s="134">
        <f t="shared" si="0"/>
        <v>507363.98978999991</v>
      </c>
      <c r="H22" s="135"/>
      <c r="I22" s="136">
        <f t="shared" si="1"/>
        <v>0</v>
      </c>
      <c r="BA22">
        <v>2</v>
      </c>
    </row>
    <row r="23" spans="1:53">
      <c r="A23" s="64" t="s">
        <v>151</v>
      </c>
      <c r="B23" s="55"/>
      <c r="C23" s="55"/>
      <c r="D23" s="131"/>
      <c r="E23" s="132">
        <v>0</v>
      </c>
      <c r="F23" s="133">
        <v>0</v>
      </c>
      <c r="G23" s="134">
        <f t="shared" si="0"/>
        <v>507363.98978999991</v>
      </c>
      <c r="H23" s="135"/>
      <c r="I23" s="136">
        <f t="shared" si="1"/>
        <v>0</v>
      </c>
      <c r="BA23">
        <v>2</v>
      </c>
    </row>
    <row r="24" spans="1:53" ht="13.5" thickBot="1">
      <c r="A24" s="137"/>
      <c r="B24" s="138" t="s">
        <v>64</v>
      </c>
      <c r="C24" s="139"/>
      <c r="D24" s="140"/>
      <c r="E24" s="141"/>
      <c r="F24" s="142"/>
      <c r="G24" s="142"/>
      <c r="H24" s="222">
        <f>SUM(I16:I23)</f>
        <v>17250.375652859999</v>
      </c>
      <c r="I24" s="223"/>
    </row>
    <row r="26" spans="1:53">
      <c r="B26" s="123"/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16"/>
  <sheetViews>
    <sheetView showGridLines="0" showZeros="0" topLeftCell="A10" zoomScaleNormal="100" workbookViewId="0">
      <selection activeCell="K37" sqref="K37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5" t="s">
        <v>49</v>
      </c>
      <c r="B3" s="216"/>
      <c r="C3" s="97" t="str">
        <f>CONCATENATE(cislostavby," ",nazevstavby)</f>
        <v>42014a REKONSTRUKCE OCELANA, areál Závodní VSPŠ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>
      <c r="A4" s="227" t="s">
        <v>51</v>
      </c>
      <c r="B4" s="218"/>
      <c r="C4" s="103" t="str">
        <f>CONCATENATE(cisloobjektu," ",nazevobjektu)</f>
        <v>05 Dílna obráběči 1</v>
      </c>
      <c r="D4" s="155"/>
      <c r="E4" s="228" t="str">
        <f>Rekapitulace!G2</f>
        <v>Zateplení obálky budovy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233" t="s">
        <v>74</v>
      </c>
      <c r="B7" s="164" t="s">
        <v>85</v>
      </c>
      <c r="C7" s="165" t="s">
        <v>86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231">
        <v>5</v>
      </c>
      <c r="B8" s="172" t="s">
        <v>88</v>
      </c>
      <c r="C8" s="173" t="s">
        <v>89</v>
      </c>
      <c r="D8" s="174" t="s">
        <v>84</v>
      </c>
      <c r="E8" s="175">
        <v>24.321999999999999</v>
      </c>
      <c r="F8" s="175">
        <v>91.1</v>
      </c>
      <c r="G8" s="176">
        <f>E8*F8</f>
        <v>2215.7341999999999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2215.7341999999999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8.0000000000000002E-3</v>
      </c>
    </row>
    <row r="9" spans="1:104">
      <c r="A9" s="232"/>
      <c r="B9" s="180"/>
      <c r="C9" s="224" t="s">
        <v>90</v>
      </c>
      <c r="D9" s="225"/>
      <c r="E9" s="181">
        <v>24.321999999999999</v>
      </c>
      <c r="F9" s="182"/>
      <c r="G9" s="183"/>
      <c r="M9" s="179" t="s">
        <v>90</v>
      </c>
      <c r="O9" s="170"/>
    </row>
    <row r="10" spans="1:104">
      <c r="A10" s="231">
        <v>6</v>
      </c>
      <c r="B10" s="172" t="s">
        <v>91</v>
      </c>
      <c r="C10" s="173" t="s">
        <v>92</v>
      </c>
      <c r="D10" s="174" t="s">
        <v>84</v>
      </c>
      <c r="E10" s="175">
        <v>48.643999999999998</v>
      </c>
      <c r="F10" s="175">
        <v>116</v>
      </c>
      <c r="G10" s="176">
        <f>E10*F10</f>
        <v>5642.7039999999997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5642.7039999999997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3.5000000000000001E-3</v>
      </c>
    </row>
    <row r="11" spans="1:104">
      <c r="A11" s="232"/>
      <c r="B11" s="180"/>
      <c r="C11" s="224" t="s">
        <v>93</v>
      </c>
      <c r="D11" s="225"/>
      <c r="E11" s="181">
        <v>48.643999999999998</v>
      </c>
      <c r="F11" s="182"/>
      <c r="G11" s="183"/>
      <c r="M11" s="179" t="s">
        <v>93</v>
      </c>
      <c r="O11" s="170"/>
    </row>
    <row r="12" spans="1:104">
      <c r="A12" s="231">
        <v>7</v>
      </c>
      <c r="B12" s="172" t="s">
        <v>94</v>
      </c>
      <c r="C12" s="173" t="s">
        <v>95</v>
      </c>
      <c r="D12" s="174" t="s">
        <v>87</v>
      </c>
      <c r="E12" s="175">
        <v>53.34</v>
      </c>
      <c r="F12" s="175">
        <v>129</v>
      </c>
      <c r="G12" s="176">
        <f>E12*F12</f>
        <v>6880.8600000000006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6880.8600000000006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6.4000000000000005E-4</v>
      </c>
    </row>
    <row r="13" spans="1:104">
      <c r="A13" s="232"/>
      <c r="B13" s="180"/>
      <c r="C13" s="224" t="s">
        <v>96</v>
      </c>
      <c r="D13" s="225"/>
      <c r="E13" s="181">
        <v>53.34</v>
      </c>
      <c r="F13" s="182"/>
      <c r="G13" s="183"/>
      <c r="M13" s="179" t="s">
        <v>96</v>
      </c>
      <c r="O13" s="170"/>
    </row>
    <row r="14" spans="1:104" ht="22.5">
      <c r="A14" s="231">
        <v>8</v>
      </c>
      <c r="B14" s="172" t="s">
        <v>97</v>
      </c>
      <c r="C14" s="173" t="s">
        <v>98</v>
      </c>
      <c r="D14" s="174" t="s">
        <v>84</v>
      </c>
      <c r="E14" s="175">
        <v>243.21899999999999</v>
      </c>
      <c r="F14" s="175">
        <v>750</v>
      </c>
      <c r="G14" s="176">
        <f>E14*F14</f>
        <v>182414.25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182414.25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1.3350000000000001E-2</v>
      </c>
    </row>
    <row r="15" spans="1:104">
      <c r="A15" s="232"/>
      <c r="B15" s="180"/>
      <c r="C15" s="224" t="s">
        <v>99</v>
      </c>
      <c r="D15" s="225"/>
      <c r="E15" s="181">
        <v>243.21899999999999</v>
      </c>
      <c r="F15" s="182"/>
      <c r="G15" s="183"/>
      <c r="M15" s="179" t="s">
        <v>99</v>
      </c>
      <c r="O15" s="170"/>
    </row>
    <row r="16" spans="1:104" ht="22.5">
      <c r="A16" s="231">
        <v>9</v>
      </c>
      <c r="B16" s="172" t="s">
        <v>100</v>
      </c>
      <c r="C16" s="173" t="s">
        <v>101</v>
      </c>
      <c r="D16" s="174" t="s">
        <v>84</v>
      </c>
      <c r="E16" s="175">
        <v>92.04</v>
      </c>
      <c r="F16" s="175">
        <v>850</v>
      </c>
      <c r="G16" s="176">
        <f>E16*F16</f>
        <v>78234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78234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1.319E-2</v>
      </c>
    </row>
    <row r="17" spans="1:104">
      <c r="A17" s="232"/>
      <c r="B17" s="180"/>
      <c r="C17" s="224" t="s">
        <v>102</v>
      </c>
      <c r="D17" s="225"/>
      <c r="E17" s="181">
        <v>92.04</v>
      </c>
      <c r="F17" s="182"/>
      <c r="G17" s="183"/>
      <c r="M17" s="179" t="s">
        <v>102</v>
      </c>
      <c r="O17" s="170"/>
    </row>
    <row r="18" spans="1:104" ht="22.5">
      <c r="A18" s="231">
        <v>10</v>
      </c>
      <c r="B18" s="172" t="s">
        <v>103</v>
      </c>
      <c r="C18" s="173" t="s">
        <v>104</v>
      </c>
      <c r="D18" s="174" t="s">
        <v>84</v>
      </c>
      <c r="E18" s="175">
        <v>21.84</v>
      </c>
      <c r="F18" s="175">
        <v>690</v>
      </c>
      <c r="G18" s="176">
        <f>E18*F18</f>
        <v>15069.6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15069.6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1.256E-2</v>
      </c>
    </row>
    <row r="19" spans="1:104">
      <c r="A19" s="232"/>
      <c r="B19" s="180"/>
      <c r="C19" s="224" t="s">
        <v>105</v>
      </c>
      <c r="D19" s="225"/>
      <c r="E19" s="181">
        <v>21.84</v>
      </c>
      <c r="F19" s="182"/>
      <c r="G19" s="183"/>
      <c r="M19" s="179" t="s">
        <v>105</v>
      </c>
      <c r="O19" s="170"/>
    </row>
    <row r="20" spans="1:104">
      <c r="A20" s="231">
        <v>11</v>
      </c>
      <c r="B20" s="172" t="s">
        <v>106</v>
      </c>
      <c r="C20" s="173" t="s">
        <v>153</v>
      </c>
      <c r="D20" s="174" t="s">
        <v>84</v>
      </c>
      <c r="E20" s="175">
        <v>24.32</v>
      </c>
      <c r="F20" s="175">
        <v>70.5</v>
      </c>
      <c r="G20" s="176">
        <f>E20*F20</f>
        <v>1714.56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1714.56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2.001E-2</v>
      </c>
    </row>
    <row r="21" spans="1:104">
      <c r="A21" s="231">
        <v>12</v>
      </c>
      <c r="B21" s="172" t="s">
        <v>107</v>
      </c>
      <c r="C21" s="173" t="s">
        <v>108</v>
      </c>
      <c r="D21" s="174" t="s">
        <v>84</v>
      </c>
      <c r="E21" s="175">
        <v>243.22</v>
      </c>
      <c r="F21" s="175">
        <v>44</v>
      </c>
      <c r="G21" s="176">
        <f>E21*F21</f>
        <v>10701.68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10701.68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0</v>
      </c>
    </row>
    <row r="22" spans="1:104">
      <c r="A22" s="231">
        <v>13</v>
      </c>
      <c r="B22" s="172" t="s">
        <v>109</v>
      </c>
      <c r="C22" s="173" t="s">
        <v>110</v>
      </c>
      <c r="D22" s="174" t="s">
        <v>87</v>
      </c>
      <c r="E22" s="175">
        <v>153.75</v>
      </c>
      <c r="F22" s="175">
        <v>63.3</v>
      </c>
      <c r="G22" s="176">
        <f>E22*F22</f>
        <v>9732.375</v>
      </c>
      <c r="O22" s="170">
        <v>2</v>
      </c>
      <c r="AA22" s="146">
        <v>12</v>
      </c>
      <c r="AB22" s="146">
        <v>0</v>
      </c>
      <c r="AC22" s="146">
        <v>1</v>
      </c>
      <c r="AZ22" s="146">
        <v>1</v>
      </c>
      <c r="BA22" s="146">
        <f>IF(AZ22=1,G22,0)</f>
        <v>9732.375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12</v>
      </c>
      <c r="CB22" s="177">
        <v>0</v>
      </c>
      <c r="CZ22" s="146">
        <v>0</v>
      </c>
    </row>
    <row r="23" spans="1:104">
      <c r="A23" s="232"/>
      <c r="B23" s="180"/>
      <c r="C23" s="224" t="s">
        <v>111</v>
      </c>
      <c r="D23" s="225"/>
      <c r="E23" s="181">
        <v>153.75</v>
      </c>
      <c r="F23" s="182"/>
      <c r="G23" s="183"/>
      <c r="M23" s="179" t="s">
        <v>111</v>
      </c>
      <c r="O23" s="170"/>
    </row>
    <row r="24" spans="1:104">
      <c r="A24" s="184"/>
      <c r="B24" s="185" t="s">
        <v>77</v>
      </c>
      <c r="C24" s="186" t="str">
        <f>CONCATENATE(B7," ",C7)</f>
        <v>62 Úpravy povrchů vnější</v>
      </c>
      <c r="D24" s="187"/>
      <c r="E24" s="188"/>
      <c r="F24" s="189"/>
      <c r="G24" s="190">
        <f>SUM(G7:G23)</f>
        <v>312605.76319999993</v>
      </c>
      <c r="O24" s="170">
        <v>4</v>
      </c>
      <c r="BA24" s="191">
        <f>SUM(BA7:BA23)</f>
        <v>312605.76319999993</v>
      </c>
      <c r="BB24" s="191">
        <f>SUM(BB7:BB23)</f>
        <v>0</v>
      </c>
      <c r="BC24" s="191">
        <f>SUM(BC7:BC23)</f>
        <v>0</v>
      </c>
      <c r="BD24" s="191">
        <f>SUM(BD7:BD23)</f>
        <v>0</v>
      </c>
      <c r="BE24" s="191">
        <f>SUM(BE7:BE23)</f>
        <v>0</v>
      </c>
    </row>
    <row r="25" spans="1:104">
      <c r="A25" s="163" t="s">
        <v>74</v>
      </c>
      <c r="B25" s="164" t="s">
        <v>113</v>
      </c>
      <c r="C25" s="165" t="s">
        <v>114</v>
      </c>
      <c r="D25" s="166"/>
      <c r="E25" s="167"/>
      <c r="F25" s="167"/>
      <c r="G25" s="168"/>
      <c r="H25" s="169"/>
      <c r="I25" s="169"/>
      <c r="O25" s="170">
        <v>1</v>
      </c>
    </row>
    <row r="26" spans="1:104" ht="22.5">
      <c r="A26" s="171">
        <v>29</v>
      </c>
      <c r="B26" s="172" t="s">
        <v>115</v>
      </c>
      <c r="C26" s="173" t="s">
        <v>116</v>
      </c>
      <c r="D26" s="174" t="s">
        <v>84</v>
      </c>
      <c r="E26" s="175">
        <v>6.87</v>
      </c>
      <c r="F26" s="175">
        <v>23.4</v>
      </c>
      <c r="G26" s="176">
        <f>E26*F26</f>
        <v>160.75799999999998</v>
      </c>
      <c r="O26" s="170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>IF(AZ26=1,G26,0)</f>
        <v>0</v>
      </c>
      <c r="BB26" s="146">
        <f>IF(AZ26=2,G26,0)</f>
        <v>160.75799999999998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7</v>
      </c>
      <c r="CZ26" s="146">
        <v>9.0000000000000006E-5</v>
      </c>
    </row>
    <row r="27" spans="1:104">
      <c r="A27" s="178"/>
      <c r="B27" s="180"/>
      <c r="C27" s="224" t="s">
        <v>117</v>
      </c>
      <c r="D27" s="225"/>
      <c r="E27" s="181">
        <v>6.87</v>
      </c>
      <c r="F27" s="182"/>
      <c r="G27" s="183"/>
      <c r="M27" s="179" t="s">
        <v>117</v>
      </c>
      <c r="O27" s="170"/>
    </row>
    <row r="28" spans="1:104">
      <c r="A28" s="171">
        <v>30</v>
      </c>
      <c r="B28" s="172" t="s">
        <v>118</v>
      </c>
      <c r="C28" s="173" t="s">
        <v>119</v>
      </c>
      <c r="D28" s="174" t="s">
        <v>120</v>
      </c>
      <c r="E28" s="175">
        <v>0.20610000000000001</v>
      </c>
      <c r="F28" s="175">
        <v>5386.9</v>
      </c>
      <c r="G28" s="176">
        <f>E28*F28</f>
        <v>1110.24009</v>
      </c>
      <c r="O28" s="170">
        <v>2</v>
      </c>
      <c r="AA28" s="146">
        <v>3</v>
      </c>
      <c r="AB28" s="146">
        <v>7</v>
      </c>
      <c r="AC28" s="146" t="s">
        <v>118</v>
      </c>
      <c r="AZ28" s="146">
        <v>2</v>
      </c>
      <c r="BA28" s="146">
        <f>IF(AZ28=1,G28,0)</f>
        <v>0</v>
      </c>
      <c r="BB28" s="146">
        <f>IF(AZ28=2,G28,0)</f>
        <v>1110.24009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3</v>
      </c>
      <c r="CB28" s="177">
        <v>7</v>
      </c>
      <c r="CZ28" s="146">
        <v>3.3000000000000002E-2</v>
      </c>
    </row>
    <row r="29" spans="1:104">
      <c r="A29" s="178"/>
      <c r="B29" s="180"/>
      <c r="C29" s="224" t="s">
        <v>121</v>
      </c>
      <c r="D29" s="225"/>
      <c r="E29" s="181">
        <v>0.20610000000000001</v>
      </c>
      <c r="F29" s="182"/>
      <c r="G29" s="183"/>
      <c r="M29" s="179" t="s">
        <v>121</v>
      </c>
      <c r="O29" s="170"/>
    </row>
    <row r="30" spans="1:104">
      <c r="A30" s="184"/>
      <c r="B30" s="185" t="s">
        <v>77</v>
      </c>
      <c r="C30" s="186" t="str">
        <f>CONCATENATE(B25," ",C25)</f>
        <v>713 Izolace tepelné</v>
      </c>
      <c r="D30" s="187"/>
      <c r="E30" s="188"/>
      <c r="F30" s="189"/>
      <c r="G30" s="190">
        <f>SUM(G25:G29)</f>
        <v>1270.99809</v>
      </c>
      <c r="O30" s="170">
        <v>4</v>
      </c>
      <c r="BA30" s="191">
        <f>SUM(BA25:BA29)</f>
        <v>0</v>
      </c>
      <c r="BB30" s="191">
        <f>SUM(BB25:BB29)</f>
        <v>1270.99809</v>
      </c>
      <c r="BC30" s="191">
        <f>SUM(BC25:BC29)</f>
        <v>0</v>
      </c>
      <c r="BD30" s="191">
        <f>SUM(BD25:BD29)</f>
        <v>0</v>
      </c>
      <c r="BE30" s="191">
        <f>SUM(BE25:BE29)</f>
        <v>0</v>
      </c>
    </row>
    <row r="31" spans="1:104">
      <c r="A31" s="163" t="s">
        <v>74</v>
      </c>
      <c r="B31" s="164" t="s">
        <v>122</v>
      </c>
      <c r="C31" s="165" t="s">
        <v>123</v>
      </c>
      <c r="D31" s="166"/>
      <c r="E31" s="167"/>
      <c r="F31" s="167"/>
      <c r="G31" s="168"/>
      <c r="H31" s="169"/>
      <c r="I31" s="169"/>
      <c r="O31" s="170">
        <v>1</v>
      </c>
    </row>
    <row r="32" spans="1:104" ht="22.5">
      <c r="A32" s="171">
        <v>31</v>
      </c>
      <c r="B32" s="172" t="s">
        <v>124</v>
      </c>
      <c r="C32" s="173" t="s">
        <v>125</v>
      </c>
      <c r="D32" s="174" t="s">
        <v>87</v>
      </c>
      <c r="E32" s="175">
        <v>31.5</v>
      </c>
      <c r="F32" s="175">
        <v>290</v>
      </c>
      <c r="G32" s="176">
        <f>E32*F32</f>
        <v>9135</v>
      </c>
      <c r="O32" s="170">
        <v>2</v>
      </c>
      <c r="AA32" s="146">
        <v>11</v>
      </c>
      <c r="AB32" s="146">
        <v>3</v>
      </c>
      <c r="AC32" s="146">
        <v>29</v>
      </c>
      <c r="AZ32" s="146">
        <v>2</v>
      </c>
      <c r="BA32" s="146">
        <f>IF(AZ32=1,G32,0)</f>
        <v>0</v>
      </c>
      <c r="BB32" s="146">
        <f>IF(AZ32=2,G32,0)</f>
        <v>9135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11</v>
      </c>
      <c r="CB32" s="177">
        <v>3</v>
      </c>
      <c r="CZ32" s="146">
        <v>2.96E-3</v>
      </c>
    </row>
    <row r="33" spans="1:104">
      <c r="A33" s="171">
        <v>32</v>
      </c>
      <c r="B33" s="172" t="s">
        <v>126</v>
      </c>
      <c r="C33" s="173" t="s">
        <v>127</v>
      </c>
      <c r="D33" s="174" t="s">
        <v>62</v>
      </c>
      <c r="E33" s="175">
        <v>91.35</v>
      </c>
      <c r="F33" s="175">
        <v>1.95</v>
      </c>
      <c r="G33" s="176">
        <f>E33*F33</f>
        <v>178.13249999999999</v>
      </c>
      <c r="O33" s="170">
        <v>2</v>
      </c>
      <c r="AA33" s="146">
        <v>7</v>
      </c>
      <c r="AB33" s="146">
        <v>1002</v>
      </c>
      <c r="AC33" s="146">
        <v>5</v>
      </c>
      <c r="AZ33" s="146">
        <v>2</v>
      </c>
      <c r="BA33" s="146">
        <f>IF(AZ33=1,G33,0)</f>
        <v>0</v>
      </c>
      <c r="BB33" s="146">
        <f>IF(AZ33=2,G33,0)</f>
        <v>178.13249999999999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7</v>
      </c>
      <c r="CB33" s="177">
        <v>1002</v>
      </c>
      <c r="CZ33" s="146">
        <v>0</v>
      </c>
    </row>
    <row r="34" spans="1:104">
      <c r="A34" s="184"/>
      <c r="B34" s="185" t="s">
        <v>77</v>
      </c>
      <c r="C34" s="186" t="str">
        <f>CONCATENATE(B31," ",C31)</f>
        <v>764 Konstrukce klempířské</v>
      </c>
      <c r="D34" s="187"/>
      <c r="E34" s="188"/>
      <c r="F34" s="189"/>
      <c r="G34" s="190">
        <f>SUM(G31:G33)</f>
        <v>9313.1324999999997</v>
      </c>
      <c r="O34" s="170">
        <v>4</v>
      </c>
      <c r="BA34" s="191">
        <f>SUM(BA31:BA33)</f>
        <v>0</v>
      </c>
      <c r="BB34" s="191">
        <f>SUM(BB31:BB33)</f>
        <v>9313.1324999999997</v>
      </c>
      <c r="BC34" s="191">
        <f>SUM(BC31:BC33)</f>
        <v>0</v>
      </c>
      <c r="BD34" s="191">
        <f>SUM(BD31:BD33)</f>
        <v>0</v>
      </c>
      <c r="BE34" s="191">
        <f>SUM(BE31:BE33)</f>
        <v>0</v>
      </c>
    </row>
    <row r="35" spans="1:104">
      <c r="A35" s="163" t="s">
        <v>74</v>
      </c>
      <c r="B35" s="164" t="s">
        <v>128</v>
      </c>
      <c r="C35" s="165" t="s">
        <v>129</v>
      </c>
      <c r="D35" s="166"/>
      <c r="E35" s="167"/>
      <c r="F35" s="167"/>
      <c r="G35" s="168"/>
      <c r="H35" s="169"/>
      <c r="I35" s="169"/>
      <c r="O35" s="170">
        <v>1</v>
      </c>
    </row>
    <row r="36" spans="1:104">
      <c r="A36" s="171">
        <v>33</v>
      </c>
      <c r="B36" s="172" t="s">
        <v>130</v>
      </c>
      <c r="C36" s="173" t="s">
        <v>131</v>
      </c>
      <c r="D36" s="174" t="s">
        <v>112</v>
      </c>
      <c r="E36" s="175">
        <v>3</v>
      </c>
      <c r="F36" s="175">
        <v>6101</v>
      </c>
      <c r="G36" s="176">
        <f t="shared" ref="G36:G42" si="0">E36*F36</f>
        <v>18303</v>
      </c>
      <c r="O36" s="170">
        <v>2</v>
      </c>
      <c r="AA36" s="146">
        <v>11</v>
      </c>
      <c r="AB36" s="146">
        <v>3</v>
      </c>
      <c r="AC36" s="146">
        <v>4</v>
      </c>
      <c r="AZ36" s="146">
        <v>2</v>
      </c>
      <c r="BA36" s="146">
        <f t="shared" ref="BA36:BA42" si="1">IF(AZ36=1,G36,0)</f>
        <v>0</v>
      </c>
      <c r="BB36" s="146">
        <f t="shared" ref="BB36:BB42" si="2">IF(AZ36=2,G36,0)</f>
        <v>18303</v>
      </c>
      <c r="BC36" s="146">
        <f t="shared" ref="BC36:BC42" si="3">IF(AZ36=3,G36,0)</f>
        <v>0</v>
      </c>
      <c r="BD36" s="146">
        <f t="shared" ref="BD36:BD42" si="4">IF(AZ36=4,G36,0)</f>
        <v>0</v>
      </c>
      <c r="BE36" s="146">
        <f t="shared" ref="BE36:BE42" si="5">IF(AZ36=5,G36,0)</f>
        <v>0</v>
      </c>
      <c r="CA36" s="177">
        <v>11</v>
      </c>
      <c r="CB36" s="177">
        <v>3</v>
      </c>
      <c r="CZ36" s="146">
        <v>1.0800000000000001E-2</v>
      </c>
    </row>
    <row r="37" spans="1:104">
      <c r="A37" s="171">
        <v>34</v>
      </c>
      <c r="B37" s="172" t="s">
        <v>132</v>
      </c>
      <c r="C37" s="173" t="s">
        <v>133</v>
      </c>
      <c r="D37" s="174" t="s">
        <v>112</v>
      </c>
      <c r="E37" s="175">
        <v>9</v>
      </c>
      <c r="F37" s="175">
        <v>13000</v>
      </c>
      <c r="G37" s="176">
        <f t="shared" si="0"/>
        <v>117000</v>
      </c>
      <c r="O37" s="170">
        <v>2</v>
      </c>
      <c r="AA37" s="146">
        <v>11</v>
      </c>
      <c r="AB37" s="146">
        <v>3</v>
      </c>
      <c r="AC37" s="146">
        <v>7</v>
      </c>
      <c r="AZ37" s="146">
        <v>2</v>
      </c>
      <c r="BA37" s="146">
        <f t="shared" si="1"/>
        <v>0</v>
      </c>
      <c r="BB37" s="146">
        <f t="shared" si="2"/>
        <v>117000</v>
      </c>
      <c r="BC37" s="146">
        <f t="shared" si="3"/>
        <v>0</v>
      </c>
      <c r="BD37" s="146">
        <f t="shared" si="4"/>
        <v>0</v>
      </c>
      <c r="BE37" s="146">
        <f t="shared" si="5"/>
        <v>0</v>
      </c>
      <c r="CA37" s="177">
        <v>11</v>
      </c>
      <c r="CB37" s="177">
        <v>3</v>
      </c>
      <c r="CZ37" s="146">
        <v>4.2000000000000003E-2</v>
      </c>
    </row>
    <row r="38" spans="1:104">
      <c r="A38" s="171">
        <v>35</v>
      </c>
      <c r="B38" s="172" t="s">
        <v>134</v>
      </c>
      <c r="C38" s="173" t="s">
        <v>135</v>
      </c>
      <c r="D38" s="174" t="s">
        <v>76</v>
      </c>
      <c r="E38" s="175">
        <v>1</v>
      </c>
      <c r="F38" s="175">
        <v>13000</v>
      </c>
      <c r="G38" s="176">
        <f t="shared" si="0"/>
        <v>13000</v>
      </c>
      <c r="O38" s="170">
        <v>2</v>
      </c>
      <c r="AA38" s="146">
        <v>11</v>
      </c>
      <c r="AB38" s="146">
        <v>3</v>
      </c>
      <c r="AC38" s="146">
        <v>41</v>
      </c>
      <c r="AZ38" s="146">
        <v>2</v>
      </c>
      <c r="BA38" s="146">
        <f t="shared" si="1"/>
        <v>0</v>
      </c>
      <c r="BB38" s="146">
        <f t="shared" si="2"/>
        <v>13000</v>
      </c>
      <c r="BC38" s="146">
        <f t="shared" si="3"/>
        <v>0</v>
      </c>
      <c r="BD38" s="146">
        <f t="shared" si="4"/>
        <v>0</v>
      </c>
      <c r="BE38" s="146">
        <f t="shared" si="5"/>
        <v>0</v>
      </c>
      <c r="CA38" s="177">
        <v>11</v>
      </c>
      <c r="CB38" s="177">
        <v>3</v>
      </c>
      <c r="CZ38" s="146">
        <v>0</v>
      </c>
    </row>
    <row r="39" spans="1:104">
      <c r="A39" s="171">
        <v>36</v>
      </c>
      <c r="B39" s="172" t="s">
        <v>136</v>
      </c>
      <c r="C39" s="173" t="s">
        <v>137</v>
      </c>
      <c r="D39" s="174" t="s">
        <v>112</v>
      </c>
      <c r="E39" s="175">
        <v>1</v>
      </c>
      <c r="F39" s="175">
        <v>17000</v>
      </c>
      <c r="G39" s="176">
        <f t="shared" si="0"/>
        <v>17000</v>
      </c>
      <c r="O39" s="170">
        <v>2</v>
      </c>
      <c r="AA39" s="146">
        <v>11</v>
      </c>
      <c r="AB39" s="146">
        <v>3</v>
      </c>
      <c r="AC39" s="146">
        <v>48</v>
      </c>
      <c r="AZ39" s="146">
        <v>2</v>
      </c>
      <c r="BA39" s="146">
        <f t="shared" si="1"/>
        <v>0</v>
      </c>
      <c r="BB39" s="146">
        <f t="shared" si="2"/>
        <v>17000</v>
      </c>
      <c r="BC39" s="146">
        <f t="shared" si="3"/>
        <v>0</v>
      </c>
      <c r="BD39" s="146">
        <f t="shared" si="4"/>
        <v>0</v>
      </c>
      <c r="BE39" s="146">
        <f t="shared" si="5"/>
        <v>0</v>
      </c>
      <c r="CA39" s="177">
        <v>11</v>
      </c>
      <c r="CB39" s="177">
        <v>3</v>
      </c>
      <c r="CZ39" s="146">
        <v>4.3999999999999997E-2</v>
      </c>
    </row>
    <row r="40" spans="1:104">
      <c r="A40" s="171">
        <v>37</v>
      </c>
      <c r="B40" s="172" t="s">
        <v>138</v>
      </c>
      <c r="C40" s="173" t="s">
        <v>139</v>
      </c>
      <c r="D40" s="174" t="s">
        <v>112</v>
      </c>
      <c r="E40" s="175">
        <v>13</v>
      </c>
      <c r="F40" s="175">
        <v>1095</v>
      </c>
      <c r="G40" s="176">
        <f t="shared" si="0"/>
        <v>14235</v>
      </c>
      <c r="O40" s="170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 t="shared" si="1"/>
        <v>0</v>
      </c>
      <c r="BB40" s="146">
        <f t="shared" si="2"/>
        <v>14235</v>
      </c>
      <c r="BC40" s="146">
        <f t="shared" si="3"/>
        <v>0</v>
      </c>
      <c r="BD40" s="146">
        <f t="shared" si="4"/>
        <v>0</v>
      </c>
      <c r="BE40" s="146">
        <f t="shared" si="5"/>
        <v>0</v>
      </c>
      <c r="CA40" s="177">
        <v>1</v>
      </c>
      <c r="CB40" s="177">
        <v>7</v>
      </c>
      <c r="CZ40" s="146">
        <v>1.65E-3</v>
      </c>
    </row>
    <row r="41" spans="1:104">
      <c r="A41" s="171">
        <v>38</v>
      </c>
      <c r="B41" s="172" t="s">
        <v>140</v>
      </c>
      <c r="C41" s="173" t="s">
        <v>141</v>
      </c>
      <c r="D41" s="174" t="s">
        <v>112</v>
      </c>
      <c r="E41" s="175">
        <v>1</v>
      </c>
      <c r="F41" s="175">
        <v>413</v>
      </c>
      <c r="G41" s="176">
        <f t="shared" si="0"/>
        <v>413</v>
      </c>
      <c r="O41" s="170">
        <v>2</v>
      </c>
      <c r="AA41" s="146">
        <v>1</v>
      </c>
      <c r="AB41" s="146">
        <v>7</v>
      </c>
      <c r="AC41" s="146">
        <v>7</v>
      </c>
      <c r="AZ41" s="146">
        <v>2</v>
      </c>
      <c r="BA41" s="146">
        <f t="shared" si="1"/>
        <v>0</v>
      </c>
      <c r="BB41" s="146">
        <f t="shared" si="2"/>
        <v>413</v>
      </c>
      <c r="BC41" s="146">
        <f t="shared" si="3"/>
        <v>0</v>
      </c>
      <c r="BD41" s="146">
        <f t="shared" si="4"/>
        <v>0</v>
      </c>
      <c r="BE41" s="146">
        <f t="shared" si="5"/>
        <v>0</v>
      </c>
      <c r="CA41" s="177">
        <v>1</v>
      </c>
      <c r="CB41" s="177">
        <v>7</v>
      </c>
      <c r="CZ41" s="146">
        <v>0</v>
      </c>
    </row>
    <row r="42" spans="1:104">
      <c r="A42" s="171">
        <v>39</v>
      </c>
      <c r="B42" s="172" t="s">
        <v>142</v>
      </c>
      <c r="C42" s="173" t="s">
        <v>143</v>
      </c>
      <c r="D42" s="174" t="s">
        <v>62</v>
      </c>
      <c r="E42" s="175">
        <v>2912.48</v>
      </c>
      <c r="F42" s="175">
        <v>1.45</v>
      </c>
      <c r="G42" s="176">
        <f t="shared" si="0"/>
        <v>4223.0959999999995</v>
      </c>
      <c r="O42" s="170">
        <v>2</v>
      </c>
      <c r="AA42" s="146">
        <v>7</v>
      </c>
      <c r="AB42" s="146">
        <v>1002</v>
      </c>
      <c r="AC42" s="146">
        <v>5</v>
      </c>
      <c r="AZ42" s="146">
        <v>2</v>
      </c>
      <c r="BA42" s="146">
        <f t="shared" si="1"/>
        <v>0</v>
      </c>
      <c r="BB42" s="146">
        <f t="shared" si="2"/>
        <v>4223.0959999999995</v>
      </c>
      <c r="BC42" s="146">
        <f t="shared" si="3"/>
        <v>0</v>
      </c>
      <c r="BD42" s="146">
        <f t="shared" si="4"/>
        <v>0</v>
      </c>
      <c r="BE42" s="146">
        <f t="shared" si="5"/>
        <v>0</v>
      </c>
      <c r="CA42" s="177">
        <v>7</v>
      </c>
      <c r="CB42" s="177">
        <v>1002</v>
      </c>
      <c r="CZ42" s="146">
        <v>0</v>
      </c>
    </row>
    <row r="43" spans="1:104">
      <c r="A43" s="184"/>
      <c r="B43" s="185" t="s">
        <v>77</v>
      </c>
      <c r="C43" s="186" t="str">
        <f>CONCATENATE(B35," ",C35)</f>
        <v>766 Konstrukce truhlářské</v>
      </c>
      <c r="D43" s="187"/>
      <c r="E43" s="188"/>
      <c r="F43" s="189"/>
      <c r="G43" s="190">
        <f>SUM(G35:G42)</f>
        <v>184174.09599999999</v>
      </c>
      <c r="O43" s="170">
        <v>4</v>
      </c>
      <c r="BA43" s="191">
        <f>SUM(BA35:BA42)</f>
        <v>0</v>
      </c>
      <c r="BB43" s="191">
        <f>SUM(BB35:BB42)</f>
        <v>184174.09599999999</v>
      </c>
      <c r="BC43" s="191">
        <f>SUM(BC35:BC42)</f>
        <v>0</v>
      </c>
      <c r="BD43" s="191">
        <f>SUM(BD35:BD42)</f>
        <v>0</v>
      </c>
      <c r="BE43" s="191">
        <f>SUM(BE35:BE42)</f>
        <v>0</v>
      </c>
    </row>
    <row r="44" spans="1:104">
      <c r="E44" s="146"/>
    </row>
    <row r="45" spans="1:104">
      <c r="E45" s="146"/>
    </row>
    <row r="46" spans="1:104">
      <c r="E46" s="146"/>
    </row>
    <row r="47" spans="1:104">
      <c r="E47" s="146"/>
    </row>
    <row r="48" spans="1:104">
      <c r="E48" s="146"/>
    </row>
    <row r="49" spans="5:5">
      <c r="E49" s="146"/>
    </row>
    <row r="50" spans="5:5">
      <c r="E50" s="146"/>
    </row>
    <row r="51" spans="5:5">
      <c r="E51" s="146"/>
    </row>
    <row r="52" spans="5:5">
      <c r="E52" s="146"/>
    </row>
    <row r="53" spans="5:5">
      <c r="E53" s="146"/>
    </row>
    <row r="54" spans="5:5">
      <c r="E54" s="146"/>
    </row>
    <row r="55" spans="5:5">
      <c r="E55" s="146"/>
    </row>
    <row r="56" spans="5:5">
      <c r="E56" s="146"/>
    </row>
    <row r="57" spans="5:5">
      <c r="E57" s="146"/>
    </row>
    <row r="58" spans="5:5">
      <c r="E58" s="146"/>
    </row>
    <row r="59" spans="5:5">
      <c r="E59" s="146"/>
    </row>
    <row r="60" spans="5:5">
      <c r="E60" s="146"/>
    </row>
    <row r="61" spans="5:5">
      <c r="E61" s="146"/>
    </row>
    <row r="62" spans="5:5">
      <c r="E62" s="146"/>
    </row>
    <row r="63" spans="5:5">
      <c r="E63" s="146"/>
    </row>
    <row r="64" spans="5:5">
      <c r="E64" s="146"/>
    </row>
    <row r="65" spans="1:7">
      <c r="E65" s="146"/>
    </row>
    <row r="66" spans="1:7">
      <c r="E66" s="146"/>
    </row>
    <row r="67" spans="1:7">
      <c r="A67" s="192"/>
      <c r="B67" s="192"/>
      <c r="C67" s="192"/>
      <c r="D67" s="192"/>
      <c r="E67" s="192"/>
      <c r="F67" s="192"/>
      <c r="G67" s="192"/>
    </row>
    <row r="68" spans="1:7">
      <c r="A68" s="192"/>
      <c r="B68" s="192"/>
      <c r="C68" s="192"/>
      <c r="D68" s="192"/>
      <c r="E68" s="192"/>
      <c r="F68" s="192"/>
      <c r="G68" s="192"/>
    </row>
    <row r="69" spans="1:7">
      <c r="A69" s="192"/>
      <c r="B69" s="192"/>
      <c r="C69" s="192"/>
      <c r="D69" s="192"/>
      <c r="E69" s="192"/>
      <c r="F69" s="192"/>
      <c r="G69" s="192"/>
    </row>
    <row r="70" spans="1:7">
      <c r="A70" s="192"/>
      <c r="B70" s="192"/>
      <c r="C70" s="192"/>
      <c r="D70" s="192"/>
      <c r="E70" s="192"/>
      <c r="F70" s="192"/>
      <c r="G70" s="192"/>
    </row>
    <row r="71" spans="1:7">
      <c r="E71" s="146"/>
    </row>
    <row r="72" spans="1:7">
      <c r="E72" s="146"/>
    </row>
    <row r="73" spans="1:7">
      <c r="E73" s="146"/>
    </row>
    <row r="74" spans="1:7">
      <c r="E74" s="146"/>
    </row>
    <row r="75" spans="1:7">
      <c r="E75" s="146"/>
    </row>
    <row r="76" spans="1:7">
      <c r="E76" s="146"/>
    </row>
    <row r="77" spans="1:7">
      <c r="E77" s="146"/>
    </row>
    <row r="78" spans="1:7">
      <c r="E78" s="146"/>
    </row>
    <row r="79" spans="1:7">
      <c r="E79" s="146"/>
    </row>
    <row r="80" spans="1:7">
      <c r="E80" s="146"/>
    </row>
    <row r="81" spans="5:5">
      <c r="E81" s="146"/>
    </row>
    <row r="82" spans="5:5">
      <c r="E82" s="146"/>
    </row>
    <row r="83" spans="5:5">
      <c r="E83" s="146"/>
    </row>
    <row r="84" spans="5:5">
      <c r="E84" s="146"/>
    </row>
    <row r="85" spans="5:5">
      <c r="E85" s="146"/>
    </row>
    <row r="86" spans="5:5">
      <c r="E86" s="146"/>
    </row>
    <row r="87" spans="5:5">
      <c r="E87" s="146"/>
    </row>
    <row r="88" spans="5:5">
      <c r="E88" s="146"/>
    </row>
    <row r="89" spans="5:5">
      <c r="E89" s="146"/>
    </row>
    <row r="90" spans="5:5">
      <c r="E90" s="146"/>
    </row>
    <row r="91" spans="5:5">
      <c r="E91" s="146"/>
    </row>
    <row r="92" spans="5:5">
      <c r="E92" s="146"/>
    </row>
    <row r="93" spans="5:5">
      <c r="E93" s="146"/>
    </row>
    <row r="94" spans="5:5">
      <c r="E94" s="146"/>
    </row>
    <row r="95" spans="5:5">
      <c r="E95" s="146"/>
    </row>
    <row r="96" spans="5:5">
      <c r="E96" s="146"/>
    </row>
    <row r="97" spans="1:7">
      <c r="E97" s="146"/>
    </row>
    <row r="98" spans="1:7">
      <c r="E98" s="146"/>
    </row>
    <row r="99" spans="1:7">
      <c r="E99" s="146"/>
    </row>
    <row r="100" spans="1:7">
      <c r="E100" s="146"/>
    </row>
    <row r="101" spans="1:7">
      <c r="E101" s="146"/>
    </row>
    <row r="102" spans="1:7">
      <c r="A102" s="193"/>
      <c r="B102" s="193"/>
    </row>
    <row r="103" spans="1:7">
      <c r="A103" s="192"/>
      <c r="B103" s="192"/>
      <c r="C103" s="195"/>
      <c r="D103" s="195"/>
      <c r="E103" s="196"/>
      <c r="F103" s="195"/>
      <c r="G103" s="197"/>
    </row>
    <row r="104" spans="1:7">
      <c r="A104" s="198"/>
      <c r="B104" s="198"/>
      <c r="C104" s="192"/>
      <c r="D104" s="192"/>
      <c r="E104" s="199"/>
      <c r="F104" s="192"/>
      <c r="G104" s="192"/>
    </row>
    <row r="105" spans="1:7">
      <c r="A105" s="192"/>
      <c r="B105" s="192"/>
      <c r="C105" s="192"/>
      <c r="D105" s="192"/>
      <c r="E105" s="199"/>
      <c r="F105" s="192"/>
      <c r="G105" s="192"/>
    </row>
    <row r="106" spans="1:7">
      <c r="A106" s="192"/>
      <c r="B106" s="192"/>
      <c r="C106" s="192"/>
      <c r="D106" s="192"/>
      <c r="E106" s="199"/>
      <c r="F106" s="192"/>
      <c r="G106" s="192"/>
    </row>
    <row r="107" spans="1:7">
      <c r="A107" s="192"/>
      <c r="B107" s="192"/>
      <c r="C107" s="192"/>
      <c r="D107" s="192"/>
      <c r="E107" s="199"/>
      <c r="F107" s="192"/>
      <c r="G107" s="192"/>
    </row>
    <row r="108" spans="1:7">
      <c r="A108" s="192"/>
      <c r="B108" s="192"/>
      <c r="C108" s="192"/>
      <c r="D108" s="192"/>
      <c r="E108" s="199"/>
      <c r="F108" s="192"/>
      <c r="G108" s="192"/>
    </row>
    <row r="109" spans="1:7">
      <c r="A109" s="192"/>
      <c r="B109" s="192"/>
      <c r="C109" s="192"/>
      <c r="D109" s="192"/>
      <c r="E109" s="199"/>
      <c r="F109" s="192"/>
      <c r="G109" s="192"/>
    </row>
    <row r="110" spans="1:7">
      <c r="A110" s="192"/>
      <c r="B110" s="192"/>
      <c r="C110" s="192"/>
      <c r="D110" s="192"/>
      <c r="E110" s="199"/>
      <c r="F110" s="192"/>
      <c r="G110" s="192"/>
    </row>
    <row r="111" spans="1:7">
      <c r="A111" s="192"/>
      <c r="B111" s="192"/>
      <c r="C111" s="192"/>
      <c r="D111" s="192"/>
      <c r="E111" s="199"/>
      <c r="F111" s="192"/>
      <c r="G111" s="192"/>
    </row>
    <row r="112" spans="1:7">
      <c r="A112" s="192"/>
      <c r="B112" s="192"/>
      <c r="C112" s="192"/>
      <c r="D112" s="192"/>
      <c r="E112" s="199"/>
      <c r="F112" s="192"/>
      <c r="G112" s="192"/>
    </row>
    <row r="113" spans="1:7">
      <c r="A113" s="192"/>
      <c r="B113" s="192"/>
      <c r="C113" s="192"/>
      <c r="D113" s="192"/>
      <c r="E113" s="199"/>
      <c r="F113" s="192"/>
      <c r="G113" s="192"/>
    </row>
    <row r="114" spans="1:7">
      <c r="A114" s="192"/>
      <c r="B114" s="192"/>
      <c r="C114" s="192"/>
      <c r="D114" s="192"/>
      <c r="E114" s="199"/>
      <c r="F114" s="192"/>
      <c r="G114" s="192"/>
    </row>
    <row r="115" spans="1:7">
      <c r="A115" s="192"/>
      <c r="B115" s="192"/>
      <c r="C115" s="192"/>
      <c r="D115" s="192"/>
      <c r="E115" s="199"/>
      <c r="F115" s="192"/>
      <c r="G115" s="192"/>
    </row>
    <row r="116" spans="1:7">
      <c r="A116" s="192"/>
      <c r="B116" s="192"/>
      <c r="C116" s="192"/>
      <c r="D116" s="192"/>
      <c r="E116" s="199"/>
      <c r="F116" s="192"/>
      <c r="G116" s="192"/>
    </row>
  </sheetData>
  <mergeCells count="13">
    <mergeCell ref="C27:D27"/>
    <mergeCell ref="C29:D29"/>
    <mergeCell ref="C9:D9"/>
    <mergeCell ref="C11:D11"/>
    <mergeCell ref="C13:D13"/>
    <mergeCell ref="C15:D15"/>
    <mergeCell ref="C17:D17"/>
    <mergeCell ref="C19:D19"/>
    <mergeCell ref="C23:D23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kucova</cp:lastModifiedBy>
  <cp:lastPrinted>2014-03-06T13:00:49Z</cp:lastPrinted>
  <dcterms:created xsi:type="dcterms:W3CDTF">2014-03-06T11:11:43Z</dcterms:created>
  <dcterms:modified xsi:type="dcterms:W3CDTF">2014-03-07T08:17:15Z</dcterms:modified>
</cp:coreProperties>
</file>