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60" windowWidth="16995" windowHeight="720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Rekapitulace!$G$28</definedName>
    <definedName name="Dodavka0">Položky!#REF!</definedName>
    <definedName name="HSV">Rekapitulace!$E$28</definedName>
    <definedName name="HSV0">Položky!#REF!</definedName>
    <definedName name="HZS">Rekapitulace!$I$28</definedName>
    <definedName name="HZS0">Položky!#REF!</definedName>
    <definedName name="JKSO">'Krycí list'!$G$2</definedName>
    <definedName name="MJ">'Krycí list'!$G$5</definedName>
    <definedName name="Mont">Rekapitulace!$H$28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Položky!$A$1:$G$187</definedName>
    <definedName name="_xlnm.Print_Area" localSheetId="1">Rekapitulace!$A$1:$I$42</definedName>
    <definedName name="PocetMJ">'Krycí list'!$G$6</definedName>
    <definedName name="Poznamka">'Krycí list'!$B$37</definedName>
    <definedName name="Projektant">'Krycí list'!$C$8</definedName>
    <definedName name="PSV">Rekapitulace!$F$28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F25" i="2"/>
  <c r="F23"/>
  <c r="F17"/>
  <c r="E13"/>
  <c r="E12"/>
  <c r="E11"/>
  <c r="E10"/>
  <c r="E9"/>
  <c r="G176" i="3"/>
  <c r="G83"/>
  <c r="G174"/>
  <c r="G172"/>
  <c r="G81"/>
  <c r="G80"/>
  <c r="G78"/>
  <c r="G76"/>
  <c r="G74"/>
  <c r="G73"/>
  <c r="G72"/>
  <c r="C55"/>
  <c r="G54"/>
  <c r="G52"/>
  <c r="G51"/>
  <c r="G55" s="1"/>
  <c r="G41"/>
  <c r="G40"/>
  <c r="G45" s="1"/>
  <c r="G22"/>
  <c r="G21"/>
  <c r="G158" l="1"/>
  <c r="G108"/>
  <c r="G116"/>
  <c r="BA116"/>
  <c r="BB116"/>
  <c r="BC116"/>
  <c r="BD116"/>
  <c r="BE116"/>
  <c r="G115"/>
  <c r="BA115"/>
  <c r="BB115"/>
  <c r="BC115"/>
  <c r="BD115"/>
  <c r="BE115"/>
  <c r="D21" i="1"/>
  <c r="D20"/>
  <c r="D19"/>
  <c r="D18"/>
  <c r="D17"/>
  <c r="D16"/>
  <c r="D15"/>
  <c r="BE186" i="3"/>
  <c r="BD186"/>
  <c r="BC186"/>
  <c r="BA186"/>
  <c r="G186"/>
  <c r="BB186" s="1"/>
  <c r="BE182"/>
  <c r="BE187" s="1"/>
  <c r="I27" i="2" s="1"/>
  <c r="BD182" i="3"/>
  <c r="BC182"/>
  <c r="BC187" s="1"/>
  <c r="G27" i="2" s="1"/>
  <c r="BA182" i="3"/>
  <c r="BA187" s="1"/>
  <c r="E27" i="2" s="1"/>
  <c r="G182" i="3"/>
  <c r="BB182" s="1"/>
  <c r="BB187" s="1"/>
  <c r="F27" i="2" s="1"/>
  <c r="B27"/>
  <c r="A27"/>
  <c r="BD187" i="3"/>
  <c r="H27" i="2" s="1"/>
  <c r="G187" i="3"/>
  <c r="C187"/>
  <c r="BE178"/>
  <c r="BD178"/>
  <c r="BD180" s="1"/>
  <c r="H26" i="2" s="1"/>
  <c r="BC178" i="3"/>
  <c r="BA178"/>
  <c r="G178"/>
  <c r="G180" s="1"/>
  <c r="B26" i="2"/>
  <c r="A26"/>
  <c r="BE180" i="3"/>
  <c r="I26" i="2" s="1"/>
  <c r="BC180" i="3"/>
  <c r="G26" i="2" s="1"/>
  <c r="BA180" i="3"/>
  <c r="E26" i="2" s="1"/>
  <c r="C180" i="3"/>
  <c r="BE171"/>
  <c r="BD171"/>
  <c r="BC171"/>
  <c r="BA171"/>
  <c r="G171"/>
  <c r="BB171" s="1"/>
  <c r="BE169"/>
  <c r="BD169"/>
  <c r="BC169"/>
  <c r="BA169"/>
  <c r="G169"/>
  <c r="BB169" s="1"/>
  <c r="BE166"/>
  <c r="BE176" s="1"/>
  <c r="I25" i="2" s="1"/>
  <c r="BD166" i="3"/>
  <c r="BC166"/>
  <c r="BC176" s="1"/>
  <c r="G25" i="2" s="1"/>
  <c r="BA166" i="3"/>
  <c r="G166"/>
  <c r="B25" i="2"/>
  <c r="A25"/>
  <c r="C176" i="3"/>
  <c r="BE163"/>
  <c r="BD163"/>
  <c r="BC163"/>
  <c r="BA163"/>
  <c r="G163"/>
  <c r="BB163" s="1"/>
  <c r="BE162"/>
  <c r="BD162"/>
  <c r="BC162"/>
  <c r="BA162"/>
  <c r="G162"/>
  <c r="B24" i="2"/>
  <c r="A24"/>
  <c r="C164" i="3"/>
  <c r="BE159"/>
  <c r="BD159"/>
  <c r="BC159"/>
  <c r="BA159"/>
  <c r="G159"/>
  <c r="BB159" s="1"/>
  <c r="BE157"/>
  <c r="BD157"/>
  <c r="BC157"/>
  <c r="BA157"/>
  <c r="G157"/>
  <c r="BB157" s="1"/>
  <c r="BE152"/>
  <c r="BD152"/>
  <c r="BC152"/>
  <c r="BA152"/>
  <c r="G152"/>
  <c r="BB152" s="1"/>
  <c r="BE151"/>
  <c r="BD151"/>
  <c r="BC151"/>
  <c r="BC160" s="1"/>
  <c r="G23" i="2" s="1"/>
  <c r="BA151" i="3"/>
  <c r="G151"/>
  <c r="B23" i="2"/>
  <c r="A23"/>
  <c r="C160" i="3"/>
  <c r="BE148"/>
  <c r="BD148"/>
  <c r="BC148"/>
  <c r="BA148"/>
  <c r="G148"/>
  <c r="BB148" s="1"/>
  <c r="BE146"/>
  <c r="BD146"/>
  <c r="BC146"/>
  <c r="BA146"/>
  <c r="G146"/>
  <c r="BB146" s="1"/>
  <c r="BE144"/>
  <c r="BE149" s="1"/>
  <c r="I22" i="2" s="1"/>
  <c r="BD144" i="3"/>
  <c r="BC144"/>
  <c r="BC149" s="1"/>
  <c r="G22" i="2" s="1"/>
  <c r="BA144" i="3"/>
  <c r="G144"/>
  <c r="B22" i="2"/>
  <c r="A22"/>
  <c r="C149" i="3"/>
  <c r="BE141"/>
  <c r="BD141"/>
  <c r="BC141"/>
  <c r="BA141"/>
  <c r="G141"/>
  <c r="BB141" s="1"/>
  <c r="BE140"/>
  <c r="BD140"/>
  <c r="BC140"/>
  <c r="BA140"/>
  <c r="G140"/>
  <c r="BB140" s="1"/>
  <c r="BE139"/>
  <c r="BD139"/>
  <c r="BC139"/>
  <c r="BA139"/>
  <c r="G139"/>
  <c r="BB139" s="1"/>
  <c r="BE138"/>
  <c r="BD138"/>
  <c r="BC138"/>
  <c r="BA138"/>
  <c r="G138"/>
  <c r="BB138" s="1"/>
  <c r="BE136"/>
  <c r="BD136"/>
  <c r="BC136"/>
  <c r="BA136"/>
  <c r="G136"/>
  <c r="BB136" s="1"/>
  <c r="BE135"/>
  <c r="BD135"/>
  <c r="BC135"/>
  <c r="BA135"/>
  <c r="G135"/>
  <c r="BB135" s="1"/>
  <c r="BE134"/>
  <c r="BE142" s="1"/>
  <c r="I21" i="2" s="1"/>
  <c r="BD134" i="3"/>
  <c r="BC134"/>
  <c r="BC142" s="1"/>
  <c r="G21" i="2" s="1"/>
  <c r="BA134" i="3"/>
  <c r="G134"/>
  <c r="B21" i="2"/>
  <c r="A21"/>
  <c r="BA142" i="3"/>
  <c r="E21" i="2" s="1"/>
  <c r="C142" i="3"/>
  <c r="BE131"/>
  <c r="BD131"/>
  <c r="BC131"/>
  <c r="BA131"/>
  <c r="G131"/>
  <c r="BB131" s="1"/>
  <c r="BE129"/>
  <c r="BD129"/>
  <c r="BC129"/>
  <c r="BA129"/>
  <c r="G129"/>
  <c r="BB129" s="1"/>
  <c r="BE127"/>
  <c r="BD127"/>
  <c r="BC127"/>
  <c r="BA127"/>
  <c r="G127"/>
  <c r="B20" i="2"/>
  <c r="A20"/>
  <c r="BE132" i="3"/>
  <c r="I20" i="2" s="1"/>
  <c r="BC132" i="3"/>
  <c r="G20" i="2" s="1"/>
  <c r="BA132" i="3"/>
  <c r="E20" i="2" s="1"/>
  <c r="C132" i="3"/>
  <c r="BE124"/>
  <c r="BD124"/>
  <c r="BC124"/>
  <c r="BA124"/>
  <c r="G124"/>
  <c r="BB124" s="1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D125"/>
  <c r="H19" i="2" s="1"/>
  <c r="G125" i="3"/>
  <c r="B19" i="2"/>
  <c r="A19"/>
  <c r="BE125" i="3"/>
  <c r="I19" i="2" s="1"/>
  <c r="BC125" i="3"/>
  <c r="G19" i="2" s="1"/>
  <c r="BA125" i="3"/>
  <c r="E19" i="2" s="1"/>
  <c r="C125" i="3"/>
  <c r="BE118"/>
  <c r="BD118"/>
  <c r="BC118"/>
  <c r="BA118"/>
  <c r="G118"/>
  <c r="BB118" s="1"/>
  <c r="BE117"/>
  <c r="BD117"/>
  <c r="BC117"/>
  <c r="BA117"/>
  <c r="G117"/>
  <c r="BB117" s="1"/>
  <c r="BE114"/>
  <c r="BD114"/>
  <c r="BC114"/>
  <c r="BA114"/>
  <c r="G114"/>
  <c r="BB114" s="1"/>
  <c r="BE113"/>
  <c r="BD113"/>
  <c r="BC113"/>
  <c r="BA113"/>
  <c r="G113"/>
  <c r="BB113" s="1"/>
  <c r="BE112"/>
  <c r="BD112"/>
  <c r="BD119" s="1"/>
  <c r="H18" i="2" s="1"/>
  <c r="BC112" i="3"/>
  <c r="BA112"/>
  <c r="G112"/>
  <c r="G119" s="1"/>
  <c r="B18" i="2"/>
  <c r="A18"/>
  <c r="BE119" i="3"/>
  <c r="I18" i="2" s="1"/>
  <c r="BC119" i="3"/>
  <c r="G18" i="2" s="1"/>
  <c r="BA119" i="3"/>
  <c r="E18" i="2" s="1"/>
  <c r="C119" i="3"/>
  <c r="BE109"/>
  <c r="BD109"/>
  <c r="BC109"/>
  <c r="BA109"/>
  <c r="G109"/>
  <c r="BB109" s="1"/>
  <c r="BE107"/>
  <c r="BD107"/>
  <c r="BC107"/>
  <c r="BA107"/>
  <c r="G107"/>
  <c r="BB107" s="1"/>
  <c r="BE106"/>
  <c r="BD106"/>
  <c r="BC106"/>
  <c r="BA106"/>
  <c r="G106"/>
  <c r="BB106" s="1"/>
  <c r="BE105"/>
  <c r="BD105"/>
  <c r="BC105"/>
  <c r="BA105"/>
  <c r="G105"/>
  <c r="BB105" s="1"/>
  <c r="BE104"/>
  <c r="BD104"/>
  <c r="BD110" s="1"/>
  <c r="H17" i="2" s="1"/>
  <c r="BC104" i="3"/>
  <c r="BA104"/>
  <c r="G104"/>
  <c r="B17" i="2"/>
  <c r="A17"/>
  <c r="BE110" i="3"/>
  <c r="I17" i="2" s="1"/>
  <c r="BC110" i="3"/>
  <c r="G17" i="2" s="1"/>
  <c r="BA110" i="3"/>
  <c r="E17" i="2" s="1"/>
  <c r="C110" i="3"/>
  <c r="BE100"/>
  <c r="BD100"/>
  <c r="BD102" s="1"/>
  <c r="H16" i="2" s="1"/>
  <c r="BC100" i="3"/>
  <c r="BA100"/>
  <c r="G100"/>
  <c r="G102" s="1"/>
  <c r="B16" i="2"/>
  <c r="A16"/>
  <c r="BE102" i="3"/>
  <c r="I16" i="2" s="1"/>
  <c r="BC102" i="3"/>
  <c r="G16" i="2" s="1"/>
  <c r="BA102" i="3"/>
  <c r="E16" i="2" s="1"/>
  <c r="C102" i="3"/>
  <c r="BE97"/>
  <c r="BD97"/>
  <c r="BD98" s="1"/>
  <c r="H15" i="2" s="1"/>
  <c r="BC97" i="3"/>
  <c r="BB97"/>
  <c r="BB98" s="1"/>
  <c r="F15" i="2" s="1"/>
  <c r="G97" i="3"/>
  <c r="BA97" s="1"/>
  <c r="BA98" s="1"/>
  <c r="E15" i="2" s="1"/>
  <c r="B15"/>
  <c r="A15"/>
  <c r="BE98" i="3"/>
  <c r="I15" i="2" s="1"/>
  <c r="BC98" i="3"/>
  <c r="G15" i="2" s="1"/>
  <c r="C98" i="3"/>
  <c r="BE93"/>
  <c r="BD93"/>
  <c r="BC93"/>
  <c r="BB93"/>
  <c r="G93"/>
  <c r="BA93" s="1"/>
  <c r="BE90"/>
  <c r="BD90"/>
  <c r="BC90"/>
  <c r="BB90"/>
  <c r="G90"/>
  <c r="BA90" s="1"/>
  <c r="BE88"/>
  <c r="BD88"/>
  <c r="BD95" s="1"/>
  <c r="H14" i="2" s="1"/>
  <c r="BC88" i="3"/>
  <c r="BB88"/>
  <c r="BB95" s="1"/>
  <c r="F14" i="2" s="1"/>
  <c r="G88" i="3"/>
  <c r="BA88" s="1"/>
  <c r="B14" i="2"/>
  <c r="A14"/>
  <c r="BE95" i="3"/>
  <c r="I14" i="2" s="1"/>
  <c r="BC95" i="3"/>
  <c r="G14" i="2" s="1"/>
  <c r="C95" i="3"/>
  <c r="BE82"/>
  <c r="BD82"/>
  <c r="BC82"/>
  <c r="BB82"/>
  <c r="G82"/>
  <c r="BA82" s="1"/>
  <c r="BE71"/>
  <c r="BD71"/>
  <c r="BC71"/>
  <c r="BB71"/>
  <c r="G71"/>
  <c r="BA71" s="1"/>
  <c r="BE69"/>
  <c r="BD69"/>
  <c r="BC69"/>
  <c r="BB69"/>
  <c r="G69"/>
  <c r="BA69" s="1"/>
  <c r="BE66"/>
  <c r="BD66"/>
  <c r="BC66"/>
  <c r="BB66"/>
  <c r="G66"/>
  <c r="BA66" s="1"/>
  <c r="BE65"/>
  <c r="BD65"/>
  <c r="BC65"/>
  <c r="BB65"/>
  <c r="G65"/>
  <c r="BA65" s="1"/>
  <c r="BE64"/>
  <c r="BD64"/>
  <c r="BC64"/>
  <c r="BB64"/>
  <c r="G64"/>
  <c r="BA64" s="1"/>
  <c r="BE61"/>
  <c r="BD61"/>
  <c r="BC61"/>
  <c r="BB61"/>
  <c r="G61"/>
  <c r="BA61" s="1"/>
  <c r="BE59"/>
  <c r="BD59"/>
  <c r="BC59"/>
  <c r="BB59"/>
  <c r="G59"/>
  <c r="BA59" s="1"/>
  <c r="BE57"/>
  <c r="BD57"/>
  <c r="BC57"/>
  <c r="BB57"/>
  <c r="G57"/>
  <c r="B13" i="2"/>
  <c r="A13"/>
  <c r="BE86" i="3"/>
  <c r="I13" i="2" s="1"/>
  <c r="BD86" i="3"/>
  <c r="H13" i="2" s="1"/>
  <c r="BC86" i="3"/>
  <c r="G13" i="2" s="1"/>
  <c r="BB86" i="3"/>
  <c r="F13" i="2" s="1"/>
  <c r="C86" i="3"/>
  <c r="BE48"/>
  <c r="BD48"/>
  <c r="BC48"/>
  <c r="BB48"/>
  <c r="G48"/>
  <c r="BA48" s="1"/>
  <c r="BE47"/>
  <c r="BD47"/>
  <c r="BD49" s="1"/>
  <c r="H11" i="2" s="1"/>
  <c r="BC47" i="3"/>
  <c r="BB47"/>
  <c r="BB49" s="1"/>
  <c r="F11" i="2" s="1"/>
  <c r="G47" i="3"/>
  <c r="BA47" s="1"/>
  <c r="B11" i="2"/>
  <c r="A11"/>
  <c r="BE49" i="3"/>
  <c r="I11" i="2" s="1"/>
  <c r="BC49" i="3"/>
  <c r="G11" i="2" s="1"/>
  <c r="G49" i="3"/>
  <c r="C49"/>
  <c r="BE35"/>
  <c r="BD35"/>
  <c r="BC35"/>
  <c r="BB35"/>
  <c r="G35"/>
  <c r="BA35" s="1"/>
  <c r="BE33"/>
  <c r="BD33"/>
  <c r="BC33"/>
  <c r="BB33"/>
  <c r="G33"/>
  <c r="BA33" s="1"/>
  <c r="BE30"/>
  <c r="BD30"/>
  <c r="BC30"/>
  <c r="BB30"/>
  <c r="G30"/>
  <c r="BA30" s="1"/>
  <c r="BE28"/>
  <c r="BD28"/>
  <c r="BC28"/>
  <c r="BB28"/>
  <c r="G28"/>
  <c r="BA28" s="1"/>
  <c r="BE25"/>
  <c r="BD25"/>
  <c r="BC25"/>
  <c r="BB25"/>
  <c r="G25"/>
  <c r="BA25" s="1"/>
  <c r="BE19"/>
  <c r="BD19"/>
  <c r="BD38" s="1"/>
  <c r="H9" i="2" s="1"/>
  <c r="BC19" i="3"/>
  <c r="BB19"/>
  <c r="BB38" s="1"/>
  <c r="F9" i="2" s="1"/>
  <c r="G19" i="3"/>
  <c r="BA19" s="1"/>
  <c r="B9" i="2"/>
  <c r="A9"/>
  <c r="BE38" i="3"/>
  <c r="I9" i="2" s="1"/>
  <c r="BC38" i="3"/>
  <c r="G9" i="2" s="1"/>
  <c r="G38" i="3"/>
  <c r="C38"/>
  <c r="BE14"/>
  <c r="BE17" s="1"/>
  <c r="I8" i="2" s="1"/>
  <c r="BD14" i="3"/>
  <c r="BC14"/>
  <c r="BC17" s="1"/>
  <c r="G8" i="2" s="1"/>
  <c r="BB14" i="3"/>
  <c r="G14"/>
  <c r="BA14" s="1"/>
  <c r="BA17" s="1"/>
  <c r="E8" i="2" s="1"/>
  <c r="B8"/>
  <c r="A8"/>
  <c r="BD17" i="3"/>
  <c r="H8" i="2" s="1"/>
  <c r="BB17" i="3"/>
  <c r="F8" i="2" s="1"/>
  <c r="C17" i="3"/>
  <c r="BE8"/>
  <c r="BD8"/>
  <c r="BD12" s="1"/>
  <c r="H7" i="2" s="1"/>
  <c r="BC8" i="3"/>
  <c r="BB8"/>
  <c r="BB12" s="1"/>
  <c r="F7" i="2" s="1"/>
  <c r="G8" i="3"/>
  <c r="BA8" s="1"/>
  <c r="BA12" s="1"/>
  <c r="E7" i="2" s="1"/>
  <c r="B7"/>
  <c r="A7"/>
  <c r="BE12" i="3"/>
  <c r="I7" i="2" s="1"/>
  <c r="BC12" i="3"/>
  <c r="G7" i="2" s="1"/>
  <c r="C12" i="3"/>
  <c r="E4"/>
  <c r="C4"/>
  <c r="F3"/>
  <c r="C3"/>
  <c r="C2" i="2"/>
  <c r="C1"/>
  <c r="C33" i="1"/>
  <c r="F33" s="1"/>
  <c r="C31"/>
  <c r="C9"/>
  <c r="G7"/>
  <c r="D2"/>
  <c r="C2"/>
  <c r="BA57" i="3" l="1"/>
  <c r="G86"/>
  <c r="BA149"/>
  <c r="E22" i="2" s="1"/>
  <c r="G110" i="3"/>
  <c r="BA176"/>
  <c r="E25" i="2" s="1"/>
  <c r="G132" i="3"/>
  <c r="BD142"/>
  <c r="H21" i="2" s="1"/>
  <c r="BD132" i="3"/>
  <c r="H20" i="2" s="1"/>
  <c r="G142" i="3"/>
  <c r="G12"/>
  <c r="BD149"/>
  <c r="H22" i="2" s="1"/>
  <c r="G17" i="3"/>
  <c r="BA160"/>
  <c r="E23" i="2" s="1"/>
  <c r="BC164" i="3"/>
  <c r="G24" i="2" s="1"/>
  <c r="BA164" i="3"/>
  <c r="E24" i="2" s="1"/>
  <c r="G160" i="3"/>
  <c r="BE160"/>
  <c r="I23" i="2" s="1"/>
  <c r="G28"/>
  <c r="C18" i="1" s="1"/>
  <c r="G149" i="3"/>
  <c r="G164"/>
  <c r="BE164"/>
  <c r="I24" i="2" s="1"/>
  <c r="I28" s="1"/>
  <c r="C21" i="1" s="1"/>
  <c r="BD160" i="3"/>
  <c r="H23" i="2" s="1"/>
  <c r="BD164" i="3"/>
  <c r="H24" i="2" s="1"/>
  <c r="BD176" i="3"/>
  <c r="H25" i="2" s="1"/>
  <c r="BA49" i="3"/>
  <c r="BA38"/>
  <c r="BA86"/>
  <c r="BA95"/>
  <c r="E14" i="2" s="1"/>
  <c r="BB100" i="3"/>
  <c r="BB102" s="1"/>
  <c r="F16" i="2" s="1"/>
  <c r="BB104" i="3"/>
  <c r="BB110" s="1"/>
  <c r="G95"/>
  <c r="G98"/>
  <c r="BB112"/>
  <c r="BB119" s="1"/>
  <c r="F18" i="2" s="1"/>
  <c r="BB125" i="3"/>
  <c r="F19" i="2" s="1"/>
  <c r="BB127" i="3"/>
  <c r="BB132" s="1"/>
  <c r="F20" i="2" s="1"/>
  <c r="BB134" i="3"/>
  <c r="BB142" s="1"/>
  <c r="F21" i="2" s="1"/>
  <c r="BB144" i="3"/>
  <c r="BB149" s="1"/>
  <c r="F22" i="2" s="1"/>
  <c r="BB151" i="3"/>
  <c r="BB160" s="1"/>
  <c r="BB162"/>
  <c r="BB164" s="1"/>
  <c r="F24" i="2" s="1"/>
  <c r="BB166" i="3"/>
  <c r="BB176" s="1"/>
  <c r="BB178"/>
  <c r="BB180" s="1"/>
  <c r="F26" i="2" s="1"/>
  <c r="H28" l="1"/>
  <c r="C17" i="1" s="1"/>
  <c r="F28" i="2"/>
  <c r="C16" i="1" s="1"/>
  <c r="E28" i="2"/>
  <c r="G34" s="1"/>
  <c r="I34" s="1"/>
  <c r="G16" i="1" s="1"/>
  <c r="C15"/>
  <c r="C19"/>
  <c r="C22"/>
  <c r="G40" i="2" l="1"/>
  <c r="I40" s="1"/>
  <c r="G33"/>
  <c r="I33" s="1"/>
  <c r="G39"/>
  <c r="I39" s="1"/>
  <c r="G21" i="1" s="1"/>
  <c r="G38" i="2"/>
  <c r="I38" s="1"/>
  <c r="G20" i="1" s="1"/>
  <c r="G37" i="2"/>
  <c r="I37" s="1"/>
  <c r="G19" i="1" s="1"/>
  <c r="G35" i="2"/>
  <c r="I35" s="1"/>
  <c r="G17" i="1" s="1"/>
  <c r="G36" i="2"/>
  <c r="I36" s="1"/>
  <c r="G18" i="1" s="1"/>
  <c r="G15" l="1"/>
  <c r="H41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<sst xmlns="http://schemas.openxmlformats.org/spreadsheetml/2006/main" count="549" uniqueCount="361">
  <si>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</si>
  <si>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</si>
  <si>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</si>
  <si>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</si>
  <si>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</si>
  <si>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</si>
  <si>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</si>
  <si>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</si>
  <si>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</si>
  <si>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</si>
  <si>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</si>
  <si>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</si>
  <si>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</si>
  <si>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</si>
  <si>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</si>
  <si>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</si>
  <si>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</si>
  <si>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</si>
  <si>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</si>
  <si>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</si>
  <si>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</si>
  <si>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</si>
  <si>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</si>
  <si>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</si>
  <si>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</si>
  <si>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</si>
  <si>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</si>
  <si>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</si>
  <si>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</si>
  <si>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</si>
  <si>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</si>
  <si>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</si>
  <si>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</si>
  <si>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</si>
  <si>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</si>
  <si>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</si>
  <si>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</si>
  <si>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</si>
  <si>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</si>
  <si>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</si>
  <si>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</si>
  <si>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</si>
  <si>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</si>
  <si>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</si>
  <si>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</si>
  <si>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</si>
  <si>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</si>
  <si>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</si>
  <si>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</si>
  <si>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</si>
  <si>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</si>
  <si>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</si>
  <si>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</si>
  <si>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</si>
  <si>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</si>
  <si>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</si>
  <si>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</si>
  <si>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</si>
  <si>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</si>
  <si>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</si>
  <si>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</si>
  <si>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</si>
  <si>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</si>
  <si>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</si>
  <si>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</si>
  <si>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</si>
  <si>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</si>
  <si>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</si>
  <si>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</si>
  <si>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</si>
  <si>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</si>
  <si>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</si>
  <si>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</si>
  <si>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</si>
  <si>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</si>
  <si>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</si>
  <si>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</si>
  <si>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</si>
  <si>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42014b</t>
  </si>
  <si>
    <t>REKONSTRUKCE OCELANA Závodní, ostatní</t>
  </si>
  <si>
    <t>1014A</t>
  </si>
  <si>
    <t>01</t>
  </si>
  <si>
    <t>Učebny</t>
  </si>
  <si>
    <t>Práce HSV a PSV</t>
  </si>
  <si>
    <t>3</t>
  </si>
  <si>
    <t>Svislé a kompletní konstrukce</t>
  </si>
  <si>
    <t>310239211R00</t>
  </si>
  <si>
    <t xml:space="preserve">Zazdívka otvorů plochy do 4 m2 cihlami na MVC </t>
  </si>
  <si>
    <t>m3</t>
  </si>
  <si>
    <t>m.127:0,90*2,50*0,45</t>
  </si>
  <si>
    <t>m.126:1,10*2,07*0,45</t>
  </si>
  <si>
    <t>m.200c:1,20*2,20*0,30</t>
  </si>
  <si>
    <t>4</t>
  </si>
  <si>
    <t>Vodorovné konstrukce</t>
  </si>
  <si>
    <t>416021121R00</t>
  </si>
  <si>
    <t xml:space="preserve">Podhledy SDK, kovová.kce CD. 1x deska RB 12,5 mm </t>
  </si>
  <si>
    <t>m2</t>
  </si>
  <si>
    <t>maska rozvodů ZT pod stropem, "kufr" m.č.126:(7,10+5,63)*(0,90+0,30)</t>
  </si>
  <si>
    <t>ve výšce podchozí 1900mm, obálka š.300 a výšky 900 mm přilep.na zeď:</t>
  </si>
  <si>
    <t>61</t>
  </si>
  <si>
    <t>Upravy povrchů vnitřní</t>
  </si>
  <si>
    <t>611421331R00</t>
  </si>
  <si>
    <t>8,36*3,92</t>
  </si>
  <si>
    <t>612421331R00</t>
  </si>
  <si>
    <t>m.250b:(8,15+4,00)*2*3,20-0,90*2,50-1,00*2,00-1,49*1,74*2</t>
  </si>
  <si>
    <t>m.127:0,24*(8,15*2+4,00*2)</t>
  </si>
  <si>
    <t>612421615R00</t>
  </si>
  <si>
    <t xml:space="preserve">Omítka vnitřní zdiva, MVC, hrubá zatřená </t>
  </si>
  <si>
    <t>m.127 pod obklad:1,40*(8,15*2+4,00*2)-1,00*1,40-0,90*1,00-2*1,49*0,24</t>
  </si>
  <si>
    <t>612421637R00</t>
  </si>
  <si>
    <t xml:space="preserve">Omítka vnitřní zdiva, MVC, štuková </t>
  </si>
  <si>
    <t>m.126 po otvoru:1,10*2,10*2</t>
  </si>
  <si>
    <t>m.200c po otvoru:1,20*2,20*2+0,90*1,95*2</t>
  </si>
  <si>
    <t>612433211R00</t>
  </si>
  <si>
    <t xml:space="preserve">Omítka sanační střední zasolení, jednovrstvá,15 mm </t>
  </si>
  <si>
    <t>m.127 do výšky 116 cm:8,15*2*1,16+4,00*1,16*2-1,00*1,16</t>
  </si>
  <si>
    <t>612471413R00</t>
  </si>
  <si>
    <t xml:space="preserve">Úprava vnitřních stěn aktivovaným štukem s přísad. </t>
  </si>
  <si>
    <t>m.127 od 1,16 do 3,20m:(8,15+4,00)*2*2,04-0,90*0,89-2*1,49*1,74</t>
  </si>
  <si>
    <t>64</t>
  </si>
  <si>
    <t>Výplně otvorů</t>
  </si>
  <si>
    <t>642944121RT5</t>
  </si>
  <si>
    <t>Osazení ocelových zárubní dodatečně do 2,5 m2. včetně dodávky zárubně CgH  90x197x11 cm</t>
  </si>
  <si>
    <t>kus</t>
  </si>
  <si>
    <t>642944121RT6</t>
  </si>
  <si>
    <t>Osazení ocelových zárubní dodatečně do 2,5 m2. včetně dodávky zárubně CgH 110x197x11 cm</t>
  </si>
  <si>
    <t>96</t>
  </si>
  <si>
    <t>Bourání konstrukcí</t>
  </si>
  <si>
    <t>962031132R00</t>
  </si>
  <si>
    <t>Bourání příček cihelných tl. 10 cm m.č.200b, 250c</t>
  </si>
  <si>
    <t>ve WC vč.zárubně:3*1,10*3,20</t>
  </si>
  <si>
    <t>962036112R00</t>
  </si>
  <si>
    <t xml:space="preserve">DMTZ SDK příčky, 1x kov.kce., 1x opláštěné 12,5 mm </t>
  </si>
  <si>
    <t>m.č.207:3,15*(2,68+2,15)</t>
  </si>
  <si>
    <t>965081713RT1</t>
  </si>
  <si>
    <t>Bourání dlaždic keramických tl. 1 cm, nad 1 m2 ručně dlaždice keramické</t>
  </si>
  <si>
    <t>WC:3,60*3</t>
  </si>
  <si>
    <t>vchod:4,20*1,80</t>
  </si>
  <si>
    <t>968061125R00</t>
  </si>
  <si>
    <t>Vyvěšení dřevěných dveřních křídel pl. do 2 m2 200b, 250c</t>
  </si>
  <si>
    <t>968061126R00</t>
  </si>
  <si>
    <t>Vyvěšení dřevěných dveřních křídel pl. nad 2 m2 m.126, 200b, 250c, 200 c</t>
  </si>
  <si>
    <t>968072455R00</t>
  </si>
  <si>
    <t>Vybourání kovových dveřních zárubní pl. do 2 m2 200c</t>
  </si>
  <si>
    <t>200c:0,80*1,90</t>
  </si>
  <si>
    <t>200,250:0,80*1,97*2</t>
  </si>
  <si>
    <t>968072456R00</t>
  </si>
  <si>
    <t>Vybourání kovových dveřních zárubní pl. nad 2 m2 m.126, 200b, 250c, 200c</t>
  </si>
  <si>
    <t>0,90*1,97+1,10*1,97*2 +1,10*2,10</t>
  </si>
  <si>
    <t>969011121R00</t>
  </si>
  <si>
    <t xml:space="preserve">Vybourání vodovod., plynového vedení DN do 52 mm </t>
  </si>
  <si>
    <t>m</t>
  </si>
  <si>
    <t>96.1</t>
  </si>
  <si>
    <t>Manipulace s vybour.hmotami a sutí, naložení,odvoz na skládku, uložení, poplatek</t>
  </si>
  <si>
    <t>t</t>
  </si>
  <si>
    <t>97</t>
  </si>
  <si>
    <t>Prorážení otvorů</t>
  </si>
  <si>
    <t>978013191R00</t>
  </si>
  <si>
    <t xml:space="preserve">Otlučení omítek vnitřních stěn v rozsahu do 100 % </t>
  </si>
  <si>
    <t>m.127 do výšky 116 cm:(8,15+4,00)*2*1,16-0,90*1,16</t>
  </si>
  <si>
    <t>978059531R00</t>
  </si>
  <si>
    <t xml:space="preserve">Odsekání vnitřních obkladů stěn nad 2 m2 </t>
  </si>
  <si>
    <t>WC:31,50</t>
  </si>
  <si>
    <t>m.127:(8,15+4,00)*2*1,40</t>
  </si>
  <si>
    <t>978071521R00</t>
  </si>
  <si>
    <t xml:space="preserve">Odsekání omítky a izol. desek tl. 5 cm nad 1 m2 </t>
  </si>
  <si>
    <t>celá m.250b (Akulit):8,36*3,92+(8,36+3,92)*2*3,20-1,49*1,74*2-1,00*2,05</t>
  </si>
  <si>
    <t>99</t>
  </si>
  <si>
    <t>Staveništní přesun hmot</t>
  </si>
  <si>
    <t>999281111R00</t>
  </si>
  <si>
    <t xml:space="preserve">Přesun hmot pro opravy a údržbu do výšky 25 m </t>
  </si>
  <si>
    <t>711</t>
  </si>
  <si>
    <t>Izolace proti vodě</t>
  </si>
  <si>
    <t>711.1</t>
  </si>
  <si>
    <t>Injektáž vrty zvenku dovnitř 30°,dl.do 50 cm tlaková</t>
  </si>
  <si>
    <t>bm</t>
  </si>
  <si>
    <t>severní a západní stěna:19,50+9,90</t>
  </si>
  <si>
    <t>722</t>
  </si>
  <si>
    <t>722173601R00</t>
  </si>
  <si>
    <t xml:space="preserve">Potrubí FRIATHERM starr (c-PVC)  d 16x2,0 mm </t>
  </si>
  <si>
    <t>722181211RT6</t>
  </si>
  <si>
    <t>Izolace návleková MIRELON PRO tl. stěny 6 mm vnitřní průměr 18 mm</t>
  </si>
  <si>
    <t>722190831R00</t>
  </si>
  <si>
    <t xml:space="preserve">Demontáž potrubí z olověných trubek DN 20 </t>
  </si>
  <si>
    <t>722280106R00</t>
  </si>
  <si>
    <t xml:space="preserve">Tlaková zkouška vodovodního potrubí DN 32 </t>
  </si>
  <si>
    <t>998722202R00</t>
  </si>
  <si>
    <t xml:space="preserve">Přesun hmot pro vnitřní vodovod, výšky do 12 m </t>
  </si>
  <si>
    <t>725</t>
  </si>
  <si>
    <t>Zařizovací předměty</t>
  </si>
  <si>
    <t>725110811R00</t>
  </si>
  <si>
    <t xml:space="preserve">Demontáž klozetů splachovacích </t>
  </si>
  <si>
    <t>soubor</t>
  </si>
  <si>
    <t>725112174U00</t>
  </si>
  <si>
    <t>725211701U00</t>
  </si>
  <si>
    <t>725819401R00</t>
  </si>
  <si>
    <t xml:space="preserve">Montáž ventilu rohového s trubičkou G 1/2 </t>
  </si>
  <si>
    <t>725820801R00</t>
  </si>
  <si>
    <t xml:space="preserve">Demontáž baterie nástěnné do G 3/4 </t>
  </si>
  <si>
    <t>725823511RT1</t>
  </si>
  <si>
    <t>998725202R00</t>
  </si>
  <si>
    <t xml:space="preserve">Přesun hmot pro zařizovací předměty, výšky do 12 m </t>
  </si>
  <si>
    <t>735</t>
  </si>
  <si>
    <t>Otopná tělesa</t>
  </si>
  <si>
    <t>735111350R00</t>
  </si>
  <si>
    <t>735118110R00</t>
  </si>
  <si>
    <t xml:space="preserve">Tlaková zkouška otopných těles litinových - vodou </t>
  </si>
  <si>
    <t>735211813R00</t>
  </si>
  <si>
    <t>998735202R00</t>
  </si>
  <si>
    <t xml:space="preserve">Přesun hmot pro otopná tělesa, výšky do 12 m </t>
  </si>
  <si>
    <t>762</t>
  </si>
  <si>
    <t>Konstrukce tesařské</t>
  </si>
  <si>
    <t>762512245RT4</t>
  </si>
  <si>
    <t>Položení podlah pod PVC šroubováním včetně dodávky, deska Cetris tl. 16 mm</t>
  </si>
  <si>
    <t>2.NP celé mimo schodiště:9,92*19,22-5,62*3,87-19,22*0,30-0,30*(7,22+5,62*2)</t>
  </si>
  <si>
    <t>762841822U00</t>
  </si>
  <si>
    <t xml:space="preserve">Dmtž podhled -60° desky tvrdé </t>
  </si>
  <si>
    <t>m.127 strop obklad Akulit:8,15*4,00</t>
  </si>
  <si>
    <t>998762202R00</t>
  </si>
  <si>
    <t xml:space="preserve">Přesun hmot pro tesařské konstrukce, výšky do 12 m </t>
  </si>
  <si>
    <t>766</t>
  </si>
  <si>
    <t>Konstrukce truhlářské</t>
  </si>
  <si>
    <t>611.1</t>
  </si>
  <si>
    <t>dodávka a zabudování nadsvětlíku, dřevěný rám 110x115 cm, jednoduché zasklení, m.200b,250c</t>
  </si>
  <si>
    <t>766411811R00</t>
  </si>
  <si>
    <t xml:space="preserve">Demontáž obložení stěn panely velikosti do 1,5 m2 </t>
  </si>
  <si>
    <t>m.127:(8,15+4,00)*2*3,20-0,90*2,50-1,00*2,00-1,49*1,74*2</t>
  </si>
  <si>
    <t>766411822R00</t>
  </si>
  <si>
    <t xml:space="preserve">Demontáž podkladových roštů obložení stěn </t>
  </si>
  <si>
    <t>766421822R00</t>
  </si>
  <si>
    <t xml:space="preserve">Demontáž podkladových roštů obložení podhledů </t>
  </si>
  <si>
    <t>766661122R00</t>
  </si>
  <si>
    <t xml:space="preserve">Montáž dveří do zárubně,otevíravých 1kř.nad 0,8 m </t>
  </si>
  <si>
    <t>998766202R00</t>
  </si>
  <si>
    <t xml:space="preserve">Přesun hmot pro truhlářské konstr., výšky do 12 m </t>
  </si>
  <si>
    <t>767</t>
  </si>
  <si>
    <t>Konstrukce zámečnické</t>
  </si>
  <si>
    <t>767122811R00</t>
  </si>
  <si>
    <t xml:space="preserve">Demontáž stěn s drátěnou sítí šroubovaných </t>
  </si>
  <si>
    <t>200,250:1,90*1,92+1,57*2,00</t>
  </si>
  <si>
    <t>767662210R00</t>
  </si>
  <si>
    <t xml:space="preserve">Montáž mříží otvíravých </t>
  </si>
  <si>
    <t>dveře ocelové,rposuvné,horní závěs,mříž,pletivo:0,80*2,00*4+1,00*1,95*2</t>
  </si>
  <si>
    <t>767.1</t>
  </si>
  <si>
    <t>Výroba a dodání závěsných posuvných mřížových dveří s pletivem, vč.kolenice pojezdu</t>
  </si>
  <si>
    <t>kmpl</t>
  </si>
  <si>
    <t>776</t>
  </si>
  <si>
    <t>Podlahy povlakové</t>
  </si>
  <si>
    <t>776421100RU1</t>
  </si>
  <si>
    <t>Lepení podlahových soklíků z měkčeného PVC včetně dodávky soklíku PVC</t>
  </si>
  <si>
    <t>776511810RT2</t>
  </si>
  <si>
    <t>Odstranění PVC podlah lepených bez podložky z ploch 10 - 20 m2</t>
  </si>
  <si>
    <t>126,127:8,15*4,00+5,63*5,80</t>
  </si>
  <si>
    <t>200,200c,201,207:3,82*7,22+1,58*2,05+8,37*4,00+7,55*5,62+3,69*4,00+6,87*4,00</t>
  </si>
  <si>
    <t>250,250b,251,252a:7,22*3,82+8,36*3,92+5,00*4,00+5,57*4,00</t>
  </si>
  <si>
    <t>chodba 2.NP:7,22*1,50</t>
  </si>
  <si>
    <t>776521100RU2</t>
  </si>
  <si>
    <t>998776202R00</t>
  </si>
  <si>
    <t xml:space="preserve">Přesun hmot pro podlahy povlakové, výšky do 12 m </t>
  </si>
  <si>
    <t>777</t>
  </si>
  <si>
    <t>Podlahy ze syntetických hmot</t>
  </si>
  <si>
    <t>777551932U00</t>
  </si>
  <si>
    <t xml:space="preserve">Opr podlaha stěrka Teralit R tl-3mm </t>
  </si>
  <si>
    <t>998777202R00</t>
  </si>
  <si>
    <t xml:space="preserve">Přesun hmot pro podlahy syntetické, výšky do 12 m </t>
  </si>
  <si>
    <t>781</t>
  </si>
  <si>
    <t>Obklady keramické</t>
  </si>
  <si>
    <t>781415015R00</t>
  </si>
  <si>
    <t>WC:13,50*3</t>
  </si>
  <si>
    <t>597813629</t>
  </si>
  <si>
    <t>71,50*1,10</t>
  </si>
  <si>
    <t>998781202R00</t>
  </si>
  <si>
    <t xml:space="preserve">Přesun hmot pro obklady keramické, výšky do 12 m </t>
  </si>
  <si>
    <t>783</t>
  </si>
  <si>
    <t>Nátěry</t>
  </si>
  <si>
    <t>783292002R00</t>
  </si>
  <si>
    <t>Nátěr disperzní kovových konstrukcí 1+ 2x email zárubně</t>
  </si>
  <si>
    <t>0,31*(4,90+2*5,10)</t>
  </si>
  <si>
    <t>784</t>
  </si>
  <si>
    <t>Malby</t>
  </si>
  <si>
    <t>784191101R00</t>
  </si>
  <si>
    <t xml:space="preserve">Penetrace podkladu univerzální Primalex 1x </t>
  </si>
  <si>
    <t>m.126 vč. "kufru", špaleta místo plochy okna:(7,10+5,63)*2*3,20-1,0*2,0</t>
  </si>
  <si>
    <t>stropy:4,00*8,15+5,63*7,10</t>
  </si>
  <si>
    <t>784195112R00</t>
  </si>
  <si>
    <t xml:space="preserve">Malba tekutá Primalex Standard, bílá, 2 x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</si>
  <si>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</si>
  <si>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</si>
  <si>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</si>
  <si>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</si>
  <si>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</si>
  <si>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</si>
  <si>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</si>
  <si>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</si>
  <si>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 xml:space="preserve">Úprava váp.omítek stropů do 30% plochy - štukových </t>
  </si>
  <si>
    <t xml:space="preserve">Úprava vápen.omítek stěn do 30 % pl. - štukových </t>
  </si>
  <si>
    <t>Montáž obkladů stěn, porovin.,tmel, 20x20,30x15 cm vč.spárování</t>
  </si>
  <si>
    <t>Obkládačka 19,8x19,8 bílá mat</t>
  </si>
  <si>
    <t>Lepení povlakových podlah z pásů PVC na Chemopren včetně podlahoviny, tl. 2,0 mm</t>
  </si>
  <si>
    <t>Dveře vnitřní hladké plné 1 kříd. 110x197 lak 126</t>
  </si>
  <si>
    <t xml:space="preserve">D+M Umývátko keram stěnové 400 mm </t>
  </si>
  <si>
    <t>D+M Baterie umyvadlová stoján. ruční,pro studenou vodu standardní</t>
  </si>
  <si>
    <t xml:space="preserve">Demontáž stávajích otopných těles </t>
  </si>
  <si>
    <t>Vnitřní vodovod+ kanalizace</t>
  </si>
  <si>
    <t>D+M Klozet kombi hlub spl odpad šikmý  vč.svodného kanalizačního potrubí</t>
  </si>
  <si>
    <t>Revize a rekonstrukce venkovní kanalizace</t>
  </si>
  <si>
    <t>VL</t>
  </si>
  <si>
    <t>Úprava podkladní vrstvy pod povlakové krytiny</t>
  </si>
  <si>
    <t>610991111R00</t>
  </si>
  <si>
    <t xml:space="preserve">Zakrývání výplní vnitřních otvorů </t>
  </si>
  <si>
    <t>612475111RT1</t>
  </si>
  <si>
    <t>Omítka vnitřních stěn Hasit vápenocem. jednovrstvá tloušťka vrstvy 5 mm</t>
  </si>
  <si>
    <t>0,20*(15*1,50+28*1,74+2*2,00)</t>
  </si>
  <si>
    <t>0,15*(3*0,90+4*1,43+2*1,50+3*0,53+6*0,82)</t>
  </si>
  <si>
    <t>62</t>
  </si>
  <si>
    <t>Úpravy povrchů vnější</t>
  </si>
  <si>
    <t>S 62.1</t>
  </si>
  <si>
    <t xml:space="preserve">Začišťovací APU okenní liště pro ETICS, venek </t>
  </si>
  <si>
    <t>620991121R00</t>
  </si>
  <si>
    <t xml:space="preserve">Zakrývání výplní vnějších otvorů z lešení </t>
  </si>
  <si>
    <t>1,49*1,74*14</t>
  </si>
  <si>
    <t>1,49*2,00+0,90*1,50</t>
  </si>
  <si>
    <t>0,90*1,43*2+0,53*0,82*3</t>
  </si>
  <si>
    <t>62 Úpravy povrchů vnější</t>
  </si>
  <si>
    <t>94</t>
  </si>
  <si>
    <t>Lešení a stavební výtahy</t>
  </si>
  <si>
    <t>941941031RT4</t>
  </si>
  <si>
    <t>Montáž lešení leh.řad.s podlahami,š.do 1 m, H 10 m lešení SPRINT</t>
  </si>
  <si>
    <t>941941191RT4</t>
  </si>
  <si>
    <t>Příplatek za každý měsíc použití lešení k pol.1031 lešení SPRINT</t>
  </si>
  <si>
    <t>31,30*10,00</t>
  </si>
  <si>
    <t>941941831RT4</t>
  </si>
  <si>
    <t>Demontáž lešení leh.řad.s podlahami,š.1 m, H 10 m lešení SPRINT</t>
  </si>
  <si>
    <t>962081131R00</t>
  </si>
  <si>
    <t xml:space="preserve">Bourání příček ze skleněných tvárnic tl. 10 cm </t>
  </si>
  <si>
    <t>968061112R00</t>
  </si>
  <si>
    <t xml:space="preserve">Vyvěšení dřevěných okenních křídel pl. do 1,5 m2 </t>
  </si>
  <si>
    <t>968062354R00</t>
  </si>
  <si>
    <t xml:space="preserve">Vybourání dřevěných rámů oken dvojitých pl. 1 m2 </t>
  </si>
  <si>
    <t>3*0,53*0,82</t>
  </si>
  <si>
    <t>968062355R00</t>
  </si>
  <si>
    <t xml:space="preserve">Vybourání dřevěných rámů oken dvojitých pl. 2 m2 </t>
  </si>
  <si>
    <t>2*0,90*1,43</t>
  </si>
  <si>
    <t>968062356R00</t>
  </si>
  <si>
    <t xml:space="preserve">Vybourání dřevěných rámů oken dvojitých pl. 4 m2 </t>
  </si>
  <si>
    <t>15*1,49*1,74+1,49*2,00</t>
  </si>
  <si>
    <t>Vybourání kovových dveřních zárubní pl. do 2 m2 WC m.č.5</t>
  </si>
  <si>
    <t>vybourání vstup.dveří 2 kř.vč.zárubně s nadsvětl. 1,50*3,00 m</t>
  </si>
  <si>
    <t>R 95.2</t>
  </si>
  <si>
    <t>Manipulace s dřevěnými okny po vybourání, vysklení na stavbě, likvidace na skládce dle z.185/2001Sb.</t>
  </si>
  <si>
    <t>1,30+2,57+41,87</t>
  </si>
  <si>
    <t>dveře venk.vchodové:4,50</t>
  </si>
  <si>
    <t>781775008RT2</t>
  </si>
  <si>
    <t>Obklad vnější keram. režný hladký 250x65, tmel Flexkleber (Knauf)</t>
  </si>
  <si>
    <t>31,52*0,30</t>
  </si>
  <si>
    <t>59777100</t>
  </si>
  <si>
    <t>Obklad. fasádní glazovaný Alit 250x65x8 1barva</t>
  </si>
  <si>
    <t>9,45*1,1</t>
  </si>
  <si>
    <t>D+M Tělesa otopná litinová +nátěr,  vč.termoventilů (m.č.126, šatny, WC)</t>
  </si>
  <si>
    <t>63</t>
  </si>
  <si>
    <t>Upravy povrchů vnější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</si>
</sst>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theme="0"/>
        <bgColor rgb="FF00000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4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17" fillId="4" borderId="59" xfId="1" applyFont="1" applyFill="1" applyBorder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2" fillId="5" borderId="10" xfId="1" applyNumberFormat="1" applyFont="1" applyFill="1" applyBorder="1" applyAlignment="1">
      <alignment horizontal="left"/>
    </xf>
    <xf numFmtId="0" fontId="22" fillId="5" borderId="15" xfId="1" applyFont="1" applyFill="1" applyBorder="1"/>
    <xf numFmtId="0" fontId="3" fillId="5" borderId="9" xfId="1" applyFont="1" applyFill="1" applyBorder="1" applyAlignment="1">
      <alignment horizontal="center"/>
    </xf>
    <xf numFmtId="4" fontId="3" fillId="5" borderId="9" xfId="1" applyNumberFormat="1" applyFont="1" applyFill="1" applyBorder="1" applyAlignment="1">
      <alignment horizontal="right"/>
    </xf>
    <xf numFmtId="4" fontId="3" fillId="5" borderId="8" xfId="1" applyNumberFormat="1" applyFont="1" applyFill="1" applyBorder="1" applyAlignment="1">
      <alignment horizontal="right"/>
    </xf>
    <xf numFmtId="4" fontId="4" fillId="5" borderId="10" xfId="1" applyNumberFormat="1" applyFont="1" applyFill="1" applyBorder="1"/>
    <xf numFmtId="0" fontId="17" fillId="4" borderId="59" xfId="1" applyFont="1" applyFill="1" applyBorder="1" applyAlignment="1">
      <alignment horizontal="center" vertical="top"/>
    </xf>
    <xf numFmtId="0" fontId="5" fillId="4" borderId="56" xfId="1" applyFont="1" applyFill="1" applyBorder="1" applyAlignment="1">
      <alignment horizontal="center"/>
    </xf>
    <xf numFmtId="0" fontId="3" fillId="4" borderId="10" xfId="1" applyFont="1" applyFill="1" applyBorder="1" applyAlignment="1">
      <alignment horizontal="center"/>
    </xf>
    <xf numFmtId="0" fontId="4" fillId="4" borderId="56" xfId="1" applyFont="1" applyFill="1" applyBorder="1" applyAlignment="1">
      <alignment horizontal="center"/>
    </xf>
    <xf numFmtId="0" fontId="3" fillId="6" borderId="10" xfId="1" applyFont="1" applyFill="1" applyBorder="1" applyAlignment="1">
      <alignment horizontal="center"/>
    </xf>
    <xf numFmtId="0" fontId="10" fillId="4" borderId="0" xfId="1" applyFill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5" workbookViewId="0">
      <selection activeCell="C32" sqref="C3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1</v>
      </c>
      <c r="D2" s="5" t="str">
        <f>Rekapitulace!G2</f>
        <v>Práce HSV a PSV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81</v>
      </c>
      <c r="B5" s="18"/>
      <c r="C5" s="19" t="s">
        <v>82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206"/>
      <c r="D8" s="206"/>
      <c r="E8" s="207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06">
        <f>Projektant</f>
        <v>0</v>
      </c>
      <c r="D9" s="206"/>
      <c r="E9" s="207"/>
      <c r="F9" s="13"/>
      <c r="G9" s="34"/>
      <c r="H9" s="35"/>
    </row>
    <row r="10" spans="1:57">
      <c r="A10" s="29" t="s">
        <v>15</v>
      </c>
      <c r="B10" s="13"/>
      <c r="C10" s="206"/>
      <c r="D10" s="206"/>
      <c r="E10" s="206"/>
      <c r="F10" s="36"/>
      <c r="G10" s="37"/>
      <c r="H10" s="38"/>
    </row>
    <row r="11" spans="1:57" ht="13.5" customHeight="1">
      <c r="A11" s="29" t="s">
        <v>16</v>
      </c>
      <c r="B11" s="13"/>
      <c r="C11" s="206"/>
      <c r="D11" s="206"/>
      <c r="E11" s="206"/>
      <c r="F11" s="39" t="s">
        <v>17</v>
      </c>
      <c r="G11" s="40" t="s">
        <v>80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08"/>
      <c r="D12" s="208"/>
      <c r="E12" s="208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171384.96989000001</v>
      </c>
      <c r="D15" s="57" t="str">
        <f>Rekapitulace!A33</f>
        <v>Ztížené výrobní podmínky</v>
      </c>
      <c r="E15" s="58"/>
      <c r="F15" s="59"/>
      <c r="G15" s="56">
        <f>Rekapitulace!I33</f>
        <v>0</v>
      </c>
    </row>
    <row r="16" spans="1:57" ht="15.95" customHeight="1">
      <c r="A16" s="54" t="s">
        <v>24</v>
      </c>
      <c r="B16" s="55" t="s">
        <v>25</v>
      </c>
      <c r="C16" s="56">
        <f>PSV</f>
        <v>503541.99965803995</v>
      </c>
      <c r="D16" s="9" t="str">
        <f>Rekapitulace!A34</f>
        <v>Oborová přirážka</v>
      </c>
      <c r="E16" s="60"/>
      <c r="F16" s="61"/>
      <c r="G16" s="56">
        <f>Rekapitulace!I34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Rekapitulace!A35</f>
        <v>Přesun stavebních kapacit</v>
      </c>
      <c r="E17" s="60"/>
      <c r="F17" s="61"/>
      <c r="G17" s="56">
        <f>Rekapitulace!I35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Rekapitulace!A36</f>
        <v>Mimostaveništní doprava</v>
      </c>
      <c r="E18" s="60"/>
      <c r="F18" s="61"/>
      <c r="G18" s="56">
        <f>Rekapitulace!I36</f>
        <v>0</v>
      </c>
    </row>
    <row r="19" spans="1:7" ht="15.95" customHeight="1">
      <c r="A19" s="64" t="s">
        <v>30</v>
      </c>
      <c r="B19" s="55"/>
      <c r="C19" s="56">
        <f>SUM(C15:C18)</f>
        <v>674926.96954803995</v>
      </c>
      <c r="D19" s="9" t="str">
        <f>Rekapitulace!A37</f>
        <v>Zařízení staveniště</v>
      </c>
      <c r="E19" s="60"/>
      <c r="F19" s="61"/>
      <c r="G19" s="56">
        <f>Rekapitulace!I37</f>
        <v>0</v>
      </c>
    </row>
    <row r="20" spans="1:7" ht="15.95" customHeight="1">
      <c r="A20" s="64"/>
      <c r="B20" s="55"/>
      <c r="C20" s="56"/>
      <c r="D20" s="9" t="str">
        <f>Rekapitulace!A38</f>
        <v>Provoz investora</v>
      </c>
      <c r="E20" s="60"/>
      <c r="F20" s="61"/>
      <c r="G20" s="56">
        <f>Rekapitulace!I38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Rekapitulace!A39</f>
        <v>Kompletační činnost (IČD)</v>
      </c>
      <c r="E21" s="60"/>
      <c r="F21" s="61"/>
      <c r="G21" s="56">
        <f>Rekapitulace!I39</f>
        <v>0</v>
      </c>
    </row>
    <row r="22" spans="1:7" ht="15.95" customHeight="1">
      <c r="A22" s="65" t="s">
        <v>32</v>
      </c>
      <c r="B22" s="66"/>
      <c r="C22" s="56">
        <f>C19+C21</f>
        <v>674926.96954803995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09" t="s">
        <v>34</v>
      </c>
      <c r="B23" s="210"/>
      <c r="C23" s="67">
        <f>C22+G23</f>
        <v>674926.96954803995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11">
        <f>C23-F32</f>
        <v>674926.96954803995</v>
      </c>
      <c r="G30" s="212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11">
        <f>ROUND(PRODUCT(F30,C31/100),0)</f>
        <v>141735</v>
      </c>
      <c r="G31" s="212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211">
        <v>0</v>
      </c>
      <c r="G32" s="212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211">
        <f>ROUND(PRODUCT(F32,C33/100),0)</f>
        <v>0</v>
      </c>
      <c r="G33" s="212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13">
        <f>ROUND(SUM(F30:F33),0)</f>
        <v>816662</v>
      </c>
      <c r="G34" s="214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05"/>
      <c r="C37" s="205"/>
      <c r="D37" s="205"/>
      <c r="E37" s="205"/>
      <c r="F37" s="205"/>
      <c r="G37" s="205"/>
      <c r="H37" t="s">
        <v>6</v>
      </c>
    </row>
    <row r="38" spans="1:8" ht="12.75" customHeight="1">
      <c r="A38" s="96"/>
      <c r="B38" s="205"/>
      <c r="C38" s="205"/>
      <c r="D38" s="205"/>
      <c r="E38" s="205"/>
      <c r="F38" s="205"/>
      <c r="G38" s="205"/>
      <c r="H38" t="s">
        <v>6</v>
      </c>
    </row>
    <row r="39" spans="1:8">
      <c r="A39" s="96"/>
      <c r="B39" s="205"/>
      <c r="C39" s="205"/>
      <c r="D39" s="205"/>
      <c r="E39" s="205"/>
      <c r="F39" s="205"/>
      <c r="G39" s="205"/>
      <c r="H39" t="s">
        <v>6</v>
      </c>
    </row>
    <row r="40" spans="1:8">
      <c r="A40" s="96"/>
      <c r="B40" s="205"/>
      <c r="C40" s="205"/>
      <c r="D40" s="205"/>
      <c r="E40" s="205"/>
      <c r="F40" s="205"/>
      <c r="G40" s="205"/>
      <c r="H40" t="s">
        <v>6</v>
      </c>
    </row>
    <row r="41" spans="1:8">
      <c r="A41" s="96"/>
      <c r="B41" s="205"/>
      <c r="C41" s="205"/>
      <c r="D41" s="205"/>
      <c r="E41" s="205"/>
      <c r="F41" s="205"/>
      <c r="G41" s="205"/>
      <c r="H41" t="s">
        <v>6</v>
      </c>
    </row>
    <row r="42" spans="1:8">
      <c r="A42" s="96"/>
      <c r="B42" s="205"/>
      <c r="C42" s="205"/>
      <c r="D42" s="205"/>
      <c r="E42" s="205"/>
      <c r="F42" s="205"/>
      <c r="G42" s="205"/>
      <c r="H42" t="s">
        <v>6</v>
      </c>
    </row>
    <row r="43" spans="1:8">
      <c r="A43" s="96"/>
      <c r="B43" s="205"/>
      <c r="C43" s="205"/>
      <c r="D43" s="205"/>
      <c r="E43" s="205"/>
      <c r="F43" s="205"/>
      <c r="G43" s="205"/>
      <c r="H43" t="s">
        <v>6</v>
      </c>
    </row>
    <row r="44" spans="1:8">
      <c r="A44" s="96"/>
      <c r="B44" s="205"/>
      <c r="C44" s="205"/>
      <c r="D44" s="205"/>
      <c r="E44" s="205"/>
      <c r="F44" s="205"/>
      <c r="G44" s="205"/>
      <c r="H44" t="s">
        <v>6</v>
      </c>
    </row>
    <row r="45" spans="1:8" ht="0.75" customHeight="1">
      <c r="A45" s="96"/>
      <c r="B45" s="205"/>
      <c r="C45" s="205"/>
      <c r="D45" s="205"/>
      <c r="E45" s="205"/>
      <c r="F45" s="205"/>
      <c r="G45" s="205"/>
      <c r="H45" t="s">
        <v>6</v>
      </c>
    </row>
    <row r="46" spans="1:8">
      <c r="B46" s="215"/>
      <c r="C46" s="215"/>
      <c r="D46" s="215"/>
      <c r="E46" s="215"/>
      <c r="F46" s="215"/>
      <c r="G46" s="215"/>
    </row>
    <row r="47" spans="1:8">
      <c r="B47" s="215"/>
      <c r="C47" s="215"/>
      <c r="D47" s="215"/>
      <c r="E47" s="215"/>
      <c r="F47" s="215"/>
      <c r="G47" s="215"/>
    </row>
    <row r="48" spans="1:8">
      <c r="B48" s="215"/>
      <c r="C48" s="215"/>
      <c r="D48" s="215"/>
      <c r="E48" s="215"/>
      <c r="F48" s="215"/>
      <c r="G48" s="215"/>
    </row>
    <row r="49" spans="2:7">
      <c r="B49" s="215"/>
      <c r="C49" s="215"/>
      <c r="D49" s="215"/>
      <c r="E49" s="215"/>
      <c r="F49" s="215"/>
      <c r="G49" s="215"/>
    </row>
    <row r="50" spans="2:7">
      <c r="B50" s="215"/>
      <c r="C50" s="215"/>
      <c r="D50" s="215"/>
      <c r="E50" s="215"/>
      <c r="F50" s="215"/>
      <c r="G50" s="215"/>
    </row>
    <row r="51" spans="2:7">
      <c r="B51" s="215"/>
      <c r="C51" s="215"/>
      <c r="D51" s="215"/>
      <c r="E51" s="215"/>
      <c r="F51" s="215"/>
      <c r="G51" s="215"/>
    </row>
    <row r="52" spans="2:7">
      <c r="B52" s="215"/>
      <c r="C52" s="215"/>
      <c r="D52" s="215"/>
      <c r="E52" s="215"/>
      <c r="F52" s="215"/>
      <c r="G52" s="215"/>
    </row>
    <row r="53" spans="2:7">
      <c r="B53" s="215"/>
      <c r="C53" s="215"/>
      <c r="D53" s="215"/>
      <c r="E53" s="215"/>
      <c r="F53" s="215"/>
      <c r="G53" s="215"/>
    </row>
    <row r="54" spans="2:7">
      <c r="B54" s="215"/>
      <c r="C54" s="215"/>
      <c r="D54" s="215"/>
      <c r="E54" s="215"/>
      <c r="F54" s="215"/>
      <c r="G54" s="215"/>
    </row>
    <row r="55" spans="2:7">
      <c r="B55" s="215"/>
      <c r="C55" s="215"/>
      <c r="D55" s="215"/>
      <c r="E55" s="215"/>
      <c r="F55" s="215"/>
      <c r="G55" s="21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2"/>
  <sheetViews>
    <sheetView workbookViewId="0">
      <selection activeCell="F26" sqref="F2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6" t="s">
        <v>49</v>
      </c>
      <c r="B1" s="217"/>
      <c r="C1" s="97" t="str">
        <f>CONCATENATE(cislostavby," ",nazevstavby)</f>
        <v>42014b REKONSTRUKCE OCELANA Závodní, ostatní</v>
      </c>
      <c r="D1" s="98"/>
      <c r="E1" s="99"/>
      <c r="F1" s="98"/>
      <c r="G1" s="100" t="s">
        <v>50</v>
      </c>
      <c r="H1" s="101" t="s">
        <v>75</v>
      </c>
      <c r="I1" s="102"/>
    </row>
    <row r="2" spans="1:9" ht="13.5" thickBot="1">
      <c r="A2" s="218" t="s">
        <v>51</v>
      </c>
      <c r="B2" s="219"/>
      <c r="C2" s="103" t="str">
        <f>CONCATENATE(cisloobjektu," ",nazevobjektu)</f>
        <v>01 Učebny</v>
      </c>
      <c r="D2" s="104"/>
      <c r="E2" s="105"/>
      <c r="F2" s="104"/>
      <c r="G2" s="220" t="s">
        <v>83</v>
      </c>
      <c r="H2" s="221"/>
      <c r="I2" s="222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>
      <c r="A7" s="200" t="str">
        <f>Položky!B7</f>
        <v>3</v>
      </c>
      <c r="B7" s="115" t="str">
        <f>Položky!C7</f>
        <v>Svislé a kompletní konstrukce</v>
      </c>
      <c r="C7" s="66"/>
      <c r="D7" s="116"/>
      <c r="E7" s="201">
        <f>Položky!BA12</f>
        <v>9902.2000000000007</v>
      </c>
      <c r="F7" s="202">
        <f>Položky!BB12</f>
        <v>0</v>
      </c>
      <c r="G7" s="202">
        <f>Položky!BC12</f>
        <v>0</v>
      </c>
      <c r="H7" s="202">
        <f>Položky!BD12</f>
        <v>0</v>
      </c>
      <c r="I7" s="203">
        <f>Položky!BE12</f>
        <v>0</v>
      </c>
    </row>
    <row r="8" spans="1:9" s="35" customFormat="1">
      <c r="A8" s="200" t="str">
        <f>Položky!B13</f>
        <v>4</v>
      </c>
      <c r="B8" s="115" t="str">
        <f>Položky!C13</f>
        <v>Vodorovné konstrukce</v>
      </c>
      <c r="C8" s="66"/>
      <c r="D8" s="116"/>
      <c r="E8" s="201">
        <f>Položky!BA17</f>
        <v>7882.4160000000002</v>
      </c>
      <c r="F8" s="202">
        <f>Položky!BB17</f>
        <v>0</v>
      </c>
      <c r="G8" s="202">
        <f>Položky!BC17</f>
        <v>0</v>
      </c>
      <c r="H8" s="202">
        <f>Položky!BD17</f>
        <v>0</v>
      </c>
      <c r="I8" s="203">
        <f>Položky!BE17</f>
        <v>0</v>
      </c>
    </row>
    <row r="9" spans="1:9" s="35" customFormat="1">
      <c r="A9" s="200" t="str">
        <f>Položky!B18</f>
        <v>61</v>
      </c>
      <c r="B9" s="115" t="str">
        <f>Položky!C18</f>
        <v>Upravy povrchů vnitřní</v>
      </c>
      <c r="C9" s="66"/>
      <c r="D9" s="116"/>
      <c r="E9" s="201">
        <f>Položky!G38</f>
        <v>50003.356449999999</v>
      </c>
      <c r="F9" s="202">
        <f>Položky!BB38</f>
        <v>0</v>
      </c>
      <c r="G9" s="202">
        <f>Položky!BC38</f>
        <v>0</v>
      </c>
      <c r="H9" s="202">
        <f>Položky!BD38</f>
        <v>0</v>
      </c>
      <c r="I9" s="203">
        <f>Položky!BE38</f>
        <v>0</v>
      </c>
    </row>
    <row r="10" spans="1:9" s="35" customFormat="1">
      <c r="A10" s="200" t="s">
        <v>359</v>
      </c>
      <c r="B10" s="115" t="s">
        <v>360</v>
      </c>
      <c r="C10" s="66"/>
      <c r="D10" s="116"/>
      <c r="E10" s="201">
        <f>Položky!G45</f>
        <v>5472.5936400000001</v>
      </c>
      <c r="F10" s="202"/>
      <c r="G10" s="202"/>
      <c r="H10" s="202"/>
      <c r="I10" s="203"/>
    </row>
    <row r="11" spans="1:9" s="35" customFormat="1">
      <c r="A11" s="200" t="str">
        <f>Položky!B46</f>
        <v>64</v>
      </c>
      <c r="B11" s="115" t="str">
        <f>Položky!C46</f>
        <v>Výplně otvorů</v>
      </c>
      <c r="C11" s="66"/>
      <c r="D11" s="116"/>
      <c r="E11" s="201">
        <f>Položky!G49</f>
        <v>4188</v>
      </c>
      <c r="F11" s="202">
        <f>Položky!BB49</f>
        <v>0</v>
      </c>
      <c r="G11" s="202">
        <f>Položky!BC49</f>
        <v>0</v>
      </c>
      <c r="H11" s="202">
        <f>Položky!BD49</f>
        <v>0</v>
      </c>
      <c r="I11" s="203">
        <f>Položky!BE49</f>
        <v>0</v>
      </c>
    </row>
    <row r="12" spans="1:9" s="35" customFormat="1">
      <c r="A12" s="200" t="s">
        <v>324</v>
      </c>
      <c r="B12" s="115" t="s">
        <v>325</v>
      </c>
      <c r="C12" s="66"/>
      <c r="D12" s="116"/>
      <c r="E12" s="201">
        <f>Položky!G55</f>
        <v>29985.4</v>
      </c>
      <c r="F12" s="202"/>
      <c r="G12" s="202"/>
      <c r="H12" s="202"/>
      <c r="I12" s="203"/>
    </row>
    <row r="13" spans="1:9" s="35" customFormat="1">
      <c r="A13" s="200" t="str">
        <f>Položky!B56</f>
        <v>96</v>
      </c>
      <c r="B13" s="115" t="str">
        <f>Položky!C56</f>
        <v>Bourání konstrukcí</v>
      </c>
      <c r="C13" s="66"/>
      <c r="D13" s="116"/>
      <c r="E13" s="201">
        <f>Položky!G86</f>
        <v>28839.099000000002</v>
      </c>
      <c r="F13" s="202">
        <f>Položky!BB86</f>
        <v>0</v>
      </c>
      <c r="G13" s="202">
        <f>Položky!BC86</f>
        <v>0</v>
      </c>
      <c r="H13" s="202">
        <f>Položky!BD86</f>
        <v>0</v>
      </c>
      <c r="I13" s="203">
        <f>Položky!BE86</f>
        <v>0</v>
      </c>
    </row>
    <row r="14" spans="1:9" s="35" customFormat="1">
      <c r="A14" s="200" t="str">
        <f>Položky!B87</f>
        <v>97</v>
      </c>
      <c r="B14" s="115" t="str">
        <f>Položky!C87</f>
        <v>Prorážení otvorů</v>
      </c>
      <c r="C14" s="66"/>
      <c r="D14" s="116"/>
      <c r="E14" s="201">
        <f>Položky!BA95</f>
        <v>18363.084800000001</v>
      </c>
      <c r="F14" s="202">
        <f>Položky!BB95</f>
        <v>0</v>
      </c>
      <c r="G14" s="202">
        <f>Položky!BC95</f>
        <v>0</v>
      </c>
      <c r="H14" s="202">
        <f>Položky!BD95</f>
        <v>0</v>
      </c>
      <c r="I14" s="203">
        <f>Položky!BE95</f>
        <v>0</v>
      </c>
    </row>
    <row r="15" spans="1:9" s="35" customFormat="1">
      <c r="A15" s="200" t="str">
        <f>Položky!B96</f>
        <v>99</v>
      </c>
      <c r="B15" s="115" t="str">
        <f>Položky!C96</f>
        <v>Staveništní přesun hmot</v>
      </c>
      <c r="C15" s="66"/>
      <c r="D15" s="116"/>
      <c r="E15" s="201">
        <f>Položky!BA98</f>
        <v>16748.82</v>
      </c>
      <c r="F15" s="202">
        <f>Položky!BB98</f>
        <v>0</v>
      </c>
      <c r="G15" s="202">
        <f>Položky!BC98</f>
        <v>0</v>
      </c>
      <c r="H15" s="202">
        <f>Položky!BD98</f>
        <v>0</v>
      </c>
      <c r="I15" s="203">
        <f>Položky!BE98</f>
        <v>0</v>
      </c>
    </row>
    <row r="16" spans="1:9" s="35" customFormat="1">
      <c r="A16" s="200" t="str">
        <f>Položky!B99</f>
        <v>711</v>
      </c>
      <c r="B16" s="115" t="str">
        <f>Položky!C99</f>
        <v>Izolace proti vodě</v>
      </c>
      <c r="C16" s="66"/>
      <c r="D16" s="116"/>
      <c r="E16" s="201">
        <f>Položky!BA102</f>
        <v>0</v>
      </c>
      <c r="F16" s="202">
        <f>Položky!BB102</f>
        <v>77910</v>
      </c>
      <c r="G16" s="202">
        <f>Položky!BC102</f>
        <v>0</v>
      </c>
      <c r="H16" s="202">
        <f>Položky!BD102</f>
        <v>0</v>
      </c>
      <c r="I16" s="203">
        <f>Položky!BE102</f>
        <v>0</v>
      </c>
    </row>
    <row r="17" spans="1:57" s="35" customFormat="1">
      <c r="A17" s="200" t="str">
        <f>Položky!B103</f>
        <v>722</v>
      </c>
      <c r="B17" s="115" t="str">
        <f>Položky!C103</f>
        <v>Vnitřní vodovod+ kanalizace</v>
      </c>
      <c r="C17" s="66"/>
      <c r="D17" s="116"/>
      <c r="E17" s="201">
        <f>Položky!BA110</f>
        <v>0</v>
      </c>
      <c r="F17" s="202">
        <f>Položky!G110</f>
        <v>13630.46904</v>
      </c>
      <c r="G17" s="202">
        <f>Položky!BC110</f>
        <v>0</v>
      </c>
      <c r="H17" s="202">
        <f>Položky!BD110</f>
        <v>0</v>
      </c>
      <c r="I17" s="203">
        <f>Položky!BE110</f>
        <v>0</v>
      </c>
    </row>
    <row r="18" spans="1:57" s="35" customFormat="1">
      <c r="A18" s="200" t="str">
        <f>Položky!B111</f>
        <v>725</v>
      </c>
      <c r="B18" s="115" t="str">
        <f>Položky!C111</f>
        <v>Zařizovací předměty</v>
      </c>
      <c r="C18" s="66"/>
      <c r="D18" s="116"/>
      <c r="E18" s="201">
        <f>Položky!BA119</f>
        <v>0</v>
      </c>
      <c r="F18" s="202">
        <f>Položky!BB119</f>
        <v>21770.114579999998</v>
      </c>
      <c r="G18" s="202">
        <f>Položky!BC119</f>
        <v>0</v>
      </c>
      <c r="H18" s="202">
        <f>Položky!BD119</f>
        <v>0</v>
      </c>
      <c r="I18" s="203">
        <f>Položky!BE119</f>
        <v>0</v>
      </c>
    </row>
    <row r="19" spans="1:57" s="35" customFormat="1">
      <c r="A19" s="200" t="str">
        <f>Položky!B120</f>
        <v>735</v>
      </c>
      <c r="B19" s="115" t="str">
        <f>Položky!C120</f>
        <v>Otopná tělesa</v>
      </c>
      <c r="C19" s="66"/>
      <c r="D19" s="116"/>
      <c r="E19" s="201">
        <f>Položky!BA125</f>
        <v>0</v>
      </c>
      <c r="F19" s="202">
        <f>Položky!BB125</f>
        <v>29840.762999999999</v>
      </c>
      <c r="G19" s="202">
        <f>Položky!BC125</f>
        <v>0</v>
      </c>
      <c r="H19" s="202">
        <f>Položky!BD125</f>
        <v>0</v>
      </c>
      <c r="I19" s="203">
        <f>Položky!BE125</f>
        <v>0</v>
      </c>
    </row>
    <row r="20" spans="1:57" s="35" customFormat="1">
      <c r="A20" s="200" t="str">
        <f>Položky!B126</f>
        <v>762</v>
      </c>
      <c r="B20" s="115" t="str">
        <f>Položky!C126</f>
        <v>Konstrukce tesařské</v>
      </c>
      <c r="C20" s="66"/>
      <c r="D20" s="116"/>
      <c r="E20" s="201">
        <f>Položky!BA132</f>
        <v>0</v>
      </c>
      <c r="F20" s="202">
        <f>Položky!BB132</f>
        <v>63419.884685999998</v>
      </c>
      <c r="G20" s="202">
        <f>Položky!BC132</f>
        <v>0</v>
      </c>
      <c r="H20" s="202">
        <f>Položky!BD132</f>
        <v>0</v>
      </c>
      <c r="I20" s="203">
        <f>Položky!BE132</f>
        <v>0</v>
      </c>
    </row>
    <row r="21" spans="1:57" s="35" customFormat="1">
      <c r="A21" s="200" t="str">
        <f>Položky!B133</f>
        <v>766</v>
      </c>
      <c r="B21" s="115" t="str">
        <f>Položky!C133</f>
        <v>Konstrukce truhlářské</v>
      </c>
      <c r="C21" s="66"/>
      <c r="D21" s="116"/>
      <c r="E21" s="201">
        <f>Položky!BA142</f>
        <v>0</v>
      </c>
      <c r="F21" s="202">
        <f>Položky!BB142</f>
        <v>13753.16784224</v>
      </c>
      <c r="G21" s="202">
        <f>Položky!BC142</f>
        <v>0</v>
      </c>
      <c r="H21" s="202">
        <f>Položky!BD142</f>
        <v>0</v>
      </c>
      <c r="I21" s="203">
        <f>Položky!BE142</f>
        <v>0</v>
      </c>
    </row>
    <row r="22" spans="1:57" s="35" customFormat="1">
      <c r="A22" s="200" t="str">
        <f>Položky!B143</f>
        <v>767</v>
      </c>
      <c r="B22" s="115" t="str">
        <f>Položky!C143</f>
        <v>Konstrukce zámečnické</v>
      </c>
      <c r="C22" s="66"/>
      <c r="D22" s="116"/>
      <c r="E22" s="201">
        <f>Položky!BA149</f>
        <v>0</v>
      </c>
      <c r="F22" s="202">
        <f>Položky!BB149</f>
        <v>14935.448</v>
      </c>
      <c r="G22" s="202">
        <f>Položky!BC149</f>
        <v>0</v>
      </c>
      <c r="H22" s="202">
        <f>Položky!BD149</f>
        <v>0</v>
      </c>
      <c r="I22" s="203">
        <f>Položky!BE149</f>
        <v>0</v>
      </c>
    </row>
    <row r="23" spans="1:57" s="35" customFormat="1">
      <c r="A23" s="200" t="str">
        <f>Položky!B150</f>
        <v>776</v>
      </c>
      <c r="B23" s="115" t="str">
        <f>Položky!C150</f>
        <v>Podlahy povlakové</v>
      </c>
      <c r="C23" s="66"/>
      <c r="D23" s="116"/>
      <c r="E23" s="201">
        <f>Položky!BA160</f>
        <v>0</v>
      </c>
      <c r="F23" s="202">
        <f>Položky!G160</f>
        <v>176301.84400479999</v>
      </c>
      <c r="G23" s="202">
        <f>Položky!BC160</f>
        <v>0</v>
      </c>
      <c r="H23" s="202">
        <f>Položky!BD160</f>
        <v>0</v>
      </c>
      <c r="I23" s="203">
        <f>Položky!BE160</f>
        <v>0</v>
      </c>
    </row>
    <row r="24" spans="1:57" s="35" customFormat="1">
      <c r="A24" s="200" t="str">
        <f>Položky!B161</f>
        <v>777</v>
      </c>
      <c r="B24" s="115" t="str">
        <f>Položky!C161</f>
        <v>Podlahy ze syntetických hmot</v>
      </c>
      <c r="C24" s="66"/>
      <c r="D24" s="116"/>
      <c r="E24" s="201">
        <f>Položky!BA164</f>
        <v>0</v>
      </c>
      <c r="F24" s="202">
        <f>Položky!BB164</f>
        <v>25012.741545000001</v>
      </c>
      <c r="G24" s="202">
        <f>Položky!BC164</f>
        <v>0</v>
      </c>
      <c r="H24" s="202">
        <f>Položky!BD164</f>
        <v>0</v>
      </c>
      <c r="I24" s="203">
        <f>Položky!BE164</f>
        <v>0</v>
      </c>
    </row>
    <row r="25" spans="1:57" s="35" customFormat="1">
      <c r="A25" s="200" t="str">
        <f>Položky!B165</f>
        <v>781</v>
      </c>
      <c r="B25" s="115" t="str">
        <f>Položky!C165</f>
        <v>Obklady keramické</v>
      </c>
      <c r="C25" s="66"/>
      <c r="D25" s="116"/>
      <c r="E25" s="201">
        <f>Položky!BA176</f>
        <v>0</v>
      </c>
      <c r="F25" s="202">
        <f>Položky!G176</f>
        <v>56351.109900000003</v>
      </c>
      <c r="G25" s="202">
        <f>Položky!BC176</f>
        <v>0</v>
      </c>
      <c r="H25" s="202">
        <f>Položky!BD176</f>
        <v>0</v>
      </c>
      <c r="I25" s="203">
        <f>Položky!BE176</f>
        <v>0</v>
      </c>
    </row>
    <row r="26" spans="1:57" s="35" customFormat="1">
      <c r="A26" s="200" t="str">
        <f>Položky!B177</f>
        <v>783</v>
      </c>
      <c r="B26" s="115" t="str">
        <f>Položky!C177</f>
        <v>Nátěry</v>
      </c>
      <c r="C26" s="66"/>
      <c r="D26" s="116"/>
      <c r="E26" s="201">
        <f>Položky!BA180</f>
        <v>0</v>
      </c>
      <c r="F26" s="202">
        <f>Položky!BB180</f>
        <v>699.80949999999996</v>
      </c>
      <c r="G26" s="202">
        <f>Položky!BC180</f>
        <v>0</v>
      </c>
      <c r="H26" s="202">
        <f>Položky!BD180</f>
        <v>0</v>
      </c>
      <c r="I26" s="203">
        <f>Položky!BE180</f>
        <v>0</v>
      </c>
    </row>
    <row r="27" spans="1:57" s="35" customFormat="1" ht="13.5" thickBot="1">
      <c r="A27" s="200" t="str">
        <f>Položky!B181</f>
        <v>784</v>
      </c>
      <c r="B27" s="115" t="str">
        <f>Položky!C181</f>
        <v>Malby</v>
      </c>
      <c r="C27" s="66"/>
      <c r="D27" s="116"/>
      <c r="E27" s="201">
        <f>Položky!BA187</f>
        <v>0</v>
      </c>
      <c r="F27" s="202">
        <f>Položky!BB187</f>
        <v>9916.6475599999994</v>
      </c>
      <c r="G27" s="202">
        <f>Položky!BC187</f>
        <v>0</v>
      </c>
      <c r="H27" s="202">
        <f>Položky!BD187</f>
        <v>0</v>
      </c>
      <c r="I27" s="203">
        <f>Položky!BE187</f>
        <v>0</v>
      </c>
    </row>
    <row r="28" spans="1:57" s="123" customFormat="1" ht="13.5" thickBot="1">
      <c r="A28" s="117"/>
      <c r="B28" s="118" t="s">
        <v>58</v>
      </c>
      <c r="C28" s="118"/>
      <c r="D28" s="119"/>
      <c r="E28" s="120">
        <f>SUM(E7:E27)</f>
        <v>171384.96989000001</v>
      </c>
      <c r="F28" s="121">
        <f>SUM(F7:F27)</f>
        <v>503541.99965803995</v>
      </c>
      <c r="G28" s="121">
        <f>SUM(G7:G27)</f>
        <v>0</v>
      </c>
      <c r="H28" s="121">
        <f>SUM(H7:H27)</f>
        <v>0</v>
      </c>
      <c r="I28" s="122">
        <f>SUM(I7:I27)</f>
        <v>0</v>
      </c>
    </row>
    <row r="29" spans="1:57">
      <c r="A29" s="66"/>
      <c r="B29" s="66"/>
      <c r="C29" s="66"/>
      <c r="D29" s="66"/>
      <c r="E29" s="66"/>
      <c r="F29" s="66"/>
      <c r="G29" s="66"/>
      <c r="H29" s="66"/>
      <c r="I29" s="66"/>
    </row>
    <row r="30" spans="1:57" ht="19.5" customHeight="1">
      <c r="A30" s="107" t="s">
        <v>59</v>
      </c>
      <c r="B30" s="107"/>
      <c r="C30" s="107"/>
      <c r="D30" s="107"/>
      <c r="E30" s="107"/>
      <c r="F30" s="107"/>
      <c r="G30" s="124"/>
      <c r="H30" s="107"/>
      <c r="I30" s="107"/>
      <c r="BA30" s="41"/>
      <c r="BB30" s="41"/>
      <c r="BC30" s="41"/>
      <c r="BD30" s="41"/>
      <c r="BE30" s="41"/>
    </row>
    <row r="31" spans="1:57" ht="13.5" thickBot="1">
      <c r="A31" s="77"/>
      <c r="B31" s="77"/>
      <c r="C31" s="77"/>
      <c r="D31" s="77"/>
      <c r="E31" s="77"/>
      <c r="F31" s="77"/>
      <c r="G31" s="77"/>
      <c r="H31" s="77"/>
      <c r="I31" s="77"/>
    </row>
    <row r="32" spans="1:57">
      <c r="A32" s="71" t="s">
        <v>60</v>
      </c>
      <c r="B32" s="72"/>
      <c r="C32" s="72"/>
      <c r="D32" s="125"/>
      <c r="E32" s="126" t="s">
        <v>61</v>
      </c>
      <c r="F32" s="127" t="s">
        <v>62</v>
      </c>
      <c r="G32" s="128" t="s">
        <v>63</v>
      </c>
      <c r="H32" s="129"/>
      <c r="I32" s="130" t="s">
        <v>61</v>
      </c>
    </row>
    <row r="33" spans="1:53">
      <c r="A33" s="64" t="s">
        <v>286</v>
      </c>
      <c r="B33" s="55"/>
      <c r="C33" s="55"/>
      <c r="D33" s="131"/>
      <c r="E33" s="132">
        <v>0</v>
      </c>
      <c r="F33" s="133">
        <v>0</v>
      </c>
      <c r="G33" s="134">
        <f t="shared" ref="G33:G40" si="0">CHOOSE(BA33+1,HSV+PSV,HSV+PSV+Mont,HSV+PSV+Dodavka+Mont,HSV,PSV,Mont,Dodavka,Mont+Dodavka,0)</f>
        <v>674926.96954803995</v>
      </c>
      <c r="H33" s="135"/>
      <c r="I33" s="136">
        <f t="shared" ref="I33:I40" si="1">E33+F33*G33/100</f>
        <v>0</v>
      </c>
      <c r="BA33">
        <v>0</v>
      </c>
    </row>
    <row r="34" spans="1:53">
      <c r="A34" s="64" t="s">
        <v>287</v>
      </c>
      <c r="B34" s="55"/>
      <c r="C34" s="55"/>
      <c r="D34" s="131"/>
      <c r="E34" s="132">
        <v>0</v>
      </c>
      <c r="F34" s="133">
        <v>0</v>
      </c>
      <c r="G34" s="134">
        <f t="shared" si="0"/>
        <v>674926.96954803995</v>
      </c>
      <c r="H34" s="135"/>
      <c r="I34" s="136">
        <f t="shared" si="1"/>
        <v>0</v>
      </c>
      <c r="BA34">
        <v>0</v>
      </c>
    </row>
    <row r="35" spans="1:53">
      <c r="A35" s="64" t="s">
        <v>288</v>
      </c>
      <c r="B35" s="55"/>
      <c r="C35" s="55"/>
      <c r="D35" s="131"/>
      <c r="E35" s="132">
        <v>0</v>
      </c>
      <c r="F35" s="133">
        <v>0</v>
      </c>
      <c r="G35" s="134">
        <f t="shared" si="0"/>
        <v>674926.96954803995</v>
      </c>
      <c r="H35" s="135"/>
      <c r="I35" s="136">
        <f t="shared" si="1"/>
        <v>0</v>
      </c>
      <c r="BA35">
        <v>0</v>
      </c>
    </row>
    <row r="36" spans="1:53">
      <c r="A36" s="64" t="s">
        <v>289</v>
      </c>
      <c r="B36" s="55"/>
      <c r="C36" s="55"/>
      <c r="D36" s="131"/>
      <c r="E36" s="132">
        <v>0</v>
      </c>
      <c r="F36" s="133">
        <v>0</v>
      </c>
      <c r="G36" s="134">
        <f t="shared" si="0"/>
        <v>674926.96954803995</v>
      </c>
      <c r="H36" s="135"/>
      <c r="I36" s="136">
        <f t="shared" si="1"/>
        <v>0</v>
      </c>
      <c r="BA36">
        <v>0</v>
      </c>
    </row>
    <row r="37" spans="1:53">
      <c r="A37" s="64" t="s">
        <v>290</v>
      </c>
      <c r="B37" s="55"/>
      <c r="C37" s="55"/>
      <c r="D37" s="131"/>
      <c r="E37" s="132">
        <v>0</v>
      </c>
      <c r="F37" s="133">
        <v>0</v>
      </c>
      <c r="G37" s="134">
        <f t="shared" si="0"/>
        <v>674926.96954803995</v>
      </c>
      <c r="H37" s="135"/>
      <c r="I37" s="136">
        <f t="shared" si="1"/>
        <v>0</v>
      </c>
      <c r="BA37">
        <v>1</v>
      </c>
    </row>
    <row r="38" spans="1:53">
      <c r="A38" s="64" t="s">
        <v>291</v>
      </c>
      <c r="B38" s="55"/>
      <c r="C38" s="55"/>
      <c r="D38" s="131"/>
      <c r="E38" s="132">
        <v>0</v>
      </c>
      <c r="F38" s="133">
        <v>0</v>
      </c>
      <c r="G38" s="134">
        <f t="shared" si="0"/>
        <v>674926.96954803995</v>
      </c>
      <c r="H38" s="135"/>
      <c r="I38" s="136">
        <f t="shared" si="1"/>
        <v>0</v>
      </c>
      <c r="BA38">
        <v>1</v>
      </c>
    </row>
    <row r="39" spans="1:53">
      <c r="A39" s="64" t="s">
        <v>292</v>
      </c>
      <c r="B39" s="55"/>
      <c r="C39" s="55"/>
      <c r="D39" s="131"/>
      <c r="E39" s="132">
        <v>0</v>
      </c>
      <c r="F39" s="133">
        <v>0</v>
      </c>
      <c r="G39" s="134">
        <f t="shared" si="0"/>
        <v>674926.96954803995</v>
      </c>
      <c r="H39" s="135"/>
      <c r="I39" s="136">
        <f t="shared" si="1"/>
        <v>0</v>
      </c>
      <c r="BA39">
        <v>2</v>
      </c>
    </row>
    <row r="40" spans="1:53">
      <c r="A40" s="64" t="s">
        <v>293</v>
      </c>
      <c r="B40" s="55"/>
      <c r="C40" s="55"/>
      <c r="D40" s="131"/>
      <c r="E40" s="132">
        <v>0</v>
      </c>
      <c r="F40" s="133">
        <v>0</v>
      </c>
      <c r="G40" s="134">
        <f t="shared" si="0"/>
        <v>674926.96954803995</v>
      </c>
      <c r="H40" s="135"/>
      <c r="I40" s="136">
        <f t="shared" si="1"/>
        <v>0</v>
      </c>
      <c r="BA40">
        <v>2</v>
      </c>
    </row>
    <row r="41" spans="1:53" ht="13.5" thickBot="1">
      <c r="A41" s="137"/>
      <c r="B41" s="138" t="s">
        <v>64</v>
      </c>
      <c r="C41" s="139"/>
      <c r="D41" s="140"/>
      <c r="E41" s="141"/>
      <c r="F41" s="142"/>
      <c r="G41" s="142"/>
      <c r="H41" s="223">
        <f>SUM(I33:I40)</f>
        <v>0</v>
      </c>
      <c r="I41" s="224"/>
    </row>
    <row r="43" spans="1:53">
      <c r="B43" s="123"/>
      <c r="F43" s="143"/>
      <c r="G43" s="144"/>
      <c r="H43" s="144"/>
      <c r="I43" s="145"/>
    </row>
    <row r="44" spans="1:53">
      <c r="F44" s="143"/>
      <c r="G44" s="144"/>
      <c r="H44" s="144"/>
      <c r="I44" s="145"/>
    </row>
    <row r="45" spans="1:53">
      <c r="F45" s="143"/>
      <c r="G45" s="144"/>
      <c r="H45" s="144"/>
      <c r="I45" s="145"/>
    </row>
    <row r="46" spans="1:53">
      <c r="F46" s="143"/>
      <c r="G46" s="144"/>
      <c r="H46" s="144"/>
      <c r="I46" s="145"/>
    </row>
    <row r="47" spans="1:53">
      <c r="F47" s="143"/>
      <c r="G47" s="144"/>
      <c r="H47" s="144"/>
      <c r="I47" s="145"/>
    </row>
    <row r="48" spans="1:53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  <row r="87" spans="6:9">
      <c r="F87" s="143"/>
      <c r="G87" s="144"/>
      <c r="H87" s="144"/>
      <c r="I87" s="145"/>
    </row>
    <row r="88" spans="6:9">
      <c r="F88" s="143"/>
      <c r="G88" s="144"/>
      <c r="H88" s="144"/>
      <c r="I88" s="145"/>
    </row>
    <row r="89" spans="6:9">
      <c r="F89" s="143"/>
      <c r="G89" s="144"/>
      <c r="H89" s="144"/>
      <c r="I89" s="145"/>
    </row>
    <row r="90" spans="6:9">
      <c r="F90" s="143"/>
      <c r="G90" s="144"/>
      <c r="H90" s="144"/>
      <c r="I90" s="145"/>
    </row>
    <row r="91" spans="6:9">
      <c r="F91" s="143"/>
      <c r="G91" s="144"/>
      <c r="H91" s="144"/>
      <c r="I91" s="145"/>
    </row>
    <row r="92" spans="6:9">
      <c r="F92" s="143"/>
      <c r="G92" s="144"/>
      <c r="H92" s="144"/>
      <c r="I92" s="145"/>
    </row>
  </sheetData>
  <mergeCells count="4">
    <mergeCell ref="A1:B1"/>
    <mergeCell ref="A2:B2"/>
    <mergeCell ref="G2:I2"/>
    <mergeCell ref="H41:I4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60"/>
  <sheetViews>
    <sheetView showGridLines="0" showZeros="0" tabSelected="1" zoomScaleNormal="100" workbookViewId="0">
      <selection activeCell="J21" sqref="J21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7" t="s">
        <v>65</v>
      </c>
      <c r="B1" s="227"/>
      <c r="C1" s="227"/>
      <c r="D1" s="227"/>
      <c r="E1" s="227"/>
      <c r="F1" s="227"/>
      <c r="G1" s="227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6" t="s">
        <v>49</v>
      </c>
      <c r="B3" s="217"/>
      <c r="C3" s="97" t="str">
        <f>CONCATENATE(cislostavby," ",nazevstavby)</f>
        <v>42014b REKONSTRUKCE OCELANA Závodní, ostatní</v>
      </c>
      <c r="D3" s="151"/>
      <c r="E3" s="152" t="s">
        <v>66</v>
      </c>
      <c r="F3" s="153" t="str">
        <f>Rekapitulace!H1</f>
        <v>1</v>
      </c>
      <c r="G3" s="154"/>
    </row>
    <row r="4" spans="1:104" ht="13.5" thickBot="1">
      <c r="A4" s="228" t="s">
        <v>51</v>
      </c>
      <c r="B4" s="219"/>
      <c r="C4" s="103" t="str">
        <f>CONCATENATE(cisloobjektu," ",nazevobjektu)</f>
        <v>01 Učebny</v>
      </c>
      <c r="D4" s="155"/>
      <c r="E4" s="229" t="str">
        <f>Rekapitulace!G2</f>
        <v>Práce HSV a PSV</v>
      </c>
      <c r="F4" s="230"/>
      <c r="G4" s="231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>
      <c r="A7" s="163" t="s">
        <v>74</v>
      </c>
      <c r="B7" s="164" t="s">
        <v>84</v>
      </c>
      <c r="C7" s="165" t="s">
        <v>85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86</v>
      </c>
      <c r="C8" s="173" t="s">
        <v>87</v>
      </c>
      <c r="D8" s="174" t="s">
        <v>88</v>
      </c>
      <c r="E8" s="175">
        <v>2.8292000000000002</v>
      </c>
      <c r="F8" s="175">
        <v>3500</v>
      </c>
      <c r="G8" s="176">
        <f>E8*F8</f>
        <v>9902.2000000000007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9902.2000000000007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1.95224</v>
      </c>
    </row>
    <row r="9" spans="1:104">
      <c r="A9" s="178"/>
      <c r="B9" s="180"/>
      <c r="C9" s="225" t="s">
        <v>89</v>
      </c>
      <c r="D9" s="226"/>
      <c r="E9" s="181">
        <v>1.0125</v>
      </c>
      <c r="F9" s="182"/>
      <c r="G9" s="183"/>
      <c r="M9" s="179" t="s">
        <v>89</v>
      </c>
      <c r="O9" s="170"/>
    </row>
    <row r="10" spans="1:104">
      <c r="A10" s="178"/>
      <c r="B10" s="180"/>
      <c r="C10" s="225" t="s">
        <v>90</v>
      </c>
      <c r="D10" s="226"/>
      <c r="E10" s="181">
        <v>1.0246999999999999</v>
      </c>
      <c r="F10" s="182"/>
      <c r="G10" s="183"/>
      <c r="M10" s="179" t="s">
        <v>90</v>
      </c>
      <c r="O10" s="170"/>
    </row>
    <row r="11" spans="1:104">
      <c r="A11" s="178"/>
      <c r="B11" s="180"/>
      <c r="C11" s="225" t="s">
        <v>91</v>
      </c>
      <c r="D11" s="226"/>
      <c r="E11" s="181">
        <v>0.79200000000000004</v>
      </c>
      <c r="F11" s="182"/>
      <c r="G11" s="183"/>
      <c r="M11" s="179" t="s">
        <v>91</v>
      </c>
      <c r="O11" s="170"/>
    </row>
    <row r="12" spans="1:104">
      <c r="A12" s="184"/>
      <c r="B12" s="185" t="s">
        <v>77</v>
      </c>
      <c r="C12" s="186" t="str">
        <f>CONCATENATE(B7," ",C7)</f>
        <v>3 Svislé a kompletní konstrukce</v>
      </c>
      <c r="D12" s="187"/>
      <c r="E12" s="188"/>
      <c r="F12" s="189"/>
      <c r="G12" s="190">
        <f>SUM(G7:G11)</f>
        <v>9902.2000000000007</v>
      </c>
      <c r="O12" s="170">
        <v>4</v>
      </c>
      <c r="BA12" s="191">
        <f>SUM(BA7:BA11)</f>
        <v>9902.2000000000007</v>
      </c>
      <c r="BB12" s="191">
        <f>SUM(BB7:BB11)</f>
        <v>0</v>
      </c>
      <c r="BC12" s="191">
        <f>SUM(BC7:BC11)</f>
        <v>0</v>
      </c>
      <c r="BD12" s="191">
        <f>SUM(BD7:BD11)</f>
        <v>0</v>
      </c>
      <c r="BE12" s="191">
        <f>SUM(BE7:BE11)</f>
        <v>0</v>
      </c>
    </row>
    <row r="13" spans="1:104">
      <c r="A13" s="163" t="s">
        <v>74</v>
      </c>
      <c r="B13" s="164" t="s">
        <v>92</v>
      </c>
      <c r="C13" s="165" t="s">
        <v>93</v>
      </c>
      <c r="D13" s="166"/>
      <c r="E13" s="167"/>
      <c r="F13" s="167"/>
      <c r="G13" s="168"/>
      <c r="H13" s="169"/>
      <c r="I13" s="169"/>
      <c r="O13" s="170">
        <v>1</v>
      </c>
    </row>
    <row r="14" spans="1:104">
      <c r="A14" s="171">
        <v>2</v>
      </c>
      <c r="B14" s="172" t="s">
        <v>94</v>
      </c>
      <c r="C14" s="173" t="s">
        <v>95</v>
      </c>
      <c r="D14" s="174" t="s">
        <v>96</v>
      </c>
      <c r="E14" s="175">
        <v>15.276</v>
      </c>
      <c r="F14" s="175">
        <v>516</v>
      </c>
      <c r="G14" s="176">
        <f>E14*F14</f>
        <v>7882.4160000000002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7882.4160000000002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1.183E-2</v>
      </c>
    </row>
    <row r="15" spans="1:104" ht="22.5">
      <c r="A15" s="178"/>
      <c r="B15" s="180"/>
      <c r="C15" s="225" t="s">
        <v>97</v>
      </c>
      <c r="D15" s="226"/>
      <c r="E15" s="181">
        <v>15.276</v>
      </c>
      <c r="F15" s="182"/>
      <c r="G15" s="183"/>
      <c r="M15" s="179" t="s">
        <v>97</v>
      </c>
      <c r="O15" s="170"/>
    </row>
    <row r="16" spans="1:104" ht="22.5">
      <c r="A16" s="178"/>
      <c r="B16" s="180"/>
      <c r="C16" s="225" t="s">
        <v>98</v>
      </c>
      <c r="D16" s="226"/>
      <c r="E16" s="181">
        <v>0</v>
      </c>
      <c r="F16" s="182"/>
      <c r="G16" s="183"/>
      <c r="M16" s="179" t="s">
        <v>98</v>
      </c>
      <c r="O16" s="170"/>
    </row>
    <row r="17" spans="1:104">
      <c r="A17" s="184"/>
      <c r="B17" s="185" t="s">
        <v>77</v>
      </c>
      <c r="C17" s="186" t="str">
        <f>CONCATENATE(B13," ",C13)</f>
        <v>4 Vodorovné konstrukce</v>
      </c>
      <c r="D17" s="187"/>
      <c r="E17" s="188"/>
      <c r="F17" s="189"/>
      <c r="G17" s="190">
        <f>SUM(G13:G16)</f>
        <v>7882.4160000000002</v>
      </c>
      <c r="O17" s="170">
        <v>4</v>
      </c>
      <c r="BA17" s="191">
        <f>SUM(BA13:BA16)</f>
        <v>7882.4160000000002</v>
      </c>
      <c r="BB17" s="191">
        <f>SUM(BB13:BB16)</f>
        <v>0</v>
      </c>
      <c r="BC17" s="191">
        <f>SUM(BC13:BC16)</f>
        <v>0</v>
      </c>
      <c r="BD17" s="191">
        <f>SUM(BD13:BD16)</f>
        <v>0</v>
      </c>
      <c r="BE17" s="191">
        <f>SUM(BE13:BE16)</f>
        <v>0</v>
      </c>
    </row>
    <row r="18" spans="1:104">
      <c r="A18" s="163" t="s">
        <v>74</v>
      </c>
      <c r="B18" s="164" t="s">
        <v>99</v>
      </c>
      <c r="C18" s="165" t="s">
        <v>100</v>
      </c>
      <c r="D18" s="166"/>
      <c r="E18" s="167"/>
      <c r="F18" s="167"/>
      <c r="G18" s="168"/>
      <c r="H18" s="169"/>
      <c r="I18" s="169"/>
      <c r="O18" s="170">
        <v>1</v>
      </c>
    </row>
    <row r="19" spans="1:104">
      <c r="A19" s="238">
        <v>3</v>
      </c>
      <c r="B19" s="172" t="s">
        <v>101</v>
      </c>
      <c r="C19" s="173" t="s">
        <v>294</v>
      </c>
      <c r="D19" s="174" t="s">
        <v>96</v>
      </c>
      <c r="E19" s="175">
        <v>32.7712</v>
      </c>
      <c r="F19" s="175">
        <v>156.5</v>
      </c>
      <c r="G19" s="176">
        <f>E19*F19</f>
        <v>5128.6927999999998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5128.6927999999998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1.8880000000000001E-2</v>
      </c>
    </row>
    <row r="20" spans="1:104">
      <c r="A20" s="239"/>
      <c r="B20" s="180"/>
      <c r="C20" s="225" t="s">
        <v>102</v>
      </c>
      <c r="D20" s="226"/>
      <c r="E20" s="181">
        <v>32.7712</v>
      </c>
      <c r="F20" s="182"/>
      <c r="G20" s="183"/>
      <c r="M20" s="179" t="s">
        <v>102</v>
      </c>
      <c r="O20" s="170"/>
    </row>
    <row r="21" spans="1:104">
      <c r="A21" s="238">
        <v>4</v>
      </c>
      <c r="B21" s="172" t="s">
        <v>308</v>
      </c>
      <c r="C21" s="173" t="s">
        <v>309</v>
      </c>
      <c r="D21" s="174" t="s">
        <v>96</v>
      </c>
      <c r="E21" s="175">
        <v>44.5</v>
      </c>
      <c r="F21" s="175">
        <v>34.200000000000003</v>
      </c>
      <c r="G21" s="176">
        <f>E21*F21</f>
        <v>1521.9</v>
      </c>
      <c r="M21" s="179"/>
      <c r="O21" s="170"/>
    </row>
    <row r="22" spans="1:104" ht="22.5">
      <c r="A22" s="238">
        <v>5</v>
      </c>
      <c r="B22" s="172" t="s">
        <v>310</v>
      </c>
      <c r="C22" s="173" t="s">
        <v>311</v>
      </c>
      <c r="D22" s="174" t="s">
        <v>96</v>
      </c>
      <c r="E22" s="175">
        <v>17.733499999999999</v>
      </c>
      <c r="F22" s="175">
        <v>149.5</v>
      </c>
      <c r="G22" s="176">
        <f>E22*F22</f>
        <v>2651.15825</v>
      </c>
      <c r="M22" s="179"/>
      <c r="O22" s="170"/>
    </row>
    <row r="23" spans="1:104">
      <c r="A23" s="239"/>
      <c r="B23" s="180"/>
      <c r="C23" s="225" t="s">
        <v>312</v>
      </c>
      <c r="D23" s="226"/>
      <c r="E23" s="181">
        <v>15.044</v>
      </c>
      <c r="F23" s="182"/>
      <c r="G23" s="183"/>
      <c r="M23" s="179"/>
      <c r="O23" s="170"/>
    </row>
    <row r="24" spans="1:104">
      <c r="A24" s="239"/>
      <c r="B24" s="180"/>
      <c r="C24" s="225" t="s">
        <v>313</v>
      </c>
      <c r="D24" s="226"/>
      <c r="E24" s="181">
        <v>2.6894999999999998</v>
      </c>
      <c r="F24" s="182"/>
      <c r="G24" s="183"/>
      <c r="M24" s="179"/>
      <c r="O24" s="170"/>
    </row>
    <row r="25" spans="1:104">
      <c r="A25" s="238">
        <v>6</v>
      </c>
      <c r="B25" s="172" t="s">
        <v>103</v>
      </c>
      <c r="C25" s="173" t="s">
        <v>295</v>
      </c>
      <c r="D25" s="174" t="s">
        <v>96</v>
      </c>
      <c r="E25" s="175">
        <v>74.156800000000004</v>
      </c>
      <c r="F25" s="175">
        <v>137.5</v>
      </c>
      <c r="G25" s="176">
        <f>E25*F25</f>
        <v>10196.560000000001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10196.560000000001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1.694E-2</v>
      </c>
    </row>
    <row r="26" spans="1:104">
      <c r="A26" s="239"/>
      <c r="B26" s="180"/>
      <c r="C26" s="225" t="s">
        <v>104</v>
      </c>
      <c r="D26" s="226"/>
      <c r="E26" s="181">
        <v>68.324799999999996</v>
      </c>
      <c r="F26" s="182"/>
      <c r="G26" s="183"/>
      <c r="M26" s="179" t="s">
        <v>104</v>
      </c>
      <c r="O26" s="170"/>
    </row>
    <row r="27" spans="1:104">
      <c r="A27" s="239"/>
      <c r="B27" s="180"/>
      <c r="C27" s="225" t="s">
        <v>105</v>
      </c>
      <c r="D27" s="226"/>
      <c r="E27" s="181">
        <v>5.8319999999999999</v>
      </c>
      <c r="F27" s="182"/>
      <c r="G27" s="183"/>
      <c r="M27" s="179" t="s">
        <v>105</v>
      </c>
      <c r="O27" s="170"/>
    </row>
    <row r="28" spans="1:104">
      <c r="A28" s="238">
        <v>7</v>
      </c>
      <c r="B28" s="172" t="s">
        <v>106</v>
      </c>
      <c r="C28" s="173" t="s">
        <v>107</v>
      </c>
      <c r="D28" s="174" t="s">
        <v>96</v>
      </c>
      <c r="E28" s="175">
        <v>31.004799999999999</v>
      </c>
      <c r="F28" s="175">
        <v>172</v>
      </c>
      <c r="G28" s="176">
        <f>E28*F28</f>
        <v>5332.8256000000001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5332.8256000000001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3.9210000000000002E-2</v>
      </c>
    </row>
    <row r="29" spans="1:104" ht="22.5">
      <c r="A29" s="239"/>
      <c r="B29" s="180"/>
      <c r="C29" s="225" t="s">
        <v>108</v>
      </c>
      <c r="D29" s="226"/>
      <c r="E29" s="181">
        <v>31.004799999999999</v>
      </c>
      <c r="F29" s="182"/>
      <c r="G29" s="183"/>
      <c r="M29" s="179" t="s">
        <v>108</v>
      </c>
      <c r="O29" s="170"/>
    </row>
    <row r="30" spans="1:104">
      <c r="A30" s="238">
        <v>8</v>
      </c>
      <c r="B30" s="172" t="s">
        <v>109</v>
      </c>
      <c r="C30" s="173" t="s">
        <v>110</v>
      </c>
      <c r="D30" s="174" t="s">
        <v>96</v>
      </c>
      <c r="E30" s="175">
        <v>13.41</v>
      </c>
      <c r="F30" s="175">
        <v>271</v>
      </c>
      <c r="G30" s="176">
        <f>E30*F30</f>
        <v>3634.11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3634.11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4.7660000000000001E-2</v>
      </c>
    </row>
    <row r="31" spans="1:104">
      <c r="A31" s="239"/>
      <c r="B31" s="180"/>
      <c r="C31" s="225" t="s">
        <v>111</v>
      </c>
      <c r="D31" s="226"/>
      <c r="E31" s="181">
        <v>4.62</v>
      </c>
      <c r="F31" s="182"/>
      <c r="G31" s="183"/>
      <c r="M31" s="179" t="s">
        <v>111</v>
      </c>
      <c r="O31" s="170"/>
    </row>
    <row r="32" spans="1:104">
      <c r="A32" s="239"/>
      <c r="B32" s="180"/>
      <c r="C32" s="225" t="s">
        <v>112</v>
      </c>
      <c r="D32" s="226"/>
      <c r="E32" s="181">
        <v>8.7899999999999991</v>
      </c>
      <c r="F32" s="182"/>
      <c r="G32" s="183"/>
      <c r="M32" s="179" t="s">
        <v>112</v>
      </c>
      <c r="O32" s="170"/>
    </row>
    <row r="33" spans="1:104">
      <c r="A33" s="238">
        <v>9</v>
      </c>
      <c r="B33" s="172" t="s">
        <v>113</v>
      </c>
      <c r="C33" s="173" t="s">
        <v>114</v>
      </c>
      <c r="D33" s="174" t="s">
        <v>96</v>
      </c>
      <c r="E33" s="175">
        <v>27.027999999999999</v>
      </c>
      <c r="F33" s="175">
        <v>329</v>
      </c>
      <c r="G33" s="176">
        <f>E33*F33</f>
        <v>8892.2119999999995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8892.2119999999995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1.8499999999999999E-2</v>
      </c>
    </row>
    <row r="34" spans="1:104">
      <c r="A34" s="239"/>
      <c r="B34" s="180"/>
      <c r="C34" s="225" t="s">
        <v>115</v>
      </c>
      <c r="D34" s="226"/>
      <c r="E34" s="181">
        <v>27.027999999999999</v>
      </c>
      <c r="F34" s="182"/>
      <c r="G34" s="183"/>
      <c r="M34" s="179" t="s">
        <v>115</v>
      </c>
      <c r="O34" s="170"/>
    </row>
    <row r="35" spans="1:104">
      <c r="A35" s="238">
        <v>10</v>
      </c>
      <c r="B35" s="172" t="s">
        <v>116</v>
      </c>
      <c r="C35" s="173" t="s">
        <v>117</v>
      </c>
      <c r="D35" s="174" t="s">
        <v>96</v>
      </c>
      <c r="E35" s="175">
        <v>111.9106</v>
      </c>
      <c r="F35" s="175">
        <v>113</v>
      </c>
      <c r="G35" s="176">
        <f>E35*F35</f>
        <v>12645.897800000001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12645.897800000001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6.5799999999999999E-3</v>
      </c>
    </row>
    <row r="36" spans="1:104">
      <c r="A36" s="239"/>
      <c r="B36" s="180"/>
      <c r="C36" s="225" t="s">
        <v>104</v>
      </c>
      <c r="D36" s="226"/>
      <c r="E36" s="181">
        <v>68.324799999999996</v>
      </c>
      <c r="F36" s="182"/>
      <c r="G36" s="183"/>
      <c r="M36" s="179" t="s">
        <v>104</v>
      </c>
      <c r="O36" s="170"/>
    </row>
    <row r="37" spans="1:104" ht="22.5">
      <c r="A37" s="239"/>
      <c r="B37" s="180"/>
      <c r="C37" s="225" t="s">
        <v>118</v>
      </c>
      <c r="D37" s="226"/>
      <c r="E37" s="181">
        <v>43.585799999999999</v>
      </c>
      <c r="F37" s="182"/>
      <c r="G37" s="183"/>
      <c r="M37" s="179" t="s">
        <v>118</v>
      </c>
      <c r="O37" s="170"/>
    </row>
    <row r="38" spans="1:104">
      <c r="A38" s="240"/>
      <c r="B38" s="185" t="s">
        <v>77</v>
      </c>
      <c r="C38" s="186" t="str">
        <f>CONCATENATE(B18," ",C18)</f>
        <v>61 Upravy povrchů vnitřní</v>
      </c>
      <c r="D38" s="187"/>
      <c r="E38" s="188"/>
      <c r="F38" s="189"/>
      <c r="G38" s="190">
        <f>SUM(G18:G37)</f>
        <v>50003.356449999999</v>
      </c>
      <c r="O38" s="170">
        <v>4</v>
      </c>
      <c r="BA38" s="191">
        <f>SUM(BA18:BA37)</f>
        <v>45830.298199999997</v>
      </c>
      <c r="BB38" s="191">
        <f>SUM(BB18:BB37)</f>
        <v>0</v>
      </c>
      <c r="BC38" s="191">
        <f>SUM(BC18:BC37)</f>
        <v>0</v>
      </c>
      <c r="BD38" s="191">
        <f>SUM(BD18:BD37)</f>
        <v>0</v>
      </c>
      <c r="BE38" s="191">
        <f>SUM(BE18:BE37)</f>
        <v>0</v>
      </c>
    </row>
    <row r="39" spans="1:104">
      <c r="A39" s="241" t="s">
        <v>74</v>
      </c>
      <c r="B39" s="164" t="s">
        <v>314</v>
      </c>
      <c r="C39" s="165" t="s">
        <v>315</v>
      </c>
      <c r="D39" s="166"/>
      <c r="E39" s="167"/>
      <c r="F39" s="167"/>
      <c r="G39" s="168"/>
      <c r="O39" s="170"/>
      <c r="BA39" s="191"/>
      <c r="BB39" s="191"/>
      <c r="BC39" s="191"/>
      <c r="BD39" s="191"/>
      <c r="BE39" s="191"/>
    </row>
    <row r="40" spans="1:104">
      <c r="A40" s="238">
        <v>11</v>
      </c>
      <c r="B40" s="172" t="s">
        <v>316</v>
      </c>
      <c r="C40" s="173" t="s">
        <v>317</v>
      </c>
      <c r="D40" s="174" t="s">
        <v>151</v>
      </c>
      <c r="E40" s="175">
        <v>87.79</v>
      </c>
      <c r="F40" s="175">
        <v>45</v>
      </c>
      <c r="G40" s="176">
        <f>E40*F40</f>
        <v>3950.55</v>
      </c>
      <c r="O40" s="170"/>
      <c r="BA40" s="191"/>
      <c r="BB40" s="191"/>
      <c r="BC40" s="191"/>
      <c r="BD40" s="191"/>
      <c r="BE40" s="191"/>
    </row>
    <row r="41" spans="1:104">
      <c r="A41" s="238">
        <v>12</v>
      </c>
      <c r="B41" s="172" t="s">
        <v>318</v>
      </c>
      <c r="C41" s="173" t="s">
        <v>319</v>
      </c>
      <c r="D41" s="174" t="s">
        <v>96</v>
      </c>
      <c r="E41" s="175">
        <v>44.504199999999997</v>
      </c>
      <c r="F41" s="175">
        <v>34.200000000000003</v>
      </c>
      <c r="G41" s="176">
        <f>E41*F41</f>
        <v>1522.0436400000001</v>
      </c>
      <c r="O41" s="170"/>
      <c r="BA41" s="191"/>
      <c r="BB41" s="191"/>
      <c r="BC41" s="191"/>
      <c r="BD41" s="191"/>
      <c r="BE41" s="191"/>
    </row>
    <row r="42" spans="1:104">
      <c r="A42" s="239"/>
      <c r="B42" s="180"/>
      <c r="C42" s="225" t="s">
        <v>320</v>
      </c>
      <c r="D42" s="226"/>
      <c r="E42" s="181">
        <v>36.296399999999998</v>
      </c>
      <c r="F42" s="182"/>
      <c r="G42" s="183"/>
      <c r="O42" s="170"/>
      <c r="BA42" s="191"/>
      <c r="BB42" s="191"/>
      <c r="BC42" s="191"/>
      <c r="BD42" s="191"/>
      <c r="BE42" s="191"/>
    </row>
    <row r="43" spans="1:104">
      <c r="A43" s="239"/>
      <c r="B43" s="180"/>
      <c r="C43" s="225" t="s">
        <v>321</v>
      </c>
      <c r="D43" s="226"/>
      <c r="E43" s="181">
        <v>4.33</v>
      </c>
      <c r="F43" s="182"/>
      <c r="G43" s="183"/>
      <c r="O43" s="170"/>
      <c r="BA43" s="191"/>
      <c r="BB43" s="191"/>
      <c r="BC43" s="191"/>
      <c r="BD43" s="191"/>
      <c r="BE43" s="191"/>
    </row>
    <row r="44" spans="1:104">
      <c r="A44" s="239"/>
      <c r="B44" s="180"/>
      <c r="C44" s="225" t="s">
        <v>322</v>
      </c>
      <c r="D44" s="226"/>
      <c r="E44" s="181">
        <v>3.8778000000000001</v>
      </c>
      <c r="F44" s="182"/>
      <c r="G44" s="183"/>
      <c r="O44" s="170"/>
      <c r="BA44" s="191"/>
      <c r="BB44" s="191"/>
      <c r="BC44" s="191"/>
      <c r="BD44" s="191"/>
      <c r="BE44" s="191"/>
    </row>
    <row r="45" spans="1:104">
      <c r="A45" s="242"/>
      <c r="B45" s="232" t="s">
        <v>77</v>
      </c>
      <c r="C45" s="233" t="s">
        <v>323</v>
      </c>
      <c r="D45" s="234"/>
      <c r="E45" s="235"/>
      <c r="F45" s="236"/>
      <c r="G45" s="237">
        <f>SUM(G40:G44)</f>
        <v>5472.5936400000001</v>
      </c>
      <c r="O45" s="170"/>
      <c r="BA45" s="191"/>
      <c r="BB45" s="191"/>
      <c r="BC45" s="191"/>
      <c r="BD45" s="191"/>
      <c r="BE45" s="191"/>
    </row>
    <row r="46" spans="1:104">
      <c r="A46" s="241" t="s">
        <v>74</v>
      </c>
      <c r="B46" s="164" t="s">
        <v>119</v>
      </c>
      <c r="C46" s="165" t="s">
        <v>120</v>
      </c>
      <c r="D46" s="166"/>
      <c r="E46" s="167"/>
      <c r="F46" s="167"/>
      <c r="G46" s="168"/>
      <c r="H46" s="169"/>
      <c r="I46" s="169"/>
      <c r="O46" s="170">
        <v>1</v>
      </c>
    </row>
    <row r="47" spans="1:104" ht="22.5">
      <c r="A47" s="238">
        <v>13</v>
      </c>
      <c r="B47" s="172" t="s">
        <v>121</v>
      </c>
      <c r="C47" s="173" t="s">
        <v>122</v>
      </c>
      <c r="D47" s="174" t="s">
        <v>123</v>
      </c>
      <c r="E47" s="175">
        <v>1</v>
      </c>
      <c r="F47" s="175">
        <v>1348</v>
      </c>
      <c r="G47" s="176">
        <f>E47*F47</f>
        <v>1348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1348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1</v>
      </c>
      <c r="CZ47" s="146">
        <v>6.4699999999999994E-2</v>
      </c>
    </row>
    <row r="48" spans="1:104" ht="22.5">
      <c r="A48" s="238">
        <v>14</v>
      </c>
      <c r="B48" s="172" t="s">
        <v>124</v>
      </c>
      <c r="C48" s="173" t="s">
        <v>125</v>
      </c>
      <c r="D48" s="174" t="s">
        <v>123</v>
      </c>
      <c r="E48" s="175">
        <v>2</v>
      </c>
      <c r="F48" s="175">
        <v>1420</v>
      </c>
      <c r="G48" s="176">
        <f>E48*F48</f>
        <v>2840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2840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6.5269999999999995E-2</v>
      </c>
    </row>
    <row r="49" spans="1:104">
      <c r="A49" s="240"/>
      <c r="B49" s="185" t="s">
        <v>77</v>
      </c>
      <c r="C49" s="186" t="str">
        <f>CONCATENATE(B46," ",C46)</f>
        <v>64 Výplně otvorů</v>
      </c>
      <c r="D49" s="187"/>
      <c r="E49" s="188"/>
      <c r="F49" s="189"/>
      <c r="G49" s="190">
        <f>SUM(G46:G48)</f>
        <v>4188</v>
      </c>
      <c r="O49" s="170">
        <v>4</v>
      </c>
      <c r="BA49" s="191">
        <f>SUM(BA46:BA48)</f>
        <v>4188</v>
      </c>
      <c r="BB49" s="191">
        <f>SUM(BB46:BB48)</f>
        <v>0</v>
      </c>
      <c r="BC49" s="191">
        <f>SUM(BC46:BC48)</f>
        <v>0</v>
      </c>
      <c r="BD49" s="191">
        <f>SUM(BD46:BD48)</f>
        <v>0</v>
      </c>
      <c r="BE49" s="191">
        <f>SUM(BE46:BE48)</f>
        <v>0</v>
      </c>
    </row>
    <row r="50" spans="1:104">
      <c r="A50" s="241" t="s">
        <v>74</v>
      </c>
      <c r="B50" s="164" t="s">
        <v>324</v>
      </c>
      <c r="C50" s="165" t="s">
        <v>325</v>
      </c>
      <c r="D50" s="166"/>
      <c r="E50" s="167"/>
      <c r="F50" s="167"/>
      <c r="G50" s="168"/>
      <c r="O50" s="170"/>
      <c r="BA50" s="191"/>
      <c r="BB50" s="191"/>
      <c r="BC50" s="191"/>
      <c r="BD50" s="191"/>
      <c r="BE50" s="191"/>
    </row>
    <row r="51" spans="1:104" ht="22.5">
      <c r="A51" s="238">
        <v>15</v>
      </c>
      <c r="B51" s="172" t="s">
        <v>326</v>
      </c>
      <c r="C51" s="173" t="s">
        <v>327</v>
      </c>
      <c r="D51" s="174" t="s">
        <v>96</v>
      </c>
      <c r="E51" s="175">
        <v>313</v>
      </c>
      <c r="F51" s="175">
        <v>32.799999999999997</v>
      </c>
      <c r="G51" s="176">
        <f>E51*F51</f>
        <v>10266.4</v>
      </c>
      <c r="O51" s="170"/>
      <c r="BA51" s="191"/>
      <c r="BB51" s="191"/>
      <c r="BC51" s="191"/>
      <c r="BD51" s="191"/>
      <c r="BE51" s="191"/>
    </row>
    <row r="52" spans="1:104" ht="22.5">
      <c r="A52" s="238">
        <v>16</v>
      </c>
      <c r="B52" s="172" t="s">
        <v>328</v>
      </c>
      <c r="C52" s="173" t="s">
        <v>329</v>
      </c>
      <c r="D52" s="174" t="s">
        <v>96</v>
      </c>
      <c r="E52" s="175">
        <v>313</v>
      </c>
      <c r="F52" s="175">
        <v>39</v>
      </c>
      <c r="G52" s="176">
        <f>E52*F52</f>
        <v>12207</v>
      </c>
      <c r="O52" s="170"/>
      <c r="BA52" s="191"/>
      <c r="BB52" s="191"/>
      <c r="BC52" s="191"/>
      <c r="BD52" s="191"/>
      <c r="BE52" s="191"/>
    </row>
    <row r="53" spans="1:104">
      <c r="A53" s="239"/>
      <c r="B53" s="180"/>
      <c r="C53" s="225" t="s">
        <v>330</v>
      </c>
      <c r="D53" s="226"/>
      <c r="E53" s="181">
        <v>313</v>
      </c>
      <c r="F53" s="182"/>
      <c r="G53" s="183"/>
      <c r="O53" s="170"/>
      <c r="BA53" s="191"/>
      <c r="BB53" s="191"/>
      <c r="BC53" s="191"/>
      <c r="BD53" s="191"/>
      <c r="BE53" s="191"/>
    </row>
    <row r="54" spans="1:104" ht="22.5">
      <c r="A54" s="238">
        <v>17</v>
      </c>
      <c r="B54" s="172" t="s">
        <v>331</v>
      </c>
      <c r="C54" s="173" t="s">
        <v>332</v>
      </c>
      <c r="D54" s="174" t="s">
        <v>96</v>
      </c>
      <c r="E54" s="175">
        <v>313</v>
      </c>
      <c r="F54" s="175">
        <v>24</v>
      </c>
      <c r="G54" s="176">
        <f>E54*F54</f>
        <v>7512</v>
      </c>
      <c r="O54" s="170"/>
      <c r="BA54" s="191"/>
      <c r="BB54" s="191"/>
      <c r="BC54" s="191"/>
      <c r="BD54" s="191"/>
      <c r="BE54" s="191"/>
    </row>
    <row r="55" spans="1:104">
      <c r="A55" s="240"/>
      <c r="B55" s="185" t="s">
        <v>77</v>
      </c>
      <c r="C55" s="186" t="str">
        <f>CONCATENATE(B50," ",C50)</f>
        <v>94 Lešení a stavební výtahy</v>
      </c>
      <c r="D55" s="187"/>
      <c r="E55" s="188"/>
      <c r="F55" s="189"/>
      <c r="G55" s="190">
        <f>SUM(G50:G54)</f>
        <v>29985.4</v>
      </c>
      <c r="O55" s="170"/>
      <c r="BA55" s="191"/>
      <c r="BB55" s="191"/>
      <c r="BC55" s="191"/>
      <c r="BD55" s="191"/>
      <c r="BE55" s="191"/>
    </row>
    <row r="56" spans="1:104">
      <c r="A56" s="241" t="s">
        <v>74</v>
      </c>
      <c r="B56" s="164" t="s">
        <v>126</v>
      </c>
      <c r="C56" s="165" t="s">
        <v>127</v>
      </c>
      <c r="D56" s="166"/>
      <c r="E56" s="167"/>
      <c r="F56" s="167"/>
      <c r="G56" s="168"/>
      <c r="H56" s="169"/>
      <c r="I56" s="169"/>
      <c r="O56" s="170">
        <v>1</v>
      </c>
    </row>
    <row r="57" spans="1:104">
      <c r="A57" s="238">
        <v>18</v>
      </c>
      <c r="B57" s="172" t="s">
        <v>128</v>
      </c>
      <c r="C57" s="173" t="s">
        <v>129</v>
      </c>
      <c r="D57" s="174" t="s">
        <v>96</v>
      </c>
      <c r="E57" s="175">
        <v>10.56</v>
      </c>
      <c r="F57" s="175">
        <v>81.7</v>
      </c>
      <c r="G57" s="176">
        <f>E57*F57</f>
        <v>862.75200000000007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862.75200000000007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6.7000000000000002E-4</v>
      </c>
    </row>
    <row r="58" spans="1:104">
      <c r="A58" s="239"/>
      <c r="B58" s="180"/>
      <c r="C58" s="225" t="s">
        <v>130</v>
      </c>
      <c r="D58" s="226"/>
      <c r="E58" s="181">
        <v>10.56</v>
      </c>
      <c r="F58" s="182"/>
      <c r="G58" s="183"/>
      <c r="M58" s="179" t="s">
        <v>130</v>
      </c>
      <c r="O58" s="170"/>
    </row>
    <row r="59" spans="1:104">
      <c r="A59" s="238">
        <v>19</v>
      </c>
      <c r="B59" s="172" t="s">
        <v>131</v>
      </c>
      <c r="C59" s="173" t="s">
        <v>132</v>
      </c>
      <c r="D59" s="174" t="s">
        <v>96</v>
      </c>
      <c r="E59" s="175">
        <v>15.214499999999999</v>
      </c>
      <c r="F59" s="175">
        <v>88</v>
      </c>
      <c r="G59" s="176">
        <f>E59*F59</f>
        <v>1338.876</v>
      </c>
      <c r="O59" s="170">
        <v>2</v>
      </c>
      <c r="AA59" s="146">
        <v>1</v>
      </c>
      <c r="AB59" s="146">
        <v>1</v>
      </c>
      <c r="AC59" s="146">
        <v>1</v>
      </c>
      <c r="AZ59" s="146">
        <v>1</v>
      </c>
      <c r="BA59" s="146">
        <f>IF(AZ59=1,G59,0)</f>
        <v>1338.876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</v>
      </c>
      <c r="CB59" s="177">
        <v>1</v>
      </c>
      <c r="CZ59" s="146">
        <v>3.3E-4</v>
      </c>
    </row>
    <row r="60" spans="1:104">
      <c r="A60" s="239"/>
      <c r="B60" s="180"/>
      <c r="C60" s="225" t="s">
        <v>133</v>
      </c>
      <c r="D60" s="226"/>
      <c r="E60" s="181">
        <v>15.214499999999999</v>
      </c>
      <c r="F60" s="182"/>
      <c r="G60" s="183"/>
      <c r="M60" s="179" t="s">
        <v>133</v>
      </c>
      <c r="O60" s="170"/>
    </row>
    <row r="61" spans="1:104" ht="22.5">
      <c r="A61" s="238">
        <v>20</v>
      </c>
      <c r="B61" s="172" t="s">
        <v>134</v>
      </c>
      <c r="C61" s="173" t="s">
        <v>135</v>
      </c>
      <c r="D61" s="174" t="s">
        <v>96</v>
      </c>
      <c r="E61" s="175">
        <v>18.36</v>
      </c>
      <c r="F61" s="175">
        <v>50.6</v>
      </c>
      <c r="G61" s="176">
        <f>E61*F61</f>
        <v>929.01599999999996</v>
      </c>
      <c r="O61" s="170">
        <v>2</v>
      </c>
      <c r="AA61" s="146">
        <v>1</v>
      </c>
      <c r="AB61" s="146">
        <v>1</v>
      </c>
      <c r="AC61" s="146">
        <v>1</v>
      </c>
      <c r="AZ61" s="146">
        <v>1</v>
      </c>
      <c r="BA61" s="146">
        <f>IF(AZ61=1,G61,0)</f>
        <v>929.01599999999996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7">
        <v>1</v>
      </c>
      <c r="CB61" s="177">
        <v>1</v>
      </c>
      <c r="CZ61" s="146">
        <v>0</v>
      </c>
    </row>
    <row r="62" spans="1:104">
      <c r="A62" s="239"/>
      <c r="B62" s="180"/>
      <c r="C62" s="225" t="s">
        <v>136</v>
      </c>
      <c r="D62" s="226"/>
      <c r="E62" s="181">
        <v>10.8</v>
      </c>
      <c r="F62" s="182"/>
      <c r="G62" s="183"/>
      <c r="M62" s="179" t="s">
        <v>136</v>
      </c>
      <c r="O62" s="170"/>
    </row>
    <row r="63" spans="1:104">
      <c r="A63" s="239"/>
      <c r="B63" s="180"/>
      <c r="C63" s="225" t="s">
        <v>137</v>
      </c>
      <c r="D63" s="226"/>
      <c r="E63" s="181">
        <v>7.56</v>
      </c>
      <c r="F63" s="182"/>
      <c r="G63" s="183"/>
      <c r="M63" s="179" t="s">
        <v>137</v>
      </c>
      <c r="O63" s="170"/>
    </row>
    <row r="64" spans="1:104" ht="22.5">
      <c r="A64" s="238">
        <v>21</v>
      </c>
      <c r="B64" s="172" t="s">
        <v>138</v>
      </c>
      <c r="C64" s="173" t="s">
        <v>139</v>
      </c>
      <c r="D64" s="174" t="s">
        <v>123</v>
      </c>
      <c r="E64" s="175">
        <v>2</v>
      </c>
      <c r="F64" s="175">
        <v>11</v>
      </c>
      <c r="G64" s="176">
        <f>E64*F64</f>
        <v>22</v>
      </c>
      <c r="O64" s="170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>IF(AZ64=1,G64,0)</f>
        <v>22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</v>
      </c>
      <c r="CB64" s="177">
        <v>1</v>
      </c>
      <c r="CZ64" s="146">
        <v>0</v>
      </c>
    </row>
    <row r="65" spans="1:104" ht="22.5">
      <c r="A65" s="238">
        <v>22</v>
      </c>
      <c r="B65" s="172" t="s">
        <v>140</v>
      </c>
      <c r="C65" s="173" t="s">
        <v>141</v>
      </c>
      <c r="D65" s="174" t="s">
        <v>123</v>
      </c>
      <c r="E65" s="175">
        <v>5</v>
      </c>
      <c r="F65" s="175">
        <v>19.8</v>
      </c>
      <c r="G65" s="176">
        <f>E65*F65</f>
        <v>99</v>
      </c>
      <c r="O65" s="170">
        <v>2</v>
      </c>
      <c r="AA65" s="146">
        <v>1</v>
      </c>
      <c r="AB65" s="146">
        <v>1</v>
      </c>
      <c r="AC65" s="146">
        <v>1</v>
      </c>
      <c r="AZ65" s="146">
        <v>1</v>
      </c>
      <c r="BA65" s="146">
        <f>IF(AZ65=1,G65,0)</f>
        <v>99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7">
        <v>1</v>
      </c>
      <c r="CB65" s="177">
        <v>1</v>
      </c>
      <c r="CZ65" s="146">
        <v>0</v>
      </c>
    </row>
    <row r="66" spans="1:104">
      <c r="A66" s="238">
        <v>23</v>
      </c>
      <c r="B66" s="172" t="s">
        <v>142</v>
      </c>
      <c r="C66" s="173" t="s">
        <v>143</v>
      </c>
      <c r="D66" s="174" t="s">
        <v>96</v>
      </c>
      <c r="E66" s="175">
        <v>4.6719999999999997</v>
      </c>
      <c r="F66" s="175">
        <v>259</v>
      </c>
      <c r="G66" s="176">
        <f>E66*F66</f>
        <v>1210.048</v>
      </c>
      <c r="O66" s="170">
        <v>2</v>
      </c>
      <c r="AA66" s="146">
        <v>1</v>
      </c>
      <c r="AB66" s="146">
        <v>1</v>
      </c>
      <c r="AC66" s="146">
        <v>1</v>
      </c>
      <c r="AZ66" s="146">
        <v>1</v>
      </c>
      <c r="BA66" s="146">
        <f>IF(AZ66=1,G66,0)</f>
        <v>1210.048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1</v>
      </c>
      <c r="CB66" s="177">
        <v>1</v>
      </c>
      <c r="CZ66" s="146">
        <v>1.17E-3</v>
      </c>
    </row>
    <row r="67" spans="1:104">
      <c r="A67" s="239"/>
      <c r="B67" s="180"/>
      <c r="C67" s="225" t="s">
        <v>144</v>
      </c>
      <c r="D67" s="226"/>
      <c r="E67" s="181">
        <v>1.52</v>
      </c>
      <c r="F67" s="182"/>
      <c r="G67" s="183"/>
      <c r="M67" s="179" t="s">
        <v>144</v>
      </c>
      <c r="O67" s="170"/>
    </row>
    <row r="68" spans="1:104">
      <c r="A68" s="239"/>
      <c r="B68" s="180"/>
      <c r="C68" s="225" t="s">
        <v>145</v>
      </c>
      <c r="D68" s="226"/>
      <c r="E68" s="181">
        <v>3.1520000000000001</v>
      </c>
      <c r="F68" s="182"/>
      <c r="G68" s="183"/>
      <c r="M68" s="179" t="s">
        <v>145</v>
      </c>
      <c r="O68" s="170"/>
    </row>
    <row r="69" spans="1:104" ht="22.5">
      <c r="A69" s="238">
        <v>24</v>
      </c>
      <c r="B69" s="172" t="s">
        <v>146</v>
      </c>
      <c r="C69" s="173" t="s">
        <v>147</v>
      </c>
      <c r="D69" s="174" t="s">
        <v>96</v>
      </c>
      <c r="E69" s="175">
        <v>8.4169999999999998</v>
      </c>
      <c r="F69" s="175">
        <v>200.5</v>
      </c>
      <c r="G69" s="176">
        <f>E69*F69</f>
        <v>1687.6085</v>
      </c>
      <c r="O69" s="170">
        <v>2</v>
      </c>
      <c r="AA69" s="146">
        <v>1</v>
      </c>
      <c r="AB69" s="146">
        <v>1</v>
      </c>
      <c r="AC69" s="146">
        <v>1</v>
      </c>
      <c r="AZ69" s="146">
        <v>1</v>
      </c>
      <c r="BA69" s="146">
        <f>IF(AZ69=1,G69,0)</f>
        <v>1687.6085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1</v>
      </c>
      <c r="CB69" s="177">
        <v>1</v>
      </c>
      <c r="CZ69" s="146">
        <v>1E-3</v>
      </c>
    </row>
    <row r="70" spans="1:104">
      <c r="A70" s="239"/>
      <c r="B70" s="180"/>
      <c r="C70" s="225" t="s">
        <v>148</v>
      </c>
      <c r="D70" s="226"/>
      <c r="E70" s="181">
        <v>8.4169999999999998</v>
      </c>
      <c r="F70" s="182"/>
      <c r="G70" s="183"/>
      <c r="M70" s="179" t="s">
        <v>148</v>
      </c>
      <c r="O70" s="170"/>
    </row>
    <row r="71" spans="1:104">
      <c r="A71" s="238">
        <v>25</v>
      </c>
      <c r="B71" s="172" t="s">
        <v>149</v>
      </c>
      <c r="C71" s="173" t="s">
        <v>150</v>
      </c>
      <c r="D71" s="174" t="s">
        <v>151</v>
      </c>
      <c r="E71" s="175">
        <v>8.6</v>
      </c>
      <c r="F71" s="175">
        <v>32.9</v>
      </c>
      <c r="G71" s="176">
        <f>E71*F71</f>
        <v>282.94</v>
      </c>
      <c r="O71" s="170">
        <v>2</v>
      </c>
      <c r="AA71" s="146">
        <v>1</v>
      </c>
      <c r="AB71" s="146">
        <v>1</v>
      </c>
      <c r="AC71" s="146">
        <v>1</v>
      </c>
      <c r="AZ71" s="146">
        <v>1</v>
      </c>
      <c r="BA71" s="146">
        <f>IF(AZ71=1,G71,0)</f>
        <v>282.94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7">
        <v>1</v>
      </c>
      <c r="CB71" s="177">
        <v>1</v>
      </c>
      <c r="CZ71" s="146">
        <v>3.8000000000000002E-4</v>
      </c>
    </row>
    <row r="72" spans="1:104">
      <c r="A72" s="238">
        <v>26</v>
      </c>
      <c r="B72" s="172" t="s">
        <v>333</v>
      </c>
      <c r="C72" s="173" t="s">
        <v>334</v>
      </c>
      <c r="D72" s="174" t="s">
        <v>96</v>
      </c>
      <c r="E72" s="175">
        <v>2.25</v>
      </c>
      <c r="F72" s="175">
        <v>109</v>
      </c>
      <c r="G72" s="176">
        <f>E72*F72</f>
        <v>245.25</v>
      </c>
      <c r="O72" s="170"/>
      <c r="CA72" s="177"/>
      <c r="CB72" s="177"/>
    </row>
    <row r="73" spans="1:104">
      <c r="A73" s="238">
        <v>27</v>
      </c>
      <c r="B73" s="172" t="s">
        <v>335</v>
      </c>
      <c r="C73" s="173" t="s">
        <v>336</v>
      </c>
      <c r="D73" s="174" t="s">
        <v>123</v>
      </c>
      <c r="E73" s="175">
        <v>25</v>
      </c>
      <c r="F73" s="175">
        <v>6.6</v>
      </c>
      <c r="G73" s="176">
        <f>E73*F73</f>
        <v>165</v>
      </c>
      <c r="O73" s="170"/>
      <c r="CA73" s="177"/>
      <c r="CB73" s="177"/>
    </row>
    <row r="74" spans="1:104">
      <c r="A74" s="238">
        <v>28</v>
      </c>
      <c r="B74" s="172" t="s">
        <v>337</v>
      </c>
      <c r="C74" s="173" t="s">
        <v>338</v>
      </c>
      <c r="D74" s="174" t="s">
        <v>96</v>
      </c>
      <c r="E74" s="175">
        <v>1.3038000000000001</v>
      </c>
      <c r="F74" s="175">
        <v>285</v>
      </c>
      <c r="G74" s="176">
        <f>E74*F74</f>
        <v>371.58300000000003</v>
      </c>
      <c r="O74" s="170"/>
      <c r="CA74" s="177"/>
      <c r="CB74" s="177"/>
    </row>
    <row r="75" spans="1:104">
      <c r="A75" s="239"/>
      <c r="B75" s="180"/>
      <c r="C75" s="225" t="s">
        <v>339</v>
      </c>
      <c r="D75" s="226"/>
      <c r="E75" s="181">
        <v>1.3038000000000001</v>
      </c>
      <c r="F75" s="182"/>
      <c r="G75" s="183"/>
      <c r="O75" s="170"/>
      <c r="CA75" s="177"/>
      <c r="CB75" s="177"/>
    </row>
    <row r="76" spans="1:104">
      <c r="A76" s="238">
        <v>29</v>
      </c>
      <c r="B76" s="172" t="s">
        <v>340</v>
      </c>
      <c r="C76" s="173" t="s">
        <v>341</v>
      </c>
      <c r="D76" s="174" t="s">
        <v>96</v>
      </c>
      <c r="E76" s="175">
        <v>2.5739999999999998</v>
      </c>
      <c r="F76" s="175">
        <v>174</v>
      </c>
      <c r="G76" s="176">
        <f>E76*F76</f>
        <v>447.87599999999998</v>
      </c>
      <c r="O76" s="170"/>
      <c r="CA76" s="177"/>
      <c r="CB76" s="177"/>
    </row>
    <row r="77" spans="1:104">
      <c r="A77" s="239"/>
      <c r="B77" s="180"/>
      <c r="C77" s="225" t="s">
        <v>342</v>
      </c>
      <c r="D77" s="226"/>
      <c r="E77" s="181">
        <v>2.5739999999999998</v>
      </c>
      <c r="F77" s="182"/>
      <c r="G77" s="183"/>
      <c r="O77" s="170"/>
      <c r="CA77" s="177"/>
      <c r="CB77" s="177"/>
    </row>
    <row r="78" spans="1:104">
      <c r="A78" s="238">
        <v>30</v>
      </c>
      <c r="B78" s="172" t="s">
        <v>343</v>
      </c>
      <c r="C78" s="173" t="s">
        <v>344</v>
      </c>
      <c r="D78" s="174" t="s">
        <v>96</v>
      </c>
      <c r="E78" s="175">
        <v>41.869</v>
      </c>
      <c r="F78" s="175">
        <v>135.5</v>
      </c>
      <c r="G78" s="176">
        <f>E78*F78</f>
        <v>5673.2494999999999</v>
      </c>
      <c r="O78" s="170"/>
      <c r="CA78" s="177"/>
      <c r="CB78" s="177"/>
    </row>
    <row r="79" spans="1:104">
      <c r="A79" s="239"/>
      <c r="B79" s="180"/>
      <c r="C79" s="225" t="s">
        <v>345</v>
      </c>
      <c r="D79" s="226"/>
      <c r="E79" s="181">
        <v>41.869</v>
      </c>
      <c r="F79" s="182"/>
      <c r="G79" s="183"/>
      <c r="O79" s="170"/>
      <c r="CA79" s="177"/>
      <c r="CB79" s="177"/>
    </row>
    <row r="80" spans="1:104" ht="22.5">
      <c r="A80" s="238">
        <v>31</v>
      </c>
      <c r="B80" s="172" t="s">
        <v>142</v>
      </c>
      <c r="C80" s="173" t="s">
        <v>346</v>
      </c>
      <c r="D80" s="174" t="s">
        <v>96</v>
      </c>
      <c r="E80" s="175">
        <v>1.6</v>
      </c>
      <c r="F80" s="175">
        <v>259</v>
      </c>
      <c r="G80" s="176">
        <f>E80*F80</f>
        <v>414.40000000000003</v>
      </c>
      <c r="O80" s="170"/>
      <c r="CA80" s="177"/>
      <c r="CB80" s="177"/>
    </row>
    <row r="81" spans="1:104" ht="22.5">
      <c r="A81" s="238">
        <v>32</v>
      </c>
      <c r="B81" s="172" t="s">
        <v>152</v>
      </c>
      <c r="C81" s="173" t="s">
        <v>347</v>
      </c>
      <c r="D81" s="174" t="s">
        <v>76</v>
      </c>
      <c r="E81" s="175">
        <v>1</v>
      </c>
      <c r="F81" s="175">
        <v>1050</v>
      </c>
      <c r="G81" s="176">
        <f>E81*F81</f>
        <v>1050</v>
      </c>
      <c r="O81" s="170"/>
      <c r="CA81" s="177"/>
      <c r="CB81" s="177"/>
    </row>
    <row r="82" spans="1:104" ht="22.5">
      <c r="A82" s="238">
        <v>33</v>
      </c>
      <c r="B82" s="172" t="s">
        <v>152</v>
      </c>
      <c r="C82" s="173" t="s">
        <v>153</v>
      </c>
      <c r="D82" s="174" t="s">
        <v>154</v>
      </c>
      <c r="E82" s="175">
        <v>21.75</v>
      </c>
      <c r="F82" s="175">
        <v>530</v>
      </c>
      <c r="G82" s="176">
        <f>E82*F82</f>
        <v>11527.5</v>
      </c>
      <c r="O82" s="170">
        <v>2</v>
      </c>
      <c r="AA82" s="146">
        <v>12</v>
      </c>
      <c r="AB82" s="146">
        <v>0</v>
      </c>
      <c r="AC82" s="146">
        <v>71</v>
      </c>
      <c r="AZ82" s="146">
        <v>1</v>
      </c>
      <c r="BA82" s="146">
        <f>IF(AZ82=1,G82,0)</f>
        <v>11527.5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7">
        <v>12</v>
      </c>
      <c r="CB82" s="177">
        <v>0</v>
      </c>
      <c r="CZ82" s="146">
        <v>0</v>
      </c>
    </row>
    <row r="83" spans="1:104" ht="22.5">
      <c r="A83" s="238">
        <v>34</v>
      </c>
      <c r="B83" s="172" t="s">
        <v>348</v>
      </c>
      <c r="C83" s="173" t="s">
        <v>349</v>
      </c>
      <c r="D83" s="174" t="s">
        <v>96</v>
      </c>
      <c r="E83" s="175">
        <v>50.24</v>
      </c>
      <c r="F83" s="175">
        <v>50</v>
      </c>
      <c r="G83" s="176">
        <f>E83*F83</f>
        <v>2512</v>
      </c>
      <c r="O83" s="170"/>
      <c r="CA83" s="177"/>
      <c r="CB83" s="177"/>
    </row>
    <row r="84" spans="1:104">
      <c r="A84" s="239"/>
      <c r="B84" s="180"/>
      <c r="C84" s="225" t="s">
        <v>350</v>
      </c>
      <c r="D84" s="226"/>
      <c r="E84" s="181">
        <v>45.74</v>
      </c>
      <c r="F84" s="182"/>
      <c r="G84" s="183"/>
      <c r="O84" s="170"/>
      <c r="CA84" s="177"/>
      <c r="CB84" s="177"/>
    </row>
    <row r="85" spans="1:104">
      <c r="A85" s="239"/>
      <c r="B85" s="180"/>
      <c r="C85" s="225" t="s">
        <v>351</v>
      </c>
      <c r="D85" s="226"/>
      <c r="E85" s="181">
        <v>4.5</v>
      </c>
      <c r="F85" s="182"/>
      <c r="G85" s="183"/>
      <c r="O85" s="170"/>
      <c r="CA85" s="177"/>
      <c r="CB85" s="177"/>
    </row>
    <row r="86" spans="1:104">
      <c r="A86" s="240"/>
      <c r="B86" s="185" t="s">
        <v>77</v>
      </c>
      <c r="C86" s="186" t="str">
        <f>CONCATENATE(B56," ",C56)</f>
        <v>96 Bourání konstrukcí</v>
      </c>
      <c r="D86" s="187"/>
      <c r="E86" s="188"/>
      <c r="F86" s="189"/>
      <c r="G86" s="190">
        <f>SUM(G56:G83)</f>
        <v>28839.099000000002</v>
      </c>
      <c r="O86" s="170">
        <v>4</v>
      </c>
      <c r="BA86" s="191">
        <f>SUM(BA56:BA82)</f>
        <v>17959.7405</v>
      </c>
      <c r="BB86" s="191">
        <f>SUM(BB56:BB82)</f>
        <v>0</v>
      </c>
      <c r="BC86" s="191">
        <f>SUM(BC56:BC82)</f>
        <v>0</v>
      </c>
      <c r="BD86" s="191">
        <f>SUM(BD56:BD82)</f>
        <v>0</v>
      </c>
      <c r="BE86" s="191">
        <f>SUM(BE56:BE82)</f>
        <v>0</v>
      </c>
    </row>
    <row r="87" spans="1:104">
      <c r="A87" s="241" t="s">
        <v>74</v>
      </c>
      <c r="B87" s="164" t="s">
        <v>155</v>
      </c>
      <c r="C87" s="165" t="s">
        <v>156</v>
      </c>
      <c r="D87" s="166"/>
      <c r="E87" s="167"/>
      <c r="F87" s="167"/>
      <c r="G87" s="168"/>
      <c r="H87" s="169"/>
      <c r="I87" s="169"/>
      <c r="O87" s="170">
        <v>1</v>
      </c>
    </row>
    <row r="88" spans="1:104">
      <c r="A88" s="238">
        <v>35</v>
      </c>
      <c r="B88" s="172" t="s">
        <v>157</v>
      </c>
      <c r="C88" s="173" t="s">
        <v>158</v>
      </c>
      <c r="D88" s="174" t="s">
        <v>96</v>
      </c>
      <c r="E88" s="175">
        <v>27.143999999999998</v>
      </c>
      <c r="F88" s="175">
        <v>57.2</v>
      </c>
      <c r="G88" s="176">
        <f>E88*F88</f>
        <v>1552.6368</v>
      </c>
      <c r="O88" s="170">
        <v>2</v>
      </c>
      <c r="AA88" s="146">
        <v>1</v>
      </c>
      <c r="AB88" s="146">
        <v>1</v>
      </c>
      <c r="AC88" s="146">
        <v>1</v>
      </c>
      <c r="AZ88" s="146">
        <v>1</v>
      </c>
      <c r="BA88" s="146">
        <f>IF(AZ88=1,G88,0)</f>
        <v>1552.6368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1</v>
      </c>
      <c r="CB88" s="177">
        <v>1</v>
      </c>
      <c r="CZ88" s="146">
        <v>0</v>
      </c>
    </row>
    <row r="89" spans="1:104">
      <c r="A89" s="239"/>
      <c r="B89" s="180"/>
      <c r="C89" s="225" t="s">
        <v>159</v>
      </c>
      <c r="D89" s="226"/>
      <c r="E89" s="181">
        <v>27.143999999999998</v>
      </c>
      <c r="F89" s="182"/>
      <c r="G89" s="183"/>
      <c r="M89" s="179" t="s">
        <v>159</v>
      </c>
      <c r="O89" s="170"/>
    </row>
    <row r="90" spans="1:104">
      <c r="A90" s="238">
        <v>36</v>
      </c>
      <c r="B90" s="172" t="s">
        <v>160</v>
      </c>
      <c r="C90" s="173" t="s">
        <v>161</v>
      </c>
      <c r="D90" s="174" t="s">
        <v>96</v>
      </c>
      <c r="E90" s="175">
        <v>65.52</v>
      </c>
      <c r="F90" s="175">
        <v>74.599999999999994</v>
      </c>
      <c r="G90" s="176">
        <f>E90*F90</f>
        <v>4887.7919999999995</v>
      </c>
      <c r="O90" s="170">
        <v>2</v>
      </c>
      <c r="AA90" s="146">
        <v>1</v>
      </c>
      <c r="AB90" s="146">
        <v>1</v>
      </c>
      <c r="AC90" s="146">
        <v>1</v>
      </c>
      <c r="AZ90" s="146">
        <v>1</v>
      </c>
      <c r="BA90" s="146">
        <f>IF(AZ90=1,G90,0)</f>
        <v>4887.7919999999995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7">
        <v>1</v>
      </c>
      <c r="CB90" s="177">
        <v>1</v>
      </c>
      <c r="CZ90" s="146">
        <v>0</v>
      </c>
    </row>
    <row r="91" spans="1:104">
      <c r="A91" s="239"/>
      <c r="B91" s="180"/>
      <c r="C91" s="225" t="s">
        <v>162</v>
      </c>
      <c r="D91" s="226"/>
      <c r="E91" s="181">
        <v>31.5</v>
      </c>
      <c r="F91" s="182"/>
      <c r="G91" s="183"/>
      <c r="M91" s="179" t="s">
        <v>162</v>
      </c>
      <c r="O91" s="170"/>
    </row>
    <row r="92" spans="1:104">
      <c r="A92" s="239"/>
      <c r="B92" s="180"/>
      <c r="C92" s="225" t="s">
        <v>163</v>
      </c>
      <c r="D92" s="226"/>
      <c r="E92" s="181">
        <v>34.020000000000003</v>
      </c>
      <c r="F92" s="182"/>
      <c r="G92" s="183"/>
      <c r="M92" s="179" t="s">
        <v>163</v>
      </c>
      <c r="O92" s="170"/>
    </row>
    <row r="93" spans="1:104">
      <c r="A93" s="238">
        <v>37</v>
      </c>
      <c r="B93" s="172" t="s">
        <v>164</v>
      </c>
      <c r="C93" s="173" t="s">
        <v>165</v>
      </c>
      <c r="D93" s="174" t="s">
        <v>96</v>
      </c>
      <c r="E93" s="175">
        <v>104.128</v>
      </c>
      <c r="F93" s="175">
        <v>114.5</v>
      </c>
      <c r="G93" s="176">
        <f>E93*F93</f>
        <v>11922.656000000001</v>
      </c>
      <c r="O93" s="170">
        <v>2</v>
      </c>
      <c r="AA93" s="146">
        <v>1</v>
      </c>
      <c r="AB93" s="146">
        <v>1</v>
      </c>
      <c r="AC93" s="146">
        <v>1</v>
      </c>
      <c r="AZ93" s="146">
        <v>1</v>
      </c>
      <c r="BA93" s="146">
        <f>IF(AZ93=1,G93,0)</f>
        <v>11922.656000000001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7">
        <v>1</v>
      </c>
      <c r="CB93" s="177">
        <v>1</v>
      </c>
      <c r="CZ93" s="146">
        <v>0</v>
      </c>
    </row>
    <row r="94" spans="1:104" ht="22.5">
      <c r="A94" s="239"/>
      <c r="B94" s="180"/>
      <c r="C94" s="225" t="s">
        <v>166</v>
      </c>
      <c r="D94" s="226"/>
      <c r="E94" s="181">
        <v>104.128</v>
      </c>
      <c r="F94" s="182"/>
      <c r="G94" s="183"/>
      <c r="M94" s="179" t="s">
        <v>166</v>
      </c>
      <c r="O94" s="170"/>
    </row>
    <row r="95" spans="1:104">
      <c r="A95" s="240"/>
      <c r="B95" s="185" t="s">
        <v>77</v>
      </c>
      <c r="C95" s="186" t="str">
        <f>CONCATENATE(B87," ",C87)</f>
        <v>97 Prorážení otvorů</v>
      </c>
      <c r="D95" s="187"/>
      <c r="E95" s="188"/>
      <c r="F95" s="189"/>
      <c r="G95" s="190">
        <f>SUM(G87:G94)</f>
        <v>18363.084800000001</v>
      </c>
      <c r="O95" s="170">
        <v>4</v>
      </c>
      <c r="BA95" s="191">
        <f>SUM(BA87:BA94)</f>
        <v>18363.084800000001</v>
      </c>
      <c r="BB95" s="191">
        <f>SUM(BB87:BB94)</f>
        <v>0</v>
      </c>
      <c r="BC95" s="191">
        <f>SUM(BC87:BC94)</f>
        <v>0</v>
      </c>
      <c r="BD95" s="191">
        <f>SUM(BD87:BD94)</f>
        <v>0</v>
      </c>
      <c r="BE95" s="191">
        <f>SUM(BE87:BE94)</f>
        <v>0</v>
      </c>
    </row>
    <row r="96" spans="1:104">
      <c r="A96" s="241" t="s">
        <v>74</v>
      </c>
      <c r="B96" s="164" t="s">
        <v>167</v>
      </c>
      <c r="C96" s="165" t="s">
        <v>168</v>
      </c>
      <c r="D96" s="166"/>
      <c r="E96" s="167"/>
      <c r="F96" s="167"/>
      <c r="G96" s="168"/>
      <c r="H96" s="169"/>
      <c r="I96" s="169"/>
      <c r="O96" s="170">
        <v>1</v>
      </c>
    </row>
    <row r="97" spans="1:104">
      <c r="A97" s="238">
        <v>38</v>
      </c>
      <c r="B97" s="172" t="s">
        <v>169</v>
      </c>
      <c r="C97" s="173" t="s">
        <v>170</v>
      </c>
      <c r="D97" s="174" t="s">
        <v>154</v>
      </c>
      <c r="E97" s="175">
        <v>23.07</v>
      </c>
      <c r="F97" s="175">
        <v>726</v>
      </c>
      <c r="G97" s="176">
        <f>E97*F97</f>
        <v>16748.82</v>
      </c>
      <c r="O97" s="170">
        <v>2</v>
      </c>
      <c r="AA97" s="146">
        <v>7</v>
      </c>
      <c r="AB97" s="146">
        <v>1</v>
      </c>
      <c r="AC97" s="146">
        <v>2</v>
      </c>
      <c r="AZ97" s="146">
        <v>1</v>
      </c>
      <c r="BA97" s="146">
        <f>IF(AZ97=1,G97,0)</f>
        <v>16748.82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7">
        <v>7</v>
      </c>
      <c r="CB97" s="177">
        <v>1</v>
      </c>
      <c r="CZ97" s="146">
        <v>0</v>
      </c>
    </row>
    <row r="98" spans="1:104">
      <c r="A98" s="240"/>
      <c r="B98" s="185" t="s">
        <v>77</v>
      </c>
      <c r="C98" s="186" t="str">
        <f>CONCATENATE(B96," ",C96)</f>
        <v>99 Staveništní přesun hmot</v>
      </c>
      <c r="D98" s="187"/>
      <c r="E98" s="188"/>
      <c r="F98" s="189"/>
      <c r="G98" s="190">
        <f>SUM(G96:G97)</f>
        <v>16748.82</v>
      </c>
      <c r="O98" s="170">
        <v>4</v>
      </c>
      <c r="BA98" s="191">
        <f>SUM(BA96:BA97)</f>
        <v>16748.82</v>
      </c>
      <c r="BB98" s="191">
        <f>SUM(BB96:BB97)</f>
        <v>0</v>
      </c>
      <c r="BC98" s="191">
        <f>SUM(BC96:BC97)</f>
        <v>0</v>
      </c>
      <c r="BD98" s="191">
        <f>SUM(BD96:BD97)</f>
        <v>0</v>
      </c>
      <c r="BE98" s="191">
        <f>SUM(BE96:BE97)</f>
        <v>0</v>
      </c>
    </row>
    <row r="99" spans="1:104">
      <c r="A99" s="241" t="s">
        <v>74</v>
      </c>
      <c r="B99" s="164" t="s">
        <v>171</v>
      </c>
      <c r="C99" s="165" t="s">
        <v>172</v>
      </c>
      <c r="D99" s="166"/>
      <c r="E99" s="167"/>
      <c r="F99" s="167"/>
      <c r="G99" s="168"/>
      <c r="H99" s="169"/>
      <c r="I99" s="169"/>
      <c r="O99" s="170">
        <v>1</v>
      </c>
    </row>
    <row r="100" spans="1:104">
      <c r="A100" s="238">
        <v>39</v>
      </c>
      <c r="B100" s="172" t="s">
        <v>173</v>
      </c>
      <c r="C100" s="173" t="s">
        <v>174</v>
      </c>
      <c r="D100" s="174" t="s">
        <v>175</v>
      </c>
      <c r="E100" s="175">
        <v>29.4</v>
      </c>
      <c r="F100" s="175">
        <v>2650</v>
      </c>
      <c r="G100" s="176">
        <f>E100*F100</f>
        <v>77910</v>
      </c>
      <c r="O100" s="170">
        <v>2</v>
      </c>
      <c r="AA100" s="146">
        <v>11</v>
      </c>
      <c r="AB100" s="146">
        <v>3</v>
      </c>
      <c r="AC100" s="146">
        <v>80</v>
      </c>
      <c r="AZ100" s="146">
        <v>2</v>
      </c>
      <c r="BA100" s="146">
        <f>IF(AZ100=1,G100,0)</f>
        <v>0</v>
      </c>
      <c r="BB100" s="146">
        <f>IF(AZ100=2,G100,0)</f>
        <v>77910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7">
        <v>11</v>
      </c>
      <c r="CB100" s="177">
        <v>3</v>
      </c>
      <c r="CZ100" s="146">
        <v>0</v>
      </c>
    </row>
    <row r="101" spans="1:104">
      <c r="A101" s="239"/>
      <c r="B101" s="180"/>
      <c r="C101" s="225" t="s">
        <v>176</v>
      </c>
      <c r="D101" s="226"/>
      <c r="E101" s="181">
        <v>29.4</v>
      </c>
      <c r="F101" s="182"/>
      <c r="G101" s="183"/>
      <c r="M101" s="179" t="s">
        <v>176</v>
      </c>
      <c r="O101" s="170"/>
    </row>
    <row r="102" spans="1:104">
      <c r="A102" s="240"/>
      <c r="B102" s="185" t="s">
        <v>77</v>
      </c>
      <c r="C102" s="186" t="str">
        <f>CONCATENATE(B99," ",C99)</f>
        <v>711 Izolace proti vodě</v>
      </c>
      <c r="D102" s="187"/>
      <c r="E102" s="188"/>
      <c r="F102" s="189"/>
      <c r="G102" s="190">
        <f>SUM(G99:G101)</f>
        <v>77910</v>
      </c>
      <c r="O102" s="170">
        <v>4</v>
      </c>
      <c r="BA102" s="191">
        <f>SUM(BA99:BA101)</f>
        <v>0</v>
      </c>
      <c r="BB102" s="191">
        <f>SUM(BB99:BB101)</f>
        <v>77910</v>
      </c>
      <c r="BC102" s="191">
        <f>SUM(BC99:BC101)</f>
        <v>0</v>
      </c>
      <c r="BD102" s="191">
        <f>SUM(BD99:BD101)</f>
        <v>0</v>
      </c>
      <c r="BE102" s="191">
        <f>SUM(BE99:BE101)</f>
        <v>0</v>
      </c>
    </row>
    <row r="103" spans="1:104">
      <c r="A103" s="241" t="s">
        <v>74</v>
      </c>
      <c r="B103" s="164" t="s">
        <v>177</v>
      </c>
      <c r="C103" s="165" t="s">
        <v>303</v>
      </c>
      <c r="D103" s="166"/>
      <c r="E103" s="167"/>
      <c r="F103" s="167"/>
      <c r="G103" s="168"/>
      <c r="H103" s="169"/>
      <c r="I103" s="169"/>
      <c r="O103" s="170">
        <v>1</v>
      </c>
    </row>
    <row r="104" spans="1:104">
      <c r="A104" s="238">
        <v>40</v>
      </c>
      <c r="B104" s="172" t="s">
        <v>178</v>
      </c>
      <c r="C104" s="173" t="s">
        <v>179</v>
      </c>
      <c r="D104" s="174" t="s">
        <v>151</v>
      </c>
      <c r="E104" s="175">
        <v>9.9</v>
      </c>
      <c r="F104" s="175">
        <v>257</v>
      </c>
      <c r="G104" s="176">
        <f>E104*F104</f>
        <v>2544.3000000000002</v>
      </c>
      <c r="O104" s="170">
        <v>2</v>
      </c>
      <c r="AA104" s="146">
        <v>1</v>
      </c>
      <c r="AB104" s="146">
        <v>7</v>
      </c>
      <c r="AC104" s="146">
        <v>7</v>
      </c>
      <c r="AZ104" s="146">
        <v>2</v>
      </c>
      <c r="BA104" s="146">
        <f>IF(AZ104=1,G104,0)</f>
        <v>0</v>
      </c>
      <c r="BB104" s="146">
        <f>IF(AZ104=2,G104,0)</f>
        <v>2544.3000000000002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1</v>
      </c>
      <c r="CB104" s="177">
        <v>7</v>
      </c>
      <c r="CZ104" s="146">
        <v>1.6000000000000001E-4</v>
      </c>
    </row>
    <row r="105" spans="1:104" ht="22.5">
      <c r="A105" s="238">
        <v>41</v>
      </c>
      <c r="B105" s="172" t="s">
        <v>180</v>
      </c>
      <c r="C105" s="173" t="s">
        <v>181</v>
      </c>
      <c r="D105" s="174" t="s">
        <v>151</v>
      </c>
      <c r="E105" s="175">
        <v>10</v>
      </c>
      <c r="F105" s="175">
        <v>51.9</v>
      </c>
      <c r="G105" s="176">
        <f>E105*F105</f>
        <v>519</v>
      </c>
      <c r="O105" s="170">
        <v>2</v>
      </c>
      <c r="AA105" s="146">
        <v>1</v>
      </c>
      <c r="AB105" s="146">
        <v>7</v>
      </c>
      <c r="AC105" s="146">
        <v>7</v>
      </c>
      <c r="AZ105" s="146">
        <v>2</v>
      </c>
      <c r="BA105" s="146">
        <f>IF(AZ105=1,G105,0)</f>
        <v>0</v>
      </c>
      <c r="BB105" s="146">
        <f>IF(AZ105=2,G105,0)</f>
        <v>519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1</v>
      </c>
      <c r="CB105" s="177">
        <v>7</v>
      </c>
      <c r="CZ105" s="146">
        <v>1.0000000000000001E-5</v>
      </c>
    </row>
    <row r="106" spans="1:104">
      <c r="A106" s="238">
        <v>42</v>
      </c>
      <c r="B106" s="172" t="s">
        <v>182</v>
      </c>
      <c r="C106" s="173" t="s">
        <v>183</v>
      </c>
      <c r="D106" s="174" t="s">
        <v>151</v>
      </c>
      <c r="E106" s="175">
        <v>9.6</v>
      </c>
      <c r="F106" s="175">
        <v>44.7</v>
      </c>
      <c r="G106" s="176">
        <f>E106*F106</f>
        <v>429.12</v>
      </c>
      <c r="O106" s="170">
        <v>2</v>
      </c>
      <c r="AA106" s="146">
        <v>1</v>
      </c>
      <c r="AB106" s="146">
        <v>7</v>
      </c>
      <c r="AC106" s="146">
        <v>7</v>
      </c>
      <c r="AZ106" s="146">
        <v>2</v>
      </c>
      <c r="BA106" s="146">
        <f>IF(AZ106=1,G106,0)</f>
        <v>0</v>
      </c>
      <c r="BB106" s="146">
        <f>IF(AZ106=2,G106,0)</f>
        <v>429.12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1</v>
      </c>
      <c r="CB106" s="177">
        <v>7</v>
      </c>
      <c r="CZ106" s="146">
        <v>0</v>
      </c>
    </row>
    <row r="107" spans="1:104">
      <c r="A107" s="238">
        <v>43</v>
      </c>
      <c r="B107" s="172" t="s">
        <v>184</v>
      </c>
      <c r="C107" s="173" t="s">
        <v>185</v>
      </c>
      <c r="D107" s="174" t="s">
        <v>151</v>
      </c>
      <c r="E107" s="175">
        <v>10</v>
      </c>
      <c r="F107" s="175">
        <v>9.5</v>
      </c>
      <c r="G107" s="176">
        <f>E107*F107</f>
        <v>95</v>
      </c>
      <c r="O107" s="170">
        <v>2</v>
      </c>
      <c r="AA107" s="146">
        <v>1</v>
      </c>
      <c r="AB107" s="146">
        <v>7</v>
      </c>
      <c r="AC107" s="146">
        <v>7</v>
      </c>
      <c r="AZ107" s="146">
        <v>2</v>
      </c>
      <c r="BA107" s="146">
        <f>IF(AZ107=1,G107,0)</f>
        <v>0</v>
      </c>
      <c r="BB107" s="146">
        <f>IF(AZ107=2,G107,0)</f>
        <v>95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1</v>
      </c>
      <c r="CB107" s="177">
        <v>7</v>
      </c>
      <c r="CZ107" s="146">
        <v>0</v>
      </c>
    </row>
    <row r="108" spans="1:104">
      <c r="A108" s="238">
        <v>44</v>
      </c>
      <c r="B108" s="172" t="s">
        <v>306</v>
      </c>
      <c r="C108" s="173" t="s">
        <v>305</v>
      </c>
      <c r="D108" s="174" t="s">
        <v>192</v>
      </c>
      <c r="E108" s="175">
        <v>1</v>
      </c>
      <c r="F108" s="175">
        <v>10000</v>
      </c>
      <c r="G108" s="176">
        <f>E108*F108</f>
        <v>10000</v>
      </c>
      <c r="O108" s="170"/>
      <c r="CA108" s="177"/>
      <c r="CB108" s="177"/>
    </row>
    <row r="109" spans="1:104">
      <c r="A109" s="238">
        <v>45</v>
      </c>
      <c r="B109" s="172" t="s">
        <v>186</v>
      </c>
      <c r="C109" s="173" t="s">
        <v>187</v>
      </c>
      <c r="D109" s="174" t="s">
        <v>62</v>
      </c>
      <c r="E109" s="175">
        <v>35.874200000000002</v>
      </c>
      <c r="F109" s="175">
        <v>1.2</v>
      </c>
      <c r="G109" s="176">
        <f>E109*F109</f>
        <v>43.049039999999998</v>
      </c>
      <c r="O109" s="170">
        <v>2</v>
      </c>
      <c r="AA109" s="146">
        <v>7</v>
      </c>
      <c r="AB109" s="146">
        <v>1002</v>
      </c>
      <c r="AC109" s="146">
        <v>5</v>
      </c>
      <c r="AZ109" s="146">
        <v>2</v>
      </c>
      <c r="BA109" s="146">
        <f>IF(AZ109=1,G109,0)</f>
        <v>0</v>
      </c>
      <c r="BB109" s="146">
        <f>IF(AZ109=2,G109,0)</f>
        <v>43.049039999999998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7</v>
      </c>
      <c r="CB109" s="177">
        <v>1002</v>
      </c>
      <c r="CZ109" s="146">
        <v>0</v>
      </c>
    </row>
    <row r="110" spans="1:104">
      <c r="A110" s="240"/>
      <c r="B110" s="185" t="s">
        <v>77</v>
      </c>
      <c r="C110" s="186" t="str">
        <f>CONCATENATE(B103," ",C103)</f>
        <v>722 Vnitřní vodovod+ kanalizace</v>
      </c>
      <c r="D110" s="187"/>
      <c r="E110" s="188"/>
      <c r="F110" s="189"/>
      <c r="G110" s="190">
        <f>SUM(G103:G109)</f>
        <v>13630.46904</v>
      </c>
      <c r="O110" s="170">
        <v>4</v>
      </c>
      <c r="BA110" s="191">
        <f>SUM(BA103:BA109)</f>
        <v>0</v>
      </c>
      <c r="BB110" s="191">
        <f>SUM(BB103:BB109)</f>
        <v>3630.4690399999999</v>
      </c>
      <c r="BC110" s="191">
        <f>SUM(BC103:BC109)</f>
        <v>0</v>
      </c>
      <c r="BD110" s="191">
        <f>SUM(BD103:BD109)</f>
        <v>0</v>
      </c>
      <c r="BE110" s="191">
        <f>SUM(BE103:BE109)</f>
        <v>0</v>
      </c>
    </row>
    <row r="111" spans="1:104">
      <c r="A111" s="241" t="s">
        <v>74</v>
      </c>
      <c r="B111" s="164" t="s">
        <v>188</v>
      </c>
      <c r="C111" s="165" t="s">
        <v>189</v>
      </c>
      <c r="D111" s="166"/>
      <c r="E111" s="167"/>
      <c r="F111" s="167"/>
      <c r="G111" s="168"/>
      <c r="H111" s="169"/>
      <c r="I111" s="169"/>
      <c r="O111" s="170">
        <v>1</v>
      </c>
    </row>
    <row r="112" spans="1:104">
      <c r="A112" s="238">
        <v>46</v>
      </c>
      <c r="B112" s="172" t="s">
        <v>190</v>
      </c>
      <c r="C112" s="173" t="s">
        <v>191</v>
      </c>
      <c r="D112" s="174" t="s">
        <v>192</v>
      </c>
      <c r="E112" s="175">
        <v>3</v>
      </c>
      <c r="F112" s="175">
        <v>150</v>
      </c>
      <c r="G112" s="176">
        <f t="shared" ref="G112:G118" si="0">E112*F112</f>
        <v>450</v>
      </c>
      <c r="O112" s="170">
        <v>2</v>
      </c>
      <c r="AA112" s="146">
        <v>1</v>
      </c>
      <c r="AB112" s="146">
        <v>7</v>
      </c>
      <c r="AC112" s="146">
        <v>7</v>
      </c>
      <c r="AZ112" s="146">
        <v>2</v>
      </c>
      <c r="BA112" s="146">
        <f t="shared" ref="BA112:BA118" si="1">IF(AZ112=1,G112,0)</f>
        <v>0</v>
      </c>
      <c r="BB112" s="146">
        <f t="shared" ref="BB112:BB118" si="2">IF(AZ112=2,G112,0)</f>
        <v>450</v>
      </c>
      <c r="BC112" s="146">
        <f t="shared" ref="BC112:BC118" si="3">IF(AZ112=3,G112,0)</f>
        <v>0</v>
      </c>
      <c r="BD112" s="146">
        <f t="shared" ref="BD112:BD118" si="4">IF(AZ112=4,G112,0)</f>
        <v>0</v>
      </c>
      <c r="BE112" s="146">
        <f t="shared" ref="BE112:BE118" si="5">IF(AZ112=5,G112,0)</f>
        <v>0</v>
      </c>
      <c r="CA112" s="177">
        <v>1</v>
      </c>
      <c r="CB112" s="177">
        <v>7</v>
      </c>
      <c r="CZ112" s="146">
        <v>0</v>
      </c>
    </row>
    <row r="113" spans="1:104" ht="22.5">
      <c r="A113" s="238">
        <v>47</v>
      </c>
      <c r="B113" s="172" t="s">
        <v>193</v>
      </c>
      <c r="C113" s="173" t="s">
        <v>304</v>
      </c>
      <c r="D113" s="174" t="s">
        <v>192</v>
      </c>
      <c r="E113" s="175">
        <v>3</v>
      </c>
      <c r="F113" s="175">
        <v>3650</v>
      </c>
      <c r="G113" s="176">
        <f t="shared" si="0"/>
        <v>10950</v>
      </c>
      <c r="O113" s="170">
        <v>2</v>
      </c>
      <c r="AA113" s="146">
        <v>1</v>
      </c>
      <c r="AB113" s="146">
        <v>7</v>
      </c>
      <c r="AC113" s="146">
        <v>7</v>
      </c>
      <c r="AZ113" s="146">
        <v>2</v>
      </c>
      <c r="BA113" s="146">
        <f t="shared" si="1"/>
        <v>0</v>
      </c>
      <c r="BB113" s="146">
        <f t="shared" si="2"/>
        <v>10950</v>
      </c>
      <c r="BC113" s="146">
        <f t="shared" si="3"/>
        <v>0</v>
      </c>
      <c r="BD113" s="146">
        <f t="shared" si="4"/>
        <v>0</v>
      </c>
      <c r="BE113" s="146">
        <f t="shared" si="5"/>
        <v>0</v>
      </c>
      <c r="CA113" s="177">
        <v>1</v>
      </c>
      <c r="CB113" s="177">
        <v>7</v>
      </c>
      <c r="CZ113" s="146">
        <v>1.6559999999999998E-2</v>
      </c>
    </row>
    <row r="114" spans="1:104">
      <c r="A114" s="238">
        <v>48</v>
      </c>
      <c r="B114" s="172" t="s">
        <v>194</v>
      </c>
      <c r="C114" s="173" t="s">
        <v>300</v>
      </c>
      <c r="D114" s="174" t="s">
        <v>192</v>
      </c>
      <c r="E114" s="175">
        <v>3</v>
      </c>
      <c r="F114" s="175">
        <v>2000</v>
      </c>
      <c r="G114" s="176">
        <f t="shared" si="0"/>
        <v>6000</v>
      </c>
      <c r="O114" s="170">
        <v>2</v>
      </c>
      <c r="AA114" s="146">
        <v>1</v>
      </c>
      <c r="AB114" s="146">
        <v>7</v>
      </c>
      <c r="AC114" s="146">
        <v>7</v>
      </c>
      <c r="AZ114" s="146">
        <v>2</v>
      </c>
      <c r="BA114" s="146">
        <f t="shared" si="1"/>
        <v>0</v>
      </c>
      <c r="BB114" s="146">
        <f t="shared" si="2"/>
        <v>6000</v>
      </c>
      <c r="BC114" s="146">
        <f t="shared" si="3"/>
        <v>0</v>
      </c>
      <c r="BD114" s="146">
        <f t="shared" si="4"/>
        <v>0</v>
      </c>
      <c r="BE114" s="146">
        <f t="shared" si="5"/>
        <v>0</v>
      </c>
      <c r="CA114" s="177">
        <v>1</v>
      </c>
      <c r="CB114" s="177">
        <v>7</v>
      </c>
      <c r="CZ114" s="146">
        <v>7.5799999999999999E-3</v>
      </c>
    </row>
    <row r="115" spans="1:104">
      <c r="A115" s="238">
        <v>49</v>
      </c>
      <c r="B115" s="172" t="s">
        <v>195</v>
      </c>
      <c r="C115" s="173" t="s">
        <v>196</v>
      </c>
      <c r="D115" s="174" t="s">
        <v>192</v>
      </c>
      <c r="E115" s="175">
        <v>3</v>
      </c>
      <c r="F115" s="175">
        <v>109.5</v>
      </c>
      <c r="G115" s="176">
        <f t="shared" si="0"/>
        <v>328.5</v>
      </c>
      <c r="O115" s="170">
        <v>2</v>
      </c>
      <c r="AA115" s="146">
        <v>1</v>
      </c>
      <c r="AB115" s="146">
        <v>7</v>
      </c>
      <c r="AC115" s="146">
        <v>7</v>
      </c>
      <c r="AZ115" s="146">
        <v>2</v>
      </c>
      <c r="BA115" s="146">
        <f t="shared" si="1"/>
        <v>0</v>
      </c>
      <c r="BB115" s="146">
        <f t="shared" si="2"/>
        <v>328.5</v>
      </c>
      <c r="BC115" s="146">
        <f t="shared" si="3"/>
        <v>0</v>
      </c>
      <c r="BD115" s="146">
        <f t="shared" si="4"/>
        <v>0</v>
      </c>
      <c r="BE115" s="146">
        <f t="shared" si="5"/>
        <v>0</v>
      </c>
      <c r="CA115" s="177">
        <v>1</v>
      </c>
      <c r="CB115" s="177">
        <v>7</v>
      </c>
      <c r="CZ115" s="146">
        <v>8.0000000000000007E-5</v>
      </c>
    </row>
    <row r="116" spans="1:104">
      <c r="A116" s="238">
        <v>50</v>
      </c>
      <c r="B116" s="172" t="s">
        <v>197</v>
      </c>
      <c r="C116" s="173" t="s">
        <v>198</v>
      </c>
      <c r="D116" s="174" t="s">
        <v>192</v>
      </c>
      <c r="E116" s="175">
        <v>3</v>
      </c>
      <c r="F116" s="175">
        <v>55.1</v>
      </c>
      <c r="G116" s="176">
        <f t="shared" si="0"/>
        <v>165.3</v>
      </c>
      <c r="O116" s="170">
        <v>2</v>
      </c>
      <c r="AA116" s="146">
        <v>1</v>
      </c>
      <c r="AB116" s="146">
        <v>7</v>
      </c>
      <c r="AC116" s="146">
        <v>7</v>
      </c>
      <c r="AZ116" s="146">
        <v>2</v>
      </c>
      <c r="BA116" s="146">
        <f t="shared" si="1"/>
        <v>0</v>
      </c>
      <c r="BB116" s="146">
        <f t="shared" si="2"/>
        <v>165.3</v>
      </c>
      <c r="BC116" s="146">
        <f t="shared" si="3"/>
        <v>0</v>
      </c>
      <c r="BD116" s="146">
        <f t="shared" si="4"/>
        <v>0</v>
      </c>
      <c r="BE116" s="146">
        <f t="shared" si="5"/>
        <v>0</v>
      </c>
      <c r="CA116" s="177">
        <v>1</v>
      </c>
      <c r="CB116" s="177">
        <v>7</v>
      </c>
      <c r="CZ116" s="146">
        <v>0</v>
      </c>
    </row>
    <row r="117" spans="1:104" ht="22.5">
      <c r="A117" s="238">
        <v>51</v>
      </c>
      <c r="B117" s="172" t="s">
        <v>199</v>
      </c>
      <c r="C117" s="173" t="s">
        <v>301</v>
      </c>
      <c r="D117" s="174" t="s">
        <v>123</v>
      </c>
      <c r="E117" s="175">
        <v>3</v>
      </c>
      <c r="F117" s="175">
        <v>1270</v>
      </c>
      <c r="G117" s="176">
        <f t="shared" si="0"/>
        <v>3810</v>
      </c>
      <c r="O117" s="170">
        <v>2</v>
      </c>
      <c r="AA117" s="146">
        <v>1</v>
      </c>
      <c r="AB117" s="146">
        <v>7</v>
      </c>
      <c r="AC117" s="146">
        <v>7</v>
      </c>
      <c r="AZ117" s="146">
        <v>2</v>
      </c>
      <c r="BA117" s="146">
        <f t="shared" si="1"/>
        <v>0</v>
      </c>
      <c r="BB117" s="146">
        <f t="shared" si="2"/>
        <v>3810</v>
      </c>
      <c r="BC117" s="146">
        <f t="shared" si="3"/>
        <v>0</v>
      </c>
      <c r="BD117" s="146">
        <f t="shared" si="4"/>
        <v>0</v>
      </c>
      <c r="BE117" s="146">
        <f t="shared" si="5"/>
        <v>0</v>
      </c>
      <c r="CA117" s="177">
        <v>1</v>
      </c>
      <c r="CB117" s="177">
        <v>7</v>
      </c>
      <c r="CZ117" s="146">
        <v>8.9999999999999998E-4</v>
      </c>
    </row>
    <row r="118" spans="1:104">
      <c r="A118" s="238">
        <v>52</v>
      </c>
      <c r="B118" s="172" t="s">
        <v>200</v>
      </c>
      <c r="C118" s="173" t="s">
        <v>201</v>
      </c>
      <c r="D118" s="174" t="s">
        <v>62</v>
      </c>
      <c r="E118" s="175">
        <v>213.91800000000001</v>
      </c>
      <c r="F118" s="175">
        <v>0.31</v>
      </c>
      <c r="G118" s="176">
        <f t="shared" si="0"/>
        <v>66.314580000000007</v>
      </c>
      <c r="O118" s="170">
        <v>2</v>
      </c>
      <c r="AA118" s="146">
        <v>7</v>
      </c>
      <c r="AB118" s="146">
        <v>1002</v>
      </c>
      <c r="AC118" s="146">
        <v>5</v>
      </c>
      <c r="AZ118" s="146">
        <v>2</v>
      </c>
      <c r="BA118" s="146">
        <f t="shared" si="1"/>
        <v>0</v>
      </c>
      <c r="BB118" s="146">
        <f t="shared" si="2"/>
        <v>66.314580000000007</v>
      </c>
      <c r="BC118" s="146">
        <f t="shared" si="3"/>
        <v>0</v>
      </c>
      <c r="BD118" s="146">
        <f t="shared" si="4"/>
        <v>0</v>
      </c>
      <c r="BE118" s="146">
        <f t="shared" si="5"/>
        <v>0</v>
      </c>
      <c r="CA118" s="177">
        <v>7</v>
      </c>
      <c r="CB118" s="177">
        <v>1002</v>
      </c>
      <c r="CZ118" s="146">
        <v>0</v>
      </c>
    </row>
    <row r="119" spans="1:104">
      <c r="A119" s="240"/>
      <c r="B119" s="185" t="s">
        <v>77</v>
      </c>
      <c r="C119" s="186" t="str">
        <f>CONCATENATE(B111," ",C111)</f>
        <v>725 Zařizovací předměty</v>
      </c>
      <c r="D119" s="187"/>
      <c r="E119" s="188"/>
      <c r="F119" s="189"/>
      <c r="G119" s="190">
        <f>SUM(G111:G118)</f>
        <v>21770.114579999998</v>
      </c>
      <c r="O119" s="170">
        <v>4</v>
      </c>
      <c r="BA119" s="191">
        <f>SUM(BA111:BA118)</f>
        <v>0</v>
      </c>
      <c r="BB119" s="191">
        <f>SUM(BB111:BB118)</f>
        <v>21770.114579999998</v>
      </c>
      <c r="BC119" s="191">
        <f>SUM(BC111:BC118)</f>
        <v>0</v>
      </c>
      <c r="BD119" s="191">
        <f>SUM(BD111:BD118)</f>
        <v>0</v>
      </c>
      <c r="BE119" s="191">
        <f>SUM(BE111:BE118)</f>
        <v>0</v>
      </c>
    </row>
    <row r="120" spans="1:104">
      <c r="A120" s="241" t="s">
        <v>74</v>
      </c>
      <c r="B120" s="164" t="s">
        <v>202</v>
      </c>
      <c r="C120" s="165" t="s">
        <v>203</v>
      </c>
      <c r="D120" s="166"/>
      <c r="E120" s="167"/>
      <c r="F120" s="167"/>
      <c r="G120" s="168"/>
      <c r="H120" s="169"/>
      <c r="I120" s="169"/>
      <c r="O120" s="170">
        <v>1</v>
      </c>
    </row>
    <row r="121" spans="1:104" ht="22.5">
      <c r="A121" s="238">
        <v>53</v>
      </c>
      <c r="B121" s="172" t="s">
        <v>204</v>
      </c>
      <c r="C121" s="173" t="s">
        <v>358</v>
      </c>
      <c r="D121" s="174" t="s">
        <v>96</v>
      </c>
      <c r="E121" s="175">
        <v>24</v>
      </c>
      <c r="F121" s="175">
        <v>1132</v>
      </c>
      <c r="G121" s="176">
        <f t="shared" ref="G121:G124" si="6">E121*F121</f>
        <v>27168</v>
      </c>
      <c r="O121" s="170">
        <v>2</v>
      </c>
      <c r="AA121" s="146">
        <v>1</v>
      </c>
      <c r="AB121" s="146">
        <v>7</v>
      </c>
      <c r="AC121" s="146">
        <v>7</v>
      </c>
      <c r="AZ121" s="146">
        <v>2</v>
      </c>
      <c r="BA121" s="146">
        <f t="shared" ref="BA121:BA124" si="7">IF(AZ121=1,G121,0)</f>
        <v>0</v>
      </c>
      <c r="BB121" s="146">
        <f t="shared" ref="BB121:BB124" si="8">IF(AZ121=2,G121,0)</f>
        <v>27168</v>
      </c>
      <c r="BC121" s="146">
        <f t="shared" ref="BC121:BC124" si="9">IF(AZ121=3,G121,0)</f>
        <v>0</v>
      </c>
      <c r="BD121" s="146">
        <f t="shared" ref="BD121:BD124" si="10">IF(AZ121=4,G121,0)</f>
        <v>0</v>
      </c>
      <c r="BE121" s="146">
        <f t="shared" ref="BE121:BE124" si="11">IF(AZ121=5,G121,0)</f>
        <v>0</v>
      </c>
      <c r="CA121" s="177">
        <v>1</v>
      </c>
      <c r="CB121" s="177">
        <v>7</v>
      </c>
      <c r="CZ121" s="146">
        <v>2.963E-2</v>
      </c>
    </row>
    <row r="122" spans="1:104">
      <c r="A122" s="238">
        <v>54</v>
      </c>
      <c r="B122" s="172" t="s">
        <v>205</v>
      </c>
      <c r="C122" s="173" t="s">
        <v>206</v>
      </c>
      <c r="D122" s="174" t="s">
        <v>96</v>
      </c>
      <c r="E122" s="175">
        <v>24</v>
      </c>
      <c r="F122" s="175">
        <v>38.299999999999997</v>
      </c>
      <c r="G122" s="176">
        <f t="shared" si="6"/>
        <v>919.19999999999993</v>
      </c>
      <c r="O122" s="170">
        <v>2</v>
      </c>
      <c r="AA122" s="146">
        <v>1</v>
      </c>
      <c r="AB122" s="146">
        <v>7</v>
      </c>
      <c r="AC122" s="146">
        <v>7</v>
      </c>
      <c r="AZ122" s="146">
        <v>2</v>
      </c>
      <c r="BA122" s="146">
        <f t="shared" si="7"/>
        <v>0</v>
      </c>
      <c r="BB122" s="146">
        <f t="shared" si="8"/>
        <v>919.19999999999993</v>
      </c>
      <c r="BC122" s="146">
        <f t="shared" si="9"/>
        <v>0</v>
      </c>
      <c r="BD122" s="146">
        <f t="shared" si="10"/>
        <v>0</v>
      </c>
      <c r="BE122" s="146">
        <f t="shared" si="11"/>
        <v>0</v>
      </c>
      <c r="CA122" s="177">
        <v>1</v>
      </c>
      <c r="CB122" s="177">
        <v>7</v>
      </c>
      <c r="CZ122" s="146">
        <v>0</v>
      </c>
    </row>
    <row r="123" spans="1:104">
      <c r="A123" s="238">
        <v>55</v>
      </c>
      <c r="B123" s="172" t="s">
        <v>207</v>
      </c>
      <c r="C123" s="173" t="s">
        <v>302</v>
      </c>
      <c r="D123" s="174" t="s">
        <v>123</v>
      </c>
      <c r="E123" s="175">
        <v>6</v>
      </c>
      <c r="F123" s="175">
        <v>148</v>
      </c>
      <c r="G123" s="176">
        <f t="shared" si="6"/>
        <v>888</v>
      </c>
      <c r="O123" s="170">
        <v>2</v>
      </c>
      <c r="AA123" s="146">
        <v>1</v>
      </c>
      <c r="AB123" s="146">
        <v>7</v>
      </c>
      <c r="AC123" s="146">
        <v>7</v>
      </c>
      <c r="AZ123" s="146">
        <v>2</v>
      </c>
      <c r="BA123" s="146">
        <f t="shared" si="7"/>
        <v>0</v>
      </c>
      <c r="BB123" s="146">
        <f t="shared" si="8"/>
        <v>888</v>
      </c>
      <c r="BC123" s="146">
        <f t="shared" si="9"/>
        <v>0</v>
      </c>
      <c r="BD123" s="146">
        <f t="shared" si="10"/>
        <v>0</v>
      </c>
      <c r="BE123" s="146">
        <f t="shared" si="11"/>
        <v>0</v>
      </c>
      <c r="CA123" s="177">
        <v>1</v>
      </c>
      <c r="CB123" s="177">
        <v>7</v>
      </c>
      <c r="CZ123" s="146">
        <v>2.2000000000000001E-4</v>
      </c>
    </row>
    <row r="124" spans="1:104">
      <c r="A124" s="238">
        <v>56</v>
      </c>
      <c r="B124" s="172" t="s">
        <v>208</v>
      </c>
      <c r="C124" s="173" t="s">
        <v>209</v>
      </c>
      <c r="D124" s="174" t="s">
        <v>62</v>
      </c>
      <c r="E124" s="175">
        <v>298.47000000000003</v>
      </c>
      <c r="F124" s="175">
        <v>2.9</v>
      </c>
      <c r="G124" s="176">
        <f t="shared" si="6"/>
        <v>865.5630000000001</v>
      </c>
      <c r="O124" s="170">
        <v>2</v>
      </c>
      <c r="AA124" s="146">
        <v>7</v>
      </c>
      <c r="AB124" s="146">
        <v>1002</v>
      </c>
      <c r="AC124" s="146">
        <v>5</v>
      </c>
      <c r="AZ124" s="146">
        <v>2</v>
      </c>
      <c r="BA124" s="146">
        <f t="shared" si="7"/>
        <v>0</v>
      </c>
      <c r="BB124" s="146">
        <f t="shared" si="8"/>
        <v>865.5630000000001</v>
      </c>
      <c r="BC124" s="146">
        <f t="shared" si="9"/>
        <v>0</v>
      </c>
      <c r="BD124" s="146">
        <f t="shared" si="10"/>
        <v>0</v>
      </c>
      <c r="BE124" s="146">
        <f t="shared" si="11"/>
        <v>0</v>
      </c>
      <c r="CA124" s="177">
        <v>7</v>
      </c>
      <c r="CB124" s="177">
        <v>1002</v>
      </c>
      <c r="CZ124" s="146">
        <v>0</v>
      </c>
    </row>
    <row r="125" spans="1:104">
      <c r="A125" s="240"/>
      <c r="B125" s="185" t="s">
        <v>77</v>
      </c>
      <c r="C125" s="186" t="str">
        <f>CONCATENATE(B120," ",C120)</f>
        <v>735 Otopná tělesa</v>
      </c>
      <c r="D125" s="187"/>
      <c r="E125" s="188"/>
      <c r="F125" s="189"/>
      <c r="G125" s="190">
        <f>SUM(G120:G124)</f>
        <v>29840.762999999999</v>
      </c>
      <c r="O125" s="170">
        <v>4</v>
      </c>
      <c r="BA125" s="191">
        <f>SUM(BA120:BA124)</f>
        <v>0</v>
      </c>
      <c r="BB125" s="191">
        <f>SUM(BB120:BB124)</f>
        <v>29840.762999999999</v>
      </c>
      <c r="BC125" s="191">
        <f>SUM(BC120:BC124)</f>
        <v>0</v>
      </c>
      <c r="BD125" s="191">
        <f>SUM(BD120:BD124)</f>
        <v>0</v>
      </c>
      <c r="BE125" s="191">
        <f>SUM(BE120:BE124)</f>
        <v>0</v>
      </c>
    </row>
    <row r="126" spans="1:104">
      <c r="A126" s="241" t="s">
        <v>74</v>
      </c>
      <c r="B126" s="164" t="s">
        <v>210</v>
      </c>
      <c r="C126" s="165" t="s">
        <v>211</v>
      </c>
      <c r="D126" s="166"/>
      <c r="E126" s="167"/>
      <c r="F126" s="167"/>
      <c r="G126" s="168"/>
      <c r="H126" s="169"/>
      <c r="I126" s="169"/>
      <c r="O126" s="170">
        <v>1</v>
      </c>
    </row>
    <row r="127" spans="1:104" ht="22.5">
      <c r="A127" s="238">
        <v>57</v>
      </c>
      <c r="B127" s="172" t="s">
        <v>212</v>
      </c>
      <c r="C127" s="173" t="s">
        <v>213</v>
      </c>
      <c r="D127" s="174" t="s">
        <v>96</v>
      </c>
      <c r="E127" s="175">
        <v>157.60900000000001</v>
      </c>
      <c r="F127" s="175">
        <v>370.5</v>
      </c>
      <c r="G127" s="176">
        <f>E127*F127</f>
        <v>58394.1345</v>
      </c>
      <c r="O127" s="170">
        <v>2</v>
      </c>
      <c r="AA127" s="146">
        <v>1</v>
      </c>
      <c r="AB127" s="146">
        <v>7</v>
      </c>
      <c r="AC127" s="146">
        <v>7</v>
      </c>
      <c r="AZ127" s="146">
        <v>2</v>
      </c>
      <c r="BA127" s="146">
        <f>IF(AZ127=1,G127,0)</f>
        <v>0</v>
      </c>
      <c r="BB127" s="146">
        <f>IF(AZ127=2,G127,0)</f>
        <v>58394.1345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</v>
      </c>
      <c r="CB127" s="177">
        <v>7</v>
      </c>
      <c r="CZ127" s="146">
        <v>2.333E-2</v>
      </c>
    </row>
    <row r="128" spans="1:104" ht="22.5">
      <c r="A128" s="239"/>
      <c r="B128" s="180"/>
      <c r="C128" s="225" t="s">
        <v>214</v>
      </c>
      <c r="D128" s="226"/>
      <c r="E128" s="181">
        <v>157.60900000000001</v>
      </c>
      <c r="F128" s="182"/>
      <c r="G128" s="183"/>
      <c r="M128" s="179" t="s">
        <v>214</v>
      </c>
      <c r="O128" s="170"/>
    </row>
    <row r="129" spans="1:104">
      <c r="A129" s="238">
        <v>58</v>
      </c>
      <c r="B129" s="172" t="s">
        <v>215</v>
      </c>
      <c r="C129" s="173" t="s">
        <v>216</v>
      </c>
      <c r="D129" s="174" t="s">
        <v>96</v>
      </c>
      <c r="E129" s="175">
        <v>32.6</v>
      </c>
      <c r="F129" s="175">
        <v>30.3</v>
      </c>
      <c r="G129" s="176">
        <f>E129*F129</f>
        <v>987.78000000000009</v>
      </c>
      <c r="O129" s="170">
        <v>2</v>
      </c>
      <c r="AA129" s="146">
        <v>1</v>
      </c>
      <c r="AB129" s="146">
        <v>7</v>
      </c>
      <c r="AC129" s="146">
        <v>7</v>
      </c>
      <c r="AZ129" s="146">
        <v>2</v>
      </c>
      <c r="BA129" s="146">
        <f>IF(AZ129=1,G129,0)</f>
        <v>0</v>
      </c>
      <c r="BB129" s="146">
        <f>IF(AZ129=2,G129,0)</f>
        <v>987.78000000000009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A129" s="177">
        <v>1</v>
      </c>
      <c r="CB129" s="177">
        <v>7</v>
      </c>
      <c r="CZ129" s="146">
        <v>0</v>
      </c>
    </row>
    <row r="130" spans="1:104">
      <c r="A130" s="239"/>
      <c r="B130" s="180"/>
      <c r="C130" s="225" t="s">
        <v>217</v>
      </c>
      <c r="D130" s="226"/>
      <c r="E130" s="181">
        <v>32.6</v>
      </c>
      <c r="F130" s="182"/>
      <c r="G130" s="183"/>
      <c r="M130" s="179" t="s">
        <v>217</v>
      </c>
      <c r="O130" s="170"/>
    </row>
    <row r="131" spans="1:104">
      <c r="A131" s="238">
        <v>59</v>
      </c>
      <c r="B131" s="172" t="s">
        <v>218</v>
      </c>
      <c r="C131" s="173" t="s">
        <v>219</v>
      </c>
      <c r="D131" s="174" t="s">
        <v>62</v>
      </c>
      <c r="E131" s="175">
        <v>593.81914500000005</v>
      </c>
      <c r="F131" s="175">
        <v>6.8</v>
      </c>
      <c r="G131" s="176">
        <f>E131*F131</f>
        <v>4037.970186</v>
      </c>
      <c r="O131" s="170">
        <v>2</v>
      </c>
      <c r="AA131" s="146">
        <v>7</v>
      </c>
      <c r="AB131" s="146">
        <v>1002</v>
      </c>
      <c r="AC131" s="146">
        <v>5</v>
      </c>
      <c r="AZ131" s="146">
        <v>2</v>
      </c>
      <c r="BA131" s="146">
        <f>IF(AZ131=1,G131,0)</f>
        <v>0</v>
      </c>
      <c r="BB131" s="146">
        <f>IF(AZ131=2,G131,0)</f>
        <v>4037.970186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A131" s="177">
        <v>7</v>
      </c>
      <c r="CB131" s="177">
        <v>1002</v>
      </c>
      <c r="CZ131" s="146">
        <v>0</v>
      </c>
    </row>
    <row r="132" spans="1:104">
      <c r="A132" s="240"/>
      <c r="B132" s="185" t="s">
        <v>77</v>
      </c>
      <c r="C132" s="186" t="str">
        <f>CONCATENATE(B126," ",C126)</f>
        <v>762 Konstrukce tesařské</v>
      </c>
      <c r="D132" s="187"/>
      <c r="E132" s="188"/>
      <c r="F132" s="189"/>
      <c r="G132" s="190">
        <f>SUM(G126:G131)</f>
        <v>63419.884685999998</v>
      </c>
      <c r="O132" s="170">
        <v>4</v>
      </c>
      <c r="BA132" s="191">
        <f>SUM(BA126:BA131)</f>
        <v>0</v>
      </c>
      <c r="BB132" s="191">
        <f>SUM(BB126:BB131)</f>
        <v>63419.884685999998</v>
      </c>
      <c r="BC132" s="191">
        <f>SUM(BC126:BC131)</f>
        <v>0</v>
      </c>
      <c r="BD132" s="191">
        <f>SUM(BD126:BD131)</f>
        <v>0</v>
      </c>
      <c r="BE132" s="191">
        <f>SUM(BE126:BE131)</f>
        <v>0</v>
      </c>
    </row>
    <row r="133" spans="1:104">
      <c r="A133" s="241" t="s">
        <v>74</v>
      </c>
      <c r="B133" s="164" t="s">
        <v>220</v>
      </c>
      <c r="C133" s="165" t="s">
        <v>221</v>
      </c>
      <c r="D133" s="166"/>
      <c r="E133" s="167"/>
      <c r="F133" s="167"/>
      <c r="G133" s="168"/>
      <c r="H133" s="169"/>
      <c r="I133" s="169"/>
      <c r="O133" s="170">
        <v>1</v>
      </c>
    </row>
    <row r="134" spans="1:104">
      <c r="A134" s="238">
        <v>60</v>
      </c>
      <c r="B134" s="172" t="s">
        <v>222</v>
      </c>
      <c r="C134" s="204" t="s">
        <v>299</v>
      </c>
      <c r="D134" s="174" t="s">
        <v>123</v>
      </c>
      <c r="E134" s="175">
        <v>1</v>
      </c>
      <c r="F134" s="175">
        <v>1840</v>
      </c>
      <c r="G134" s="176">
        <f>E134*F134</f>
        <v>1840</v>
      </c>
      <c r="O134" s="170">
        <v>2</v>
      </c>
      <c r="AA134" s="146">
        <v>11</v>
      </c>
      <c r="AB134" s="146">
        <v>3</v>
      </c>
      <c r="AC134" s="146">
        <v>36</v>
      </c>
      <c r="AZ134" s="146">
        <v>2</v>
      </c>
      <c r="BA134" s="146">
        <f>IF(AZ134=1,G134,0)</f>
        <v>0</v>
      </c>
      <c r="BB134" s="146">
        <f>IF(AZ134=2,G134,0)</f>
        <v>1840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7">
        <v>11</v>
      </c>
      <c r="CB134" s="177">
        <v>3</v>
      </c>
      <c r="CZ134" s="146">
        <v>2.75E-2</v>
      </c>
    </row>
    <row r="135" spans="1:104" ht="22.5">
      <c r="A135" s="238">
        <v>61</v>
      </c>
      <c r="B135" s="172" t="s">
        <v>222</v>
      </c>
      <c r="C135" s="173" t="s">
        <v>223</v>
      </c>
      <c r="D135" s="174" t="s">
        <v>76</v>
      </c>
      <c r="E135" s="175">
        <v>2</v>
      </c>
      <c r="F135" s="175">
        <v>1850</v>
      </c>
      <c r="G135" s="176">
        <f>E135*F135</f>
        <v>3700</v>
      </c>
      <c r="O135" s="170">
        <v>2</v>
      </c>
      <c r="AA135" s="146">
        <v>11</v>
      </c>
      <c r="AB135" s="146">
        <v>3</v>
      </c>
      <c r="AC135" s="146">
        <v>77</v>
      </c>
      <c r="AZ135" s="146">
        <v>2</v>
      </c>
      <c r="BA135" s="146">
        <f>IF(AZ135=1,G135,0)</f>
        <v>0</v>
      </c>
      <c r="BB135" s="146">
        <f>IF(AZ135=2,G135,0)</f>
        <v>3700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11</v>
      </c>
      <c r="CB135" s="177">
        <v>3</v>
      </c>
      <c r="CZ135" s="146">
        <v>0</v>
      </c>
    </row>
    <row r="136" spans="1:104">
      <c r="A136" s="238">
        <v>62</v>
      </c>
      <c r="B136" s="172" t="s">
        <v>224</v>
      </c>
      <c r="C136" s="173" t="s">
        <v>225</v>
      </c>
      <c r="D136" s="174" t="s">
        <v>96</v>
      </c>
      <c r="E136" s="175">
        <v>68.324799999999996</v>
      </c>
      <c r="F136" s="175">
        <v>79.400000000000006</v>
      </c>
      <c r="G136" s="176">
        <f>E136*F136</f>
        <v>5424.9891200000002</v>
      </c>
      <c r="O136" s="170">
        <v>2</v>
      </c>
      <c r="AA136" s="146">
        <v>1</v>
      </c>
      <c r="AB136" s="146">
        <v>7</v>
      </c>
      <c r="AC136" s="146">
        <v>7</v>
      </c>
      <c r="AZ136" s="146">
        <v>2</v>
      </c>
      <c r="BA136" s="146">
        <f>IF(AZ136=1,G136,0)</f>
        <v>0</v>
      </c>
      <c r="BB136" s="146">
        <f>IF(AZ136=2,G136,0)</f>
        <v>5424.9891200000002</v>
      </c>
      <c r="BC136" s="146">
        <f>IF(AZ136=3,G136,0)</f>
        <v>0</v>
      </c>
      <c r="BD136" s="146">
        <f>IF(AZ136=4,G136,0)</f>
        <v>0</v>
      </c>
      <c r="BE136" s="146">
        <f>IF(AZ136=5,G136,0)</f>
        <v>0</v>
      </c>
      <c r="CA136" s="177">
        <v>1</v>
      </c>
      <c r="CB136" s="177">
        <v>7</v>
      </c>
      <c r="CZ136" s="146">
        <v>0</v>
      </c>
    </row>
    <row r="137" spans="1:104">
      <c r="A137" s="239"/>
      <c r="B137" s="180"/>
      <c r="C137" s="225" t="s">
        <v>226</v>
      </c>
      <c r="D137" s="226"/>
      <c r="E137" s="181">
        <v>68.324799999999996</v>
      </c>
      <c r="F137" s="182"/>
      <c r="G137" s="183"/>
      <c r="M137" s="179" t="s">
        <v>226</v>
      </c>
      <c r="O137" s="170"/>
    </row>
    <row r="138" spans="1:104">
      <c r="A138" s="238">
        <v>63</v>
      </c>
      <c r="B138" s="172" t="s">
        <v>227</v>
      </c>
      <c r="C138" s="173" t="s">
        <v>228</v>
      </c>
      <c r="D138" s="174" t="s">
        <v>96</v>
      </c>
      <c r="E138" s="175">
        <v>68.319999999999993</v>
      </c>
      <c r="F138" s="175">
        <v>21</v>
      </c>
      <c r="G138" s="176">
        <f>E138*F138</f>
        <v>1434.7199999999998</v>
      </c>
      <c r="O138" s="170">
        <v>2</v>
      </c>
      <c r="AA138" s="146">
        <v>1</v>
      </c>
      <c r="AB138" s="146">
        <v>7</v>
      </c>
      <c r="AC138" s="146">
        <v>7</v>
      </c>
      <c r="AZ138" s="146">
        <v>2</v>
      </c>
      <c r="BA138" s="146">
        <f>IF(AZ138=1,G138,0)</f>
        <v>0</v>
      </c>
      <c r="BB138" s="146">
        <f>IF(AZ138=2,G138,0)</f>
        <v>1434.7199999999998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7">
        <v>1</v>
      </c>
      <c r="CB138" s="177">
        <v>7</v>
      </c>
      <c r="CZ138" s="146">
        <v>0</v>
      </c>
    </row>
    <row r="139" spans="1:104">
      <c r="A139" s="238">
        <v>64</v>
      </c>
      <c r="B139" s="172" t="s">
        <v>229</v>
      </c>
      <c r="C139" s="173" t="s">
        <v>230</v>
      </c>
      <c r="D139" s="174" t="s">
        <v>96</v>
      </c>
      <c r="E139" s="175">
        <v>32.6</v>
      </c>
      <c r="F139" s="175">
        <v>21</v>
      </c>
      <c r="G139" s="176">
        <f>E139*F139</f>
        <v>684.6</v>
      </c>
      <c r="O139" s="170">
        <v>2</v>
      </c>
      <c r="AA139" s="146">
        <v>1</v>
      </c>
      <c r="AB139" s="146">
        <v>7</v>
      </c>
      <c r="AC139" s="146">
        <v>7</v>
      </c>
      <c r="AZ139" s="146">
        <v>2</v>
      </c>
      <c r="BA139" s="146">
        <f>IF(AZ139=1,G139,0)</f>
        <v>0</v>
      </c>
      <c r="BB139" s="146">
        <f>IF(AZ139=2,G139,0)</f>
        <v>684.6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7">
        <v>1</v>
      </c>
      <c r="CB139" s="177">
        <v>7</v>
      </c>
      <c r="CZ139" s="146">
        <v>0</v>
      </c>
    </row>
    <row r="140" spans="1:104">
      <c r="A140" s="238">
        <v>65</v>
      </c>
      <c r="B140" s="172" t="s">
        <v>231</v>
      </c>
      <c r="C140" s="204" t="s">
        <v>232</v>
      </c>
      <c r="D140" s="174" t="s">
        <v>123</v>
      </c>
      <c r="E140" s="175">
        <v>1</v>
      </c>
      <c r="F140" s="175">
        <v>413</v>
      </c>
      <c r="G140" s="176">
        <f>E140*F140</f>
        <v>413</v>
      </c>
      <c r="O140" s="170">
        <v>2</v>
      </c>
      <c r="AA140" s="146">
        <v>1</v>
      </c>
      <c r="AB140" s="146">
        <v>7</v>
      </c>
      <c r="AC140" s="146">
        <v>7</v>
      </c>
      <c r="AZ140" s="146">
        <v>2</v>
      </c>
      <c r="BA140" s="146">
        <f>IF(AZ140=1,G140,0)</f>
        <v>0</v>
      </c>
      <c r="BB140" s="146">
        <f>IF(AZ140=2,G140,0)</f>
        <v>413</v>
      </c>
      <c r="BC140" s="146">
        <f>IF(AZ140=3,G140,0)</f>
        <v>0</v>
      </c>
      <c r="BD140" s="146">
        <f>IF(AZ140=4,G140,0)</f>
        <v>0</v>
      </c>
      <c r="BE140" s="146">
        <f>IF(AZ140=5,G140,0)</f>
        <v>0</v>
      </c>
      <c r="CA140" s="177">
        <v>1</v>
      </c>
      <c r="CB140" s="177">
        <v>7</v>
      </c>
      <c r="CZ140" s="146">
        <v>0</v>
      </c>
    </row>
    <row r="141" spans="1:104">
      <c r="A141" s="238">
        <v>66</v>
      </c>
      <c r="B141" s="172" t="s">
        <v>233</v>
      </c>
      <c r="C141" s="173" t="s">
        <v>234</v>
      </c>
      <c r="D141" s="174" t="s">
        <v>62</v>
      </c>
      <c r="E141" s="175">
        <v>176.4542912</v>
      </c>
      <c r="F141" s="175">
        <v>1.45</v>
      </c>
      <c r="G141" s="176">
        <f>E141*F141</f>
        <v>255.85872223999999</v>
      </c>
      <c r="O141" s="170">
        <v>2</v>
      </c>
      <c r="AA141" s="146">
        <v>7</v>
      </c>
      <c r="AB141" s="146">
        <v>1002</v>
      </c>
      <c r="AC141" s="146">
        <v>5</v>
      </c>
      <c r="AZ141" s="146">
        <v>2</v>
      </c>
      <c r="BA141" s="146">
        <f>IF(AZ141=1,G141,0)</f>
        <v>0</v>
      </c>
      <c r="BB141" s="146">
        <f>IF(AZ141=2,G141,0)</f>
        <v>255.85872223999999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A141" s="177">
        <v>7</v>
      </c>
      <c r="CB141" s="177">
        <v>1002</v>
      </c>
      <c r="CZ141" s="146">
        <v>0</v>
      </c>
    </row>
    <row r="142" spans="1:104">
      <c r="A142" s="240"/>
      <c r="B142" s="185" t="s">
        <v>77</v>
      </c>
      <c r="C142" s="186" t="str">
        <f>CONCATENATE(B133," ",C133)</f>
        <v>766 Konstrukce truhlářské</v>
      </c>
      <c r="D142" s="187"/>
      <c r="E142" s="188"/>
      <c r="F142" s="189"/>
      <c r="G142" s="190">
        <f>SUM(G133:G141)</f>
        <v>13753.16784224</v>
      </c>
      <c r="O142" s="170">
        <v>4</v>
      </c>
      <c r="BA142" s="191">
        <f>SUM(BA133:BA141)</f>
        <v>0</v>
      </c>
      <c r="BB142" s="191">
        <f>SUM(BB133:BB141)</f>
        <v>13753.16784224</v>
      </c>
      <c r="BC142" s="191">
        <f>SUM(BC133:BC141)</f>
        <v>0</v>
      </c>
      <c r="BD142" s="191">
        <f>SUM(BD133:BD141)</f>
        <v>0</v>
      </c>
      <c r="BE142" s="191">
        <f>SUM(BE133:BE141)</f>
        <v>0</v>
      </c>
    </row>
    <row r="143" spans="1:104">
      <c r="A143" s="241" t="s">
        <v>74</v>
      </c>
      <c r="B143" s="164" t="s">
        <v>235</v>
      </c>
      <c r="C143" s="165" t="s">
        <v>236</v>
      </c>
      <c r="D143" s="166"/>
      <c r="E143" s="167"/>
      <c r="F143" s="167"/>
      <c r="G143" s="168"/>
      <c r="H143" s="169"/>
      <c r="I143" s="169"/>
      <c r="O143" s="170">
        <v>1</v>
      </c>
    </row>
    <row r="144" spans="1:104">
      <c r="A144" s="238">
        <v>67</v>
      </c>
      <c r="B144" s="172" t="s">
        <v>237</v>
      </c>
      <c r="C144" s="173" t="s">
        <v>238</v>
      </c>
      <c r="D144" s="174" t="s">
        <v>96</v>
      </c>
      <c r="E144" s="175">
        <v>6.7880000000000003</v>
      </c>
      <c r="F144" s="175">
        <v>246</v>
      </c>
      <c r="G144" s="176">
        <f>E144*F144</f>
        <v>1669.848</v>
      </c>
      <c r="O144" s="170">
        <v>2</v>
      </c>
      <c r="AA144" s="146">
        <v>1</v>
      </c>
      <c r="AB144" s="146">
        <v>7</v>
      </c>
      <c r="AC144" s="146">
        <v>7</v>
      </c>
      <c r="AZ144" s="146">
        <v>2</v>
      </c>
      <c r="BA144" s="146">
        <f>IF(AZ144=1,G144,0)</f>
        <v>0</v>
      </c>
      <c r="BB144" s="146">
        <f>IF(AZ144=2,G144,0)</f>
        <v>1669.848</v>
      </c>
      <c r="BC144" s="146">
        <f>IF(AZ144=3,G144,0)</f>
        <v>0</v>
      </c>
      <c r="BD144" s="146">
        <f>IF(AZ144=4,G144,0)</f>
        <v>0</v>
      </c>
      <c r="BE144" s="146">
        <f>IF(AZ144=5,G144,0)</f>
        <v>0</v>
      </c>
      <c r="CA144" s="177">
        <v>1</v>
      </c>
      <c r="CB144" s="177">
        <v>7</v>
      </c>
      <c r="CZ144" s="146">
        <v>0</v>
      </c>
    </row>
    <row r="145" spans="1:104">
      <c r="A145" s="239"/>
      <c r="B145" s="180"/>
      <c r="C145" s="225" t="s">
        <v>239</v>
      </c>
      <c r="D145" s="226"/>
      <c r="E145" s="181">
        <v>6.7880000000000003</v>
      </c>
      <c r="F145" s="182"/>
      <c r="G145" s="183"/>
      <c r="M145" s="179" t="s">
        <v>239</v>
      </c>
      <c r="O145" s="170"/>
    </row>
    <row r="146" spans="1:104">
      <c r="A146" s="238">
        <v>68</v>
      </c>
      <c r="B146" s="172" t="s">
        <v>240</v>
      </c>
      <c r="C146" s="173" t="s">
        <v>241</v>
      </c>
      <c r="D146" s="174" t="s">
        <v>96</v>
      </c>
      <c r="E146" s="175">
        <v>10.3</v>
      </c>
      <c r="F146" s="175">
        <v>152</v>
      </c>
      <c r="G146" s="176">
        <f>E146*F146</f>
        <v>1565.6000000000001</v>
      </c>
      <c r="O146" s="170">
        <v>2</v>
      </c>
      <c r="AA146" s="146">
        <v>1</v>
      </c>
      <c r="AB146" s="146">
        <v>7</v>
      </c>
      <c r="AC146" s="146">
        <v>7</v>
      </c>
      <c r="AZ146" s="146">
        <v>2</v>
      </c>
      <c r="BA146" s="146">
        <f>IF(AZ146=1,G146,0)</f>
        <v>0</v>
      </c>
      <c r="BB146" s="146">
        <f>IF(AZ146=2,G146,0)</f>
        <v>1565.6000000000001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A146" s="177">
        <v>1</v>
      </c>
      <c r="CB146" s="177">
        <v>7</v>
      </c>
      <c r="CZ146" s="146">
        <v>1.2E-4</v>
      </c>
    </row>
    <row r="147" spans="1:104" ht="22.5">
      <c r="A147" s="239"/>
      <c r="B147" s="180"/>
      <c r="C147" s="225" t="s">
        <v>242</v>
      </c>
      <c r="D147" s="226"/>
      <c r="E147" s="181">
        <v>10.3</v>
      </c>
      <c r="F147" s="182"/>
      <c r="G147" s="183"/>
      <c r="M147" s="179" t="s">
        <v>242</v>
      </c>
      <c r="O147" s="170"/>
    </row>
    <row r="148" spans="1:104" ht="22.5">
      <c r="A148" s="238">
        <v>69</v>
      </c>
      <c r="B148" s="172" t="s">
        <v>243</v>
      </c>
      <c r="C148" s="173" t="s">
        <v>244</v>
      </c>
      <c r="D148" s="174" t="s">
        <v>245</v>
      </c>
      <c r="E148" s="175">
        <v>6</v>
      </c>
      <c r="F148" s="175">
        <v>1950</v>
      </c>
      <c r="G148" s="176">
        <f>E148*F148</f>
        <v>11700</v>
      </c>
      <c r="O148" s="170">
        <v>2</v>
      </c>
      <c r="AA148" s="146">
        <v>11</v>
      </c>
      <c r="AB148" s="146">
        <v>1</v>
      </c>
      <c r="AC148" s="146">
        <v>76</v>
      </c>
      <c r="AZ148" s="146">
        <v>2</v>
      </c>
      <c r="BA148" s="146">
        <f>IF(AZ148=1,G148,0)</f>
        <v>0</v>
      </c>
      <c r="BB148" s="146">
        <f>IF(AZ148=2,G148,0)</f>
        <v>11700</v>
      </c>
      <c r="BC148" s="146">
        <f>IF(AZ148=3,G148,0)</f>
        <v>0</v>
      </c>
      <c r="BD148" s="146">
        <f>IF(AZ148=4,G148,0)</f>
        <v>0</v>
      </c>
      <c r="BE148" s="146">
        <f>IF(AZ148=5,G148,0)</f>
        <v>0</v>
      </c>
      <c r="CA148" s="177">
        <v>11</v>
      </c>
      <c r="CB148" s="177">
        <v>1</v>
      </c>
      <c r="CZ148" s="146">
        <v>0</v>
      </c>
    </row>
    <row r="149" spans="1:104">
      <c r="A149" s="240"/>
      <c r="B149" s="185" t="s">
        <v>77</v>
      </c>
      <c r="C149" s="186" t="str">
        <f>CONCATENATE(B143," ",C143)</f>
        <v>767 Konstrukce zámečnické</v>
      </c>
      <c r="D149" s="187"/>
      <c r="E149" s="188"/>
      <c r="F149" s="189"/>
      <c r="G149" s="190">
        <f>SUM(G143:G148)</f>
        <v>14935.448</v>
      </c>
      <c r="O149" s="170">
        <v>4</v>
      </c>
      <c r="BA149" s="191">
        <f>SUM(BA143:BA148)</f>
        <v>0</v>
      </c>
      <c r="BB149" s="191">
        <f>SUM(BB143:BB148)</f>
        <v>14935.448</v>
      </c>
      <c r="BC149" s="191">
        <f>SUM(BC143:BC148)</f>
        <v>0</v>
      </c>
      <c r="BD149" s="191">
        <f>SUM(BD143:BD148)</f>
        <v>0</v>
      </c>
      <c r="BE149" s="191">
        <f>SUM(BE143:BE148)</f>
        <v>0</v>
      </c>
    </row>
    <row r="150" spans="1:104">
      <c r="A150" s="241" t="s">
        <v>74</v>
      </c>
      <c r="B150" s="164" t="s">
        <v>246</v>
      </c>
      <c r="C150" s="165" t="s">
        <v>247</v>
      </c>
      <c r="D150" s="166"/>
      <c r="E150" s="167"/>
      <c r="F150" s="167"/>
      <c r="G150" s="168"/>
      <c r="H150" s="169"/>
      <c r="I150" s="169"/>
      <c r="O150" s="170">
        <v>1</v>
      </c>
    </row>
    <row r="151" spans="1:104" ht="22.5">
      <c r="A151" s="238">
        <v>70</v>
      </c>
      <c r="B151" s="172" t="s">
        <v>248</v>
      </c>
      <c r="C151" s="173" t="s">
        <v>249</v>
      </c>
      <c r="D151" s="174" t="s">
        <v>151</v>
      </c>
      <c r="E151" s="175">
        <v>257.02</v>
      </c>
      <c r="F151" s="175">
        <v>33.299999999999997</v>
      </c>
      <c r="G151" s="176">
        <f>E151*F151</f>
        <v>8558.7659999999978</v>
      </c>
      <c r="O151" s="170">
        <v>2</v>
      </c>
      <c r="AA151" s="146">
        <v>1</v>
      </c>
      <c r="AB151" s="146">
        <v>7</v>
      </c>
      <c r="AC151" s="146">
        <v>7</v>
      </c>
      <c r="AZ151" s="146">
        <v>2</v>
      </c>
      <c r="BA151" s="146">
        <f>IF(AZ151=1,G151,0)</f>
        <v>0</v>
      </c>
      <c r="BB151" s="146">
        <f>IF(AZ151=2,G151,0)</f>
        <v>8558.7659999999978</v>
      </c>
      <c r="BC151" s="146">
        <f>IF(AZ151=3,G151,0)</f>
        <v>0</v>
      </c>
      <c r="BD151" s="146">
        <f>IF(AZ151=4,G151,0)</f>
        <v>0</v>
      </c>
      <c r="BE151" s="146">
        <f>IF(AZ151=5,G151,0)</f>
        <v>0</v>
      </c>
      <c r="CA151" s="177">
        <v>1</v>
      </c>
      <c r="CB151" s="177">
        <v>7</v>
      </c>
      <c r="CZ151" s="146">
        <v>5.9000000000000003E-4</v>
      </c>
    </row>
    <row r="152" spans="1:104" ht="22.5">
      <c r="A152" s="238">
        <v>71</v>
      </c>
      <c r="B152" s="172" t="s">
        <v>250</v>
      </c>
      <c r="C152" s="173" t="s">
        <v>251</v>
      </c>
      <c r="D152" s="174" t="s">
        <v>96</v>
      </c>
      <c r="E152" s="175">
        <v>327.68599999999998</v>
      </c>
      <c r="F152" s="175">
        <v>28</v>
      </c>
      <c r="G152" s="176">
        <f>E152*F152</f>
        <v>9175.2079999999987</v>
      </c>
      <c r="O152" s="170">
        <v>2</v>
      </c>
      <c r="AA152" s="146">
        <v>1</v>
      </c>
      <c r="AB152" s="146">
        <v>7</v>
      </c>
      <c r="AC152" s="146">
        <v>7</v>
      </c>
      <c r="AZ152" s="146">
        <v>2</v>
      </c>
      <c r="BA152" s="146">
        <f>IF(AZ152=1,G152,0)</f>
        <v>0</v>
      </c>
      <c r="BB152" s="146">
        <f>IF(AZ152=2,G152,0)</f>
        <v>9175.2079999999987</v>
      </c>
      <c r="BC152" s="146">
        <f>IF(AZ152=3,G152,0)</f>
        <v>0</v>
      </c>
      <c r="BD152" s="146">
        <f>IF(AZ152=4,G152,0)</f>
        <v>0</v>
      </c>
      <c r="BE152" s="146">
        <f>IF(AZ152=5,G152,0)</f>
        <v>0</v>
      </c>
      <c r="CA152" s="177">
        <v>1</v>
      </c>
      <c r="CB152" s="177">
        <v>7</v>
      </c>
      <c r="CZ152" s="146">
        <v>0</v>
      </c>
    </row>
    <row r="153" spans="1:104">
      <c r="A153" s="239"/>
      <c r="B153" s="180"/>
      <c r="C153" s="225" t="s">
        <v>252</v>
      </c>
      <c r="D153" s="226"/>
      <c r="E153" s="181">
        <v>65.254000000000005</v>
      </c>
      <c r="F153" s="182"/>
      <c r="G153" s="183"/>
      <c r="M153" s="179" t="s">
        <v>252</v>
      </c>
      <c r="O153" s="170"/>
    </row>
    <row r="154" spans="1:104" ht="22.5">
      <c r="A154" s="239"/>
      <c r="B154" s="180"/>
      <c r="C154" s="225" t="s">
        <v>253</v>
      </c>
      <c r="D154" s="226"/>
      <c r="E154" s="181">
        <v>148.97040000000001</v>
      </c>
      <c r="F154" s="182"/>
      <c r="G154" s="183"/>
      <c r="M154" s="179" t="s">
        <v>253</v>
      </c>
      <c r="O154" s="170"/>
    </row>
    <row r="155" spans="1:104">
      <c r="A155" s="239"/>
      <c r="B155" s="180"/>
      <c r="C155" s="225" t="s">
        <v>254</v>
      </c>
      <c r="D155" s="226"/>
      <c r="E155" s="181">
        <v>102.63160000000001</v>
      </c>
      <c r="F155" s="182"/>
      <c r="G155" s="183"/>
      <c r="M155" s="179" t="s">
        <v>254</v>
      </c>
      <c r="O155" s="170"/>
    </row>
    <row r="156" spans="1:104">
      <c r="A156" s="239"/>
      <c r="B156" s="180"/>
      <c r="C156" s="225" t="s">
        <v>255</v>
      </c>
      <c r="D156" s="226"/>
      <c r="E156" s="181">
        <v>10.83</v>
      </c>
      <c r="F156" s="182"/>
      <c r="G156" s="183"/>
      <c r="M156" s="179" t="s">
        <v>255</v>
      </c>
      <c r="O156" s="170"/>
    </row>
    <row r="157" spans="1:104" ht="22.5">
      <c r="A157" s="238">
        <v>72</v>
      </c>
      <c r="B157" s="172" t="s">
        <v>256</v>
      </c>
      <c r="C157" s="173" t="s">
        <v>298</v>
      </c>
      <c r="D157" s="174" t="s">
        <v>96</v>
      </c>
      <c r="E157" s="175">
        <v>327.69</v>
      </c>
      <c r="F157" s="175">
        <v>380</v>
      </c>
      <c r="G157" s="176">
        <f>E157*F157</f>
        <v>124522.2</v>
      </c>
      <c r="O157" s="170">
        <v>2</v>
      </c>
      <c r="AA157" s="146">
        <v>1</v>
      </c>
      <c r="AB157" s="146">
        <v>7</v>
      </c>
      <c r="AC157" s="146">
        <v>7</v>
      </c>
      <c r="AZ157" s="146">
        <v>2</v>
      </c>
      <c r="BA157" s="146">
        <f>IF(AZ157=1,G157,0)</f>
        <v>0</v>
      </c>
      <c r="BB157" s="146">
        <f>IF(AZ157=2,G157,0)</f>
        <v>124522.2</v>
      </c>
      <c r="BC157" s="146">
        <f>IF(AZ157=3,G157,0)</f>
        <v>0</v>
      </c>
      <c r="BD157" s="146">
        <f>IF(AZ157=4,G157,0)</f>
        <v>0</v>
      </c>
      <c r="BE157" s="146">
        <f>IF(AZ157=5,G157,0)</f>
        <v>0</v>
      </c>
      <c r="CA157" s="177">
        <v>1</v>
      </c>
      <c r="CB157" s="177">
        <v>7</v>
      </c>
      <c r="CZ157" s="146">
        <v>3.5699999999999998E-3</v>
      </c>
    </row>
    <row r="158" spans="1:104">
      <c r="A158" s="238">
        <v>73</v>
      </c>
      <c r="B158" s="172" t="s">
        <v>306</v>
      </c>
      <c r="C158" s="173" t="s">
        <v>307</v>
      </c>
      <c r="D158" s="174" t="s">
        <v>96</v>
      </c>
      <c r="E158" s="175">
        <v>327.69</v>
      </c>
      <c r="F158" s="175">
        <v>100</v>
      </c>
      <c r="G158" s="176">
        <f>E158*F158</f>
        <v>32769</v>
      </c>
      <c r="O158" s="170"/>
      <c r="CA158" s="177"/>
      <c r="CB158" s="177"/>
    </row>
    <row r="159" spans="1:104">
      <c r="A159" s="238">
        <v>74</v>
      </c>
      <c r="B159" s="172" t="s">
        <v>257</v>
      </c>
      <c r="C159" s="173" t="s">
        <v>258</v>
      </c>
      <c r="D159" s="174" t="s">
        <v>62</v>
      </c>
      <c r="E159" s="175">
        <v>1556.91464</v>
      </c>
      <c r="F159" s="175">
        <v>0.82</v>
      </c>
      <c r="G159" s="176">
        <f>E159*F159</f>
        <v>1276.6700047999998</v>
      </c>
      <c r="O159" s="170">
        <v>2</v>
      </c>
      <c r="AA159" s="146">
        <v>7</v>
      </c>
      <c r="AB159" s="146">
        <v>1002</v>
      </c>
      <c r="AC159" s="146">
        <v>5</v>
      </c>
      <c r="AZ159" s="146">
        <v>2</v>
      </c>
      <c r="BA159" s="146">
        <f>IF(AZ159=1,G159,0)</f>
        <v>0</v>
      </c>
      <c r="BB159" s="146">
        <f>IF(AZ159=2,G159,0)</f>
        <v>1276.6700047999998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A159" s="177">
        <v>7</v>
      </c>
      <c r="CB159" s="177">
        <v>1002</v>
      </c>
      <c r="CZ159" s="146">
        <v>0</v>
      </c>
    </row>
    <row r="160" spans="1:104">
      <c r="A160" s="240"/>
      <c r="B160" s="185" t="s">
        <v>77</v>
      </c>
      <c r="C160" s="186" t="str">
        <f>CONCATENATE(B150," ",C150)</f>
        <v>776 Podlahy povlakové</v>
      </c>
      <c r="D160" s="187"/>
      <c r="E160" s="188"/>
      <c r="F160" s="189"/>
      <c r="G160" s="190">
        <f>SUM(G150:G159)</f>
        <v>176301.84400479999</v>
      </c>
      <c r="O160" s="170">
        <v>4</v>
      </c>
      <c r="BA160" s="191">
        <f>SUM(BA150:BA159)</f>
        <v>0</v>
      </c>
      <c r="BB160" s="191">
        <f>SUM(BB150:BB159)</f>
        <v>143532.84400479999</v>
      </c>
      <c r="BC160" s="191">
        <f>SUM(BC150:BC159)</f>
        <v>0</v>
      </c>
      <c r="BD160" s="191">
        <f>SUM(BD150:BD159)</f>
        <v>0</v>
      </c>
      <c r="BE160" s="191">
        <f>SUM(BE150:BE159)</f>
        <v>0</v>
      </c>
    </row>
    <row r="161" spans="1:104">
      <c r="A161" s="241" t="s">
        <v>74</v>
      </c>
      <c r="B161" s="164" t="s">
        <v>259</v>
      </c>
      <c r="C161" s="165" t="s">
        <v>260</v>
      </c>
      <c r="D161" s="166"/>
      <c r="E161" s="167"/>
      <c r="F161" s="167"/>
      <c r="G161" s="168"/>
      <c r="H161" s="169"/>
      <c r="I161" s="169"/>
      <c r="O161" s="170">
        <v>1</v>
      </c>
    </row>
    <row r="162" spans="1:104">
      <c r="A162" s="238">
        <v>75</v>
      </c>
      <c r="B162" s="172" t="s">
        <v>261</v>
      </c>
      <c r="C162" s="173" t="s">
        <v>262</v>
      </c>
      <c r="D162" s="174" t="s">
        <v>96</v>
      </c>
      <c r="E162" s="175">
        <v>327.69</v>
      </c>
      <c r="F162" s="175">
        <v>75.5</v>
      </c>
      <c r="G162" s="176">
        <f>E162*F162</f>
        <v>24740.595000000001</v>
      </c>
      <c r="O162" s="170">
        <v>2</v>
      </c>
      <c r="AA162" s="146">
        <v>1</v>
      </c>
      <c r="AB162" s="146">
        <v>7</v>
      </c>
      <c r="AC162" s="146">
        <v>7</v>
      </c>
      <c r="AZ162" s="146">
        <v>2</v>
      </c>
      <c r="BA162" s="146">
        <f>IF(AZ162=1,G162,0)</f>
        <v>0</v>
      </c>
      <c r="BB162" s="146">
        <f>IF(AZ162=2,G162,0)</f>
        <v>24740.595000000001</v>
      </c>
      <c r="BC162" s="146">
        <f>IF(AZ162=3,G162,0)</f>
        <v>0</v>
      </c>
      <c r="BD162" s="146">
        <f>IF(AZ162=4,G162,0)</f>
        <v>0</v>
      </c>
      <c r="BE162" s="146">
        <f>IF(AZ162=5,G162,0)</f>
        <v>0</v>
      </c>
      <c r="CA162" s="177">
        <v>1</v>
      </c>
      <c r="CB162" s="177">
        <v>7</v>
      </c>
      <c r="CZ162" s="146">
        <v>2.2499999999999998E-3</v>
      </c>
    </row>
    <row r="163" spans="1:104">
      <c r="A163" s="238">
        <v>76</v>
      </c>
      <c r="B163" s="172" t="s">
        <v>263</v>
      </c>
      <c r="C163" s="173" t="s">
        <v>264</v>
      </c>
      <c r="D163" s="174" t="s">
        <v>62</v>
      </c>
      <c r="E163" s="175">
        <v>247.40594999999999</v>
      </c>
      <c r="F163" s="175">
        <v>1.1000000000000001</v>
      </c>
      <c r="G163" s="176">
        <f>E163*F163</f>
        <v>272.146545</v>
      </c>
      <c r="O163" s="170">
        <v>2</v>
      </c>
      <c r="AA163" s="146">
        <v>7</v>
      </c>
      <c r="AB163" s="146">
        <v>1002</v>
      </c>
      <c r="AC163" s="146">
        <v>5</v>
      </c>
      <c r="AZ163" s="146">
        <v>2</v>
      </c>
      <c r="BA163" s="146">
        <f>IF(AZ163=1,G163,0)</f>
        <v>0</v>
      </c>
      <c r="BB163" s="146">
        <f>IF(AZ163=2,G163,0)</f>
        <v>272.146545</v>
      </c>
      <c r="BC163" s="146">
        <f>IF(AZ163=3,G163,0)</f>
        <v>0</v>
      </c>
      <c r="BD163" s="146">
        <f>IF(AZ163=4,G163,0)</f>
        <v>0</v>
      </c>
      <c r="BE163" s="146">
        <f>IF(AZ163=5,G163,0)</f>
        <v>0</v>
      </c>
      <c r="CA163" s="177">
        <v>7</v>
      </c>
      <c r="CB163" s="177">
        <v>1002</v>
      </c>
      <c r="CZ163" s="146">
        <v>0</v>
      </c>
    </row>
    <row r="164" spans="1:104">
      <c r="A164" s="240"/>
      <c r="B164" s="185" t="s">
        <v>77</v>
      </c>
      <c r="C164" s="186" t="str">
        <f>CONCATENATE(B161," ",C161)</f>
        <v>777 Podlahy ze syntetických hmot</v>
      </c>
      <c r="D164" s="187"/>
      <c r="E164" s="188"/>
      <c r="F164" s="189"/>
      <c r="G164" s="190">
        <f>SUM(G161:G163)</f>
        <v>25012.741545000001</v>
      </c>
      <c r="O164" s="170">
        <v>4</v>
      </c>
      <c r="BA164" s="191">
        <f>SUM(BA161:BA163)</f>
        <v>0</v>
      </c>
      <c r="BB164" s="191">
        <f>SUM(BB161:BB163)</f>
        <v>25012.741545000001</v>
      </c>
      <c r="BC164" s="191">
        <f>SUM(BC161:BC163)</f>
        <v>0</v>
      </c>
      <c r="BD164" s="191">
        <f>SUM(BD161:BD163)</f>
        <v>0</v>
      </c>
      <c r="BE164" s="191">
        <f>SUM(BE161:BE163)</f>
        <v>0</v>
      </c>
    </row>
    <row r="165" spans="1:104">
      <c r="A165" s="241" t="s">
        <v>74</v>
      </c>
      <c r="B165" s="164" t="s">
        <v>265</v>
      </c>
      <c r="C165" s="165" t="s">
        <v>266</v>
      </c>
      <c r="D165" s="166"/>
      <c r="E165" s="167"/>
      <c r="F165" s="167"/>
      <c r="G165" s="168"/>
      <c r="H165" s="169"/>
      <c r="I165" s="169"/>
      <c r="O165" s="170">
        <v>1</v>
      </c>
    </row>
    <row r="166" spans="1:104" ht="22.5">
      <c r="A166" s="238">
        <v>77</v>
      </c>
      <c r="B166" s="172" t="s">
        <v>267</v>
      </c>
      <c r="C166" s="173" t="s">
        <v>296</v>
      </c>
      <c r="D166" s="174" t="s">
        <v>96</v>
      </c>
      <c r="E166" s="175">
        <v>71.504800000000003</v>
      </c>
      <c r="F166" s="175">
        <v>389</v>
      </c>
      <c r="G166" s="176">
        <f>E166*F166</f>
        <v>27815.367200000001</v>
      </c>
      <c r="O166" s="170">
        <v>2</v>
      </c>
      <c r="AA166" s="146">
        <v>1</v>
      </c>
      <c r="AB166" s="146">
        <v>7</v>
      </c>
      <c r="AC166" s="146">
        <v>7</v>
      </c>
      <c r="AZ166" s="146">
        <v>2</v>
      </c>
      <c r="BA166" s="146">
        <f>IF(AZ166=1,G166,0)</f>
        <v>0</v>
      </c>
      <c r="BB166" s="146">
        <f>IF(AZ166=2,G166,0)</f>
        <v>27815.367200000001</v>
      </c>
      <c r="BC166" s="146">
        <f>IF(AZ166=3,G166,0)</f>
        <v>0</v>
      </c>
      <c r="BD166" s="146">
        <f>IF(AZ166=4,G166,0)</f>
        <v>0</v>
      </c>
      <c r="BE166" s="146">
        <f>IF(AZ166=5,G166,0)</f>
        <v>0</v>
      </c>
      <c r="CA166" s="177">
        <v>1</v>
      </c>
      <c r="CB166" s="177">
        <v>7</v>
      </c>
      <c r="CZ166" s="146">
        <v>4.5500000000000002E-3</v>
      </c>
    </row>
    <row r="167" spans="1:104" ht="22.5">
      <c r="A167" s="239"/>
      <c r="B167" s="180"/>
      <c r="C167" s="225" t="s">
        <v>108</v>
      </c>
      <c r="D167" s="226"/>
      <c r="E167" s="181">
        <v>31.004799999999999</v>
      </c>
      <c r="F167" s="182"/>
      <c r="G167" s="183"/>
      <c r="M167" s="179" t="s">
        <v>108</v>
      </c>
      <c r="O167" s="170"/>
    </row>
    <row r="168" spans="1:104">
      <c r="A168" s="239"/>
      <c r="B168" s="180"/>
      <c r="C168" s="225" t="s">
        <v>268</v>
      </c>
      <c r="D168" s="226"/>
      <c r="E168" s="181">
        <v>40.5</v>
      </c>
      <c r="F168" s="182"/>
      <c r="G168" s="183"/>
      <c r="M168" s="179" t="s">
        <v>268</v>
      </c>
      <c r="O168" s="170"/>
    </row>
    <row r="169" spans="1:104">
      <c r="A169" s="238">
        <v>78</v>
      </c>
      <c r="B169" s="172" t="s">
        <v>269</v>
      </c>
      <c r="C169" s="173" t="s">
        <v>297</v>
      </c>
      <c r="D169" s="174" t="s">
        <v>96</v>
      </c>
      <c r="E169" s="175">
        <v>78.650000000000006</v>
      </c>
      <c r="F169" s="175">
        <v>250</v>
      </c>
      <c r="G169" s="176">
        <f>E169*F169</f>
        <v>19662.5</v>
      </c>
      <c r="O169" s="170">
        <v>2</v>
      </c>
      <c r="AA169" s="146">
        <v>3</v>
      </c>
      <c r="AB169" s="146">
        <v>7</v>
      </c>
      <c r="AC169" s="146">
        <v>597813629</v>
      </c>
      <c r="AZ169" s="146">
        <v>2</v>
      </c>
      <c r="BA169" s="146">
        <f>IF(AZ169=1,G169,0)</f>
        <v>0</v>
      </c>
      <c r="BB169" s="146">
        <f>IF(AZ169=2,G169,0)</f>
        <v>19662.5</v>
      </c>
      <c r="BC169" s="146">
        <f>IF(AZ169=3,G169,0)</f>
        <v>0</v>
      </c>
      <c r="BD169" s="146">
        <f>IF(AZ169=4,G169,0)</f>
        <v>0</v>
      </c>
      <c r="BE169" s="146">
        <f>IF(AZ169=5,G169,0)</f>
        <v>0</v>
      </c>
      <c r="CA169" s="177">
        <v>3</v>
      </c>
      <c r="CB169" s="177">
        <v>7</v>
      </c>
      <c r="CZ169" s="146">
        <v>1.2200000000000001E-2</v>
      </c>
    </row>
    <row r="170" spans="1:104">
      <c r="A170" s="239"/>
      <c r="B170" s="180"/>
      <c r="C170" s="225" t="s">
        <v>270</v>
      </c>
      <c r="D170" s="226"/>
      <c r="E170" s="181">
        <v>78.650000000000006</v>
      </c>
      <c r="F170" s="182"/>
      <c r="G170" s="183"/>
      <c r="M170" s="179" t="s">
        <v>270</v>
      </c>
      <c r="O170" s="170"/>
    </row>
    <row r="171" spans="1:104">
      <c r="A171" s="238">
        <v>79</v>
      </c>
      <c r="B171" s="172" t="s">
        <v>271</v>
      </c>
      <c r="C171" s="173" t="s">
        <v>272</v>
      </c>
      <c r="D171" s="174" t="s">
        <v>62</v>
      </c>
      <c r="E171" s="175">
        <v>592.99</v>
      </c>
      <c r="F171" s="175">
        <v>3.8</v>
      </c>
      <c r="G171" s="176">
        <f>E171*F171</f>
        <v>2253.3620000000001</v>
      </c>
      <c r="O171" s="170">
        <v>2</v>
      </c>
      <c r="AA171" s="146">
        <v>7</v>
      </c>
      <c r="AB171" s="146">
        <v>1002</v>
      </c>
      <c r="AC171" s="146">
        <v>5</v>
      </c>
      <c r="AZ171" s="146">
        <v>2</v>
      </c>
      <c r="BA171" s="146">
        <f>IF(AZ171=1,G171,0)</f>
        <v>0</v>
      </c>
      <c r="BB171" s="146">
        <f>IF(AZ171=2,G171,0)</f>
        <v>2253.3620000000001</v>
      </c>
      <c r="BC171" s="146">
        <f>IF(AZ171=3,G171,0)</f>
        <v>0</v>
      </c>
      <c r="BD171" s="146">
        <f>IF(AZ171=4,G171,0)</f>
        <v>0</v>
      </c>
      <c r="BE171" s="146">
        <f>IF(AZ171=5,G171,0)</f>
        <v>0</v>
      </c>
      <c r="CA171" s="177">
        <v>7</v>
      </c>
      <c r="CB171" s="177">
        <v>1002</v>
      </c>
      <c r="CZ171" s="146">
        <v>0</v>
      </c>
    </row>
    <row r="172" spans="1:104" ht="22.5">
      <c r="A172" s="238">
        <v>80</v>
      </c>
      <c r="B172" s="172" t="s">
        <v>352</v>
      </c>
      <c r="C172" s="173" t="s">
        <v>353</v>
      </c>
      <c r="D172" s="174" t="s">
        <v>96</v>
      </c>
      <c r="E172" s="175">
        <v>9.4559999999999995</v>
      </c>
      <c r="F172" s="175">
        <v>457.5</v>
      </c>
      <c r="G172" s="176">
        <f>E172*F172</f>
        <v>4326.12</v>
      </c>
      <c r="O172" s="170"/>
      <c r="CA172" s="177"/>
      <c r="CB172" s="177"/>
    </row>
    <row r="173" spans="1:104">
      <c r="A173" s="239"/>
      <c r="B173" s="180"/>
      <c r="C173" s="225" t="s">
        <v>354</v>
      </c>
      <c r="D173" s="226"/>
      <c r="E173" s="181">
        <v>9.4559999999999995</v>
      </c>
      <c r="F173" s="182"/>
      <c r="G173" s="183"/>
      <c r="O173" s="170"/>
      <c r="CA173" s="177"/>
      <c r="CB173" s="177"/>
    </row>
    <row r="174" spans="1:104">
      <c r="A174" s="238">
        <v>81</v>
      </c>
      <c r="B174" s="172" t="s">
        <v>355</v>
      </c>
      <c r="C174" s="173" t="s">
        <v>356</v>
      </c>
      <c r="D174" s="174" t="s">
        <v>96</v>
      </c>
      <c r="E174" s="175">
        <v>10.395</v>
      </c>
      <c r="F174" s="175">
        <v>220.66</v>
      </c>
      <c r="G174" s="176">
        <f>E174*F174</f>
        <v>2293.7606999999998</v>
      </c>
      <c r="O174" s="170"/>
      <c r="CA174" s="177"/>
      <c r="CB174" s="177"/>
    </row>
    <row r="175" spans="1:104">
      <c r="A175" s="239"/>
      <c r="B175" s="180"/>
      <c r="C175" s="225" t="s">
        <v>357</v>
      </c>
      <c r="D175" s="226"/>
      <c r="E175" s="181">
        <v>10.395</v>
      </c>
      <c r="F175" s="182"/>
      <c r="G175" s="183"/>
      <c r="O175" s="170"/>
      <c r="CA175" s="177"/>
      <c r="CB175" s="177"/>
    </row>
    <row r="176" spans="1:104">
      <c r="A176" s="240"/>
      <c r="B176" s="185" t="s">
        <v>77</v>
      </c>
      <c r="C176" s="186" t="str">
        <f>CONCATENATE(B165," ",C165)</f>
        <v>781 Obklady keramické</v>
      </c>
      <c r="D176" s="187"/>
      <c r="E176" s="188"/>
      <c r="F176" s="189"/>
      <c r="G176" s="190">
        <f>SUM(G166:G174)</f>
        <v>56351.109900000003</v>
      </c>
      <c r="O176" s="170">
        <v>4</v>
      </c>
      <c r="BA176" s="191">
        <f>SUM(BA165:BA171)</f>
        <v>0</v>
      </c>
      <c r="BB176" s="191">
        <f>SUM(BB165:BB171)</f>
        <v>49731.229200000002</v>
      </c>
      <c r="BC176" s="191">
        <f>SUM(BC165:BC171)</f>
        <v>0</v>
      </c>
      <c r="BD176" s="191">
        <f>SUM(BD165:BD171)</f>
        <v>0</v>
      </c>
      <c r="BE176" s="191">
        <f>SUM(BE165:BE171)</f>
        <v>0</v>
      </c>
    </row>
    <row r="177" spans="1:104">
      <c r="A177" s="241" t="s">
        <v>74</v>
      </c>
      <c r="B177" s="164" t="s">
        <v>273</v>
      </c>
      <c r="C177" s="165" t="s">
        <v>274</v>
      </c>
      <c r="D177" s="166"/>
      <c r="E177" s="167"/>
      <c r="F177" s="167"/>
      <c r="G177" s="168"/>
      <c r="H177" s="169"/>
      <c r="I177" s="169"/>
      <c r="O177" s="170">
        <v>1</v>
      </c>
    </row>
    <row r="178" spans="1:104" ht="22.5">
      <c r="A178" s="238">
        <v>83</v>
      </c>
      <c r="B178" s="172" t="s">
        <v>275</v>
      </c>
      <c r="C178" s="173" t="s">
        <v>276</v>
      </c>
      <c r="D178" s="174" t="s">
        <v>96</v>
      </c>
      <c r="E178" s="175">
        <v>4.681</v>
      </c>
      <c r="F178" s="175">
        <v>149.5</v>
      </c>
      <c r="G178" s="176">
        <f>E178*F178</f>
        <v>699.80949999999996</v>
      </c>
      <c r="O178" s="170">
        <v>2</v>
      </c>
      <c r="AA178" s="146">
        <v>1</v>
      </c>
      <c r="AB178" s="146">
        <v>7</v>
      </c>
      <c r="AC178" s="146">
        <v>7</v>
      </c>
      <c r="AZ178" s="146">
        <v>2</v>
      </c>
      <c r="BA178" s="146">
        <f>IF(AZ178=1,G178,0)</f>
        <v>0</v>
      </c>
      <c r="BB178" s="146">
        <f>IF(AZ178=2,G178,0)</f>
        <v>699.80949999999996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77">
        <v>1</v>
      </c>
      <c r="CB178" s="177">
        <v>7</v>
      </c>
      <c r="CZ178" s="146">
        <v>3.5E-4</v>
      </c>
    </row>
    <row r="179" spans="1:104">
      <c r="A179" s="239"/>
      <c r="B179" s="180"/>
      <c r="C179" s="225" t="s">
        <v>277</v>
      </c>
      <c r="D179" s="226"/>
      <c r="E179" s="181">
        <v>4.681</v>
      </c>
      <c r="F179" s="182"/>
      <c r="G179" s="183"/>
      <c r="M179" s="179" t="s">
        <v>277</v>
      </c>
      <c r="O179" s="170"/>
    </row>
    <row r="180" spans="1:104">
      <c r="A180" s="240"/>
      <c r="B180" s="185" t="s">
        <v>77</v>
      </c>
      <c r="C180" s="186" t="str">
        <f>CONCATENATE(B177," ",C177)</f>
        <v>783 Nátěry</v>
      </c>
      <c r="D180" s="187"/>
      <c r="E180" s="188"/>
      <c r="F180" s="189"/>
      <c r="G180" s="190">
        <f>SUM(G177:G179)</f>
        <v>699.80949999999996</v>
      </c>
      <c r="O180" s="170">
        <v>4</v>
      </c>
      <c r="BA180" s="191">
        <f>SUM(BA177:BA179)</f>
        <v>0</v>
      </c>
      <c r="BB180" s="191">
        <f>SUM(BB177:BB179)</f>
        <v>699.80949999999996</v>
      </c>
      <c r="BC180" s="191">
        <f>SUM(BC177:BC179)</f>
        <v>0</v>
      </c>
      <c r="BD180" s="191">
        <f>SUM(BD177:BD179)</f>
        <v>0</v>
      </c>
      <c r="BE180" s="191">
        <f>SUM(BE177:BE179)</f>
        <v>0</v>
      </c>
    </row>
    <row r="181" spans="1:104">
      <c r="A181" s="241" t="s">
        <v>74</v>
      </c>
      <c r="B181" s="164" t="s">
        <v>278</v>
      </c>
      <c r="C181" s="165" t="s">
        <v>279</v>
      </c>
      <c r="D181" s="166"/>
      <c r="E181" s="167"/>
      <c r="F181" s="167"/>
      <c r="G181" s="168"/>
      <c r="H181" s="169"/>
      <c r="I181" s="169"/>
      <c r="O181" s="170">
        <v>1</v>
      </c>
    </row>
    <row r="182" spans="1:104">
      <c r="A182" s="238">
        <v>84</v>
      </c>
      <c r="B182" s="172" t="s">
        <v>280</v>
      </c>
      <c r="C182" s="173" t="s">
        <v>281</v>
      </c>
      <c r="D182" s="174" t="s">
        <v>96</v>
      </c>
      <c r="E182" s="175">
        <v>220.3698</v>
      </c>
      <c r="F182" s="175">
        <v>12.2</v>
      </c>
      <c r="G182" s="176">
        <f>E182*F182</f>
        <v>2688.5115599999999</v>
      </c>
      <c r="O182" s="170">
        <v>2</v>
      </c>
      <c r="AA182" s="146">
        <v>1</v>
      </c>
      <c r="AB182" s="146">
        <v>7</v>
      </c>
      <c r="AC182" s="146">
        <v>7</v>
      </c>
      <c r="AZ182" s="146">
        <v>2</v>
      </c>
      <c r="BA182" s="146">
        <f>IF(AZ182=1,G182,0)</f>
        <v>0</v>
      </c>
      <c r="BB182" s="146">
        <f>IF(AZ182=2,G182,0)</f>
        <v>2688.5115599999999</v>
      </c>
      <c r="BC182" s="146">
        <f>IF(AZ182=3,G182,0)</f>
        <v>0</v>
      </c>
      <c r="BD182" s="146">
        <f>IF(AZ182=4,G182,0)</f>
        <v>0</v>
      </c>
      <c r="BE182" s="146">
        <f>IF(AZ182=5,G182,0)</f>
        <v>0</v>
      </c>
      <c r="CA182" s="177">
        <v>1</v>
      </c>
      <c r="CB182" s="177">
        <v>7</v>
      </c>
      <c r="CZ182" s="146">
        <v>6.9999999999999994E-5</v>
      </c>
    </row>
    <row r="183" spans="1:104">
      <c r="A183" s="239"/>
      <c r="B183" s="180"/>
      <c r="C183" s="225" t="s">
        <v>226</v>
      </c>
      <c r="D183" s="226"/>
      <c r="E183" s="181">
        <v>68.324799999999996</v>
      </c>
      <c r="F183" s="182"/>
      <c r="G183" s="183"/>
      <c r="M183" s="179" t="s">
        <v>226</v>
      </c>
      <c r="O183" s="170"/>
    </row>
    <row r="184" spans="1:104" ht="22.5">
      <c r="A184" s="239"/>
      <c r="B184" s="180"/>
      <c r="C184" s="225" t="s">
        <v>282</v>
      </c>
      <c r="D184" s="226"/>
      <c r="E184" s="181">
        <v>79.471999999999994</v>
      </c>
      <c r="F184" s="182"/>
      <c r="G184" s="183"/>
      <c r="M184" s="179" t="s">
        <v>282</v>
      </c>
      <c r="O184" s="170"/>
    </row>
    <row r="185" spans="1:104">
      <c r="A185" s="239"/>
      <c r="B185" s="180"/>
      <c r="C185" s="225" t="s">
        <v>283</v>
      </c>
      <c r="D185" s="226"/>
      <c r="E185" s="181">
        <v>72.572999999999993</v>
      </c>
      <c r="F185" s="182"/>
      <c r="G185" s="183"/>
      <c r="M185" s="179" t="s">
        <v>283</v>
      </c>
      <c r="O185" s="170"/>
    </row>
    <row r="186" spans="1:104">
      <c r="A186" s="238">
        <v>85</v>
      </c>
      <c r="B186" s="172" t="s">
        <v>284</v>
      </c>
      <c r="C186" s="173" t="s">
        <v>285</v>
      </c>
      <c r="D186" s="174" t="s">
        <v>96</v>
      </c>
      <c r="E186" s="175">
        <v>220.37</v>
      </c>
      <c r="F186" s="175">
        <v>32.799999999999997</v>
      </c>
      <c r="G186" s="176">
        <f>E186*F186</f>
        <v>7228.1359999999995</v>
      </c>
      <c r="O186" s="170">
        <v>2</v>
      </c>
      <c r="AA186" s="146">
        <v>1</v>
      </c>
      <c r="AB186" s="146">
        <v>7</v>
      </c>
      <c r="AC186" s="146">
        <v>7</v>
      </c>
      <c r="AZ186" s="146">
        <v>2</v>
      </c>
      <c r="BA186" s="146">
        <f>IF(AZ186=1,G186,0)</f>
        <v>0</v>
      </c>
      <c r="BB186" s="146">
        <f>IF(AZ186=2,G186,0)</f>
        <v>7228.1359999999995</v>
      </c>
      <c r="BC186" s="146">
        <f>IF(AZ186=3,G186,0)</f>
        <v>0</v>
      </c>
      <c r="BD186" s="146">
        <f>IF(AZ186=4,G186,0)</f>
        <v>0</v>
      </c>
      <c r="BE186" s="146">
        <f>IF(AZ186=5,G186,0)</f>
        <v>0</v>
      </c>
      <c r="CA186" s="177">
        <v>1</v>
      </c>
      <c r="CB186" s="177">
        <v>7</v>
      </c>
      <c r="CZ186" s="146">
        <v>1.3999999999999999E-4</v>
      </c>
    </row>
    <row r="187" spans="1:104">
      <c r="A187" s="240"/>
      <c r="B187" s="185" t="s">
        <v>77</v>
      </c>
      <c r="C187" s="186" t="str">
        <f>CONCATENATE(B181," ",C181)</f>
        <v>784 Malby</v>
      </c>
      <c r="D187" s="187"/>
      <c r="E187" s="188"/>
      <c r="F187" s="189"/>
      <c r="G187" s="190">
        <f>SUM(G181:G186)</f>
        <v>9916.6475599999994</v>
      </c>
      <c r="O187" s="170">
        <v>4</v>
      </c>
      <c r="BA187" s="191">
        <f>SUM(BA181:BA186)</f>
        <v>0</v>
      </c>
      <c r="BB187" s="191">
        <f>SUM(BB181:BB186)</f>
        <v>9916.6475599999994</v>
      </c>
      <c r="BC187" s="191">
        <f>SUM(BC181:BC186)</f>
        <v>0</v>
      </c>
      <c r="BD187" s="191">
        <f>SUM(BD181:BD186)</f>
        <v>0</v>
      </c>
      <c r="BE187" s="191">
        <f>SUM(BE181:BE186)</f>
        <v>0</v>
      </c>
    </row>
    <row r="188" spans="1:104">
      <c r="A188" s="243"/>
      <c r="E188" s="146"/>
    </row>
    <row r="189" spans="1:104">
      <c r="E189" s="146"/>
    </row>
    <row r="190" spans="1:104">
      <c r="E190" s="146"/>
    </row>
    <row r="191" spans="1:104">
      <c r="E191" s="146"/>
    </row>
    <row r="192" spans="1:104">
      <c r="E192" s="146"/>
    </row>
    <row r="193" spans="5:5">
      <c r="E193" s="146"/>
    </row>
    <row r="194" spans="5:5">
      <c r="E194" s="146"/>
    </row>
    <row r="195" spans="5:5">
      <c r="E195" s="146"/>
    </row>
    <row r="196" spans="5:5">
      <c r="E196" s="146"/>
    </row>
    <row r="197" spans="5:5">
      <c r="E197" s="146"/>
    </row>
    <row r="198" spans="5:5">
      <c r="E198" s="146"/>
    </row>
    <row r="199" spans="5:5">
      <c r="E199" s="146"/>
    </row>
    <row r="200" spans="5:5">
      <c r="E200" s="146"/>
    </row>
    <row r="201" spans="5:5">
      <c r="E201" s="146"/>
    </row>
    <row r="202" spans="5:5">
      <c r="E202" s="146"/>
    </row>
    <row r="203" spans="5:5">
      <c r="E203" s="146"/>
    </row>
    <row r="204" spans="5:5">
      <c r="E204" s="146"/>
    </row>
    <row r="205" spans="5:5">
      <c r="E205" s="146"/>
    </row>
    <row r="206" spans="5:5">
      <c r="E206" s="146"/>
    </row>
    <row r="207" spans="5:5">
      <c r="E207" s="146"/>
    </row>
    <row r="208" spans="5:5">
      <c r="E208" s="146"/>
    </row>
    <row r="209" spans="1:7">
      <c r="E209" s="146"/>
    </row>
    <row r="210" spans="1:7">
      <c r="E210" s="146"/>
    </row>
    <row r="211" spans="1:7">
      <c r="A211" s="192"/>
      <c r="B211" s="192"/>
      <c r="C211" s="192"/>
      <c r="D211" s="192"/>
      <c r="E211" s="192"/>
      <c r="F211" s="192"/>
      <c r="G211" s="192"/>
    </row>
    <row r="212" spans="1:7">
      <c r="A212" s="192"/>
      <c r="B212" s="192"/>
      <c r="C212" s="192"/>
      <c r="D212" s="192"/>
      <c r="E212" s="192"/>
      <c r="F212" s="192"/>
      <c r="G212" s="192"/>
    </row>
    <row r="213" spans="1:7">
      <c r="A213" s="192"/>
      <c r="B213" s="192"/>
      <c r="C213" s="192"/>
      <c r="D213" s="192"/>
      <c r="E213" s="192"/>
      <c r="F213" s="192"/>
      <c r="G213" s="192"/>
    </row>
    <row r="214" spans="1:7">
      <c r="A214" s="192"/>
      <c r="B214" s="192"/>
      <c r="C214" s="192"/>
      <c r="D214" s="192"/>
      <c r="E214" s="192"/>
      <c r="F214" s="192"/>
      <c r="G214" s="192"/>
    </row>
    <row r="215" spans="1:7">
      <c r="E215" s="146"/>
    </row>
    <row r="216" spans="1:7">
      <c r="E216" s="146"/>
    </row>
    <row r="217" spans="1:7">
      <c r="E217" s="146"/>
    </row>
    <row r="218" spans="1:7">
      <c r="E218" s="146"/>
    </row>
    <row r="219" spans="1:7">
      <c r="E219" s="146"/>
    </row>
    <row r="220" spans="1:7">
      <c r="E220" s="146"/>
    </row>
    <row r="221" spans="1:7">
      <c r="E221" s="146"/>
    </row>
    <row r="222" spans="1:7">
      <c r="E222" s="146"/>
    </row>
    <row r="223" spans="1:7">
      <c r="E223" s="146"/>
    </row>
    <row r="224" spans="1:7">
      <c r="E224" s="146"/>
    </row>
    <row r="225" spans="5:5">
      <c r="E225" s="146"/>
    </row>
    <row r="226" spans="5:5">
      <c r="E226" s="146"/>
    </row>
    <row r="227" spans="5:5">
      <c r="E227" s="146"/>
    </row>
    <row r="228" spans="5:5">
      <c r="E228" s="146"/>
    </row>
    <row r="229" spans="5:5">
      <c r="E229" s="146"/>
    </row>
    <row r="230" spans="5:5">
      <c r="E230" s="146"/>
    </row>
    <row r="231" spans="5:5">
      <c r="E231" s="146"/>
    </row>
    <row r="232" spans="5:5">
      <c r="E232" s="146"/>
    </row>
    <row r="233" spans="5:5">
      <c r="E233" s="146"/>
    </row>
    <row r="234" spans="5:5">
      <c r="E234" s="146"/>
    </row>
    <row r="235" spans="5:5">
      <c r="E235" s="146"/>
    </row>
    <row r="236" spans="5:5">
      <c r="E236" s="146"/>
    </row>
    <row r="237" spans="5:5">
      <c r="E237" s="146"/>
    </row>
    <row r="238" spans="5:5">
      <c r="E238" s="146"/>
    </row>
    <row r="239" spans="5:5">
      <c r="E239" s="146"/>
    </row>
    <row r="240" spans="5:5">
      <c r="E240" s="146"/>
    </row>
    <row r="241" spans="1:7">
      <c r="E241" s="146"/>
    </row>
    <row r="242" spans="1:7">
      <c r="E242" s="146"/>
    </row>
    <row r="243" spans="1:7">
      <c r="E243" s="146"/>
    </row>
    <row r="244" spans="1:7">
      <c r="E244" s="146"/>
    </row>
    <row r="245" spans="1:7">
      <c r="E245" s="146"/>
    </row>
    <row r="246" spans="1:7">
      <c r="A246" s="193"/>
      <c r="B246" s="193"/>
    </row>
    <row r="247" spans="1:7">
      <c r="A247" s="192"/>
      <c r="B247" s="192"/>
      <c r="C247" s="195"/>
      <c r="D247" s="195"/>
      <c r="E247" s="196"/>
      <c r="F247" s="195"/>
      <c r="G247" s="197"/>
    </row>
    <row r="248" spans="1:7">
      <c r="A248" s="198"/>
      <c r="B248" s="198"/>
      <c r="C248" s="192"/>
      <c r="D248" s="192"/>
      <c r="E248" s="199"/>
      <c r="F248" s="192"/>
      <c r="G248" s="192"/>
    </row>
    <row r="249" spans="1:7">
      <c r="A249" s="192"/>
      <c r="B249" s="192"/>
      <c r="C249" s="192"/>
      <c r="D249" s="192"/>
      <c r="E249" s="199"/>
      <c r="F249" s="192"/>
      <c r="G249" s="192"/>
    </row>
    <row r="250" spans="1:7">
      <c r="A250" s="192"/>
      <c r="B250" s="192"/>
      <c r="C250" s="192"/>
      <c r="D250" s="192"/>
      <c r="E250" s="199"/>
      <c r="F250" s="192"/>
      <c r="G250" s="192"/>
    </row>
    <row r="251" spans="1:7">
      <c r="A251" s="192"/>
      <c r="B251" s="192"/>
      <c r="C251" s="192"/>
      <c r="D251" s="192"/>
      <c r="E251" s="199"/>
      <c r="F251" s="192"/>
      <c r="G251" s="192"/>
    </row>
    <row r="252" spans="1:7">
      <c r="A252" s="192"/>
      <c r="B252" s="192"/>
      <c r="C252" s="192"/>
      <c r="D252" s="192"/>
      <c r="E252" s="199"/>
      <c r="F252" s="192"/>
      <c r="G252" s="192"/>
    </row>
    <row r="253" spans="1:7">
      <c r="A253" s="192"/>
      <c r="B253" s="192"/>
      <c r="C253" s="192"/>
      <c r="D253" s="192"/>
      <c r="E253" s="199"/>
      <c r="F253" s="192"/>
      <c r="G253" s="192"/>
    </row>
    <row r="254" spans="1:7">
      <c r="A254" s="192"/>
      <c r="B254" s="192"/>
      <c r="C254" s="192"/>
      <c r="D254" s="192"/>
      <c r="E254" s="199"/>
      <c r="F254" s="192"/>
      <c r="G254" s="192"/>
    </row>
    <row r="255" spans="1:7">
      <c r="A255" s="192"/>
      <c r="B255" s="192"/>
      <c r="C255" s="192"/>
      <c r="D255" s="192"/>
      <c r="E255" s="199"/>
      <c r="F255" s="192"/>
      <c r="G255" s="192"/>
    </row>
    <row r="256" spans="1:7">
      <c r="A256" s="192"/>
      <c r="B256" s="192"/>
      <c r="C256" s="192"/>
      <c r="D256" s="192"/>
      <c r="E256" s="199"/>
      <c r="F256" s="192"/>
      <c r="G256" s="192"/>
    </row>
    <row r="257" spans="1:7">
      <c r="A257" s="192"/>
      <c r="B257" s="192"/>
      <c r="C257" s="192"/>
      <c r="D257" s="192"/>
      <c r="E257" s="199"/>
      <c r="F257" s="192"/>
      <c r="G257" s="192"/>
    </row>
    <row r="258" spans="1:7">
      <c r="A258" s="192"/>
      <c r="B258" s="192"/>
      <c r="C258" s="192"/>
      <c r="D258" s="192"/>
      <c r="E258" s="199"/>
      <c r="F258" s="192"/>
      <c r="G258" s="192"/>
    </row>
    <row r="259" spans="1:7">
      <c r="A259" s="192"/>
      <c r="B259" s="192"/>
      <c r="C259" s="192"/>
      <c r="D259" s="192"/>
      <c r="E259" s="199"/>
      <c r="F259" s="192"/>
      <c r="G259" s="192"/>
    </row>
    <row r="260" spans="1:7">
      <c r="A260" s="192"/>
      <c r="B260" s="192"/>
      <c r="C260" s="192"/>
      <c r="D260" s="192"/>
      <c r="E260" s="199"/>
      <c r="F260" s="192"/>
      <c r="G260" s="192"/>
    </row>
  </sheetData>
  <mergeCells count="59">
    <mergeCell ref="C173:D173"/>
    <mergeCell ref="C175:D175"/>
    <mergeCell ref="C84:D84"/>
    <mergeCell ref="C85:D85"/>
    <mergeCell ref="C42:D42"/>
    <mergeCell ref="C43:D43"/>
    <mergeCell ref="C44:D44"/>
    <mergeCell ref="C53:D53"/>
    <mergeCell ref="C179:D179"/>
    <mergeCell ref="C183:D183"/>
    <mergeCell ref="C184:D184"/>
    <mergeCell ref="C185:D185"/>
    <mergeCell ref="C167:D167"/>
    <mergeCell ref="C168:D168"/>
    <mergeCell ref="C170:D170"/>
    <mergeCell ref="C156:D156"/>
    <mergeCell ref="C128:D128"/>
    <mergeCell ref="C130:D130"/>
    <mergeCell ref="C137:D137"/>
    <mergeCell ref="C101:D101"/>
    <mergeCell ref="C145:D145"/>
    <mergeCell ref="C147:D147"/>
    <mergeCell ref="C153:D153"/>
    <mergeCell ref="C154:D154"/>
    <mergeCell ref="C155:D155"/>
    <mergeCell ref="C89:D89"/>
    <mergeCell ref="C91:D91"/>
    <mergeCell ref="C92:D92"/>
    <mergeCell ref="C94:D94"/>
    <mergeCell ref="C58:D58"/>
    <mergeCell ref="C60:D60"/>
    <mergeCell ref="C62:D62"/>
    <mergeCell ref="C63:D63"/>
    <mergeCell ref="C67:D67"/>
    <mergeCell ref="C68:D68"/>
    <mergeCell ref="C70:D70"/>
    <mergeCell ref="C75:D75"/>
    <mergeCell ref="C77:D77"/>
    <mergeCell ref="C79:D79"/>
    <mergeCell ref="C31:D31"/>
    <mergeCell ref="C32:D32"/>
    <mergeCell ref="C34:D34"/>
    <mergeCell ref="C36:D36"/>
    <mergeCell ref="C37:D37"/>
    <mergeCell ref="C29:D29"/>
    <mergeCell ref="A1:G1"/>
    <mergeCell ref="A3:B3"/>
    <mergeCell ref="A4:B4"/>
    <mergeCell ref="E4:G4"/>
    <mergeCell ref="C9:D9"/>
    <mergeCell ref="C10:D10"/>
    <mergeCell ref="C11:D11"/>
    <mergeCell ref="C15:D15"/>
    <mergeCell ref="C16:D16"/>
    <mergeCell ref="C20:D20"/>
    <mergeCell ref="C26:D26"/>
    <mergeCell ref="C27:D27"/>
    <mergeCell ref="C23:D23"/>
    <mergeCell ref="C24:D2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</dc:creator>
  <cp:lastModifiedBy>kucova</cp:lastModifiedBy>
  <cp:lastPrinted>2014-03-07T07:28:46Z</cp:lastPrinted>
  <dcterms:created xsi:type="dcterms:W3CDTF">2014-03-06T04:34:59Z</dcterms:created>
  <dcterms:modified xsi:type="dcterms:W3CDTF">2014-03-07T07:39:17Z</dcterms:modified>
</cp:coreProperties>
</file>