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645" windowWidth="16755" windowHeight="69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Položky!$A$1:$G$20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9" i="3"/>
  <c r="BD19"/>
  <c r="BC19"/>
  <c r="BA19"/>
  <c r="G19"/>
  <c r="BB19" s="1"/>
  <c r="BE18"/>
  <c r="BD18"/>
  <c r="BD20" s="1"/>
  <c r="H8" i="2" s="1"/>
  <c r="BC18" i="3"/>
  <c r="BA18"/>
  <c r="G18"/>
  <c r="G20" s="1"/>
  <c r="B8" i="2"/>
  <c r="A8"/>
  <c r="BE20" i="3"/>
  <c r="I8" i="2" s="1"/>
  <c r="BC20" i="3"/>
  <c r="G8" i="2" s="1"/>
  <c r="BA20" i="3"/>
  <c r="E8" i="2" s="1"/>
  <c r="C20" i="3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0"/>
  <c r="BD10"/>
  <c r="BC10"/>
  <c r="BB10"/>
  <c r="G10"/>
  <c r="BA10" s="1"/>
  <c r="BE8"/>
  <c r="BE16" s="1"/>
  <c r="I7" i="2" s="1"/>
  <c r="I9" s="1"/>
  <c r="C21" i="1" s="1"/>
  <c r="BD8" i="3"/>
  <c r="BC8"/>
  <c r="BB8"/>
  <c r="G8"/>
  <c r="BA8" s="1"/>
  <c r="BA16" s="1"/>
  <c r="E7" i="2" s="1"/>
  <c r="E9" s="1"/>
  <c r="B7"/>
  <c r="A7"/>
  <c r="BC16" i="3"/>
  <c r="G7" i="2" s="1"/>
  <c r="G9" s="1"/>
  <c r="C18" i="1" s="1"/>
  <c r="C16" i="3"/>
  <c r="E4"/>
  <c r="C4"/>
  <c r="F3"/>
  <c r="C3"/>
  <c r="C2" i="2"/>
  <c r="C1"/>
  <c r="C33" i="1"/>
  <c r="F33" s="1"/>
  <c r="C31"/>
  <c r="C15"/>
  <c r="C9"/>
  <c r="G7"/>
  <c r="D2"/>
  <c r="C2"/>
  <c r="BB16" i="3" l="1"/>
  <c r="F7" i="2" s="1"/>
  <c r="BD16" i="3"/>
  <c r="H7" i="2" s="1"/>
  <c r="H9" s="1"/>
  <c r="C17" i="1" s="1"/>
  <c r="BB18" i="3"/>
  <c r="BB20" s="1"/>
  <c r="F8" i="2" s="1"/>
  <c r="F9" s="1"/>
  <c r="G16" i="3"/>
  <c r="C16" i="1" l="1"/>
  <c r="C19" s="1"/>
  <c r="C22" s="1"/>
  <c r="G21" i="2"/>
  <c r="I21" s="1"/>
  <c r="G19"/>
  <c r="I19" s="1"/>
  <c r="G20" i="1" s="1"/>
  <c r="G17" i="2"/>
  <c r="I17" s="1"/>
  <c r="G18" i="1" s="1"/>
  <c r="G15" i="2"/>
  <c r="I15" s="1"/>
  <c r="G16" i="1" s="1"/>
  <c r="G20" i="2"/>
  <c r="I20" s="1"/>
  <c r="G21" i="1" s="1"/>
  <c r="G18" i="2"/>
  <c r="I18" s="1"/>
  <c r="G19" i="1" s="1"/>
  <c r="G16" i="2"/>
  <c r="I16" s="1"/>
  <c r="G17" i="1" s="1"/>
  <c r="G14" i="2"/>
  <c r="I14" s="1"/>
  <c r="H2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<sst xmlns="http://schemas.openxmlformats.org/spreadsheetml/2006/main" count="148" uniqueCount="116">
  <si>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</si>
  <si>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</si>
  <si>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</si>
  <si>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</si>
  <si>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</si>
  <si>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</si>
  <si>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</si>
  <si>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</si>
  <si>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</si>
  <si>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</si>
  <si>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</si>
  <si>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</si>
  <si>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</si>
  <si>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</si>
  <si>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</si>
  <si>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</si>
  <si>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</si>
  <si>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</si>
  <si>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</si>
  <si>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</si>
  <si>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</si>
  <si>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</si>
  <si>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</si>
  <si>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</si>
  <si>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</si>
  <si>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</si>
  <si>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</si>
  <si>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</si>
  <si>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</si>
  <si>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</si>
  <si>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</si>
  <si>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</si>
  <si>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</si>
  <si>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</si>
  <si>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</si>
  <si>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</si>
  <si>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</si>
  <si>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</si>
  <si>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</si>
  <si>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</si>
  <si>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</si>
  <si>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</si>
  <si>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</si>
  <si>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</si>
  <si>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</si>
  <si>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</si>
  <si>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</si>
  <si>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</si>
  <si>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</si>
  <si>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</si>
  <si>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</si>
  <si>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</si>
  <si>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</si>
  <si>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</si>
  <si>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</si>
  <si>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</si>
  <si>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</si>
  <si>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</si>
  <si>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</si>
  <si>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</si>
  <si>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</si>
  <si>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</si>
  <si>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</si>
  <si>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</si>
  <si>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</si>
  <si>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</si>
  <si>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</si>
  <si>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</si>
  <si>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</si>
  <si>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</si>
  <si>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</si>
  <si>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</si>
  <si>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</si>
  <si>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</si>
  <si>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</si>
  <si>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</si>
  <si>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</si>
  <si>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42014a</t>
  </si>
  <si>
    <t>REKONSTRUKCE OCELANA, areál Závodní VSPŠ</t>
  </si>
  <si>
    <t>1014A</t>
  </si>
  <si>
    <t>02</t>
  </si>
  <si>
    <t>Kanceláře 1</t>
  </si>
  <si>
    <t>Zateplení obálky budovy</t>
  </si>
  <si>
    <t>62</t>
  </si>
  <si>
    <t>Úpravy povrchů vnější</t>
  </si>
  <si>
    <t>622300131R00</t>
  </si>
  <si>
    <t xml:space="preserve">Vyrovnání podkladu tmelem tl. do 5 mm </t>
  </si>
  <si>
    <t>m2</t>
  </si>
  <si>
    <t>10,4*3,25*0,25</t>
  </si>
  <si>
    <t>622300141R00</t>
  </si>
  <si>
    <t xml:space="preserve">Montáž vyrovnávací vrstvy izolantem </t>
  </si>
  <si>
    <t>33,80*0,10</t>
  </si>
  <si>
    <t>622311012R00</t>
  </si>
  <si>
    <t xml:space="preserve">Soklová lišta hliník KZS Baumit tl. 100 mm </t>
  </si>
  <si>
    <t>m</t>
  </si>
  <si>
    <t>622311132RU4</t>
  </si>
  <si>
    <t>Zateplovací systém Baumit, fasáda, EPS F tl.100 mm s omítkou SiliporTop 3,2 kg/m2, lepidlo DuoContact</t>
  </si>
  <si>
    <t>622422111R00</t>
  </si>
  <si>
    <t>629995101U00</t>
  </si>
  <si>
    <t xml:space="preserve">Očištění vně povrch omytí tlak voda </t>
  </si>
  <si>
    <t>767</t>
  </si>
  <si>
    <t>Konstrukce zámečnické</t>
  </si>
  <si>
    <t>S 767.1</t>
  </si>
  <si>
    <t>Zateplení kovových vrat 3x3,10 m přilepením fenol.desek tl. 60 mm, s odolnou úpravou povrchu</t>
  </si>
  <si>
    <t>998767202R00</t>
  </si>
  <si>
    <t xml:space="preserve">Přesun hmot pro zámečnické konstr., výšky do 12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</si>
  <si>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</si>
  <si>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</si>
  <si>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</si>
  <si>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</si>
  <si>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</si>
  <si>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</si>
  <si>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</si>
  <si>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</si>
  <si>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 PROJEKT Czech, s.r.o.</t>
  </si>
  <si>
    <t xml:space="preserve">Úprava vnějších omítek vápen. hladk. II, do 10 %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</si>
</sst>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4" fillId="4" borderId="56" xfId="1" applyFont="1" applyFill="1" applyBorder="1" applyAlignment="1">
      <alignment horizontal="center"/>
    </xf>
    <xf numFmtId="0" fontId="17" fillId="4" borderId="59" xfId="1" applyFont="1" applyFill="1" applyBorder="1" applyAlignment="1">
      <alignment horizontal="center" vertical="top"/>
    </xf>
    <xf numFmtId="0" fontId="5" fillId="4" borderId="56" xfId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I26" sqref="I2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Zateplení obálky budovy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80</v>
      </c>
      <c r="B5" s="18"/>
      <c r="C5" s="19" t="s">
        <v>81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8"/>
      <c r="D8" s="208"/>
      <c r="E8" s="209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8">
        <f>Projektant</f>
        <v>0</v>
      </c>
      <c r="D9" s="208"/>
      <c r="E9" s="209"/>
      <c r="F9" s="13"/>
      <c r="G9" s="34"/>
      <c r="H9" s="35"/>
    </row>
    <row r="10" spans="1:57">
      <c r="A10" s="29" t="s">
        <v>15</v>
      </c>
      <c r="B10" s="13"/>
      <c r="C10" s="208" t="s">
        <v>114</v>
      </c>
      <c r="D10" s="208"/>
      <c r="E10" s="208"/>
      <c r="F10" s="36"/>
      <c r="G10" s="37"/>
      <c r="H10" s="38"/>
    </row>
    <row r="11" spans="1:57" ht="13.5" customHeight="1">
      <c r="A11" s="29" t="s">
        <v>16</v>
      </c>
      <c r="B11" s="13"/>
      <c r="C11" s="208"/>
      <c r="D11" s="208"/>
      <c r="E11" s="208"/>
      <c r="F11" s="39" t="s">
        <v>17</v>
      </c>
      <c r="G11" s="40" t="s">
        <v>79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0"/>
      <c r="D12" s="210"/>
      <c r="E12" s="210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29516.564999999999</v>
      </c>
      <c r="D15" s="57" t="str">
        <f>Rekapitulace!A14</f>
        <v>Ztížené výrobní podmínky</v>
      </c>
      <c r="E15" s="58"/>
      <c r="F15" s="59"/>
      <c r="G15" s="56">
        <f>Rekapitulace!I14</f>
        <v>0</v>
      </c>
    </row>
    <row r="16" spans="1:57" ht="15.95" customHeight="1">
      <c r="A16" s="54" t="s">
        <v>24</v>
      </c>
      <c r="B16" s="55" t="s">
        <v>25</v>
      </c>
      <c r="C16" s="56">
        <f>PSV</f>
        <v>6728.4570000000012</v>
      </c>
      <c r="D16" s="9" t="str">
        <f>Rekapitulace!A15</f>
        <v>Oborová přirážka</v>
      </c>
      <c r="E16" s="60"/>
      <c r="F16" s="61"/>
      <c r="G16" s="56">
        <f>Rekapitulace!I15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Rekapitulace!A17</f>
        <v>Mimostaveništní doprava</v>
      </c>
      <c r="E18" s="60"/>
      <c r="F18" s="61"/>
      <c r="G18" s="56">
        <f>Rekapitulace!I17</f>
        <v>0</v>
      </c>
    </row>
    <row r="19" spans="1:7" ht="15.95" customHeight="1">
      <c r="A19" s="64" t="s">
        <v>30</v>
      </c>
      <c r="B19" s="55"/>
      <c r="C19" s="56">
        <f>SUM(C15:C18)</f>
        <v>36245.021999999997</v>
      </c>
      <c r="D19" s="9" t="str">
        <f>Rekapitulace!A18</f>
        <v>Zařízení staveniště</v>
      </c>
      <c r="E19" s="60"/>
      <c r="F19" s="61"/>
      <c r="G19" s="56">
        <f>Rekapitulace!I18</f>
        <v>0</v>
      </c>
    </row>
    <row r="20" spans="1:7" ht="15.95" customHeight="1">
      <c r="A20" s="64"/>
      <c r="B20" s="55"/>
      <c r="C20" s="56"/>
      <c r="D20" s="9" t="str">
        <f>Rekapitulace!A19</f>
        <v>Provoz investora</v>
      </c>
      <c r="E20" s="60"/>
      <c r="F20" s="61"/>
      <c r="G20" s="56">
        <f>Rekapitulace!I19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Rekapitulace!A20</f>
        <v>Kompletační činnost (IČD)</v>
      </c>
      <c r="E21" s="60"/>
      <c r="F21" s="61"/>
      <c r="G21" s="56">
        <f>Rekapitulace!I20</f>
        <v>0</v>
      </c>
    </row>
    <row r="22" spans="1:7" ht="15.95" customHeight="1">
      <c r="A22" s="65" t="s">
        <v>32</v>
      </c>
      <c r="B22" s="66"/>
      <c r="C22" s="56">
        <f>C19+C21</f>
        <v>36245.021999999997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1" t="s">
        <v>34</v>
      </c>
      <c r="B23" s="212"/>
      <c r="C23" s="67">
        <f>C22+G23</f>
        <v>36245.021999999997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3">
        <f>C23-F32</f>
        <v>36245.021999999997</v>
      </c>
      <c r="G30" s="214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3">
        <f>ROUND(PRODUCT(F30,C31/100),0)</f>
        <v>7611</v>
      </c>
      <c r="G31" s="214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3">
        <v>0</v>
      </c>
      <c r="G32" s="214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3">
        <f>ROUND(PRODUCT(F32,C33/100),0)</f>
        <v>0</v>
      </c>
      <c r="G33" s="214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5">
        <f>ROUND(SUM(F30:F33),0)</f>
        <v>43856</v>
      </c>
      <c r="G34" s="216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7"/>
      <c r="C37" s="207"/>
      <c r="D37" s="207"/>
      <c r="E37" s="207"/>
      <c r="F37" s="207"/>
      <c r="G37" s="207"/>
      <c r="H37" t="s">
        <v>6</v>
      </c>
    </row>
    <row r="38" spans="1:8" ht="12.75" customHeight="1">
      <c r="A38" s="96"/>
      <c r="B38" s="207"/>
      <c r="C38" s="207"/>
      <c r="D38" s="207"/>
      <c r="E38" s="207"/>
      <c r="F38" s="207"/>
      <c r="G38" s="207"/>
      <c r="H38" t="s">
        <v>6</v>
      </c>
    </row>
    <row r="39" spans="1:8">
      <c r="A39" s="96"/>
      <c r="B39" s="207"/>
      <c r="C39" s="207"/>
      <c r="D39" s="207"/>
      <c r="E39" s="207"/>
      <c r="F39" s="207"/>
      <c r="G39" s="207"/>
      <c r="H39" t="s">
        <v>6</v>
      </c>
    </row>
    <row r="40" spans="1:8">
      <c r="A40" s="96"/>
      <c r="B40" s="207"/>
      <c r="C40" s="207"/>
      <c r="D40" s="207"/>
      <c r="E40" s="207"/>
      <c r="F40" s="207"/>
      <c r="G40" s="207"/>
      <c r="H40" t="s">
        <v>6</v>
      </c>
    </row>
    <row r="41" spans="1:8">
      <c r="A41" s="96"/>
      <c r="B41" s="207"/>
      <c r="C41" s="207"/>
      <c r="D41" s="207"/>
      <c r="E41" s="207"/>
      <c r="F41" s="207"/>
      <c r="G41" s="207"/>
      <c r="H41" t="s">
        <v>6</v>
      </c>
    </row>
    <row r="42" spans="1:8">
      <c r="A42" s="96"/>
      <c r="B42" s="207"/>
      <c r="C42" s="207"/>
      <c r="D42" s="207"/>
      <c r="E42" s="207"/>
      <c r="F42" s="207"/>
      <c r="G42" s="207"/>
      <c r="H42" t="s">
        <v>6</v>
      </c>
    </row>
    <row r="43" spans="1:8">
      <c r="A43" s="96"/>
      <c r="B43" s="207"/>
      <c r="C43" s="207"/>
      <c r="D43" s="207"/>
      <c r="E43" s="207"/>
      <c r="F43" s="207"/>
      <c r="G43" s="207"/>
      <c r="H43" t="s">
        <v>6</v>
      </c>
    </row>
    <row r="44" spans="1:8">
      <c r="A44" s="96"/>
      <c r="B44" s="207"/>
      <c r="C44" s="207"/>
      <c r="D44" s="207"/>
      <c r="E44" s="207"/>
      <c r="F44" s="207"/>
      <c r="G44" s="207"/>
      <c r="H44" t="s">
        <v>6</v>
      </c>
    </row>
    <row r="45" spans="1:8" ht="0.75" customHeight="1">
      <c r="A45" s="96"/>
      <c r="B45" s="207"/>
      <c r="C45" s="207"/>
      <c r="D45" s="207"/>
      <c r="E45" s="207"/>
      <c r="F45" s="207"/>
      <c r="G45" s="207"/>
      <c r="H45" t="s">
        <v>6</v>
      </c>
    </row>
    <row r="46" spans="1:8">
      <c r="B46" s="206"/>
      <c r="C46" s="206"/>
      <c r="D46" s="206"/>
      <c r="E46" s="206"/>
      <c r="F46" s="206"/>
      <c r="G46" s="206"/>
    </row>
    <row r="47" spans="1:8">
      <c r="B47" s="206"/>
      <c r="C47" s="206"/>
      <c r="D47" s="206"/>
      <c r="E47" s="206"/>
      <c r="F47" s="206"/>
      <c r="G47" s="206"/>
    </row>
    <row r="48" spans="1:8">
      <c r="B48" s="206"/>
      <c r="C48" s="206"/>
      <c r="D48" s="206"/>
      <c r="E48" s="206"/>
      <c r="F48" s="206"/>
      <c r="G48" s="206"/>
    </row>
    <row r="49" spans="2:7">
      <c r="B49" s="206"/>
      <c r="C49" s="206"/>
      <c r="D49" s="206"/>
      <c r="E49" s="206"/>
      <c r="F49" s="206"/>
      <c r="G49" s="206"/>
    </row>
    <row r="50" spans="2:7">
      <c r="B50" s="206"/>
      <c r="C50" s="206"/>
      <c r="D50" s="206"/>
      <c r="E50" s="206"/>
      <c r="F50" s="206"/>
      <c r="G50" s="206"/>
    </row>
    <row r="51" spans="2:7">
      <c r="B51" s="206"/>
      <c r="C51" s="206"/>
      <c r="D51" s="206"/>
      <c r="E51" s="206"/>
      <c r="F51" s="206"/>
      <c r="G51" s="206"/>
    </row>
    <row r="52" spans="2:7">
      <c r="B52" s="206"/>
      <c r="C52" s="206"/>
      <c r="D52" s="206"/>
      <c r="E52" s="206"/>
      <c r="F52" s="206"/>
      <c r="G52" s="206"/>
    </row>
    <row r="53" spans="2:7">
      <c r="B53" s="206"/>
      <c r="C53" s="206"/>
      <c r="D53" s="206"/>
      <c r="E53" s="206"/>
      <c r="F53" s="206"/>
      <c r="G53" s="206"/>
    </row>
    <row r="54" spans="2:7">
      <c r="B54" s="206"/>
      <c r="C54" s="206"/>
      <c r="D54" s="206"/>
      <c r="E54" s="206"/>
      <c r="F54" s="206"/>
      <c r="G54" s="206"/>
    </row>
    <row r="55" spans="2:7">
      <c r="B55" s="206"/>
      <c r="C55" s="206"/>
      <c r="D55" s="206"/>
      <c r="E55" s="206"/>
      <c r="F55" s="206"/>
      <c r="G55" s="20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activeCell="C44" sqref="C4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7" t="s">
        <v>49</v>
      </c>
      <c r="B1" s="218"/>
      <c r="C1" s="97" t="str">
        <f>CONCATENATE(cislostavby," ",nazevstavby)</f>
        <v>42014a REKONSTRUKCE OCELANA, areál Závodní VSPŠ</v>
      </c>
      <c r="D1" s="98"/>
      <c r="E1" s="99"/>
      <c r="F1" s="98"/>
      <c r="G1" s="100" t="s">
        <v>50</v>
      </c>
      <c r="H1" s="101" t="s">
        <v>75</v>
      </c>
      <c r="I1" s="102"/>
    </row>
    <row r="2" spans="1:57" ht="13.5" thickBot="1">
      <c r="A2" s="219" t="s">
        <v>51</v>
      </c>
      <c r="B2" s="220"/>
      <c r="C2" s="103" t="str">
        <f>CONCATENATE(cisloobjektu," ",nazevobjektu)</f>
        <v>02 Kanceláře 1</v>
      </c>
      <c r="D2" s="104"/>
      <c r="E2" s="105"/>
      <c r="F2" s="104"/>
      <c r="G2" s="221" t="s">
        <v>82</v>
      </c>
      <c r="H2" s="222"/>
      <c r="I2" s="223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57" s="35" customFormat="1">
      <c r="A7" s="199" t="str">
        <f>Položky!B7</f>
        <v>62</v>
      </c>
      <c r="B7" s="115" t="str">
        <f>Položky!C7</f>
        <v>Úpravy povrchů vnější</v>
      </c>
      <c r="C7" s="66"/>
      <c r="D7" s="116"/>
      <c r="E7" s="200">
        <f>Položky!BA16</f>
        <v>29516.564999999999</v>
      </c>
      <c r="F7" s="201">
        <f>Položky!BB16</f>
        <v>0</v>
      </c>
      <c r="G7" s="201">
        <f>Položky!BC16</f>
        <v>0</v>
      </c>
      <c r="H7" s="201">
        <f>Položky!BD16</f>
        <v>0</v>
      </c>
      <c r="I7" s="202">
        <f>Položky!BE16</f>
        <v>0</v>
      </c>
    </row>
    <row r="8" spans="1:57" s="35" customFormat="1" ht="13.5" thickBot="1">
      <c r="A8" s="199" t="str">
        <f>Položky!B17</f>
        <v>767</v>
      </c>
      <c r="B8" s="115" t="str">
        <f>Položky!C17</f>
        <v>Konstrukce zámečnické</v>
      </c>
      <c r="C8" s="66"/>
      <c r="D8" s="116"/>
      <c r="E8" s="200">
        <f>Položky!BA20</f>
        <v>0</v>
      </c>
      <c r="F8" s="201">
        <f>Položky!BB20</f>
        <v>6728.4570000000012</v>
      </c>
      <c r="G8" s="201">
        <f>Položky!BC20</f>
        <v>0</v>
      </c>
      <c r="H8" s="201">
        <f>Položky!BD20</f>
        <v>0</v>
      </c>
      <c r="I8" s="202">
        <f>Položky!BE20</f>
        <v>0</v>
      </c>
    </row>
    <row r="9" spans="1:57" s="123" customFormat="1" ht="13.5" thickBot="1">
      <c r="A9" s="117"/>
      <c r="B9" s="118" t="s">
        <v>58</v>
      </c>
      <c r="C9" s="118"/>
      <c r="D9" s="119"/>
      <c r="E9" s="120">
        <f>SUM(E7:E8)</f>
        <v>29516.564999999999</v>
      </c>
      <c r="F9" s="121">
        <f>SUM(F7:F8)</f>
        <v>6728.4570000000012</v>
      </c>
      <c r="G9" s="121">
        <f>SUM(G7:G8)</f>
        <v>0</v>
      </c>
      <c r="H9" s="121">
        <f>SUM(H7:H8)</f>
        <v>0</v>
      </c>
      <c r="I9" s="122">
        <f>SUM(I7:I8)</f>
        <v>0</v>
      </c>
    </row>
    <row r="10" spans="1:57">
      <c r="A10" s="66"/>
      <c r="B10" s="66"/>
      <c r="C10" s="66"/>
      <c r="D10" s="66"/>
      <c r="E10" s="66"/>
      <c r="F10" s="66"/>
      <c r="G10" s="66"/>
      <c r="H10" s="66"/>
      <c r="I10" s="66"/>
    </row>
    <row r="11" spans="1:57" ht="19.5" customHeight="1">
      <c r="A11" s="107" t="s">
        <v>59</v>
      </c>
      <c r="B11" s="107"/>
      <c r="C11" s="107"/>
      <c r="D11" s="107"/>
      <c r="E11" s="107"/>
      <c r="F11" s="107"/>
      <c r="G11" s="124"/>
      <c r="H11" s="107"/>
      <c r="I11" s="107"/>
      <c r="BA11" s="41"/>
      <c r="BB11" s="41"/>
      <c r="BC11" s="41"/>
      <c r="BD11" s="41"/>
      <c r="BE11" s="41"/>
    </row>
    <row r="12" spans="1:57" ht="13.5" thickBot="1">
      <c r="A12" s="77"/>
      <c r="B12" s="77"/>
      <c r="C12" s="77"/>
      <c r="D12" s="77"/>
      <c r="E12" s="77"/>
      <c r="F12" s="77"/>
      <c r="G12" s="77"/>
      <c r="H12" s="77"/>
      <c r="I12" s="77"/>
    </row>
    <row r="13" spans="1:57">
      <c r="A13" s="71" t="s">
        <v>60</v>
      </c>
      <c r="B13" s="72"/>
      <c r="C13" s="72"/>
      <c r="D13" s="125"/>
      <c r="E13" s="126" t="s">
        <v>61</v>
      </c>
      <c r="F13" s="127" t="s">
        <v>62</v>
      </c>
      <c r="G13" s="128" t="s">
        <v>63</v>
      </c>
      <c r="H13" s="129"/>
      <c r="I13" s="130" t="s">
        <v>61</v>
      </c>
    </row>
    <row r="14" spans="1:57">
      <c r="A14" s="64" t="s">
        <v>106</v>
      </c>
      <c r="B14" s="55"/>
      <c r="C14" s="55"/>
      <c r="D14" s="131"/>
      <c r="E14" s="132">
        <v>0</v>
      </c>
      <c r="F14" s="133">
        <v>0</v>
      </c>
      <c r="G14" s="134">
        <f t="shared" ref="G14:G21" si="0">CHOOSE(BA14+1,HSV+PSV,HSV+PSV+Mont,HSV+PSV+Dodavka+Mont,HSV,PSV,Mont,Dodavka,Mont+Dodavka,0)</f>
        <v>36245.021999999997</v>
      </c>
      <c r="H14" s="135"/>
      <c r="I14" s="136">
        <f t="shared" ref="I14:I21" si="1">E14+F14*G14/100</f>
        <v>0</v>
      </c>
      <c r="BA14">
        <v>0</v>
      </c>
    </row>
    <row r="15" spans="1:57">
      <c r="A15" s="64" t="s">
        <v>107</v>
      </c>
      <c r="B15" s="55"/>
      <c r="C15" s="55"/>
      <c r="D15" s="131"/>
      <c r="E15" s="132">
        <v>0</v>
      </c>
      <c r="F15" s="133">
        <v>0</v>
      </c>
      <c r="G15" s="134">
        <f t="shared" si="0"/>
        <v>36245.021999999997</v>
      </c>
      <c r="H15" s="135"/>
      <c r="I15" s="136">
        <f t="shared" si="1"/>
        <v>0</v>
      </c>
      <c r="BA15">
        <v>0</v>
      </c>
    </row>
    <row r="16" spans="1:57">
      <c r="A16" s="64" t="s">
        <v>108</v>
      </c>
      <c r="B16" s="55"/>
      <c r="C16" s="55"/>
      <c r="D16" s="131"/>
      <c r="E16" s="132">
        <v>0</v>
      </c>
      <c r="F16" s="133">
        <v>0</v>
      </c>
      <c r="G16" s="134">
        <f t="shared" si="0"/>
        <v>36245.021999999997</v>
      </c>
      <c r="H16" s="135"/>
      <c r="I16" s="136">
        <f t="shared" si="1"/>
        <v>0</v>
      </c>
      <c r="BA16">
        <v>0</v>
      </c>
    </row>
    <row r="17" spans="1:53">
      <c r="A17" s="64" t="s">
        <v>109</v>
      </c>
      <c r="B17" s="55"/>
      <c r="C17" s="55"/>
      <c r="D17" s="131"/>
      <c r="E17" s="132">
        <v>0</v>
      </c>
      <c r="F17" s="133">
        <v>0</v>
      </c>
      <c r="G17" s="134">
        <f t="shared" si="0"/>
        <v>36245.021999999997</v>
      </c>
      <c r="H17" s="135"/>
      <c r="I17" s="136">
        <f t="shared" si="1"/>
        <v>0</v>
      </c>
      <c r="BA17">
        <v>0</v>
      </c>
    </row>
    <row r="18" spans="1:53">
      <c r="A18" s="64" t="s">
        <v>110</v>
      </c>
      <c r="B18" s="55"/>
      <c r="C18" s="55"/>
      <c r="D18" s="131"/>
      <c r="E18" s="132">
        <v>0</v>
      </c>
      <c r="F18" s="133">
        <v>0</v>
      </c>
      <c r="G18" s="134">
        <f t="shared" si="0"/>
        <v>36245.021999999997</v>
      </c>
      <c r="H18" s="135"/>
      <c r="I18" s="136">
        <f t="shared" si="1"/>
        <v>0</v>
      </c>
      <c r="BA18">
        <v>1</v>
      </c>
    </row>
    <row r="19" spans="1:53">
      <c r="A19" s="64" t="s">
        <v>111</v>
      </c>
      <c r="B19" s="55"/>
      <c r="C19" s="55"/>
      <c r="D19" s="131"/>
      <c r="E19" s="132">
        <v>0</v>
      </c>
      <c r="F19" s="133">
        <v>0</v>
      </c>
      <c r="G19" s="134">
        <f t="shared" si="0"/>
        <v>36245.021999999997</v>
      </c>
      <c r="H19" s="135"/>
      <c r="I19" s="136">
        <f t="shared" si="1"/>
        <v>0</v>
      </c>
      <c r="BA19">
        <v>1</v>
      </c>
    </row>
    <row r="20" spans="1:53">
      <c r="A20" s="64" t="s">
        <v>112</v>
      </c>
      <c r="B20" s="55"/>
      <c r="C20" s="55"/>
      <c r="D20" s="131"/>
      <c r="E20" s="132">
        <v>0</v>
      </c>
      <c r="F20" s="133">
        <v>0</v>
      </c>
      <c r="G20" s="134">
        <f t="shared" si="0"/>
        <v>36245.021999999997</v>
      </c>
      <c r="H20" s="135"/>
      <c r="I20" s="136">
        <f t="shared" si="1"/>
        <v>0</v>
      </c>
      <c r="BA20">
        <v>2</v>
      </c>
    </row>
    <row r="21" spans="1:53">
      <c r="A21" s="64" t="s">
        <v>113</v>
      </c>
      <c r="B21" s="55"/>
      <c r="C21" s="55"/>
      <c r="D21" s="131"/>
      <c r="E21" s="132">
        <v>0</v>
      </c>
      <c r="F21" s="133">
        <v>0</v>
      </c>
      <c r="G21" s="134">
        <f t="shared" si="0"/>
        <v>36245.021999999997</v>
      </c>
      <c r="H21" s="135"/>
      <c r="I21" s="136">
        <f t="shared" si="1"/>
        <v>0</v>
      </c>
      <c r="BA21">
        <v>2</v>
      </c>
    </row>
    <row r="22" spans="1:53" ht="13.5" thickBot="1">
      <c r="A22" s="137"/>
      <c r="B22" s="138" t="s">
        <v>64</v>
      </c>
      <c r="C22" s="139"/>
      <c r="D22" s="140"/>
      <c r="E22" s="141"/>
      <c r="F22" s="142"/>
      <c r="G22" s="142"/>
      <c r="H22" s="224">
        <f>SUM(I14:I21)</f>
        <v>0</v>
      </c>
      <c r="I22" s="225"/>
    </row>
    <row r="24" spans="1:53">
      <c r="B24" s="123"/>
      <c r="F24" s="143"/>
      <c r="G24" s="144"/>
      <c r="H24" s="144"/>
      <c r="I24" s="145"/>
    </row>
    <row r="25" spans="1:53">
      <c r="F25" s="143"/>
      <c r="G25" s="144"/>
      <c r="H25" s="144"/>
      <c r="I25" s="145"/>
    </row>
    <row r="26" spans="1:53"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3"/>
  <sheetViews>
    <sheetView showGridLines="0" showZeros="0" zoomScaleNormal="100" workbookViewId="0">
      <selection activeCell="L25" sqref="L25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8" t="s">
        <v>65</v>
      </c>
      <c r="B1" s="228"/>
      <c r="C1" s="228"/>
      <c r="D1" s="228"/>
      <c r="E1" s="228"/>
      <c r="F1" s="228"/>
      <c r="G1" s="22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49</v>
      </c>
      <c r="B3" s="218"/>
      <c r="C3" s="97" t="str">
        <f>CONCATENATE(cislostavby," ",nazevstavby)</f>
        <v>42014a REKONSTRUKCE OCELANA, areál Závodní VSPŠ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29" t="s">
        <v>51</v>
      </c>
      <c r="B4" s="220"/>
      <c r="C4" s="103" t="str">
        <f>CONCATENATE(cisloobjektu," ",nazevobjektu)</f>
        <v>02 Kanceláře 1</v>
      </c>
      <c r="D4" s="155"/>
      <c r="E4" s="230" t="str">
        <f>Rekapitulace!G2</f>
        <v>Zateplení obálky budovy</v>
      </c>
      <c r="F4" s="231"/>
      <c r="G4" s="23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203" t="s">
        <v>74</v>
      </c>
      <c r="B7" s="164" t="s">
        <v>83</v>
      </c>
      <c r="C7" s="165" t="s">
        <v>84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204">
        <v>1</v>
      </c>
      <c r="B8" s="172" t="s">
        <v>85</v>
      </c>
      <c r="C8" s="173" t="s">
        <v>86</v>
      </c>
      <c r="D8" s="174" t="s">
        <v>87</v>
      </c>
      <c r="E8" s="175">
        <v>8.4499999999999993</v>
      </c>
      <c r="F8" s="175">
        <v>91.1</v>
      </c>
      <c r="G8" s="176">
        <f>E8*F8</f>
        <v>769.79499999999985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769.79499999999985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8.0000000000000002E-3</v>
      </c>
    </row>
    <row r="9" spans="1:104">
      <c r="A9" s="205"/>
      <c r="B9" s="179"/>
      <c r="C9" s="226" t="s">
        <v>88</v>
      </c>
      <c r="D9" s="227"/>
      <c r="E9" s="180">
        <v>8.4499999999999993</v>
      </c>
      <c r="F9" s="181"/>
      <c r="G9" s="182"/>
      <c r="M9" s="178" t="s">
        <v>88</v>
      </c>
      <c r="O9" s="170"/>
    </row>
    <row r="10" spans="1:104">
      <c r="A10" s="204">
        <v>2</v>
      </c>
      <c r="B10" s="172" t="s">
        <v>89</v>
      </c>
      <c r="C10" s="173" t="s">
        <v>90</v>
      </c>
      <c r="D10" s="174" t="s">
        <v>87</v>
      </c>
      <c r="E10" s="175">
        <v>3.38</v>
      </c>
      <c r="F10" s="175">
        <v>116</v>
      </c>
      <c r="G10" s="176">
        <f>E10*F10</f>
        <v>392.08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392.08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3.5000000000000001E-3</v>
      </c>
    </row>
    <row r="11" spans="1:104">
      <c r="A11" s="205"/>
      <c r="B11" s="179"/>
      <c r="C11" s="226" t="s">
        <v>91</v>
      </c>
      <c r="D11" s="227"/>
      <c r="E11" s="180">
        <v>3.38</v>
      </c>
      <c r="F11" s="181"/>
      <c r="G11" s="182"/>
      <c r="M11" s="178" t="s">
        <v>91</v>
      </c>
      <c r="O11" s="170"/>
    </row>
    <row r="12" spans="1:104">
      <c r="A12" s="204">
        <v>3</v>
      </c>
      <c r="B12" s="172" t="s">
        <v>92</v>
      </c>
      <c r="C12" s="173" t="s">
        <v>93</v>
      </c>
      <c r="D12" s="174" t="s">
        <v>94</v>
      </c>
      <c r="E12" s="175">
        <v>10.4</v>
      </c>
      <c r="F12" s="175">
        <v>123</v>
      </c>
      <c r="G12" s="176">
        <f>E12*F12</f>
        <v>1279.2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1279.2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6.4000000000000005E-4</v>
      </c>
    </row>
    <row r="13" spans="1:104" ht="22.5">
      <c r="A13" s="204">
        <v>4</v>
      </c>
      <c r="B13" s="172" t="s">
        <v>95</v>
      </c>
      <c r="C13" s="173" t="s">
        <v>96</v>
      </c>
      <c r="D13" s="174" t="s">
        <v>87</v>
      </c>
      <c r="E13" s="175">
        <v>33.799999999999997</v>
      </c>
      <c r="F13" s="175">
        <v>750</v>
      </c>
      <c r="G13" s="176">
        <f>E13*F13</f>
        <v>25349.999999999996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25349.999999999996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1.2930000000000001E-2</v>
      </c>
    </row>
    <row r="14" spans="1:104">
      <c r="A14" s="204">
        <v>5</v>
      </c>
      <c r="B14" s="172" t="s">
        <v>97</v>
      </c>
      <c r="C14" s="173" t="s">
        <v>115</v>
      </c>
      <c r="D14" s="174" t="s">
        <v>87</v>
      </c>
      <c r="E14" s="175">
        <v>3.38</v>
      </c>
      <c r="F14" s="175">
        <v>70.5</v>
      </c>
      <c r="G14" s="176">
        <f>E14*F14</f>
        <v>238.29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238.29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2.001E-2</v>
      </c>
    </row>
    <row r="15" spans="1:104">
      <c r="A15" s="204">
        <v>6</v>
      </c>
      <c r="B15" s="172" t="s">
        <v>98</v>
      </c>
      <c r="C15" s="173" t="s">
        <v>99</v>
      </c>
      <c r="D15" s="174" t="s">
        <v>87</v>
      </c>
      <c r="E15" s="175">
        <v>33.799999999999997</v>
      </c>
      <c r="F15" s="175">
        <v>44</v>
      </c>
      <c r="G15" s="176">
        <f>E15*F15</f>
        <v>1487.1999999999998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1487.1999999999998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</v>
      </c>
    </row>
    <row r="16" spans="1:104">
      <c r="A16" s="183"/>
      <c r="B16" s="184" t="s">
        <v>76</v>
      </c>
      <c r="C16" s="185" t="str">
        <f>CONCATENATE(B7," ",C7)</f>
        <v>62 Úpravy povrchů vnější</v>
      </c>
      <c r="D16" s="186"/>
      <c r="E16" s="187"/>
      <c r="F16" s="188"/>
      <c r="G16" s="189">
        <f>SUM(G7:G15)</f>
        <v>29516.564999999999</v>
      </c>
      <c r="O16" s="170">
        <v>4</v>
      </c>
      <c r="BA16" s="190">
        <f>SUM(BA7:BA15)</f>
        <v>29516.564999999999</v>
      </c>
      <c r="BB16" s="190">
        <f>SUM(BB7:BB15)</f>
        <v>0</v>
      </c>
      <c r="BC16" s="190">
        <f>SUM(BC7:BC15)</f>
        <v>0</v>
      </c>
      <c r="BD16" s="190">
        <f>SUM(BD7:BD15)</f>
        <v>0</v>
      </c>
      <c r="BE16" s="190">
        <f>SUM(BE7:BE15)</f>
        <v>0</v>
      </c>
    </row>
    <row r="17" spans="1:104">
      <c r="A17" s="163" t="s">
        <v>74</v>
      </c>
      <c r="B17" s="164" t="s">
        <v>100</v>
      </c>
      <c r="C17" s="165" t="s">
        <v>101</v>
      </c>
      <c r="D17" s="166"/>
      <c r="E17" s="167"/>
      <c r="F17" s="167"/>
      <c r="G17" s="168"/>
      <c r="H17" s="169"/>
      <c r="I17" s="169"/>
      <c r="O17" s="170">
        <v>1</v>
      </c>
    </row>
    <row r="18" spans="1:104" ht="22.5">
      <c r="A18" s="171">
        <v>9</v>
      </c>
      <c r="B18" s="172" t="s">
        <v>102</v>
      </c>
      <c r="C18" s="173" t="s">
        <v>103</v>
      </c>
      <c r="D18" s="174" t="s">
        <v>87</v>
      </c>
      <c r="E18" s="175">
        <v>9.3000000000000007</v>
      </c>
      <c r="F18" s="175">
        <v>710</v>
      </c>
      <c r="G18" s="176">
        <f>E18*F18</f>
        <v>6603.0000000000009</v>
      </c>
      <c r="O18" s="170">
        <v>2</v>
      </c>
      <c r="AA18" s="146">
        <v>11</v>
      </c>
      <c r="AB18" s="146">
        <v>3</v>
      </c>
      <c r="AC18" s="146">
        <v>4</v>
      </c>
      <c r="AZ18" s="146">
        <v>2</v>
      </c>
      <c r="BA18" s="146">
        <f>IF(AZ18=1,G18,0)</f>
        <v>0</v>
      </c>
      <c r="BB18" s="146">
        <f>IF(AZ18=2,G18,0)</f>
        <v>6603.0000000000009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11</v>
      </c>
      <c r="CB18" s="177">
        <v>3</v>
      </c>
      <c r="CZ18" s="146">
        <v>1.0800000000000001E-2</v>
      </c>
    </row>
    <row r="19" spans="1:104">
      <c r="A19" s="171">
        <v>10</v>
      </c>
      <c r="B19" s="172" t="s">
        <v>104</v>
      </c>
      <c r="C19" s="173" t="s">
        <v>105</v>
      </c>
      <c r="D19" s="174" t="s">
        <v>62</v>
      </c>
      <c r="E19" s="175">
        <v>66.03</v>
      </c>
      <c r="F19" s="175">
        <v>1.9</v>
      </c>
      <c r="G19" s="176">
        <f>E19*F19</f>
        <v>125.45699999999999</v>
      </c>
      <c r="O19" s="170">
        <v>2</v>
      </c>
      <c r="AA19" s="146">
        <v>7</v>
      </c>
      <c r="AB19" s="146">
        <v>1002</v>
      </c>
      <c r="AC19" s="146">
        <v>5</v>
      </c>
      <c r="AZ19" s="146">
        <v>2</v>
      </c>
      <c r="BA19" s="146">
        <f>IF(AZ19=1,G19,0)</f>
        <v>0</v>
      </c>
      <c r="BB19" s="146">
        <f>IF(AZ19=2,G19,0)</f>
        <v>125.45699999999999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7</v>
      </c>
      <c r="CB19" s="177">
        <v>1002</v>
      </c>
      <c r="CZ19" s="146">
        <v>0</v>
      </c>
    </row>
    <row r="20" spans="1:104">
      <c r="A20" s="183"/>
      <c r="B20" s="184" t="s">
        <v>76</v>
      </c>
      <c r="C20" s="185" t="str">
        <f>CONCATENATE(B17," ",C17)</f>
        <v>767 Konstrukce zámečnické</v>
      </c>
      <c r="D20" s="186"/>
      <c r="E20" s="187"/>
      <c r="F20" s="188"/>
      <c r="G20" s="189">
        <f>SUM(G17:G19)</f>
        <v>6728.4570000000012</v>
      </c>
      <c r="O20" s="170">
        <v>4</v>
      </c>
      <c r="BA20" s="190">
        <f>SUM(BA17:BA19)</f>
        <v>0</v>
      </c>
      <c r="BB20" s="190">
        <f>SUM(BB17:BB19)</f>
        <v>6728.4570000000012</v>
      </c>
      <c r="BC20" s="190">
        <f>SUM(BC17:BC19)</f>
        <v>0</v>
      </c>
      <c r="BD20" s="190">
        <f>SUM(BD17:BD19)</f>
        <v>0</v>
      </c>
      <c r="BE20" s="190">
        <f>SUM(BE17:BE19)</f>
        <v>0</v>
      </c>
    </row>
    <row r="21" spans="1:104">
      <c r="E21" s="146"/>
    </row>
    <row r="22" spans="1:104">
      <c r="E22" s="146"/>
    </row>
    <row r="23" spans="1:104">
      <c r="E23" s="146"/>
    </row>
    <row r="24" spans="1:104">
      <c r="E24" s="146"/>
    </row>
    <row r="25" spans="1:104">
      <c r="E25" s="146"/>
    </row>
    <row r="26" spans="1:104">
      <c r="E26" s="146"/>
    </row>
    <row r="27" spans="1:104">
      <c r="E27" s="146"/>
    </row>
    <row r="28" spans="1:104">
      <c r="E28" s="146"/>
    </row>
    <row r="29" spans="1:104">
      <c r="E29" s="146"/>
    </row>
    <row r="30" spans="1:104">
      <c r="E30" s="146"/>
    </row>
    <row r="31" spans="1:104">
      <c r="E31" s="146"/>
    </row>
    <row r="32" spans="1:104">
      <c r="E32" s="146"/>
    </row>
    <row r="33" spans="1:7">
      <c r="E33" s="146"/>
    </row>
    <row r="34" spans="1:7">
      <c r="E34" s="146"/>
    </row>
    <row r="35" spans="1:7">
      <c r="E35" s="146"/>
    </row>
    <row r="36" spans="1:7">
      <c r="E36" s="146"/>
    </row>
    <row r="37" spans="1:7">
      <c r="E37" s="146"/>
    </row>
    <row r="38" spans="1:7">
      <c r="E38" s="146"/>
    </row>
    <row r="39" spans="1:7">
      <c r="E39" s="146"/>
    </row>
    <row r="40" spans="1:7">
      <c r="E40" s="146"/>
    </row>
    <row r="41" spans="1:7">
      <c r="E41" s="146"/>
    </row>
    <row r="42" spans="1:7">
      <c r="E42" s="146"/>
    </row>
    <row r="43" spans="1:7">
      <c r="E43" s="146"/>
    </row>
    <row r="44" spans="1:7">
      <c r="A44" s="191"/>
      <c r="B44" s="191"/>
      <c r="C44" s="191"/>
      <c r="D44" s="191"/>
      <c r="E44" s="191"/>
      <c r="F44" s="191"/>
      <c r="G44" s="191"/>
    </row>
    <row r="45" spans="1:7">
      <c r="A45" s="191"/>
      <c r="B45" s="191"/>
      <c r="C45" s="191"/>
      <c r="D45" s="191"/>
      <c r="E45" s="191"/>
      <c r="F45" s="191"/>
      <c r="G45" s="191"/>
    </row>
    <row r="46" spans="1:7">
      <c r="A46" s="191"/>
      <c r="B46" s="191"/>
      <c r="C46" s="191"/>
      <c r="D46" s="191"/>
      <c r="E46" s="191"/>
      <c r="F46" s="191"/>
      <c r="G46" s="191"/>
    </row>
    <row r="47" spans="1:7">
      <c r="A47" s="191"/>
      <c r="B47" s="191"/>
      <c r="C47" s="191"/>
      <c r="D47" s="191"/>
      <c r="E47" s="191"/>
      <c r="F47" s="191"/>
      <c r="G47" s="191"/>
    </row>
    <row r="48" spans="1:7">
      <c r="E48" s="146"/>
    </row>
    <row r="49" spans="5:5">
      <c r="E49" s="146"/>
    </row>
    <row r="50" spans="5:5">
      <c r="E50" s="146"/>
    </row>
    <row r="51" spans="5:5">
      <c r="E51" s="146"/>
    </row>
    <row r="52" spans="5:5">
      <c r="E52" s="146"/>
    </row>
    <row r="53" spans="5:5">
      <c r="E53" s="146"/>
    </row>
    <row r="54" spans="5:5">
      <c r="E54" s="146"/>
    </row>
    <row r="55" spans="5:5">
      <c r="E55" s="146"/>
    </row>
    <row r="56" spans="5:5">
      <c r="E56" s="146"/>
    </row>
    <row r="57" spans="5:5">
      <c r="E57" s="146"/>
    </row>
    <row r="58" spans="5:5">
      <c r="E58" s="146"/>
    </row>
    <row r="59" spans="5:5">
      <c r="E59" s="146"/>
    </row>
    <row r="60" spans="5:5">
      <c r="E60" s="146"/>
    </row>
    <row r="61" spans="5:5">
      <c r="E61" s="146"/>
    </row>
    <row r="62" spans="5:5">
      <c r="E62" s="146"/>
    </row>
    <row r="63" spans="5:5">
      <c r="E63" s="146"/>
    </row>
    <row r="64" spans="5:5">
      <c r="E64" s="146"/>
    </row>
    <row r="65" spans="1:7">
      <c r="E65" s="146"/>
    </row>
    <row r="66" spans="1:7">
      <c r="E66" s="146"/>
    </row>
    <row r="67" spans="1:7">
      <c r="E67" s="146"/>
    </row>
    <row r="68" spans="1:7">
      <c r="E68" s="146"/>
    </row>
    <row r="69" spans="1:7">
      <c r="E69" s="146"/>
    </row>
    <row r="70" spans="1:7">
      <c r="E70" s="146"/>
    </row>
    <row r="71" spans="1:7">
      <c r="E71" s="146"/>
    </row>
    <row r="72" spans="1:7">
      <c r="E72" s="146"/>
    </row>
    <row r="73" spans="1:7">
      <c r="E73" s="146"/>
    </row>
    <row r="74" spans="1:7">
      <c r="E74" s="146"/>
    </row>
    <row r="75" spans="1:7">
      <c r="E75" s="146"/>
    </row>
    <row r="76" spans="1:7">
      <c r="E76" s="146"/>
    </row>
    <row r="77" spans="1:7">
      <c r="E77" s="146"/>
    </row>
    <row r="78" spans="1:7">
      <c r="E78" s="146"/>
    </row>
    <row r="79" spans="1:7">
      <c r="A79" s="192"/>
      <c r="B79" s="192"/>
    </row>
    <row r="80" spans="1:7">
      <c r="A80" s="191"/>
      <c r="B80" s="191"/>
      <c r="C80" s="194"/>
      <c r="D80" s="194"/>
      <c r="E80" s="195"/>
      <c r="F80" s="194"/>
      <c r="G80" s="196"/>
    </row>
    <row r="81" spans="1:7">
      <c r="A81" s="197"/>
      <c r="B81" s="197"/>
      <c r="C81" s="191"/>
      <c r="D81" s="191"/>
      <c r="E81" s="198"/>
      <c r="F81" s="191"/>
      <c r="G81" s="191"/>
    </row>
    <row r="82" spans="1:7">
      <c r="A82" s="191"/>
      <c r="B82" s="191"/>
      <c r="C82" s="191"/>
      <c r="D82" s="191"/>
      <c r="E82" s="198"/>
      <c r="F82" s="191"/>
      <c r="G82" s="191"/>
    </row>
    <row r="83" spans="1:7">
      <c r="A83" s="191"/>
      <c r="B83" s="191"/>
      <c r="C83" s="191"/>
      <c r="D83" s="191"/>
      <c r="E83" s="198"/>
      <c r="F83" s="191"/>
      <c r="G83" s="191"/>
    </row>
    <row r="84" spans="1:7">
      <c r="A84" s="191"/>
      <c r="B84" s="191"/>
      <c r="C84" s="191"/>
      <c r="D84" s="191"/>
      <c r="E84" s="198"/>
      <c r="F84" s="191"/>
      <c r="G84" s="191"/>
    </row>
    <row r="85" spans="1:7">
      <c r="A85" s="191"/>
      <c r="B85" s="191"/>
      <c r="C85" s="191"/>
      <c r="D85" s="191"/>
      <c r="E85" s="198"/>
      <c r="F85" s="191"/>
      <c r="G85" s="191"/>
    </row>
    <row r="86" spans="1:7">
      <c r="A86" s="191"/>
      <c r="B86" s="191"/>
      <c r="C86" s="191"/>
      <c r="D86" s="191"/>
      <c r="E86" s="198"/>
      <c r="F86" s="191"/>
      <c r="G86" s="191"/>
    </row>
    <row r="87" spans="1:7">
      <c r="A87" s="191"/>
      <c r="B87" s="191"/>
      <c r="C87" s="191"/>
      <c r="D87" s="191"/>
      <c r="E87" s="198"/>
      <c r="F87" s="191"/>
      <c r="G87" s="191"/>
    </row>
    <row r="88" spans="1:7">
      <c r="A88" s="191"/>
      <c r="B88" s="191"/>
      <c r="C88" s="191"/>
      <c r="D88" s="191"/>
      <c r="E88" s="198"/>
      <c r="F88" s="191"/>
      <c r="G88" s="191"/>
    </row>
    <row r="89" spans="1:7">
      <c r="A89" s="191"/>
      <c r="B89" s="191"/>
      <c r="C89" s="191"/>
      <c r="D89" s="191"/>
      <c r="E89" s="198"/>
      <c r="F89" s="191"/>
      <c r="G89" s="191"/>
    </row>
    <row r="90" spans="1:7">
      <c r="A90" s="191"/>
      <c r="B90" s="191"/>
      <c r="C90" s="191"/>
      <c r="D90" s="191"/>
      <c r="E90" s="198"/>
      <c r="F90" s="191"/>
      <c r="G90" s="191"/>
    </row>
    <row r="91" spans="1:7">
      <c r="A91" s="191"/>
      <c r="B91" s="191"/>
      <c r="C91" s="191"/>
      <c r="D91" s="191"/>
      <c r="E91" s="198"/>
      <c r="F91" s="191"/>
      <c r="G91" s="191"/>
    </row>
    <row r="92" spans="1:7">
      <c r="A92" s="191"/>
      <c r="B92" s="191"/>
      <c r="C92" s="191"/>
      <c r="D92" s="191"/>
      <c r="E92" s="198"/>
      <c r="F92" s="191"/>
      <c r="G92" s="191"/>
    </row>
    <row r="93" spans="1:7">
      <c r="A93" s="191"/>
      <c r="B93" s="191"/>
      <c r="C93" s="191"/>
      <c r="D93" s="191"/>
      <c r="E93" s="198"/>
      <c r="F93" s="191"/>
      <c r="G93" s="191"/>
    </row>
  </sheetData>
  <mergeCells count="6">
    <mergeCell ref="A1:G1"/>
    <mergeCell ref="A3:B3"/>
    <mergeCell ref="A4:B4"/>
    <mergeCell ref="E4:G4"/>
    <mergeCell ref="C9:D9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kucova</cp:lastModifiedBy>
  <dcterms:created xsi:type="dcterms:W3CDTF">2014-03-06T10:48:17Z</dcterms:created>
  <dcterms:modified xsi:type="dcterms:W3CDTF">2014-03-07T07:45:28Z</dcterms:modified>
</cp:coreProperties>
</file>