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552" windowWidth="14052" windowHeight="9408" activeTab="2"/>
  </bookViews>
  <sheets>
    <sheet name="Rekapitulace stavby" sheetId="1" r:id="rId1"/>
    <sheet name="01 - Horkovod DN 250mm " sheetId="2" r:id="rId2"/>
    <sheet name="02 - Horkovod Jankovice" sheetId="3" r:id="rId3"/>
    <sheet name="03 - Horkovod - ocelové k..." sheetId="4" r:id="rId4"/>
    <sheet name="PS 02 - Rozvodna páry ŽOS..." sheetId="5" r:id="rId5"/>
    <sheet name="PS 03 - VS 13,6MW pára-ho..." sheetId="6" r:id="rId6"/>
    <sheet name="PS 04 - VS 01 Kotelna Síd..." sheetId="7" r:id="rId7"/>
    <sheet name="PS 05 - VS 03 Panelák síd..." sheetId="8" r:id="rId8"/>
    <sheet name="PS 06 - VS 04 Jankovice" sheetId="9" r:id="rId9"/>
    <sheet name="Pokyny pro vyplnění" sheetId="10" r:id="rId10"/>
  </sheets>
  <definedNames>
    <definedName name="_xlnm._FilterDatabase" localSheetId="1" hidden="1">'01 - Horkovod DN 250mm '!$C$101:$K$354</definedName>
    <definedName name="_xlnm._FilterDatabase" localSheetId="2" hidden="1">'02 - Horkovod Jankovice'!$C$97:$K$362</definedName>
    <definedName name="_xlnm._FilterDatabase" localSheetId="3" hidden="1">'03 - Horkovod - ocelové k...'!$C$81:$K$110</definedName>
    <definedName name="_xlnm._FilterDatabase" localSheetId="4" hidden="1">'PS 02 - Rozvodna páry ŽOS...'!$C$89:$K$328</definedName>
    <definedName name="_xlnm._FilterDatabase" localSheetId="5" hidden="1">'PS 03 - VS 13,6MW pára-ho...'!$C$90:$K$335</definedName>
    <definedName name="_xlnm._FilterDatabase" localSheetId="6" hidden="1">'PS 04 - VS 01 Kotelna Síd...'!$C$89:$K$246</definedName>
    <definedName name="_xlnm._FilterDatabase" localSheetId="7" hidden="1">'PS 05 - VS 03 Panelák síd...'!$C$89:$K$203</definedName>
    <definedName name="_xlnm._FilterDatabase" localSheetId="8" hidden="1">'PS 06 - VS 04 Jankovice'!$C$89:$K$200</definedName>
    <definedName name="_xlnm.Print_Titles" localSheetId="1">'01 - Horkovod DN 250mm '!$101:$101</definedName>
    <definedName name="_xlnm.Print_Titles" localSheetId="2">'02 - Horkovod Jankovice'!$97:$97</definedName>
    <definedName name="_xlnm.Print_Titles" localSheetId="3">'03 - Horkovod - ocelové k...'!$81:$81</definedName>
    <definedName name="_xlnm.Print_Titles" localSheetId="4">'PS 02 - Rozvodna páry ŽOS...'!$89:$89</definedName>
    <definedName name="_xlnm.Print_Titles" localSheetId="5">'PS 03 - VS 13,6MW pára-ho...'!$90:$90</definedName>
    <definedName name="_xlnm.Print_Titles" localSheetId="6">'PS 04 - VS 01 Kotelna Síd...'!$89:$89</definedName>
    <definedName name="_xlnm.Print_Titles" localSheetId="7">'PS 05 - VS 03 Panelák síd...'!$89:$89</definedName>
    <definedName name="_xlnm.Print_Titles" localSheetId="8">'PS 06 - VS 04 Jankovice'!$89:$89</definedName>
    <definedName name="_xlnm.Print_Titles" localSheetId="0">'Rekapitulace stavby'!$49:$49</definedName>
    <definedName name="_xlnm.Print_Area" localSheetId="1">'01 - Horkovod DN 250mm '!$C$4:$J$36,'01 - Horkovod DN 250mm '!$C$42:$J$83,'01 - Horkovod DN 250mm '!$C$89:$K$354</definedName>
    <definedName name="_xlnm.Print_Area" localSheetId="2">'02 - Horkovod Jankovice'!$C$4:$J$36,'02 - Horkovod Jankovice'!$C$42:$J$79,'02 - Horkovod Jankovice'!$C$85:$K$362</definedName>
    <definedName name="_xlnm.Print_Area" localSheetId="3">'03 - Horkovod - ocelové k...'!$C$4:$J$36,'03 - Horkovod - ocelové k...'!$C$42:$J$63,'03 - Horkovod - ocelové k...'!$C$69:$K$110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4">'PS 02 - Rozvodna páry ŽOS...'!$C$4:$J$36,'PS 02 - Rozvodna páry ŽOS...'!$C$42:$J$71,'PS 02 - Rozvodna páry ŽOS...'!$C$77:$K$328</definedName>
    <definedName name="_xlnm.Print_Area" localSheetId="5">'PS 03 - VS 13,6MW pára-ho...'!$C$4:$J$36,'PS 03 - VS 13,6MW pára-ho...'!$C$42:$J$72,'PS 03 - VS 13,6MW pára-ho...'!$C$78:$K$335</definedName>
    <definedName name="_xlnm.Print_Area" localSheetId="6">'PS 04 - VS 01 Kotelna Síd...'!$C$4:$J$36,'PS 04 - VS 01 Kotelna Síd...'!$C$42:$J$71,'PS 04 - VS 01 Kotelna Síd...'!$C$77:$K$246</definedName>
    <definedName name="_xlnm.Print_Area" localSheetId="7">'PS 05 - VS 03 Panelák síd...'!$C$4:$J$36,'PS 05 - VS 03 Panelák síd...'!$C$42:$J$71,'PS 05 - VS 03 Panelák síd...'!$C$77:$K$203</definedName>
    <definedName name="_xlnm.Print_Area" localSheetId="8">'PS 06 - VS 04 Jankovice'!$C$4:$J$36,'PS 06 - VS 04 Jankovice'!$C$42:$J$71,'PS 06 - VS 04 Jankovice'!$C$77:$K$200</definedName>
    <definedName name="_xlnm.Print_Area" localSheetId="0">'Rekapitulace stavby'!$D$4:$AO$33,'Rekapitulace stavby'!$C$39:$AQ$60</definedName>
  </definedNames>
  <calcPr calcId="145621"/>
</workbook>
</file>

<file path=xl/calcChain.xml><?xml version="1.0" encoding="utf-8"?>
<calcChain xmlns="http://schemas.openxmlformats.org/spreadsheetml/2006/main">
  <c r="AY59" i="1" l="1"/>
  <c r="AX59" i="1"/>
  <c r="BI200" i="9"/>
  <c r="BH200" i="9"/>
  <c r="BG200" i="9"/>
  <c r="BF200" i="9"/>
  <c r="T200" i="9"/>
  <c r="T199" i="9" s="1"/>
  <c r="R200" i="9"/>
  <c r="R199" i="9" s="1"/>
  <c r="P200" i="9"/>
  <c r="P199" i="9" s="1"/>
  <c r="BK200" i="9"/>
  <c r="BK199" i="9" s="1"/>
  <c r="J199" i="9" s="1"/>
  <c r="J70" i="9" s="1"/>
  <c r="J200" i="9"/>
  <c r="BE200" i="9" s="1"/>
  <c r="BI197" i="9"/>
  <c r="BH197" i="9"/>
  <c r="BG197" i="9"/>
  <c r="BF197" i="9"/>
  <c r="T197" i="9"/>
  <c r="R197" i="9"/>
  <c r="P197" i="9"/>
  <c r="BK197" i="9"/>
  <c r="J197" i="9"/>
  <c r="BE197" i="9" s="1"/>
  <c r="BI196" i="9"/>
  <c r="BH196" i="9"/>
  <c r="BG196" i="9"/>
  <c r="BF196" i="9"/>
  <c r="BE196" i="9"/>
  <c r="T196" i="9"/>
  <c r="R196" i="9"/>
  <c r="P196" i="9"/>
  <c r="BK196" i="9"/>
  <c r="J196" i="9"/>
  <c r="BI194" i="9"/>
  <c r="BH194" i="9"/>
  <c r="BG194" i="9"/>
  <c r="BF194" i="9"/>
  <c r="T194" i="9"/>
  <c r="R194" i="9"/>
  <c r="P194" i="9"/>
  <c r="BK194" i="9"/>
  <c r="J194" i="9"/>
  <c r="BE194" i="9" s="1"/>
  <c r="BI188" i="9"/>
  <c r="BH188" i="9"/>
  <c r="BG188" i="9"/>
  <c r="BF188" i="9"/>
  <c r="T188" i="9"/>
  <c r="R188" i="9"/>
  <c r="P188" i="9"/>
  <c r="BK188" i="9"/>
  <c r="J188" i="9"/>
  <c r="BE188" i="9" s="1"/>
  <c r="BI184" i="9"/>
  <c r="BH184" i="9"/>
  <c r="BG184" i="9"/>
  <c r="BF184" i="9"/>
  <c r="T184" i="9"/>
  <c r="R184" i="9"/>
  <c r="P184" i="9"/>
  <c r="BK184" i="9"/>
  <c r="BK183" i="9" s="1"/>
  <c r="J183" i="9" s="1"/>
  <c r="J68" i="9" s="1"/>
  <c r="J184" i="9"/>
  <c r="BE184" i="9" s="1"/>
  <c r="BI182" i="9"/>
  <c r="BH182" i="9"/>
  <c r="BG182" i="9"/>
  <c r="BF182" i="9"/>
  <c r="T182" i="9"/>
  <c r="R182" i="9"/>
  <c r="P182" i="9"/>
  <c r="BK182" i="9"/>
  <c r="J182" i="9"/>
  <c r="BE182" i="9" s="1"/>
  <c r="BI181" i="9"/>
  <c r="BH181" i="9"/>
  <c r="BG181" i="9"/>
  <c r="BF181" i="9"/>
  <c r="T181" i="9"/>
  <c r="R181" i="9"/>
  <c r="P181" i="9"/>
  <c r="BK181" i="9"/>
  <c r="J181" i="9"/>
  <c r="BE181" i="9" s="1"/>
  <c r="BI176" i="9"/>
  <c r="BH176" i="9"/>
  <c r="BG176" i="9"/>
  <c r="BF176" i="9"/>
  <c r="BE176" i="9"/>
  <c r="T176" i="9"/>
  <c r="R176" i="9"/>
  <c r="P176" i="9"/>
  <c r="BK176" i="9"/>
  <c r="J176" i="9"/>
  <c r="BI172" i="9"/>
  <c r="BH172" i="9"/>
  <c r="BG172" i="9"/>
  <c r="BF172" i="9"/>
  <c r="T172" i="9"/>
  <c r="R172" i="9"/>
  <c r="P172" i="9"/>
  <c r="BK172" i="9"/>
  <c r="J172" i="9"/>
  <c r="BE172" i="9" s="1"/>
  <c r="BI168" i="9"/>
  <c r="BH168" i="9"/>
  <c r="BG168" i="9"/>
  <c r="BF168" i="9"/>
  <c r="T168" i="9"/>
  <c r="R168" i="9"/>
  <c r="P168" i="9"/>
  <c r="P167" i="9" s="1"/>
  <c r="BK168" i="9"/>
  <c r="BK167" i="9" s="1"/>
  <c r="J167" i="9" s="1"/>
  <c r="J67" i="9" s="1"/>
  <c r="J168" i="9"/>
  <c r="BE168" i="9" s="1"/>
  <c r="BI166" i="9"/>
  <c r="BH166" i="9"/>
  <c r="BG166" i="9"/>
  <c r="BF166" i="9"/>
  <c r="T166" i="9"/>
  <c r="R166" i="9"/>
  <c r="P166" i="9"/>
  <c r="BK166" i="9"/>
  <c r="J166" i="9"/>
  <c r="BE166" i="9" s="1"/>
  <c r="BI164" i="9"/>
  <c r="BH164" i="9"/>
  <c r="BG164" i="9"/>
  <c r="BF164" i="9"/>
  <c r="T164" i="9"/>
  <c r="R164" i="9"/>
  <c r="P164" i="9"/>
  <c r="BK164" i="9"/>
  <c r="J164" i="9"/>
  <c r="BE164" i="9" s="1"/>
  <c r="BI163" i="9"/>
  <c r="BH163" i="9"/>
  <c r="BG163" i="9"/>
  <c r="BF163" i="9"/>
  <c r="T163" i="9"/>
  <c r="R163" i="9"/>
  <c r="P163" i="9"/>
  <c r="BK163" i="9"/>
  <c r="J163" i="9"/>
  <c r="BE163" i="9" s="1"/>
  <c r="BI161" i="9"/>
  <c r="BH161" i="9"/>
  <c r="BG161" i="9"/>
  <c r="BF161" i="9"/>
  <c r="BE161" i="9"/>
  <c r="T161" i="9"/>
  <c r="R161" i="9"/>
  <c r="P161" i="9"/>
  <c r="BK161" i="9"/>
  <c r="J161" i="9"/>
  <c r="BI160" i="9"/>
  <c r="BH160" i="9"/>
  <c r="BG160" i="9"/>
  <c r="BF160" i="9"/>
  <c r="T160" i="9"/>
  <c r="R160" i="9"/>
  <c r="P160" i="9"/>
  <c r="BK160" i="9"/>
  <c r="J160" i="9"/>
  <c r="BE160" i="9" s="1"/>
  <c r="BI159" i="9"/>
  <c r="BH159" i="9"/>
  <c r="BG159" i="9"/>
  <c r="BF159" i="9"/>
  <c r="T159" i="9"/>
  <c r="R159" i="9"/>
  <c r="P159" i="9"/>
  <c r="BK159" i="9"/>
  <c r="J159" i="9"/>
  <c r="BE159" i="9" s="1"/>
  <c r="BI158" i="9"/>
  <c r="BH158" i="9"/>
  <c r="BG158" i="9"/>
  <c r="BF158" i="9"/>
  <c r="BE158" i="9"/>
  <c r="T158" i="9"/>
  <c r="R158" i="9"/>
  <c r="P158" i="9"/>
  <c r="BK158" i="9"/>
  <c r="J158" i="9"/>
  <c r="BI157" i="9"/>
  <c r="BH157" i="9"/>
  <c r="BG157" i="9"/>
  <c r="BF157" i="9"/>
  <c r="BE157" i="9"/>
  <c r="T157" i="9"/>
  <c r="R157" i="9"/>
  <c r="P157" i="9"/>
  <c r="BK157" i="9"/>
  <c r="J157" i="9"/>
  <c r="BI156" i="9"/>
  <c r="BH156" i="9"/>
  <c r="BG156" i="9"/>
  <c r="BF156" i="9"/>
  <c r="T156" i="9"/>
  <c r="R156" i="9"/>
  <c r="P156" i="9"/>
  <c r="BK156" i="9"/>
  <c r="J156" i="9"/>
  <c r="BE156" i="9" s="1"/>
  <c r="BI155" i="9"/>
  <c r="BH155" i="9"/>
  <c r="BG155" i="9"/>
  <c r="BF155" i="9"/>
  <c r="T155" i="9"/>
  <c r="R155" i="9"/>
  <c r="P155" i="9"/>
  <c r="BK155" i="9"/>
  <c r="J155" i="9"/>
  <c r="BE155" i="9" s="1"/>
  <c r="BI154" i="9"/>
  <c r="BH154" i="9"/>
  <c r="BG154" i="9"/>
  <c r="BF154" i="9"/>
  <c r="BE154" i="9"/>
  <c r="T154" i="9"/>
  <c r="R154" i="9"/>
  <c r="P154" i="9"/>
  <c r="BK154" i="9"/>
  <c r="J154" i="9"/>
  <c r="BI153" i="9"/>
  <c r="BH153" i="9"/>
  <c r="BG153" i="9"/>
  <c r="BF153" i="9"/>
  <c r="BE153" i="9"/>
  <c r="T153" i="9"/>
  <c r="R153" i="9"/>
  <c r="P153" i="9"/>
  <c r="BK153" i="9"/>
  <c r="J153" i="9"/>
  <c r="BI152" i="9"/>
  <c r="BH152" i="9"/>
  <c r="BG152" i="9"/>
  <c r="BF152" i="9"/>
  <c r="T152" i="9"/>
  <c r="R152" i="9"/>
  <c r="P152" i="9"/>
  <c r="BK152" i="9"/>
  <c r="J152" i="9"/>
  <c r="BE152" i="9" s="1"/>
  <c r="BI151" i="9"/>
  <c r="BH151" i="9"/>
  <c r="BG151" i="9"/>
  <c r="BF151" i="9"/>
  <c r="T151" i="9"/>
  <c r="R151" i="9"/>
  <c r="P151" i="9"/>
  <c r="BK151" i="9"/>
  <c r="J151" i="9"/>
  <c r="BE151" i="9" s="1"/>
  <c r="BI148" i="9"/>
  <c r="BH148" i="9"/>
  <c r="BG148" i="9"/>
  <c r="BF148" i="9"/>
  <c r="BE148" i="9"/>
  <c r="T148" i="9"/>
  <c r="R148" i="9"/>
  <c r="P148" i="9"/>
  <c r="BK148" i="9"/>
  <c r="J148" i="9"/>
  <c r="BI146" i="9"/>
  <c r="BH146" i="9"/>
  <c r="BG146" i="9"/>
  <c r="BF146" i="9"/>
  <c r="BE146" i="9"/>
  <c r="T146" i="9"/>
  <c r="R146" i="9"/>
  <c r="P146" i="9"/>
  <c r="BK146" i="9"/>
  <c r="J146" i="9"/>
  <c r="BI145" i="9"/>
  <c r="BH145" i="9"/>
  <c r="BG145" i="9"/>
  <c r="BF145" i="9"/>
  <c r="T145" i="9"/>
  <c r="R145" i="9"/>
  <c r="P145" i="9"/>
  <c r="BK145" i="9"/>
  <c r="J145" i="9"/>
  <c r="BE145" i="9" s="1"/>
  <c r="BI143" i="9"/>
  <c r="BH143" i="9"/>
  <c r="BG143" i="9"/>
  <c r="BF143" i="9"/>
  <c r="T143" i="9"/>
  <c r="R143" i="9"/>
  <c r="P143" i="9"/>
  <c r="BK143" i="9"/>
  <c r="J143" i="9"/>
  <c r="BE143" i="9" s="1"/>
  <c r="BI142" i="9"/>
  <c r="BH142" i="9"/>
  <c r="BG142" i="9"/>
  <c r="BF142" i="9"/>
  <c r="BE142" i="9"/>
  <c r="T142" i="9"/>
  <c r="R142" i="9"/>
  <c r="P142" i="9"/>
  <c r="BK142" i="9"/>
  <c r="J142" i="9"/>
  <c r="BI140" i="9"/>
  <c r="BH140" i="9"/>
  <c r="BG140" i="9"/>
  <c r="BF140" i="9"/>
  <c r="BE140" i="9"/>
  <c r="T140" i="9"/>
  <c r="R140" i="9"/>
  <c r="P140" i="9"/>
  <c r="BK140" i="9"/>
  <c r="J140" i="9"/>
  <c r="BI139" i="9"/>
  <c r="BH139" i="9"/>
  <c r="BG139" i="9"/>
  <c r="BF139" i="9"/>
  <c r="T139" i="9"/>
  <c r="R139" i="9"/>
  <c r="P139" i="9"/>
  <c r="BK139" i="9"/>
  <c r="BK138" i="9" s="1"/>
  <c r="J138" i="9" s="1"/>
  <c r="J66" i="9" s="1"/>
  <c r="J139" i="9"/>
  <c r="BE139" i="9" s="1"/>
  <c r="BI137" i="9"/>
  <c r="BH137" i="9"/>
  <c r="BG137" i="9"/>
  <c r="BF137" i="9"/>
  <c r="T137" i="9"/>
  <c r="R137" i="9"/>
  <c r="P137" i="9"/>
  <c r="BK137" i="9"/>
  <c r="J137" i="9"/>
  <c r="BE137" i="9" s="1"/>
  <c r="BI136" i="9"/>
  <c r="BH136" i="9"/>
  <c r="BG136" i="9"/>
  <c r="BF136" i="9"/>
  <c r="T136" i="9"/>
  <c r="R136" i="9"/>
  <c r="P136" i="9"/>
  <c r="BK136" i="9"/>
  <c r="J136" i="9"/>
  <c r="BE136" i="9" s="1"/>
  <c r="BI135" i="9"/>
  <c r="BH135" i="9"/>
  <c r="BG135" i="9"/>
  <c r="BF135" i="9"/>
  <c r="T135" i="9"/>
  <c r="R135" i="9"/>
  <c r="P135" i="9"/>
  <c r="BK135" i="9"/>
  <c r="J135" i="9"/>
  <c r="BE135" i="9" s="1"/>
  <c r="BI132" i="9"/>
  <c r="BH132" i="9"/>
  <c r="BG132" i="9"/>
  <c r="BF132" i="9"/>
  <c r="T132" i="9"/>
  <c r="R132" i="9"/>
  <c r="P132" i="9"/>
  <c r="BK132" i="9"/>
  <c r="J132" i="9"/>
  <c r="BE132" i="9" s="1"/>
  <c r="BI131" i="9"/>
  <c r="BH131" i="9"/>
  <c r="BG131" i="9"/>
  <c r="BF131" i="9"/>
  <c r="T131" i="9"/>
  <c r="R131" i="9"/>
  <c r="P131" i="9"/>
  <c r="BK131" i="9"/>
  <c r="J131" i="9"/>
  <c r="BE131" i="9" s="1"/>
  <c r="BI130" i="9"/>
  <c r="BH130" i="9"/>
  <c r="BG130" i="9"/>
  <c r="BF130" i="9"/>
  <c r="T130" i="9"/>
  <c r="R130" i="9"/>
  <c r="P130" i="9"/>
  <c r="BK130" i="9"/>
  <c r="J130" i="9"/>
  <c r="BE130" i="9" s="1"/>
  <c r="BI129" i="9"/>
  <c r="BH129" i="9"/>
  <c r="BG129" i="9"/>
  <c r="BF129" i="9"/>
  <c r="T129" i="9"/>
  <c r="R129" i="9"/>
  <c r="P129" i="9"/>
  <c r="BK129" i="9"/>
  <c r="J129" i="9"/>
  <c r="BE129" i="9" s="1"/>
  <c r="BI128" i="9"/>
  <c r="BH128" i="9"/>
  <c r="BG128" i="9"/>
  <c r="BF128" i="9"/>
  <c r="T128" i="9"/>
  <c r="R128" i="9"/>
  <c r="P128" i="9"/>
  <c r="BK128" i="9"/>
  <c r="J128" i="9"/>
  <c r="BE128" i="9" s="1"/>
  <c r="BI127" i="9"/>
  <c r="BH127" i="9"/>
  <c r="BG127" i="9"/>
  <c r="BF127" i="9"/>
  <c r="T127" i="9"/>
  <c r="R127" i="9"/>
  <c r="P127" i="9"/>
  <c r="P126" i="9" s="1"/>
  <c r="BK127" i="9"/>
  <c r="J127" i="9"/>
  <c r="BE127" i="9" s="1"/>
  <c r="BI125" i="9"/>
  <c r="BH125" i="9"/>
  <c r="BG125" i="9"/>
  <c r="BF125" i="9"/>
  <c r="T125" i="9"/>
  <c r="R125" i="9"/>
  <c r="P125" i="9"/>
  <c r="BK125" i="9"/>
  <c r="J125" i="9"/>
  <c r="BE125" i="9" s="1"/>
  <c r="BI124" i="9"/>
  <c r="BH124" i="9"/>
  <c r="BG124" i="9"/>
  <c r="BF124" i="9"/>
  <c r="BE124" i="9"/>
  <c r="T124" i="9"/>
  <c r="R124" i="9"/>
  <c r="P124" i="9"/>
  <c r="BK124" i="9"/>
  <c r="J124" i="9"/>
  <c r="BI123" i="9"/>
  <c r="BH123" i="9"/>
  <c r="BG123" i="9"/>
  <c r="BF123" i="9"/>
  <c r="T123" i="9"/>
  <c r="R123" i="9"/>
  <c r="P123" i="9"/>
  <c r="BK123" i="9"/>
  <c r="J123" i="9"/>
  <c r="BE123" i="9" s="1"/>
  <c r="BI122" i="9"/>
  <c r="BH122" i="9"/>
  <c r="BG122" i="9"/>
  <c r="BF122" i="9"/>
  <c r="T122" i="9"/>
  <c r="R122" i="9"/>
  <c r="P122" i="9"/>
  <c r="BK122" i="9"/>
  <c r="J122" i="9"/>
  <c r="BE122" i="9" s="1"/>
  <c r="BI121" i="9"/>
  <c r="BH121" i="9"/>
  <c r="BG121" i="9"/>
  <c r="BF121" i="9"/>
  <c r="T121" i="9"/>
  <c r="T120" i="9" s="1"/>
  <c r="R121" i="9"/>
  <c r="R120" i="9" s="1"/>
  <c r="P121" i="9"/>
  <c r="BK121" i="9"/>
  <c r="J121" i="9"/>
  <c r="BE121" i="9" s="1"/>
  <c r="BI119" i="9"/>
  <c r="BH119" i="9"/>
  <c r="BG119" i="9"/>
  <c r="BF119" i="9"/>
  <c r="T119" i="9"/>
  <c r="R119" i="9"/>
  <c r="P119" i="9"/>
  <c r="BK119" i="9"/>
  <c r="J119" i="9"/>
  <c r="BE119" i="9" s="1"/>
  <c r="BI118" i="9"/>
  <c r="BH118" i="9"/>
  <c r="BG118" i="9"/>
  <c r="BF118" i="9"/>
  <c r="T118" i="9"/>
  <c r="R118" i="9"/>
  <c r="P118" i="9"/>
  <c r="BK118" i="9"/>
  <c r="J118" i="9"/>
  <c r="BE118" i="9" s="1"/>
  <c r="BI116" i="9"/>
  <c r="BH116" i="9"/>
  <c r="BG116" i="9"/>
  <c r="BF116" i="9"/>
  <c r="T116" i="9"/>
  <c r="R116" i="9"/>
  <c r="P116" i="9"/>
  <c r="BK116" i="9"/>
  <c r="J116" i="9"/>
  <c r="BE116" i="9" s="1"/>
  <c r="BI115" i="9"/>
  <c r="BH115" i="9"/>
  <c r="BG115" i="9"/>
  <c r="BF115" i="9"/>
  <c r="T115" i="9"/>
  <c r="R115" i="9"/>
  <c r="P115" i="9"/>
  <c r="BK115" i="9"/>
  <c r="J115" i="9"/>
  <c r="BE115" i="9" s="1"/>
  <c r="BI113" i="9"/>
  <c r="BH113" i="9"/>
  <c r="BG113" i="9"/>
  <c r="BF113" i="9"/>
  <c r="T113" i="9"/>
  <c r="R113" i="9"/>
  <c r="P113" i="9"/>
  <c r="BK113" i="9"/>
  <c r="J113" i="9"/>
  <c r="BE113" i="9" s="1"/>
  <c r="BI112" i="9"/>
  <c r="BH112" i="9"/>
  <c r="BG112" i="9"/>
  <c r="BF112" i="9"/>
  <c r="T112" i="9"/>
  <c r="R112" i="9"/>
  <c r="P112" i="9"/>
  <c r="BK112" i="9"/>
  <c r="J112" i="9"/>
  <c r="BE112" i="9" s="1"/>
  <c r="BI111" i="9"/>
  <c r="BH111" i="9"/>
  <c r="BG111" i="9"/>
  <c r="BF111" i="9"/>
  <c r="T111" i="9"/>
  <c r="R111" i="9"/>
  <c r="P111" i="9"/>
  <c r="BK111" i="9"/>
  <c r="J111" i="9"/>
  <c r="BE111" i="9" s="1"/>
  <c r="BI108" i="9"/>
  <c r="BH108" i="9"/>
  <c r="BG108" i="9"/>
  <c r="BF108" i="9"/>
  <c r="T108" i="9"/>
  <c r="T107" i="9" s="1"/>
  <c r="R108" i="9"/>
  <c r="P108" i="9"/>
  <c r="BK108" i="9"/>
  <c r="J108" i="9"/>
  <c r="BE108" i="9" s="1"/>
  <c r="BI105" i="9"/>
  <c r="BH105" i="9"/>
  <c r="BG105" i="9"/>
  <c r="BF105" i="9"/>
  <c r="T105" i="9"/>
  <c r="T104" i="9" s="1"/>
  <c r="R105" i="9"/>
  <c r="R104" i="9" s="1"/>
  <c r="P105" i="9"/>
  <c r="P104" i="9" s="1"/>
  <c r="BK105" i="9"/>
  <c r="BK104" i="9" s="1"/>
  <c r="J104" i="9" s="1"/>
  <c r="J61" i="9" s="1"/>
  <c r="J105" i="9"/>
  <c r="BE105" i="9" s="1"/>
  <c r="BI103" i="9"/>
  <c r="BH103" i="9"/>
  <c r="BG103" i="9"/>
  <c r="BF103" i="9"/>
  <c r="T103" i="9"/>
  <c r="R103" i="9"/>
  <c r="P103" i="9"/>
  <c r="BK103" i="9"/>
  <c r="J103" i="9"/>
  <c r="BE103" i="9" s="1"/>
  <c r="BI102" i="9"/>
  <c r="BH102" i="9"/>
  <c r="BG102" i="9"/>
  <c r="BF102" i="9"/>
  <c r="T102" i="9"/>
  <c r="R102" i="9"/>
  <c r="P102" i="9"/>
  <c r="BK102" i="9"/>
  <c r="J102" i="9"/>
  <c r="BE102" i="9" s="1"/>
  <c r="BI100" i="9"/>
  <c r="BH100" i="9"/>
  <c r="BG100" i="9"/>
  <c r="BF100" i="9"/>
  <c r="T100" i="9"/>
  <c r="R100" i="9"/>
  <c r="P100" i="9"/>
  <c r="BK100" i="9"/>
  <c r="J100" i="9"/>
  <c r="BE100" i="9" s="1"/>
  <c r="BI99" i="9"/>
  <c r="BH99" i="9"/>
  <c r="BG99" i="9"/>
  <c r="BF99" i="9"/>
  <c r="T99" i="9"/>
  <c r="R99" i="9"/>
  <c r="R98" i="9" s="1"/>
  <c r="P99" i="9"/>
  <c r="P98" i="9" s="1"/>
  <c r="BK99" i="9"/>
  <c r="J99" i="9"/>
  <c r="BE99" i="9" s="1"/>
  <c r="BI97" i="9"/>
  <c r="BH97" i="9"/>
  <c r="BG97" i="9"/>
  <c r="BF97" i="9"/>
  <c r="T97" i="9"/>
  <c r="R97" i="9"/>
  <c r="P97" i="9"/>
  <c r="BK97" i="9"/>
  <c r="J97" i="9"/>
  <c r="BE97" i="9" s="1"/>
  <c r="BI96" i="9"/>
  <c r="BH96" i="9"/>
  <c r="BG96" i="9"/>
  <c r="BF96" i="9"/>
  <c r="T96" i="9"/>
  <c r="R96" i="9"/>
  <c r="P96" i="9"/>
  <c r="BK96" i="9"/>
  <c r="J96" i="9"/>
  <c r="BE96" i="9" s="1"/>
  <c r="BI94" i="9"/>
  <c r="BH94" i="9"/>
  <c r="BG94" i="9"/>
  <c r="F32" i="9" s="1"/>
  <c r="BB59" i="1" s="1"/>
  <c r="BF94" i="9"/>
  <c r="T94" i="9"/>
  <c r="R94" i="9"/>
  <c r="P94" i="9"/>
  <c r="BK94" i="9"/>
  <c r="J94" i="9"/>
  <c r="BE94" i="9" s="1"/>
  <c r="J86" i="9"/>
  <c r="F84" i="9"/>
  <c r="E82" i="9"/>
  <c r="J51" i="9"/>
  <c r="F49" i="9"/>
  <c r="E47" i="9"/>
  <c r="J18" i="9"/>
  <c r="E18" i="9"/>
  <c r="F52" i="9" s="1"/>
  <c r="J17" i="9"/>
  <c r="J15" i="9"/>
  <c r="E15" i="9"/>
  <c r="F51" i="9" s="1"/>
  <c r="J14" i="9"/>
  <c r="J12" i="9"/>
  <c r="J84" i="9" s="1"/>
  <c r="E7" i="9"/>
  <c r="E80" i="9" s="1"/>
  <c r="AY58" i="1"/>
  <c r="AX58" i="1"/>
  <c r="BI203" i="8"/>
  <c r="BH203" i="8"/>
  <c r="BG203" i="8"/>
  <c r="BF203" i="8"/>
  <c r="T203" i="8"/>
  <c r="T202" i="8" s="1"/>
  <c r="R203" i="8"/>
  <c r="R202" i="8" s="1"/>
  <c r="P203" i="8"/>
  <c r="P202" i="8" s="1"/>
  <c r="BK203" i="8"/>
  <c r="BK202" i="8" s="1"/>
  <c r="J202" i="8" s="1"/>
  <c r="J70" i="8" s="1"/>
  <c r="J203" i="8"/>
  <c r="BE203" i="8" s="1"/>
  <c r="BI200" i="8"/>
  <c r="BH200" i="8"/>
  <c r="BG200" i="8"/>
  <c r="BF200" i="8"/>
  <c r="T200" i="8"/>
  <c r="R200" i="8"/>
  <c r="P200" i="8"/>
  <c r="BK200" i="8"/>
  <c r="J200" i="8"/>
  <c r="BE200" i="8" s="1"/>
  <c r="BI199" i="8"/>
  <c r="BH199" i="8"/>
  <c r="BG199" i="8"/>
  <c r="BF199" i="8"/>
  <c r="T199" i="8"/>
  <c r="R199" i="8"/>
  <c r="P199" i="8"/>
  <c r="BK199" i="8"/>
  <c r="J199" i="8"/>
  <c r="BE199" i="8" s="1"/>
  <c r="BI197" i="8"/>
  <c r="BH197" i="8"/>
  <c r="BG197" i="8"/>
  <c r="BF197" i="8"/>
  <c r="BE197" i="8"/>
  <c r="T197" i="8"/>
  <c r="T196" i="8" s="1"/>
  <c r="R197" i="8"/>
  <c r="P197" i="8"/>
  <c r="BK197" i="8"/>
  <c r="J197" i="8"/>
  <c r="BI191" i="8"/>
  <c r="BH191" i="8"/>
  <c r="BG191" i="8"/>
  <c r="BF191" i="8"/>
  <c r="T191" i="8"/>
  <c r="R191" i="8"/>
  <c r="P191" i="8"/>
  <c r="BK191" i="8"/>
  <c r="J191" i="8"/>
  <c r="BE191" i="8" s="1"/>
  <c r="BI187" i="8"/>
  <c r="BH187" i="8"/>
  <c r="BG187" i="8"/>
  <c r="BF187" i="8"/>
  <c r="T187" i="8"/>
  <c r="R187" i="8"/>
  <c r="P187" i="8"/>
  <c r="BK187" i="8"/>
  <c r="J187" i="8"/>
  <c r="BE187" i="8" s="1"/>
  <c r="BI185" i="8"/>
  <c r="BH185" i="8"/>
  <c r="BG185" i="8"/>
  <c r="BF185" i="8"/>
  <c r="T185" i="8"/>
  <c r="R185" i="8"/>
  <c r="P185" i="8"/>
  <c r="BK185" i="8"/>
  <c r="J185" i="8"/>
  <c r="BE185" i="8" s="1"/>
  <c r="BI184" i="8"/>
  <c r="BH184" i="8"/>
  <c r="BG184" i="8"/>
  <c r="BF184" i="8"/>
  <c r="T184" i="8"/>
  <c r="R184" i="8"/>
  <c r="P184" i="8"/>
  <c r="BK184" i="8"/>
  <c r="J184" i="8"/>
  <c r="BE184" i="8" s="1"/>
  <c r="BI179" i="8"/>
  <c r="BH179" i="8"/>
  <c r="BG179" i="8"/>
  <c r="BF179" i="8"/>
  <c r="T179" i="8"/>
  <c r="R179" i="8"/>
  <c r="P179" i="8"/>
  <c r="BK179" i="8"/>
  <c r="J179" i="8"/>
  <c r="BE179" i="8" s="1"/>
  <c r="BI175" i="8"/>
  <c r="BH175" i="8"/>
  <c r="BG175" i="8"/>
  <c r="BF175" i="8"/>
  <c r="BE175" i="8"/>
  <c r="T175" i="8"/>
  <c r="R175" i="8"/>
  <c r="P175" i="8"/>
  <c r="BK175" i="8"/>
  <c r="J175" i="8"/>
  <c r="BI171" i="8"/>
  <c r="BH171" i="8"/>
  <c r="BG171" i="8"/>
  <c r="BF171" i="8"/>
  <c r="T171" i="8"/>
  <c r="R171" i="8"/>
  <c r="P171" i="8"/>
  <c r="BK171" i="8"/>
  <c r="J171" i="8"/>
  <c r="BE171" i="8" s="1"/>
  <c r="BI169" i="8"/>
  <c r="BH169" i="8"/>
  <c r="BG169" i="8"/>
  <c r="BF169" i="8"/>
  <c r="T169" i="8"/>
  <c r="R169" i="8"/>
  <c r="P169" i="8"/>
  <c r="BK169" i="8"/>
  <c r="J169" i="8"/>
  <c r="BE169" i="8" s="1"/>
  <c r="BI167" i="8"/>
  <c r="BH167" i="8"/>
  <c r="BG167" i="8"/>
  <c r="BF167" i="8"/>
  <c r="T167" i="8"/>
  <c r="R167" i="8"/>
  <c r="P167" i="8"/>
  <c r="BK167" i="8"/>
  <c r="J167" i="8"/>
  <c r="BE167" i="8" s="1"/>
  <c r="BI166" i="8"/>
  <c r="BH166" i="8"/>
  <c r="BG166" i="8"/>
  <c r="BF166" i="8"/>
  <c r="T166" i="8"/>
  <c r="R166" i="8"/>
  <c r="P166" i="8"/>
  <c r="BK166" i="8"/>
  <c r="J166" i="8"/>
  <c r="BE166" i="8" s="1"/>
  <c r="BI164" i="8"/>
  <c r="BH164" i="8"/>
  <c r="BG164" i="8"/>
  <c r="BF164" i="8"/>
  <c r="T164" i="8"/>
  <c r="R164" i="8"/>
  <c r="P164" i="8"/>
  <c r="BK164" i="8"/>
  <c r="J164" i="8"/>
  <c r="BE164" i="8" s="1"/>
  <c r="BI163" i="8"/>
  <c r="BH163" i="8"/>
  <c r="BG163" i="8"/>
  <c r="BF163" i="8"/>
  <c r="BE163" i="8"/>
  <c r="T163" i="8"/>
  <c r="R163" i="8"/>
  <c r="P163" i="8"/>
  <c r="BK163" i="8"/>
  <c r="J163" i="8"/>
  <c r="BI162" i="8"/>
  <c r="BH162" i="8"/>
  <c r="BG162" i="8"/>
  <c r="BF162" i="8"/>
  <c r="T162" i="8"/>
  <c r="R162" i="8"/>
  <c r="P162" i="8"/>
  <c r="BK162" i="8"/>
  <c r="J162" i="8"/>
  <c r="BE162" i="8" s="1"/>
  <c r="BI161" i="8"/>
  <c r="BH161" i="8"/>
  <c r="BG161" i="8"/>
  <c r="BF161" i="8"/>
  <c r="T161" i="8"/>
  <c r="R161" i="8"/>
  <c r="P161" i="8"/>
  <c r="BK161" i="8"/>
  <c r="J161" i="8"/>
  <c r="BE161" i="8" s="1"/>
  <c r="BI160" i="8"/>
  <c r="BH160" i="8"/>
  <c r="BG160" i="8"/>
  <c r="BF160" i="8"/>
  <c r="T160" i="8"/>
  <c r="R160" i="8"/>
  <c r="P160" i="8"/>
  <c r="BK160" i="8"/>
  <c r="J160" i="8"/>
  <c r="BE160" i="8" s="1"/>
  <c r="BI159" i="8"/>
  <c r="BH159" i="8"/>
  <c r="BG159" i="8"/>
  <c r="BF159" i="8"/>
  <c r="BE159" i="8"/>
  <c r="T159" i="8"/>
  <c r="R159" i="8"/>
  <c r="P159" i="8"/>
  <c r="BK159" i="8"/>
  <c r="J159" i="8"/>
  <c r="BI158" i="8"/>
  <c r="BH158" i="8"/>
  <c r="BG158" i="8"/>
  <c r="BF158" i="8"/>
  <c r="T158" i="8"/>
  <c r="R158" i="8"/>
  <c r="P158" i="8"/>
  <c r="BK158" i="8"/>
  <c r="J158" i="8"/>
  <c r="BE158" i="8" s="1"/>
  <c r="BI157" i="8"/>
  <c r="BH157" i="8"/>
  <c r="BG157" i="8"/>
  <c r="BF157" i="8"/>
  <c r="T157" i="8"/>
  <c r="R157" i="8"/>
  <c r="P157" i="8"/>
  <c r="BK157" i="8"/>
  <c r="J157" i="8"/>
  <c r="BE157" i="8" s="1"/>
  <c r="BI156" i="8"/>
  <c r="BH156" i="8"/>
  <c r="BG156" i="8"/>
  <c r="BF156" i="8"/>
  <c r="T156" i="8"/>
  <c r="R156" i="8"/>
  <c r="P156" i="8"/>
  <c r="BK156" i="8"/>
  <c r="J156" i="8"/>
  <c r="BE156" i="8" s="1"/>
  <c r="BI155" i="8"/>
  <c r="BH155" i="8"/>
  <c r="BG155" i="8"/>
  <c r="BF155" i="8"/>
  <c r="BE155" i="8"/>
  <c r="T155" i="8"/>
  <c r="R155" i="8"/>
  <c r="P155" i="8"/>
  <c r="BK155" i="8"/>
  <c r="J155" i="8"/>
  <c r="BI154" i="8"/>
  <c r="BH154" i="8"/>
  <c r="BG154" i="8"/>
  <c r="BF154" i="8"/>
  <c r="T154" i="8"/>
  <c r="R154" i="8"/>
  <c r="P154" i="8"/>
  <c r="BK154" i="8"/>
  <c r="J154" i="8"/>
  <c r="BE154" i="8" s="1"/>
  <c r="BI153" i="8"/>
  <c r="BH153" i="8"/>
  <c r="BG153" i="8"/>
  <c r="BF153" i="8"/>
  <c r="T153" i="8"/>
  <c r="R153" i="8"/>
  <c r="P153" i="8"/>
  <c r="BK153" i="8"/>
  <c r="J153" i="8"/>
  <c r="BE153" i="8" s="1"/>
  <c r="BI151" i="8"/>
  <c r="BH151" i="8"/>
  <c r="BG151" i="8"/>
  <c r="BF151" i="8"/>
  <c r="T151" i="8"/>
  <c r="R151" i="8"/>
  <c r="P151" i="8"/>
  <c r="BK151" i="8"/>
  <c r="J151" i="8"/>
  <c r="BE151" i="8" s="1"/>
  <c r="BI148" i="8"/>
  <c r="BH148" i="8"/>
  <c r="BG148" i="8"/>
  <c r="BF148" i="8"/>
  <c r="BE148" i="8"/>
  <c r="T148" i="8"/>
  <c r="R148" i="8"/>
  <c r="P148" i="8"/>
  <c r="BK148" i="8"/>
  <c r="J148" i="8"/>
  <c r="BI146" i="8"/>
  <c r="BH146" i="8"/>
  <c r="BG146" i="8"/>
  <c r="BF146" i="8"/>
  <c r="T146" i="8"/>
  <c r="R146" i="8"/>
  <c r="P146" i="8"/>
  <c r="BK146" i="8"/>
  <c r="J146" i="8"/>
  <c r="BE146" i="8" s="1"/>
  <c r="BI145" i="8"/>
  <c r="BH145" i="8"/>
  <c r="BG145" i="8"/>
  <c r="BF145" i="8"/>
  <c r="T145" i="8"/>
  <c r="R145" i="8"/>
  <c r="P145" i="8"/>
  <c r="BK145" i="8"/>
  <c r="J145" i="8"/>
  <c r="BE145" i="8" s="1"/>
  <c r="BI143" i="8"/>
  <c r="BH143" i="8"/>
  <c r="BG143" i="8"/>
  <c r="BF143" i="8"/>
  <c r="T143" i="8"/>
  <c r="R143" i="8"/>
  <c r="P143" i="8"/>
  <c r="BK143" i="8"/>
  <c r="J143" i="8"/>
  <c r="BE143" i="8" s="1"/>
  <c r="BI142" i="8"/>
  <c r="BH142" i="8"/>
  <c r="BG142" i="8"/>
  <c r="BF142" i="8"/>
  <c r="BE142" i="8"/>
  <c r="T142" i="8"/>
  <c r="R142" i="8"/>
  <c r="P142" i="8"/>
  <c r="BK142" i="8"/>
  <c r="J142" i="8"/>
  <c r="BI140" i="8"/>
  <c r="BH140" i="8"/>
  <c r="BG140" i="8"/>
  <c r="BF140" i="8"/>
  <c r="T140" i="8"/>
  <c r="R140" i="8"/>
  <c r="P140" i="8"/>
  <c r="BK140" i="8"/>
  <c r="J140" i="8"/>
  <c r="BE140" i="8" s="1"/>
  <c r="BI139" i="8"/>
  <c r="BH139" i="8"/>
  <c r="BG139" i="8"/>
  <c r="BF139" i="8"/>
  <c r="T139" i="8"/>
  <c r="R139" i="8"/>
  <c r="P139" i="8"/>
  <c r="BK139" i="8"/>
  <c r="J139" i="8"/>
  <c r="BE139" i="8" s="1"/>
  <c r="BI138" i="8"/>
  <c r="BH138" i="8"/>
  <c r="BG138" i="8"/>
  <c r="BF138" i="8"/>
  <c r="T138" i="8"/>
  <c r="R138" i="8"/>
  <c r="P138" i="8"/>
  <c r="BK138" i="8"/>
  <c r="J138" i="8"/>
  <c r="BE138" i="8" s="1"/>
  <c r="BI137" i="8"/>
  <c r="BH137" i="8"/>
  <c r="BG137" i="8"/>
  <c r="BF137" i="8"/>
  <c r="T137" i="8"/>
  <c r="R137" i="8"/>
  <c r="P137" i="8"/>
  <c r="BK137" i="8"/>
  <c r="J137" i="8"/>
  <c r="BE137" i="8" s="1"/>
  <c r="BI134" i="8"/>
  <c r="BH134" i="8"/>
  <c r="BG134" i="8"/>
  <c r="BF134" i="8"/>
  <c r="T134" i="8"/>
  <c r="R134" i="8"/>
  <c r="P134" i="8"/>
  <c r="BK134" i="8"/>
  <c r="J134" i="8"/>
  <c r="BE134" i="8" s="1"/>
  <c r="BI133" i="8"/>
  <c r="BH133" i="8"/>
  <c r="BG133" i="8"/>
  <c r="BF133" i="8"/>
  <c r="BE133" i="8"/>
  <c r="T133" i="8"/>
  <c r="R133" i="8"/>
  <c r="P133" i="8"/>
  <c r="BK133" i="8"/>
  <c r="J133" i="8"/>
  <c r="BI132" i="8"/>
  <c r="BH132" i="8"/>
  <c r="BG132" i="8"/>
  <c r="BF132" i="8"/>
  <c r="T132" i="8"/>
  <c r="R132" i="8"/>
  <c r="P132" i="8"/>
  <c r="BK132" i="8"/>
  <c r="J132" i="8"/>
  <c r="BE132" i="8" s="1"/>
  <c r="BI131" i="8"/>
  <c r="BH131" i="8"/>
  <c r="BG131" i="8"/>
  <c r="BF131" i="8"/>
  <c r="T131" i="8"/>
  <c r="R131" i="8"/>
  <c r="P131" i="8"/>
  <c r="BK131" i="8"/>
  <c r="J131" i="8"/>
  <c r="BE131" i="8" s="1"/>
  <c r="BI130" i="8"/>
  <c r="BH130" i="8"/>
  <c r="BG130" i="8"/>
  <c r="BF130" i="8"/>
  <c r="T130" i="8"/>
  <c r="R130" i="8"/>
  <c r="P130" i="8"/>
  <c r="BK130" i="8"/>
  <c r="J130" i="8"/>
  <c r="BE130" i="8" s="1"/>
  <c r="BI129" i="8"/>
  <c r="BH129" i="8"/>
  <c r="BG129" i="8"/>
  <c r="BF129" i="8"/>
  <c r="T129" i="8"/>
  <c r="R129" i="8"/>
  <c r="P129" i="8"/>
  <c r="BK129" i="8"/>
  <c r="J129" i="8"/>
  <c r="BE129" i="8" s="1"/>
  <c r="BI128" i="8"/>
  <c r="BH128" i="8"/>
  <c r="BG128" i="8"/>
  <c r="BF128" i="8"/>
  <c r="BE128" i="8"/>
  <c r="T128" i="8"/>
  <c r="R128" i="8"/>
  <c r="P128" i="8"/>
  <c r="BK128" i="8"/>
  <c r="J128" i="8"/>
  <c r="BI127" i="8"/>
  <c r="BH127" i="8"/>
  <c r="BG127" i="8"/>
  <c r="BF127" i="8"/>
  <c r="BE127" i="8"/>
  <c r="T127" i="8"/>
  <c r="R127" i="8"/>
  <c r="P127" i="8"/>
  <c r="BK127" i="8"/>
  <c r="J127" i="8"/>
  <c r="BI125" i="8"/>
  <c r="BH125" i="8"/>
  <c r="BG125" i="8"/>
  <c r="BF125" i="8"/>
  <c r="T125" i="8"/>
  <c r="R125" i="8"/>
  <c r="P125" i="8"/>
  <c r="BK125" i="8"/>
  <c r="J125" i="8"/>
  <c r="BE125" i="8" s="1"/>
  <c r="BI124" i="8"/>
  <c r="BH124" i="8"/>
  <c r="BG124" i="8"/>
  <c r="BF124" i="8"/>
  <c r="T124" i="8"/>
  <c r="R124" i="8"/>
  <c r="P124" i="8"/>
  <c r="BK124" i="8"/>
  <c r="J124" i="8"/>
  <c r="BE124" i="8" s="1"/>
  <c r="BI123" i="8"/>
  <c r="BH123" i="8"/>
  <c r="BG123" i="8"/>
  <c r="BF123" i="8"/>
  <c r="T123" i="8"/>
  <c r="R123" i="8"/>
  <c r="P123" i="8"/>
  <c r="P122" i="8" s="1"/>
  <c r="BK123" i="8"/>
  <c r="J123" i="8"/>
  <c r="BE123" i="8" s="1"/>
  <c r="BI121" i="8"/>
  <c r="BH121" i="8"/>
  <c r="BG121" i="8"/>
  <c r="BF121" i="8"/>
  <c r="T121" i="8"/>
  <c r="R121" i="8"/>
  <c r="P121" i="8"/>
  <c r="BK121" i="8"/>
  <c r="J121" i="8"/>
  <c r="BE121" i="8" s="1"/>
  <c r="BI120" i="8"/>
  <c r="BH120" i="8"/>
  <c r="BG120" i="8"/>
  <c r="BF120" i="8"/>
  <c r="BE120" i="8"/>
  <c r="T120" i="8"/>
  <c r="R120" i="8"/>
  <c r="P120" i="8"/>
  <c r="BK120" i="8"/>
  <c r="J120" i="8"/>
  <c r="BI118" i="8"/>
  <c r="BH118" i="8"/>
  <c r="BG118" i="8"/>
  <c r="BF118" i="8"/>
  <c r="T118" i="8"/>
  <c r="R118" i="8"/>
  <c r="P118" i="8"/>
  <c r="BK118" i="8"/>
  <c r="J118" i="8"/>
  <c r="BE118" i="8" s="1"/>
  <c r="BI117" i="8"/>
  <c r="BH117" i="8"/>
  <c r="BG117" i="8"/>
  <c r="BF117" i="8"/>
  <c r="T117" i="8"/>
  <c r="R117" i="8"/>
  <c r="P117" i="8"/>
  <c r="BK117" i="8"/>
  <c r="J117" i="8"/>
  <c r="BE117" i="8" s="1"/>
  <c r="BI116" i="8"/>
  <c r="BH116" i="8"/>
  <c r="BG116" i="8"/>
  <c r="BF116" i="8"/>
  <c r="T116" i="8"/>
  <c r="R116" i="8"/>
  <c r="P116" i="8"/>
  <c r="BK116" i="8"/>
  <c r="J116" i="8"/>
  <c r="BE116" i="8" s="1"/>
  <c r="BI115" i="8"/>
  <c r="BH115" i="8"/>
  <c r="BG115" i="8"/>
  <c r="BF115" i="8"/>
  <c r="T115" i="8"/>
  <c r="R115" i="8"/>
  <c r="P115" i="8"/>
  <c r="BK115" i="8"/>
  <c r="J115" i="8"/>
  <c r="BE115" i="8" s="1"/>
  <c r="BI113" i="8"/>
  <c r="BH113" i="8"/>
  <c r="BG113" i="8"/>
  <c r="BF113" i="8"/>
  <c r="BE113" i="8"/>
  <c r="T113" i="8"/>
  <c r="R113" i="8"/>
  <c r="P113" i="8"/>
  <c r="BK113" i="8"/>
  <c r="J113" i="8"/>
  <c r="BI112" i="8"/>
  <c r="BH112" i="8"/>
  <c r="BG112" i="8"/>
  <c r="BF112" i="8"/>
  <c r="T112" i="8"/>
  <c r="R112" i="8"/>
  <c r="P112" i="8"/>
  <c r="BK112" i="8"/>
  <c r="J112" i="8"/>
  <c r="BE112" i="8" s="1"/>
  <c r="BI111" i="8"/>
  <c r="BH111" i="8"/>
  <c r="BG111" i="8"/>
  <c r="BF111" i="8"/>
  <c r="T111" i="8"/>
  <c r="R111" i="8"/>
  <c r="P111" i="8"/>
  <c r="BK111" i="8"/>
  <c r="J111" i="8"/>
  <c r="BE111" i="8" s="1"/>
  <c r="BI108" i="8"/>
  <c r="BH108" i="8"/>
  <c r="BG108" i="8"/>
  <c r="BF108" i="8"/>
  <c r="T108" i="8"/>
  <c r="T107" i="8" s="1"/>
  <c r="R108" i="8"/>
  <c r="R107" i="8" s="1"/>
  <c r="P108" i="8"/>
  <c r="BK108" i="8"/>
  <c r="J108" i="8"/>
  <c r="BE108" i="8" s="1"/>
  <c r="BI105" i="8"/>
  <c r="BH105" i="8"/>
  <c r="BG105" i="8"/>
  <c r="BF105" i="8"/>
  <c r="BE105" i="8"/>
  <c r="T105" i="8"/>
  <c r="T104" i="8" s="1"/>
  <c r="R105" i="8"/>
  <c r="R104" i="8" s="1"/>
  <c r="P105" i="8"/>
  <c r="P104" i="8" s="1"/>
  <c r="BK105" i="8"/>
  <c r="BK104" i="8" s="1"/>
  <c r="J104" i="8" s="1"/>
  <c r="J61" i="8" s="1"/>
  <c r="J105" i="8"/>
  <c r="BI103" i="8"/>
  <c r="BH103" i="8"/>
  <c r="BG103" i="8"/>
  <c r="BF103" i="8"/>
  <c r="T103" i="8"/>
  <c r="R103" i="8"/>
  <c r="P103" i="8"/>
  <c r="BK103" i="8"/>
  <c r="J103" i="8"/>
  <c r="BE103" i="8" s="1"/>
  <c r="BI102" i="8"/>
  <c r="BH102" i="8"/>
  <c r="BG102" i="8"/>
  <c r="BF102" i="8"/>
  <c r="T102" i="8"/>
  <c r="R102" i="8"/>
  <c r="P102" i="8"/>
  <c r="BK102" i="8"/>
  <c r="J102" i="8"/>
  <c r="BE102" i="8" s="1"/>
  <c r="BI100" i="8"/>
  <c r="BH100" i="8"/>
  <c r="BG100" i="8"/>
  <c r="BF100" i="8"/>
  <c r="T100" i="8"/>
  <c r="R100" i="8"/>
  <c r="P100" i="8"/>
  <c r="BK100" i="8"/>
  <c r="J100" i="8"/>
  <c r="BE100" i="8" s="1"/>
  <c r="BI99" i="8"/>
  <c r="BH99" i="8"/>
  <c r="BG99" i="8"/>
  <c r="BF99" i="8"/>
  <c r="T99" i="8"/>
  <c r="R99" i="8"/>
  <c r="P99" i="8"/>
  <c r="P98" i="8" s="1"/>
  <c r="BK99" i="8"/>
  <c r="J99" i="8"/>
  <c r="BE99" i="8" s="1"/>
  <c r="BI97" i="8"/>
  <c r="BH97" i="8"/>
  <c r="BG97" i="8"/>
  <c r="BF97" i="8"/>
  <c r="T97" i="8"/>
  <c r="R97" i="8"/>
  <c r="P97" i="8"/>
  <c r="BK97" i="8"/>
  <c r="J97" i="8"/>
  <c r="BE97" i="8" s="1"/>
  <c r="BI96" i="8"/>
  <c r="BH96" i="8"/>
  <c r="BG96" i="8"/>
  <c r="BF96" i="8"/>
  <c r="BE96" i="8"/>
  <c r="T96" i="8"/>
  <c r="R96" i="8"/>
  <c r="P96" i="8"/>
  <c r="BK96" i="8"/>
  <c r="J96" i="8"/>
  <c r="BI94" i="8"/>
  <c r="BH94" i="8"/>
  <c r="F33" i="8" s="1"/>
  <c r="BC58" i="1" s="1"/>
  <c r="BG94" i="8"/>
  <c r="F32" i="8" s="1"/>
  <c r="BB58" i="1" s="1"/>
  <c r="BF94" i="8"/>
  <c r="T94" i="8"/>
  <c r="R94" i="8"/>
  <c r="P94" i="8"/>
  <c r="BK94" i="8"/>
  <c r="J94" i="8"/>
  <c r="BE94" i="8" s="1"/>
  <c r="J30" i="8" s="1"/>
  <c r="AV58" i="1" s="1"/>
  <c r="J86" i="8"/>
  <c r="F84" i="8"/>
  <c r="E82" i="8"/>
  <c r="J51" i="8"/>
  <c r="F49" i="8"/>
  <c r="E47" i="8"/>
  <c r="J18" i="8"/>
  <c r="E18" i="8"/>
  <c r="F87" i="8" s="1"/>
  <c r="J17" i="8"/>
  <c r="J15" i="8"/>
  <c r="E15" i="8"/>
  <c r="J14" i="8"/>
  <c r="J12" i="8"/>
  <c r="J49" i="8" s="1"/>
  <c r="E7" i="8"/>
  <c r="E80" i="8" s="1"/>
  <c r="AY57" i="1"/>
  <c r="AX57" i="1"/>
  <c r="BI246" i="7"/>
  <c r="BH246" i="7"/>
  <c r="BG246" i="7"/>
  <c r="BF246" i="7"/>
  <c r="T246" i="7"/>
  <c r="T245" i="7" s="1"/>
  <c r="R246" i="7"/>
  <c r="R245" i="7" s="1"/>
  <c r="P246" i="7"/>
  <c r="P245" i="7" s="1"/>
  <c r="BK246" i="7"/>
  <c r="BK245" i="7" s="1"/>
  <c r="J245" i="7" s="1"/>
  <c r="J70" i="7" s="1"/>
  <c r="J246" i="7"/>
  <c r="BE246" i="7" s="1"/>
  <c r="BI243" i="7"/>
  <c r="BH243" i="7"/>
  <c r="BG243" i="7"/>
  <c r="BF243" i="7"/>
  <c r="T243" i="7"/>
  <c r="R243" i="7"/>
  <c r="P243" i="7"/>
  <c r="BK243" i="7"/>
  <c r="J243" i="7"/>
  <c r="BE243" i="7" s="1"/>
  <c r="BI242" i="7"/>
  <c r="BH242" i="7"/>
  <c r="BG242" i="7"/>
  <c r="BF242" i="7"/>
  <c r="BE242" i="7"/>
  <c r="T242" i="7"/>
  <c r="R242" i="7"/>
  <c r="P242" i="7"/>
  <c r="BK242" i="7"/>
  <c r="J242" i="7"/>
  <c r="BI240" i="7"/>
  <c r="BH240" i="7"/>
  <c r="BG240" i="7"/>
  <c r="BF240" i="7"/>
  <c r="T240" i="7"/>
  <c r="R240" i="7"/>
  <c r="P240" i="7"/>
  <c r="BK240" i="7"/>
  <c r="BK239" i="7" s="1"/>
  <c r="J239" i="7" s="1"/>
  <c r="J69" i="7" s="1"/>
  <c r="J240" i="7"/>
  <c r="BE240" i="7" s="1"/>
  <c r="BI234" i="7"/>
  <c r="BH234" i="7"/>
  <c r="BG234" i="7"/>
  <c r="BF234" i="7"/>
  <c r="T234" i="7"/>
  <c r="R234" i="7"/>
  <c r="P234" i="7"/>
  <c r="BK234" i="7"/>
  <c r="J234" i="7"/>
  <c r="BE234" i="7" s="1"/>
  <c r="BI230" i="7"/>
  <c r="BH230" i="7"/>
  <c r="BG230" i="7"/>
  <c r="BF230" i="7"/>
  <c r="T230" i="7"/>
  <c r="T229" i="7" s="1"/>
  <c r="R230" i="7"/>
  <c r="P230" i="7"/>
  <c r="BK230" i="7"/>
  <c r="J230" i="7"/>
  <c r="BE230" i="7" s="1"/>
  <c r="BI228" i="7"/>
  <c r="BH228" i="7"/>
  <c r="BG228" i="7"/>
  <c r="BF228" i="7"/>
  <c r="BE228" i="7"/>
  <c r="T228" i="7"/>
  <c r="R228" i="7"/>
  <c r="P228" i="7"/>
  <c r="BK228" i="7"/>
  <c r="J228" i="7"/>
  <c r="BI227" i="7"/>
  <c r="BH227" i="7"/>
  <c r="BG227" i="7"/>
  <c r="BF227" i="7"/>
  <c r="T227" i="7"/>
  <c r="R227" i="7"/>
  <c r="P227" i="7"/>
  <c r="BK227" i="7"/>
  <c r="J227" i="7"/>
  <c r="BE227" i="7" s="1"/>
  <c r="BI222" i="7"/>
  <c r="BH222" i="7"/>
  <c r="BG222" i="7"/>
  <c r="BF222" i="7"/>
  <c r="T222" i="7"/>
  <c r="R222" i="7"/>
  <c r="P222" i="7"/>
  <c r="BK222" i="7"/>
  <c r="J222" i="7"/>
  <c r="BE222" i="7" s="1"/>
  <c r="BI218" i="7"/>
  <c r="BH218" i="7"/>
  <c r="BG218" i="7"/>
  <c r="BF218" i="7"/>
  <c r="T218" i="7"/>
  <c r="R218" i="7"/>
  <c r="P218" i="7"/>
  <c r="BK218" i="7"/>
  <c r="J218" i="7"/>
  <c r="BE218" i="7" s="1"/>
  <c r="BI214" i="7"/>
  <c r="BH214" i="7"/>
  <c r="BG214" i="7"/>
  <c r="BF214" i="7"/>
  <c r="BE214" i="7"/>
  <c r="T214" i="7"/>
  <c r="T213" i="7" s="1"/>
  <c r="R214" i="7"/>
  <c r="P214" i="7"/>
  <c r="BK214" i="7"/>
  <c r="J214" i="7"/>
  <c r="BI212" i="7"/>
  <c r="BH212" i="7"/>
  <c r="BG212" i="7"/>
  <c r="BF212" i="7"/>
  <c r="T212" i="7"/>
  <c r="R212" i="7"/>
  <c r="P212" i="7"/>
  <c r="BK212" i="7"/>
  <c r="J212" i="7"/>
  <c r="BE212" i="7" s="1"/>
  <c r="BI210" i="7"/>
  <c r="BH210" i="7"/>
  <c r="BG210" i="7"/>
  <c r="BF210" i="7"/>
  <c r="T210" i="7"/>
  <c r="R210" i="7"/>
  <c r="P210" i="7"/>
  <c r="BK210" i="7"/>
  <c r="J210" i="7"/>
  <c r="BE210" i="7" s="1"/>
  <c r="BI209" i="7"/>
  <c r="BH209" i="7"/>
  <c r="BG209" i="7"/>
  <c r="BF209" i="7"/>
  <c r="T209" i="7"/>
  <c r="R209" i="7"/>
  <c r="P209" i="7"/>
  <c r="BK209" i="7"/>
  <c r="J209" i="7"/>
  <c r="BE209" i="7" s="1"/>
  <c r="BI207" i="7"/>
  <c r="BH207" i="7"/>
  <c r="BG207" i="7"/>
  <c r="BF207" i="7"/>
  <c r="T207" i="7"/>
  <c r="R207" i="7"/>
  <c r="P207" i="7"/>
  <c r="BK207" i="7"/>
  <c r="J207" i="7"/>
  <c r="BE207" i="7" s="1"/>
  <c r="BI206" i="7"/>
  <c r="BH206" i="7"/>
  <c r="BG206" i="7"/>
  <c r="BF206" i="7"/>
  <c r="T206" i="7"/>
  <c r="R206" i="7"/>
  <c r="P206" i="7"/>
  <c r="BK206" i="7"/>
  <c r="J206" i="7"/>
  <c r="BE206" i="7" s="1"/>
  <c r="BI204" i="7"/>
  <c r="BH204" i="7"/>
  <c r="BG204" i="7"/>
  <c r="BF204" i="7"/>
  <c r="BE204" i="7"/>
  <c r="T204" i="7"/>
  <c r="R204" i="7"/>
  <c r="P204" i="7"/>
  <c r="BK204" i="7"/>
  <c r="J204" i="7"/>
  <c r="BI203" i="7"/>
  <c r="BH203" i="7"/>
  <c r="BG203" i="7"/>
  <c r="BF203" i="7"/>
  <c r="T203" i="7"/>
  <c r="R203" i="7"/>
  <c r="P203" i="7"/>
  <c r="BK203" i="7"/>
  <c r="J203" i="7"/>
  <c r="BE203" i="7" s="1"/>
  <c r="BI201" i="7"/>
  <c r="BH201" i="7"/>
  <c r="BG201" i="7"/>
  <c r="BF201" i="7"/>
  <c r="T201" i="7"/>
  <c r="R201" i="7"/>
  <c r="P201" i="7"/>
  <c r="BK201" i="7"/>
  <c r="J201" i="7"/>
  <c r="BE201" i="7" s="1"/>
  <c r="BI198" i="7"/>
  <c r="BH198" i="7"/>
  <c r="BG198" i="7"/>
  <c r="BF198" i="7"/>
  <c r="T198" i="7"/>
  <c r="R198" i="7"/>
  <c r="P198" i="7"/>
  <c r="BK198" i="7"/>
  <c r="J198" i="7"/>
  <c r="BE198" i="7" s="1"/>
  <c r="BI196" i="7"/>
  <c r="BH196" i="7"/>
  <c r="BG196" i="7"/>
  <c r="BF196" i="7"/>
  <c r="T196" i="7"/>
  <c r="R196" i="7"/>
  <c r="P196" i="7"/>
  <c r="BK196" i="7"/>
  <c r="J196" i="7"/>
  <c r="BE196" i="7" s="1"/>
  <c r="BI195" i="7"/>
  <c r="BH195" i="7"/>
  <c r="BG195" i="7"/>
  <c r="BF195" i="7"/>
  <c r="T195" i="7"/>
  <c r="R195" i="7"/>
  <c r="P195" i="7"/>
  <c r="BK195" i="7"/>
  <c r="J195" i="7"/>
  <c r="BE195" i="7" s="1"/>
  <c r="BI194" i="7"/>
  <c r="BH194" i="7"/>
  <c r="BG194" i="7"/>
  <c r="BF194" i="7"/>
  <c r="BE194" i="7"/>
  <c r="T194" i="7"/>
  <c r="R194" i="7"/>
  <c r="P194" i="7"/>
  <c r="BK194" i="7"/>
  <c r="J194" i="7"/>
  <c r="BI193" i="7"/>
  <c r="BH193" i="7"/>
  <c r="BG193" i="7"/>
  <c r="BF193" i="7"/>
  <c r="T193" i="7"/>
  <c r="R193" i="7"/>
  <c r="P193" i="7"/>
  <c r="BK193" i="7"/>
  <c r="J193" i="7"/>
  <c r="BE193" i="7" s="1"/>
  <c r="BI192" i="7"/>
  <c r="BH192" i="7"/>
  <c r="BG192" i="7"/>
  <c r="BF192" i="7"/>
  <c r="T192" i="7"/>
  <c r="R192" i="7"/>
  <c r="P192" i="7"/>
  <c r="BK192" i="7"/>
  <c r="J192" i="7"/>
  <c r="BE192" i="7" s="1"/>
  <c r="BI191" i="7"/>
  <c r="BH191" i="7"/>
  <c r="BG191" i="7"/>
  <c r="BF191" i="7"/>
  <c r="T191" i="7"/>
  <c r="R191" i="7"/>
  <c r="P191" i="7"/>
  <c r="BK191" i="7"/>
  <c r="J191" i="7"/>
  <c r="BE191" i="7" s="1"/>
  <c r="BI190" i="7"/>
  <c r="BH190" i="7"/>
  <c r="BG190" i="7"/>
  <c r="BF190" i="7"/>
  <c r="BE190" i="7"/>
  <c r="T190" i="7"/>
  <c r="R190" i="7"/>
  <c r="P190" i="7"/>
  <c r="BK190" i="7"/>
  <c r="J190" i="7"/>
  <c r="BI189" i="7"/>
  <c r="BH189" i="7"/>
  <c r="BG189" i="7"/>
  <c r="BF189" i="7"/>
  <c r="T189" i="7"/>
  <c r="R189" i="7"/>
  <c r="P189" i="7"/>
  <c r="BK189" i="7"/>
  <c r="J189" i="7"/>
  <c r="BE189" i="7" s="1"/>
  <c r="BI188" i="7"/>
  <c r="BH188" i="7"/>
  <c r="BG188" i="7"/>
  <c r="BF188" i="7"/>
  <c r="T188" i="7"/>
  <c r="R188" i="7"/>
  <c r="P188" i="7"/>
  <c r="BK188" i="7"/>
  <c r="J188" i="7"/>
  <c r="BE188" i="7" s="1"/>
  <c r="BI187" i="7"/>
  <c r="BH187" i="7"/>
  <c r="BG187" i="7"/>
  <c r="BF187" i="7"/>
  <c r="T187" i="7"/>
  <c r="R187" i="7"/>
  <c r="P187" i="7"/>
  <c r="BK187" i="7"/>
  <c r="J187" i="7"/>
  <c r="BE187" i="7" s="1"/>
  <c r="BI186" i="7"/>
  <c r="BH186" i="7"/>
  <c r="BG186" i="7"/>
  <c r="BF186" i="7"/>
  <c r="T186" i="7"/>
  <c r="R186" i="7"/>
  <c r="P186" i="7"/>
  <c r="BK186" i="7"/>
  <c r="J186" i="7"/>
  <c r="BE186" i="7" s="1"/>
  <c r="BI183" i="7"/>
  <c r="BH183" i="7"/>
  <c r="BG183" i="7"/>
  <c r="BF183" i="7"/>
  <c r="BE183" i="7"/>
  <c r="T183" i="7"/>
  <c r="R183" i="7"/>
  <c r="P183" i="7"/>
  <c r="BK183" i="7"/>
  <c r="J183" i="7"/>
  <c r="BI182" i="7"/>
  <c r="BH182" i="7"/>
  <c r="BG182" i="7"/>
  <c r="BF182" i="7"/>
  <c r="BE182" i="7"/>
  <c r="T182" i="7"/>
  <c r="R182" i="7"/>
  <c r="P182" i="7"/>
  <c r="BK182" i="7"/>
  <c r="J182" i="7"/>
  <c r="BI180" i="7"/>
  <c r="BH180" i="7"/>
  <c r="BG180" i="7"/>
  <c r="BF180" i="7"/>
  <c r="T180" i="7"/>
  <c r="R180" i="7"/>
  <c r="P180" i="7"/>
  <c r="BK180" i="7"/>
  <c r="J180" i="7"/>
  <c r="BE180" i="7" s="1"/>
  <c r="BI177" i="7"/>
  <c r="BH177" i="7"/>
  <c r="BG177" i="7"/>
  <c r="BF177" i="7"/>
  <c r="T177" i="7"/>
  <c r="R177" i="7"/>
  <c r="P177" i="7"/>
  <c r="BK177" i="7"/>
  <c r="J177" i="7"/>
  <c r="BE177" i="7" s="1"/>
  <c r="BI175" i="7"/>
  <c r="BH175" i="7"/>
  <c r="BG175" i="7"/>
  <c r="BF175" i="7"/>
  <c r="BE175" i="7"/>
  <c r="T175" i="7"/>
  <c r="R175" i="7"/>
  <c r="P175" i="7"/>
  <c r="BK175" i="7"/>
  <c r="J175" i="7"/>
  <c r="BI172" i="7"/>
  <c r="BH172" i="7"/>
  <c r="BG172" i="7"/>
  <c r="BF172" i="7"/>
  <c r="BE172" i="7"/>
  <c r="T172" i="7"/>
  <c r="R172" i="7"/>
  <c r="P172" i="7"/>
  <c r="BK172" i="7"/>
  <c r="J172" i="7"/>
  <c r="BI170" i="7"/>
  <c r="BH170" i="7"/>
  <c r="BG170" i="7"/>
  <c r="BF170" i="7"/>
  <c r="T170" i="7"/>
  <c r="R170" i="7"/>
  <c r="P170" i="7"/>
  <c r="BK170" i="7"/>
  <c r="J170" i="7"/>
  <c r="BE170" i="7" s="1"/>
  <c r="BI169" i="7"/>
  <c r="BH169" i="7"/>
  <c r="BG169" i="7"/>
  <c r="BF169" i="7"/>
  <c r="T169" i="7"/>
  <c r="R169" i="7"/>
  <c r="P169" i="7"/>
  <c r="BK169" i="7"/>
  <c r="J169" i="7"/>
  <c r="BE169" i="7" s="1"/>
  <c r="BI167" i="7"/>
  <c r="BH167" i="7"/>
  <c r="BG167" i="7"/>
  <c r="BF167" i="7"/>
  <c r="BE167" i="7"/>
  <c r="T167" i="7"/>
  <c r="R167" i="7"/>
  <c r="P167" i="7"/>
  <c r="BK167" i="7"/>
  <c r="J167" i="7"/>
  <c r="BI166" i="7"/>
  <c r="BH166" i="7"/>
  <c r="BG166" i="7"/>
  <c r="BF166" i="7"/>
  <c r="BE166" i="7"/>
  <c r="T166" i="7"/>
  <c r="R166" i="7"/>
  <c r="P166" i="7"/>
  <c r="BK166" i="7"/>
  <c r="J166" i="7"/>
  <c r="BI164" i="7"/>
  <c r="BH164" i="7"/>
  <c r="BG164" i="7"/>
  <c r="BF164" i="7"/>
  <c r="T164" i="7"/>
  <c r="R164" i="7"/>
  <c r="P164" i="7"/>
  <c r="BK164" i="7"/>
  <c r="J164" i="7"/>
  <c r="BE164" i="7" s="1"/>
  <c r="BI163" i="7"/>
  <c r="BH163" i="7"/>
  <c r="BG163" i="7"/>
  <c r="BF163" i="7"/>
  <c r="T163" i="7"/>
  <c r="R163" i="7"/>
  <c r="P163" i="7"/>
  <c r="P162" i="7" s="1"/>
  <c r="BK163" i="7"/>
  <c r="J163" i="7"/>
  <c r="BE163" i="7" s="1"/>
  <c r="BI161" i="7"/>
  <c r="BH161" i="7"/>
  <c r="BG161" i="7"/>
  <c r="BF161" i="7"/>
  <c r="T161" i="7"/>
  <c r="R161" i="7"/>
  <c r="P161" i="7"/>
  <c r="BK161" i="7"/>
  <c r="J161" i="7"/>
  <c r="BE161" i="7" s="1"/>
  <c r="BI160" i="7"/>
  <c r="BH160" i="7"/>
  <c r="BG160" i="7"/>
  <c r="BF160" i="7"/>
  <c r="T160" i="7"/>
  <c r="R160" i="7"/>
  <c r="P160" i="7"/>
  <c r="BK160" i="7"/>
  <c r="J160" i="7"/>
  <c r="BE160" i="7" s="1"/>
  <c r="BI159" i="7"/>
  <c r="BH159" i="7"/>
  <c r="BG159" i="7"/>
  <c r="BF159" i="7"/>
  <c r="T159" i="7"/>
  <c r="R159" i="7"/>
  <c r="P159" i="7"/>
  <c r="BK159" i="7"/>
  <c r="J159" i="7"/>
  <c r="BE159" i="7" s="1"/>
  <c r="BI158" i="7"/>
  <c r="BH158" i="7"/>
  <c r="BG158" i="7"/>
  <c r="BF158" i="7"/>
  <c r="T158" i="7"/>
  <c r="R158" i="7"/>
  <c r="P158" i="7"/>
  <c r="BK158" i="7"/>
  <c r="J158" i="7"/>
  <c r="BE158" i="7" s="1"/>
  <c r="BI157" i="7"/>
  <c r="BH157" i="7"/>
  <c r="BG157" i="7"/>
  <c r="BF157" i="7"/>
  <c r="T157" i="7"/>
  <c r="R157" i="7"/>
  <c r="P157" i="7"/>
  <c r="BK157" i="7"/>
  <c r="J157" i="7"/>
  <c r="BE157" i="7" s="1"/>
  <c r="BI156" i="7"/>
  <c r="BH156" i="7"/>
  <c r="BG156" i="7"/>
  <c r="BF156" i="7"/>
  <c r="T156" i="7"/>
  <c r="R156" i="7"/>
  <c r="P156" i="7"/>
  <c r="BK156" i="7"/>
  <c r="J156" i="7"/>
  <c r="BE156" i="7" s="1"/>
  <c r="BI155" i="7"/>
  <c r="BH155" i="7"/>
  <c r="BG155" i="7"/>
  <c r="BF155" i="7"/>
  <c r="T155" i="7"/>
  <c r="R155" i="7"/>
  <c r="P155" i="7"/>
  <c r="BK155" i="7"/>
  <c r="J155" i="7"/>
  <c r="BE155" i="7" s="1"/>
  <c r="BI152" i="7"/>
  <c r="BH152" i="7"/>
  <c r="BG152" i="7"/>
  <c r="BF152" i="7"/>
  <c r="T152" i="7"/>
  <c r="R152" i="7"/>
  <c r="P152" i="7"/>
  <c r="BK152" i="7"/>
  <c r="J152" i="7"/>
  <c r="BE152" i="7" s="1"/>
  <c r="BI149" i="7"/>
  <c r="BH149" i="7"/>
  <c r="BG149" i="7"/>
  <c r="BF149" i="7"/>
  <c r="T149" i="7"/>
  <c r="R149" i="7"/>
  <c r="P149" i="7"/>
  <c r="BK149" i="7"/>
  <c r="J149" i="7"/>
  <c r="BE149" i="7" s="1"/>
  <c r="BI148" i="7"/>
  <c r="BH148" i="7"/>
  <c r="BG148" i="7"/>
  <c r="BF148" i="7"/>
  <c r="T148" i="7"/>
  <c r="R148" i="7"/>
  <c r="P148" i="7"/>
  <c r="BK148" i="7"/>
  <c r="J148" i="7"/>
  <c r="BE148" i="7" s="1"/>
  <c r="BI147" i="7"/>
  <c r="BH147" i="7"/>
  <c r="BG147" i="7"/>
  <c r="BF147" i="7"/>
  <c r="T147" i="7"/>
  <c r="R147" i="7"/>
  <c r="P147" i="7"/>
  <c r="BK147" i="7"/>
  <c r="J147" i="7"/>
  <c r="BE147" i="7" s="1"/>
  <c r="BI146" i="7"/>
  <c r="BH146" i="7"/>
  <c r="BG146" i="7"/>
  <c r="BF146" i="7"/>
  <c r="T146" i="7"/>
  <c r="R146" i="7"/>
  <c r="P146" i="7"/>
  <c r="BK146" i="7"/>
  <c r="J146" i="7"/>
  <c r="BE146" i="7" s="1"/>
  <c r="BI145" i="7"/>
  <c r="BH145" i="7"/>
  <c r="BG145" i="7"/>
  <c r="BF145" i="7"/>
  <c r="T145" i="7"/>
  <c r="R145" i="7"/>
  <c r="P145" i="7"/>
  <c r="BK145" i="7"/>
  <c r="J145" i="7"/>
  <c r="BE145" i="7" s="1"/>
  <c r="BI144" i="7"/>
  <c r="BH144" i="7"/>
  <c r="BG144" i="7"/>
  <c r="BF144" i="7"/>
  <c r="T144" i="7"/>
  <c r="R144" i="7"/>
  <c r="P144" i="7"/>
  <c r="BK144" i="7"/>
  <c r="J144" i="7"/>
  <c r="BE144" i="7" s="1"/>
  <c r="BI143" i="7"/>
  <c r="BH143" i="7"/>
  <c r="BG143" i="7"/>
  <c r="BF143" i="7"/>
  <c r="T143" i="7"/>
  <c r="R143" i="7"/>
  <c r="P143" i="7"/>
  <c r="BK143" i="7"/>
  <c r="J143" i="7"/>
  <c r="BE143" i="7" s="1"/>
  <c r="BI142" i="7"/>
  <c r="BH142" i="7"/>
  <c r="BG142" i="7"/>
  <c r="BF142" i="7"/>
  <c r="T142" i="7"/>
  <c r="R142" i="7"/>
  <c r="P142" i="7"/>
  <c r="BK142" i="7"/>
  <c r="J142" i="7"/>
  <c r="BE142" i="7" s="1"/>
  <c r="BI141" i="7"/>
  <c r="BH141" i="7"/>
  <c r="BG141" i="7"/>
  <c r="BF141" i="7"/>
  <c r="BE141" i="7"/>
  <c r="T141" i="7"/>
  <c r="R141" i="7"/>
  <c r="P141" i="7"/>
  <c r="BK141" i="7"/>
  <c r="J141" i="7"/>
  <c r="BI140" i="7"/>
  <c r="BH140" i="7"/>
  <c r="BG140" i="7"/>
  <c r="BF140" i="7"/>
  <c r="T140" i="7"/>
  <c r="R140" i="7"/>
  <c r="P140" i="7"/>
  <c r="BK140" i="7"/>
  <c r="J140" i="7"/>
  <c r="BE140" i="7" s="1"/>
  <c r="BI139" i="7"/>
  <c r="BH139" i="7"/>
  <c r="BG139" i="7"/>
  <c r="BF139" i="7"/>
  <c r="T139" i="7"/>
  <c r="R139" i="7"/>
  <c r="P139" i="7"/>
  <c r="BK139" i="7"/>
  <c r="J139" i="7"/>
  <c r="BE139" i="7" s="1"/>
  <c r="BI138" i="7"/>
  <c r="BH138" i="7"/>
  <c r="BG138" i="7"/>
  <c r="BF138" i="7"/>
  <c r="T138" i="7"/>
  <c r="R138" i="7"/>
  <c r="R137" i="7" s="1"/>
  <c r="P138" i="7"/>
  <c r="BK138" i="7"/>
  <c r="J138" i="7"/>
  <c r="BE138" i="7" s="1"/>
  <c r="BI136" i="7"/>
  <c r="BH136" i="7"/>
  <c r="BG136" i="7"/>
  <c r="BF136" i="7"/>
  <c r="BE136" i="7"/>
  <c r="T136" i="7"/>
  <c r="R136" i="7"/>
  <c r="P136" i="7"/>
  <c r="BK136" i="7"/>
  <c r="J136" i="7"/>
  <c r="BI135" i="7"/>
  <c r="BH135" i="7"/>
  <c r="BG135" i="7"/>
  <c r="BF135" i="7"/>
  <c r="T135" i="7"/>
  <c r="R135" i="7"/>
  <c r="P135" i="7"/>
  <c r="BK135" i="7"/>
  <c r="J135" i="7"/>
  <c r="BE135" i="7" s="1"/>
  <c r="BI134" i="7"/>
  <c r="BH134" i="7"/>
  <c r="BG134" i="7"/>
  <c r="BF134" i="7"/>
  <c r="T134" i="7"/>
  <c r="R134" i="7"/>
  <c r="P134" i="7"/>
  <c r="BK134" i="7"/>
  <c r="J134" i="7"/>
  <c r="BE134" i="7" s="1"/>
  <c r="BI132" i="7"/>
  <c r="BH132" i="7"/>
  <c r="BG132" i="7"/>
  <c r="BF132" i="7"/>
  <c r="T132" i="7"/>
  <c r="R132" i="7"/>
  <c r="P132" i="7"/>
  <c r="BK132" i="7"/>
  <c r="J132" i="7"/>
  <c r="BE132" i="7" s="1"/>
  <c r="BI131" i="7"/>
  <c r="BH131" i="7"/>
  <c r="BG131" i="7"/>
  <c r="BF131" i="7"/>
  <c r="T131" i="7"/>
  <c r="T130" i="7" s="1"/>
  <c r="R131" i="7"/>
  <c r="P131" i="7"/>
  <c r="BK131" i="7"/>
  <c r="J131" i="7"/>
  <c r="BE131" i="7" s="1"/>
  <c r="BI129" i="7"/>
  <c r="BH129" i="7"/>
  <c r="BG129" i="7"/>
  <c r="BF129" i="7"/>
  <c r="T129" i="7"/>
  <c r="R129" i="7"/>
  <c r="P129" i="7"/>
  <c r="BK129" i="7"/>
  <c r="J129" i="7"/>
  <c r="BE129" i="7" s="1"/>
  <c r="BI128" i="7"/>
  <c r="BH128" i="7"/>
  <c r="BG128" i="7"/>
  <c r="BF128" i="7"/>
  <c r="T128" i="7"/>
  <c r="R128" i="7"/>
  <c r="P128" i="7"/>
  <c r="BK128" i="7"/>
  <c r="J128" i="7"/>
  <c r="BE128" i="7" s="1"/>
  <c r="BI127" i="7"/>
  <c r="BH127" i="7"/>
  <c r="BG127" i="7"/>
  <c r="BF127" i="7"/>
  <c r="T127" i="7"/>
  <c r="R127" i="7"/>
  <c r="P127" i="7"/>
  <c r="BK127" i="7"/>
  <c r="J127" i="7"/>
  <c r="BE127" i="7" s="1"/>
  <c r="BI124" i="7"/>
  <c r="BH124" i="7"/>
  <c r="BG124" i="7"/>
  <c r="BF124" i="7"/>
  <c r="T124" i="7"/>
  <c r="R124" i="7"/>
  <c r="P124" i="7"/>
  <c r="BK124" i="7"/>
  <c r="J124" i="7"/>
  <c r="BE124" i="7" s="1"/>
  <c r="BI123" i="7"/>
  <c r="BH123" i="7"/>
  <c r="BG123" i="7"/>
  <c r="BF123" i="7"/>
  <c r="T123" i="7"/>
  <c r="R123" i="7"/>
  <c r="P123" i="7"/>
  <c r="BK123" i="7"/>
  <c r="J123" i="7"/>
  <c r="BE123" i="7" s="1"/>
  <c r="BI122" i="7"/>
  <c r="BH122" i="7"/>
  <c r="BG122" i="7"/>
  <c r="BF122" i="7"/>
  <c r="BE122" i="7"/>
  <c r="T122" i="7"/>
  <c r="R122" i="7"/>
  <c r="P122" i="7"/>
  <c r="BK122" i="7"/>
  <c r="J122" i="7"/>
  <c r="BI121" i="7"/>
  <c r="BH121" i="7"/>
  <c r="BG121" i="7"/>
  <c r="BF121" i="7"/>
  <c r="T121" i="7"/>
  <c r="R121" i="7"/>
  <c r="P121" i="7"/>
  <c r="BK121" i="7"/>
  <c r="J121" i="7"/>
  <c r="BE121" i="7" s="1"/>
  <c r="BI119" i="7"/>
  <c r="BH119" i="7"/>
  <c r="BG119" i="7"/>
  <c r="BF119" i="7"/>
  <c r="T119" i="7"/>
  <c r="R119" i="7"/>
  <c r="P119" i="7"/>
  <c r="BK119" i="7"/>
  <c r="J119" i="7"/>
  <c r="BE119" i="7" s="1"/>
  <c r="BI118" i="7"/>
  <c r="BH118" i="7"/>
  <c r="BG118" i="7"/>
  <c r="BF118" i="7"/>
  <c r="T118" i="7"/>
  <c r="R118" i="7"/>
  <c r="P118" i="7"/>
  <c r="BK118" i="7"/>
  <c r="J118" i="7"/>
  <c r="BE118" i="7" s="1"/>
  <c r="BI117" i="7"/>
  <c r="BH117" i="7"/>
  <c r="BG117" i="7"/>
  <c r="BF117" i="7"/>
  <c r="BE117" i="7"/>
  <c r="T117" i="7"/>
  <c r="R117" i="7"/>
  <c r="P117" i="7"/>
  <c r="BK117" i="7"/>
  <c r="J117" i="7"/>
  <c r="BI116" i="7"/>
  <c r="BH116" i="7"/>
  <c r="BG116" i="7"/>
  <c r="BF116" i="7"/>
  <c r="T116" i="7"/>
  <c r="R116" i="7"/>
  <c r="P116" i="7"/>
  <c r="BK116" i="7"/>
  <c r="J116" i="7"/>
  <c r="BE116" i="7" s="1"/>
  <c r="BI115" i="7"/>
  <c r="BH115" i="7"/>
  <c r="BG115" i="7"/>
  <c r="BF115" i="7"/>
  <c r="T115" i="7"/>
  <c r="R115" i="7"/>
  <c r="P115" i="7"/>
  <c r="BK115" i="7"/>
  <c r="J115" i="7"/>
  <c r="BE115" i="7" s="1"/>
  <c r="BI114" i="7"/>
  <c r="BH114" i="7"/>
  <c r="BG114" i="7"/>
  <c r="BF114" i="7"/>
  <c r="T114" i="7"/>
  <c r="R114" i="7"/>
  <c r="P114" i="7"/>
  <c r="BK114" i="7"/>
  <c r="J114" i="7"/>
  <c r="BE114" i="7" s="1"/>
  <c r="BI113" i="7"/>
  <c r="BH113" i="7"/>
  <c r="BG113" i="7"/>
  <c r="BF113" i="7"/>
  <c r="BE113" i="7"/>
  <c r="T113" i="7"/>
  <c r="R113" i="7"/>
  <c r="P113" i="7"/>
  <c r="BK113" i="7"/>
  <c r="J113" i="7"/>
  <c r="BI108" i="7"/>
  <c r="BH108" i="7"/>
  <c r="BG108" i="7"/>
  <c r="BF108" i="7"/>
  <c r="T108" i="7"/>
  <c r="R108" i="7"/>
  <c r="P108" i="7"/>
  <c r="BK108" i="7"/>
  <c r="J108" i="7"/>
  <c r="BE108" i="7" s="1"/>
  <c r="BI105" i="7"/>
  <c r="BH105" i="7"/>
  <c r="BG105" i="7"/>
  <c r="BF105" i="7"/>
  <c r="T105" i="7"/>
  <c r="T104" i="7" s="1"/>
  <c r="R105" i="7"/>
  <c r="R104" i="7" s="1"/>
  <c r="P105" i="7"/>
  <c r="P104" i="7" s="1"/>
  <c r="BK105" i="7"/>
  <c r="BK104" i="7" s="1"/>
  <c r="J104" i="7" s="1"/>
  <c r="J61" i="7" s="1"/>
  <c r="J105" i="7"/>
  <c r="BE105" i="7" s="1"/>
  <c r="BI103" i="7"/>
  <c r="BH103" i="7"/>
  <c r="BG103" i="7"/>
  <c r="BF103" i="7"/>
  <c r="T103" i="7"/>
  <c r="R103" i="7"/>
  <c r="P103" i="7"/>
  <c r="BK103" i="7"/>
  <c r="J103" i="7"/>
  <c r="BE103" i="7" s="1"/>
  <c r="BI102" i="7"/>
  <c r="BH102" i="7"/>
  <c r="BG102" i="7"/>
  <c r="BF102" i="7"/>
  <c r="T102" i="7"/>
  <c r="R102" i="7"/>
  <c r="P102" i="7"/>
  <c r="BK102" i="7"/>
  <c r="J102" i="7"/>
  <c r="BE102" i="7" s="1"/>
  <c r="BI100" i="7"/>
  <c r="BH100" i="7"/>
  <c r="BG100" i="7"/>
  <c r="BF100" i="7"/>
  <c r="T100" i="7"/>
  <c r="R100" i="7"/>
  <c r="P100" i="7"/>
  <c r="BK100" i="7"/>
  <c r="J100" i="7"/>
  <c r="BE100" i="7" s="1"/>
  <c r="BI99" i="7"/>
  <c r="BH99" i="7"/>
  <c r="BG99" i="7"/>
  <c r="BF99" i="7"/>
  <c r="BE99" i="7"/>
  <c r="T99" i="7"/>
  <c r="R99" i="7"/>
  <c r="P99" i="7"/>
  <c r="BK99" i="7"/>
  <c r="J99" i="7"/>
  <c r="BI97" i="7"/>
  <c r="BH97" i="7"/>
  <c r="BG97" i="7"/>
  <c r="BF97" i="7"/>
  <c r="T97" i="7"/>
  <c r="R97" i="7"/>
  <c r="P97" i="7"/>
  <c r="BK97" i="7"/>
  <c r="J97" i="7"/>
  <c r="BE97" i="7" s="1"/>
  <c r="BI96" i="7"/>
  <c r="BH96" i="7"/>
  <c r="BG96" i="7"/>
  <c r="BF96" i="7"/>
  <c r="T96" i="7"/>
  <c r="R96" i="7"/>
  <c r="P96" i="7"/>
  <c r="BK96" i="7"/>
  <c r="J96" i="7"/>
  <c r="BE96" i="7" s="1"/>
  <c r="BI94" i="7"/>
  <c r="BH94" i="7"/>
  <c r="BG94" i="7"/>
  <c r="BF94" i="7"/>
  <c r="T94" i="7"/>
  <c r="T93" i="7" s="1"/>
  <c r="T92" i="7" s="1"/>
  <c r="R94" i="7"/>
  <c r="R93" i="7" s="1"/>
  <c r="R92" i="7" s="1"/>
  <c r="P94" i="7"/>
  <c r="BK94" i="7"/>
  <c r="J94" i="7"/>
  <c r="BE94" i="7" s="1"/>
  <c r="J86" i="7"/>
  <c r="F84" i="7"/>
  <c r="E82" i="7"/>
  <c r="F52" i="7"/>
  <c r="J51" i="7"/>
  <c r="F49" i="7"/>
  <c r="E47" i="7"/>
  <c r="J18" i="7"/>
  <c r="E18" i="7"/>
  <c r="F87" i="7" s="1"/>
  <c r="J17" i="7"/>
  <c r="J15" i="7"/>
  <c r="E15" i="7"/>
  <c r="F51" i="7" s="1"/>
  <c r="J14" i="7"/>
  <c r="J12" i="7"/>
  <c r="J49" i="7" s="1"/>
  <c r="E7" i="7"/>
  <c r="E45" i="7" s="1"/>
  <c r="AY56" i="1"/>
  <c r="AX56" i="1"/>
  <c r="BI335" i="6"/>
  <c r="BH335" i="6"/>
  <c r="BG335" i="6"/>
  <c r="BF335" i="6"/>
  <c r="T335" i="6"/>
  <c r="T334" i="6" s="1"/>
  <c r="R335" i="6"/>
  <c r="R334" i="6" s="1"/>
  <c r="P335" i="6"/>
  <c r="P334" i="6" s="1"/>
  <c r="BK335" i="6"/>
  <c r="BK334" i="6" s="1"/>
  <c r="J334" i="6" s="1"/>
  <c r="J71" i="6" s="1"/>
  <c r="J335" i="6"/>
  <c r="BE335" i="6" s="1"/>
  <c r="BI332" i="6"/>
  <c r="BH332" i="6"/>
  <c r="BG332" i="6"/>
  <c r="BF332" i="6"/>
  <c r="T332" i="6"/>
  <c r="R332" i="6"/>
  <c r="P332" i="6"/>
  <c r="BK332" i="6"/>
  <c r="J332" i="6"/>
  <c r="BE332" i="6" s="1"/>
  <c r="BI331" i="6"/>
  <c r="BH331" i="6"/>
  <c r="BG331" i="6"/>
  <c r="BF331" i="6"/>
  <c r="T331" i="6"/>
  <c r="R331" i="6"/>
  <c r="P331" i="6"/>
  <c r="BK331" i="6"/>
  <c r="J331" i="6"/>
  <c r="BE331" i="6" s="1"/>
  <c r="BI329" i="6"/>
  <c r="BH329" i="6"/>
  <c r="BG329" i="6"/>
  <c r="BF329" i="6"/>
  <c r="T329" i="6"/>
  <c r="T328" i="6" s="1"/>
  <c r="R329" i="6"/>
  <c r="R328" i="6" s="1"/>
  <c r="P329" i="6"/>
  <c r="BK329" i="6"/>
  <c r="J329" i="6"/>
  <c r="BE329" i="6" s="1"/>
  <c r="BI327" i="6"/>
  <c r="BH327" i="6"/>
  <c r="BG327" i="6"/>
  <c r="BF327" i="6"/>
  <c r="T327" i="6"/>
  <c r="R327" i="6"/>
  <c r="P327" i="6"/>
  <c r="BK327" i="6"/>
  <c r="J327" i="6"/>
  <c r="BE327" i="6" s="1"/>
  <c r="BI324" i="6"/>
  <c r="BH324" i="6"/>
  <c r="BG324" i="6"/>
  <c r="BF324" i="6"/>
  <c r="BE324" i="6"/>
  <c r="T324" i="6"/>
  <c r="R324" i="6"/>
  <c r="P324" i="6"/>
  <c r="BK324" i="6"/>
  <c r="J324" i="6"/>
  <c r="BI321" i="6"/>
  <c r="BH321" i="6"/>
  <c r="BG321" i="6"/>
  <c r="BF321" i="6"/>
  <c r="T321" i="6"/>
  <c r="R321" i="6"/>
  <c r="P321" i="6"/>
  <c r="BK321" i="6"/>
  <c r="J321" i="6"/>
  <c r="BE321" i="6" s="1"/>
  <c r="BI320" i="6"/>
  <c r="BH320" i="6"/>
  <c r="BG320" i="6"/>
  <c r="BF320" i="6"/>
  <c r="T320" i="6"/>
  <c r="R320" i="6"/>
  <c r="P320" i="6"/>
  <c r="BK320" i="6"/>
  <c r="J320" i="6"/>
  <c r="BE320" i="6" s="1"/>
  <c r="BI318" i="6"/>
  <c r="BH318" i="6"/>
  <c r="BG318" i="6"/>
  <c r="BF318" i="6"/>
  <c r="T318" i="6"/>
  <c r="R318" i="6"/>
  <c r="P318" i="6"/>
  <c r="BK318" i="6"/>
  <c r="J318" i="6"/>
  <c r="BE318" i="6" s="1"/>
  <c r="BI317" i="6"/>
  <c r="BH317" i="6"/>
  <c r="BG317" i="6"/>
  <c r="BF317" i="6"/>
  <c r="BE317" i="6"/>
  <c r="T317" i="6"/>
  <c r="R317" i="6"/>
  <c r="P317" i="6"/>
  <c r="BK317" i="6"/>
  <c r="J317" i="6"/>
  <c r="BI315" i="6"/>
  <c r="BH315" i="6"/>
  <c r="BG315" i="6"/>
  <c r="BF315" i="6"/>
  <c r="BE315" i="6"/>
  <c r="T315" i="6"/>
  <c r="R315" i="6"/>
  <c r="P315" i="6"/>
  <c r="BK315" i="6"/>
  <c r="J315" i="6"/>
  <c r="BI314" i="6"/>
  <c r="BH314" i="6"/>
  <c r="BG314" i="6"/>
  <c r="BF314" i="6"/>
  <c r="T314" i="6"/>
  <c r="R314" i="6"/>
  <c r="P314" i="6"/>
  <c r="BK314" i="6"/>
  <c r="J314" i="6"/>
  <c r="BE314" i="6" s="1"/>
  <c r="BI312" i="6"/>
  <c r="BH312" i="6"/>
  <c r="BG312" i="6"/>
  <c r="BF312" i="6"/>
  <c r="T312" i="6"/>
  <c r="R312" i="6"/>
  <c r="R311" i="6" s="1"/>
  <c r="P312" i="6"/>
  <c r="P311" i="6" s="1"/>
  <c r="BK312" i="6"/>
  <c r="J312" i="6"/>
  <c r="BE312" i="6" s="1"/>
  <c r="BI310" i="6"/>
  <c r="BH310" i="6"/>
  <c r="BG310" i="6"/>
  <c r="BF310" i="6"/>
  <c r="T310" i="6"/>
  <c r="R310" i="6"/>
  <c r="P310" i="6"/>
  <c r="BK310" i="6"/>
  <c r="J310" i="6"/>
  <c r="BE310" i="6" s="1"/>
  <c r="BI309" i="6"/>
  <c r="BH309" i="6"/>
  <c r="BG309" i="6"/>
  <c r="BF309" i="6"/>
  <c r="T309" i="6"/>
  <c r="R309" i="6"/>
  <c r="P309" i="6"/>
  <c r="BK309" i="6"/>
  <c r="J309" i="6"/>
  <c r="BE309" i="6" s="1"/>
  <c r="BI307" i="6"/>
  <c r="BH307" i="6"/>
  <c r="BG307" i="6"/>
  <c r="BF307" i="6"/>
  <c r="T307" i="6"/>
  <c r="R307" i="6"/>
  <c r="P307" i="6"/>
  <c r="BK307" i="6"/>
  <c r="J307" i="6"/>
  <c r="BE307" i="6" s="1"/>
  <c r="BI294" i="6"/>
  <c r="BH294" i="6"/>
  <c r="BG294" i="6"/>
  <c r="BF294" i="6"/>
  <c r="T294" i="6"/>
  <c r="R294" i="6"/>
  <c r="P294" i="6"/>
  <c r="BK294" i="6"/>
  <c r="J294" i="6"/>
  <c r="BE294" i="6" s="1"/>
  <c r="BI292" i="6"/>
  <c r="BH292" i="6"/>
  <c r="BG292" i="6"/>
  <c r="BF292" i="6"/>
  <c r="T292" i="6"/>
  <c r="R292" i="6"/>
  <c r="P292" i="6"/>
  <c r="BK292" i="6"/>
  <c r="J292" i="6"/>
  <c r="BE292" i="6" s="1"/>
  <c r="BI291" i="6"/>
  <c r="BH291" i="6"/>
  <c r="BG291" i="6"/>
  <c r="BF291" i="6"/>
  <c r="T291" i="6"/>
  <c r="R291" i="6"/>
  <c r="P291" i="6"/>
  <c r="BK291" i="6"/>
  <c r="J291" i="6"/>
  <c r="BE291" i="6" s="1"/>
  <c r="BI290" i="6"/>
  <c r="BH290" i="6"/>
  <c r="BG290" i="6"/>
  <c r="BF290" i="6"/>
  <c r="T290" i="6"/>
  <c r="R290" i="6"/>
  <c r="P290" i="6"/>
  <c r="BK290" i="6"/>
  <c r="J290" i="6"/>
  <c r="BE290" i="6" s="1"/>
  <c r="BI289" i="6"/>
  <c r="BH289" i="6"/>
  <c r="BG289" i="6"/>
  <c r="BF289" i="6"/>
  <c r="BE289" i="6"/>
  <c r="T289" i="6"/>
  <c r="R289" i="6"/>
  <c r="P289" i="6"/>
  <c r="BK289" i="6"/>
  <c r="J289" i="6"/>
  <c r="BI288" i="6"/>
  <c r="BH288" i="6"/>
  <c r="BG288" i="6"/>
  <c r="BF288" i="6"/>
  <c r="BE288" i="6"/>
  <c r="T288" i="6"/>
  <c r="R288" i="6"/>
  <c r="P288" i="6"/>
  <c r="BK288" i="6"/>
  <c r="J288" i="6"/>
  <c r="BI285" i="6"/>
  <c r="BH285" i="6"/>
  <c r="BG285" i="6"/>
  <c r="BF285" i="6"/>
  <c r="T285" i="6"/>
  <c r="R285" i="6"/>
  <c r="P285" i="6"/>
  <c r="BK285" i="6"/>
  <c r="J285" i="6"/>
  <c r="BE285" i="6" s="1"/>
  <c r="BI284" i="6"/>
  <c r="BH284" i="6"/>
  <c r="BG284" i="6"/>
  <c r="BF284" i="6"/>
  <c r="T284" i="6"/>
  <c r="R284" i="6"/>
  <c r="P284" i="6"/>
  <c r="BK284" i="6"/>
  <c r="J284" i="6"/>
  <c r="BE284" i="6" s="1"/>
  <c r="BI283" i="6"/>
  <c r="BH283" i="6"/>
  <c r="BG283" i="6"/>
  <c r="BF283" i="6"/>
  <c r="BE283" i="6"/>
  <c r="T283" i="6"/>
  <c r="R283" i="6"/>
  <c r="P283" i="6"/>
  <c r="BK283" i="6"/>
  <c r="J283" i="6"/>
  <c r="BI282" i="6"/>
  <c r="BH282" i="6"/>
  <c r="BG282" i="6"/>
  <c r="BF282" i="6"/>
  <c r="BE282" i="6"/>
  <c r="T282" i="6"/>
  <c r="R282" i="6"/>
  <c r="P282" i="6"/>
  <c r="BK282" i="6"/>
  <c r="J282" i="6"/>
  <c r="BI281" i="6"/>
  <c r="BH281" i="6"/>
  <c r="BG281" i="6"/>
  <c r="BF281" i="6"/>
  <c r="T281" i="6"/>
  <c r="R281" i="6"/>
  <c r="P281" i="6"/>
  <c r="BK281" i="6"/>
  <c r="J281" i="6"/>
  <c r="BE281" i="6" s="1"/>
  <c r="BI279" i="6"/>
  <c r="BH279" i="6"/>
  <c r="BG279" i="6"/>
  <c r="BF279" i="6"/>
  <c r="T279" i="6"/>
  <c r="R279" i="6"/>
  <c r="P279" i="6"/>
  <c r="BK279" i="6"/>
  <c r="J279" i="6"/>
  <c r="BE279" i="6" s="1"/>
  <c r="BI278" i="6"/>
  <c r="BH278" i="6"/>
  <c r="BG278" i="6"/>
  <c r="BF278" i="6"/>
  <c r="BE278" i="6"/>
  <c r="T278" i="6"/>
  <c r="R278" i="6"/>
  <c r="P278" i="6"/>
  <c r="BK278" i="6"/>
  <c r="J278" i="6"/>
  <c r="BI275" i="6"/>
  <c r="BH275" i="6"/>
  <c r="BG275" i="6"/>
  <c r="BF275" i="6"/>
  <c r="BE275" i="6"/>
  <c r="T275" i="6"/>
  <c r="R275" i="6"/>
  <c r="P275" i="6"/>
  <c r="BK275" i="6"/>
  <c r="J275" i="6"/>
  <c r="BI274" i="6"/>
  <c r="BH274" i="6"/>
  <c r="BG274" i="6"/>
  <c r="BF274" i="6"/>
  <c r="T274" i="6"/>
  <c r="R274" i="6"/>
  <c r="P274" i="6"/>
  <c r="BK274" i="6"/>
  <c r="J274" i="6"/>
  <c r="BE274" i="6" s="1"/>
  <c r="BI273" i="6"/>
  <c r="BH273" i="6"/>
  <c r="BG273" i="6"/>
  <c r="BF273" i="6"/>
  <c r="T273" i="6"/>
  <c r="R273" i="6"/>
  <c r="P273" i="6"/>
  <c r="BK273" i="6"/>
  <c r="J273" i="6"/>
  <c r="BE273" i="6" s="1"/>
  <c r="BI270" i="6"/>
  <c r="BH270" i="6"/>
  <c r="BG270" i="6"/>
  <c r="BF270" i="6"/>
  <c r="BE270" i="6"/>
  <c r="T270" i="6"/>
  <c r="R270" i="6"/>
  <c r="P270" i="6"/>
  <c r="BK270" i="6"/>
  <c r="J270" i="6"/>
  <c r="BI269" i="6"/>
  <c r="BH269" i="6"/>
  <c r="BG269" i="6"/>
  <c r="BF269" i="6"/>
  <c r="BE269" i="6"/>
  <c r="T269" i="6"/>
  <c r="R269" i="6"/>
  <c r="P269" i="6"/>
  <c r="BK269" i="6"/>
  <c r="J269" i="6"/>
  <c r="BI268" i="6"/>
  <c r="BH268" i="6"/>
  <c r="BG268" i="6"/>
  <c r="BF268" i="6"/>
  <c r="T268" i="6"/>
  <c r="R268" i="6"/>
  <c r="P268" i="6"/>
  <c r="BK268" i="6"/>
  <c r="J268" i="6"/>
  <c r="BE268" i="6" s="1"/>
  <c r="BI266" i="6"/>
  <c r="BH266" i="6"/>
  <c r="BG266" i="6"/>
  <c r="BF266" i="6"/>
  <c r="T266" i="6"/>
  <c r="R266" i="6"/>
  <c r="P266" i="6"/>
  <c r="BK266" i="6"/>
  <c r="J266" i="6"/>
  <c r="BE266" i="6" s="1"/>
  <c r="BI265" i="6"/>
  <c r="BH265" i="6"/>
  <c r="BG265" i="6"/>
  <c r="BF265" i="6"/>
  <c r="BE265" i="6"/>
  <c r="T265" i="6"/>
  <c r="R265" i="6"/>
  <c r="P265" i="6"/>
  <c r="BK265" i="6"/>
  <c r="J265" i="6"/>
  <c r="BI264" i="6"/>
  <c r="BH264" i="6"/>
  <c r="BG264" i="6"/>
  <c r="BF264" i="6"/>
  <c r="BE264" i="6"/>
  <c r="T264" i="6"/>
  <c r="R264" i="6"/>
  <c r="P264" i="6"/>
  <c r="BK264" i="6"/>
  <c r="J264" i="6"/>
  <c r="BI263" i="6"/>
  <c r="BH263" i="6"/>
  <c r="BG263" i="6"/>
  <c r="BF263" i="6"/>
  <c r="T263" i="6"/>
  <c r="R263" i="6"/>
  <c r="P263" i="6"/>
  <c r="BK263" i="6"/>
  <c r="J263" i="6"/>
  <c r="BE263" i="6" s="1"/>
  <c r="BI262" i="6"/>
  <c r="BH262" i="6"/>
  <c r="BG262" i="6"/>
  <c r="BF262" i="6"/>
  <c r="T262" i="6"/>
  <c r="R262" i="6"/>
  <c r="P262" i="6"/>
  <c r="BK262" i="6"/>
  <c r="J262" i="6"/>
  <c r="BE262" i="6" s="1"/>
  <c r="BI259" i="6"/>
  <c r="BH259" i="6"/>
  <c r="BG259" i="6"/>
  <c r="BF259" i="6"/>
  <c r="BE259" i="6"/>
  <c r="T259" i="6"/>
  <c r="R259" i="6"/>
  <c r="P259" i="6"/>
  <c r="BK259" i="6"/>
  <c r="J259" i="6"/>
  <c r="BI258" i="6"/>
  <c r="BH258" i="6"/>
  <c r="BG258" i="6"/>
  <c r="BF258" i="6"/>
  <c r="BE258" i="6"/>
  <c r="T258" i="6"/>
  <c r="R258" i="6"/>
  <c r="P258" i="6"/>
  <c r="BK258" i="6"/>
  <c r="J258" i="6"/>
  <c r="BI257" i="6"/>
  <c r="BH257" i="6"/>
  <c r="BG257" i="6"/>
  <c r="BF257" i="6"/>
  <c r="T257" i="6"/>
  <c r="R257" i="6"/>
  <c r="P257" i="6"/>
  <c r="BK257" i="6"/>
  <c r="J257" i="6"/>
  <c r="BE257" i="6" s="1"/>
  <c r="BI256" i="6"/>
  <c r="BH256" i="6"/>
  <c r="BG256" i="6"/>
  <c r="BF256" i="6"/>
  <c r="T256" i="6"/>
  <c r="R256" i="6"/>
  <c r="P256" i="6"/>
  <c r="BK256" i="6"/>
  <c r="J256" i="6"/>
  <c r="BE256" i="6" s="1"/>
  <c r="BI255" i="6"/>
  <c r="BH255" i="6"/>
  <c r="BG255" i="6"/>
  <c r="BF255" i="6"/>
  <c r="BE255" i="6"/>
  <c r="T255" i="6"/>
  <c r="R255" i="6"/>
  <c r="P255" i="6"/>
  <c r="BK255" i="6"/>
  <c r="J255" i="6"/>
  <c r="BI254" i="6"/>
  <c r="BH254" i="6"/>
  <c r="BG254" i="6"/>
  <c r="BF254" i="6"/>
  <c r="BE254" i="6"/>
  <c r="T254" i="6"/>
  <c r="R254" i="6"/>
  <c r="P254" i="6"/>
  <c r="BK254" i="6"/>
  <c r="J254" i="6"/>
  <c r="BI251" i="6"/>
  <c r="BH251" i="6"/>
  <c r="BG251" i="6"/>
  <c r="BF251" i="6"/>
  <c r="T251" i="6"/>
  <c r="R251" i="6"/>
  <c r="P251" i="6"/>
  <c r="BK251" i="6"/>
  <c r="J251" i="6"/>
  <c r="BE251" i="6" s="1"/>
  <c r="BI249" i="6"/>
  <c r="BH249" i="6"/>
  <c r="BG249" i="6"/>
  <c r="BF249" i="6"/>
  <c r="T249" i="6"/>
  <c r="R249" i="6"/>
  <c r="P249" i="6"/>
  <c r="BK249" i="6"/>
  <c r="J249" i="6"/>
  <c r="BE249" i="6" s="1"/>
  <c r="BI248" i="6"/>
  <c r="BH248" i="6"/>
  <c r="BG248" i="6"/>
  <c r="BF248" i="6"/>
  <c r="BE248" i="6"/>
  <c r="T248" i="6"/>
  <c r="R248" i="6"/>
  <c r="P248" i="6"/>
  <c r="BK248" i="6"/>
  <c r="J248" i="6"/>
  <c r="BI247" i="6"/>
  <c r="BH247" i="6"/>
  <c r="BG247" i="6"/>
  <c r="BF247" i="6"/>
  <c r="BE247" i="6"/>
  <c r="T247" i="6"/>
  <c r="R247" i="6"/>
  <c r="P247" i="6"/>
  <c r="BK247" i="6"/>
  <c r="J247" i="6"/>
  <c r="BI246" i="6"/>
  <c r="BH246" i="6"/>
  <c r="BG246" i="6"/>
  <c r="BF246" i="6"/>
  <c r="T246" i="6"/>
  <c r="R246" i="6"/>
  <c r="P246" i="6"/>
  <c r="BK246" i="6"/>
  <c r="J246" i="6"/>
  <c r="BE246" i="6" s="1"/>
  <c r="BI244" i="6"/>
  <c r="BH244" i="6"/>
  <c r="BG244" i="6"/>
  <c r="BF244" i="6"/>
  <c r="T244" i="6"/>
  <c r="R244" i="6"/>
  <c r="P244" i="6"/>
  <c r="BK244" i="6"/>
  <c r="J244" i="6"/>
  <c r="BE244" i="6" s="1"/>
  <c r="BI241" i="6"/>
  <c r="BH241" i="6"/>
  <c r="BG241" i="6"/>
  <c r="BF241" i="6"/>
  <c r="BE241" i="6"/>
  <c r="T241" i="6"/>
  <c r="R241" i="6"/>
  <c r="P241" i="6"/>
  <c r="BK241" i="6"/>
  <c r="J241" i="6"/>
  <c r="BI240" i="6"/>
  <c r="BH240" i="6"/>
  <c r="BG240" i="6"/>
  <c r="BF240" i="6"/>
  <c r="BE240" i="6"/>
  <c r="T240" i="6"/>
  <c r="R240" i="6"/>
  <c r="P240" i="6"/>
  <c r="BK240" i="6"/>
  <c r="J240" i="6"/>
  <c r="BI239" i="6"/>
  <c r="BH239" i="6"/>
  <c r="BG239" i="6"/>
  <c r="BF239" i="6"/>
  <c r="T239" i="6"/>
  <c r="R239" i="6"/>
  <c r="P239" i="6"/>
  <c r="BK239" i="6"/>
  <c r="J239" i="6"/>
  <c r="BE239" i="6" s="1"/>
  <c r="BI238" i="6"/>
  <c r="BH238" i="6"/>
  <c r="BG238" i="6"/>
  <c r="BF238" i="6"/>
  <c r="T238" i="6"/>
  <c r="R238" i="6"/>
  <c r="P238" i="6"/>
  <c r="BK238" i="6"/>
  <c r="J238" i="6"/>
  <c r="BE238" i="6" s="1"/>
  <c r="BI235" i="6"/>
  <c r="BH235" i="6"/>
  <c r="BG235" i="6"/>
  <c r="BF235" i="6"/>
  <c r="BE235" i="6"/>
  <c r="T235" i="6"/>
  <c r="R235" i="6"/>
  <c r="P235" i="6"/>
  <c r="BK235" i="6"/>
  <c r="J235" i="6"/>
  <c r="BI234" i="6"/>
  <c r="BH234" i="6"/>
  <c r="BG234" i="6"/>
  <c r="BF234" i="6"/>
  <c r="BE234" i="6"/>
  <c r="T234" i="6"/>
  <c r="R234" i="6"/>
  <c r="P234" i="6"/>
  <c r="BK234" i="6"/>
  <c r="J234" i="6"/>
  <c r="BI233" i="6"/>
  <c r="BH233" i="6"/>
  <c r="BG233" i="6"/>
  <c r="BF233" i="6"/>
  <c r="T233" i="6"/>
  <c r="R233" i="6"/>
  <c r="P233" i="6"/>
  <c r="BK233" i="6"/>
  <c r="J233" i="6"/>
  <c r="BE233" i="6" s="1"/>
  <c r="BI231" i="6"/>
  <c r="BH231" i="6"/>
  <c r="BG231" i="6"/>
  <c r="BF231" i="6"/>
  <c r="T231" i="6"/>
  <c r="R231" i="6"/>
  <c r="P231" i="6"/>
  <c r="BK231" i="6"/>
  <c r="J231" i="6"/>
  <c r="BE231" i="6" s="1"/>
  <c r="BI230" i="6"/>
  <c r="BH230" i="6"/>
  <c r="BG230" i="6"/>
  <c r="BF230" i="6"/>
  <c r="BE230" i="6"/>
  <c r="T230" i="6"/>
  <c r="R230" i="6"/>
  <c r="P230" i="6"/>
  <c r="BK230" i="6"/>
  <c r="J230" i="6"/>
  <c r="BI229" i="6"/>
  <c r="BH229" i="6"/>
  <c r="BG229" i="6"/>
  <c r="BF229" i="6"/>
  <c r="BE229" i="6"/>
  <c r="T229" i="6"/>
  <c r="R229" i="6"/>
  <c r="P229" i="6"/>
  <c r="BK229" i="6"/>
  <c r="J229" i="6"/>
  <c r="BI227" i="6"/>
  <c r="BH227" i="6"/>
  <c r="BG227" i="6"/>
  <c r="BF227" i="6"/>
  <c r="T227" i="6"/>
  <c r="R227" i="6"/>
  <c r="P227" i="6"/>
  <c r="BK227" i="6"/>
  <c r="J227" i="6"/>
  <c r="BE227" i="6" s="1"/>
  <c r="BI226" i="6"/>
  <c r="BH226" i="6"/>
  <c r="BG226" i="6"/>
  <c r="BF226" i="6"/>
  <c r="T226" i="6"/>
  <c r="R226" i="6"/>
  <c r="P226" i="6"/>
  <c r="BK226" i="6"/>
  <c r="J226" i="6"/>
  <c r="BE226" i="6" s="1"/>
  <c r="BI225" i="6"/>
  <c r="BH225" i="6"/>
  <c r="BG225" i="6"/>
  <c r="BF225" i="6"/>
  <c r="BE225" i="6"/>
  <c r="T225" i="6"/>
  <c r="R225" i="6"/>
  <c r="P225" i="6"/>
  <c r="BK225" i="6"/>
  <c r="J225" i="6"/>
  <c r="BI224" i="6"/>
  <c r="BH224" i="6"/>
  <c r="BG224" i="6"/>
  <c r="BF224" i="6"/>
  <c r="BE224" i="6"/>
  <c r="T224" i="6"/>
  <c r="R224" i="6"/>
  <c r="P224" i="6"/>
  <c r="BK224" i="6"/>
  <c r="J224" i="6"/>
  <c r="BI221" i="6"/>
  <c r="BH221" i="6"/>
  <c r="BG221" i="6"/>
  <c r="BF221" i="6"/>
  <c r="T221" i="6"/>
  <c r="R221" i="6"/>
  <c r="P221" i="6"/>
  <c r="BK221" i="6"/>
  <c r="J221" i="6"/>
  <c r="BE221" i="6" s="1"/>
  <c r="BI218" i="6"/>
  <c r="BH218" i="6"/>
  <c r="BG218" i="6"/>
  <c r="BF218" i="6"/>
  <c r="T218" i="6"/>
  <c r="R218" i="6"/>
  <c r="P218" i="6"/>
  <c r="BK218" i="6"/>
  <c r="J218" i="6"/>
  <c r="BE218" i="6" s="1"/>
  <c r="BI217" i="6"/>
  <c r="BH217" i="6"/>
  <c r="BG217" i="6"/>
  <c r="BF217" i="6"/>
  <c r="BE217" i="6"/>
  <c r="T217" i="6"/>
  <c r="R217" i="6"/>
  <c r="P217" i="6"/>
  <c r="BK217" i="6"/>
  <c r="J217" i="6"/>
  <c r="BI216" i="6"/>
  <c r="BH216" i="6"/>
  <c r="BG216" i="6"/>
  <c r="BF216" i="6"/>
  <c r="BE216" i="6"/>
  <c r="T216" i="6"/>
  <c r="R216" i="6"/>
  <c r="P216" i="6"/>
  <c r="BK216" i="6"/>
  <c r="J216" i="6"/>
  <c r="BI214" i="6"/>
  <c r="BH214" i="6"/>
  <c r="BG214" i="6"/>
  <c r="BF214" i="6"/>
  <c r="T214" i="6"/>
  <c r="R214" i="6"/>
  <c r="P214" i="6"/>
  <c r="BK214" i="6"/>
  <c r="J214" i="6"/>
  <c r="BE214" i="6" s="1"/>
  <c r="BI213" i="6"/>
  <c r="BH213" i="6"/>
  <c r="BG213" i="6"/>
  <c r="BF213" i="6"/>
  <c r="T213" i="6"/>
  <c r="R213" i="6"/>
  <c r="P213" i="6"/>
  <c r="BK213" i="6"/>
  <c r="J213" i="6"/>
  <c r="BE213" i="6" s="1"/>
  <c r="BI212" i="6"/>
  <c r="BH212" i="6"/>
  <c r="BG212" i="6"/>
  <c r="BF212" i="6"/>
  <c r="T212" i="6"/>
  <c r="R212" i="6"/>
  <c r="P212" i="6"/>
  <c r="BK212" i="6"/>
  <c r="J212" i="6"/>
  <c r="BE212" i="6" s="1"/>
  <c r="BI211" i="6"/>
  <c r="BH211" i="6"/>
  <c r="BG211" i="6"/>
  <c r="BF211" i="6"/>
  <c r="T211" i="6"/>
  <c r="R211" i="6"/>
  <c r="P211" i="6"/>
  <c r="BK211" i="6"/>
  <c r="J211" i="6"/>
  <c r="BE211" i="6" s="1"/>
  <c r="BI210" i="6"/>
  <c r="BH210" i="6"/>
  <c r="BG210" i="6"/>
  <c r="BF210" i="6"/>
  <c r="T210" i="6"/>
  <c r="R210" i="6"/>
  <c r="P210" i="6"/>
  <c r="BK210" i="6"/>
  <c r="J210" i="6"/>
  <c r="BE210" i="6" s="1"/>
  <c r="BI209" i="6"/>
  <c r="BH209" i="6"/>
  <c r="BG209" i="6"/>
  <c r="BF209" i="6"/>
  <c r="T209" i="6"/>
  <c r="R209" i="6"/>
  <c r="P209" i="6"/>
  <c r="BK209" i="6"/>
  <c r="J209" i="6"/>
  <c r="BE209" i="6" s="1"/>
  <c r="BI208" i="6"/>
  <c r="BH208" i="6"/>
  <c r="BG208" i="6"/>
  <c r="BF208" i="6"/>
  <c r="T208" i="6"/>
  <c r="R208" i="6"/>
  <c r="P208" i="6"/>
  <c r="BK208" i="6"/>
  <c r="J208" i="6"/>
  <c r="BE208" i="6" s="1"/>
  <c r="BI207" i="6"/>
  <c r="BH207" i="6"/>
  <c r="BG207" i="6"/>
  <c r="BF207" i="6"/>
  <c r="T207" i="6"/>
  <c r="R207" i="6"/>
  <c r="P207" i="6"/>
  <c r="BK207" i="6"/>
  <c r="J207" i="6"/>
  <c r="BE207" i="6" s="1"/>
  <c r="BI206" i="6"/>
  <c r="BH206" i="6"/>
  <c r="BG206" i="6"/>
  <c r="BF206" i="6"/>
  <c r="T206" i="6"/>
  <c r="R206" i="6"/>
  <c r="P206" i="6"/>
  <c r="BK206" i="6"/>
  <c r="J206" i="6"/>
  <c r="BE206" i="6" s="1"/>
  <c r="BI205" i="6"/>
  <c r="BH205" i="6"/>
  <c r="BG205" i="6"/>
  <c r="BF205" i="6"/>
  <c r="T205" i="6"/>
  <c r="R205" i="6"/>
  <c r="P205" i="6"/>
  <c r="BK205" i="6"/>
  <c r="J205" i="6"/>
  <c r="BE205" i="6" s="1"/>
  <c r="BI204" i="6"/>
  <c r="BH204" i="6"/>
  <c r="BG204" i="6"/>
  <c r="BF204" i="6"/>
  <c r="T204" i="6"/>
  <c r="R204" i="6"/>
  <c r="P204" i="6"/>
  <c r="BK204" i="6"/>
  <c r="J204" i="6"/>
  <c r="BE204" i="6" s="1"/>
  <c r="BI203" i="6"/>
  <c r="BH203" i="6"/>
  <c r="BG203" i="6"/>
  <c r="BF203" i="6"/>
  <c r="T203" i="6"/>
  <c r="R203" i="6"/>
  <c r="P203" i="6"/>
  <c r="BK203" i="6"/>
  <c r="J203" i="6"/>
  <c r="BE203" i="6" s="1"/>
  <c r="BI202" i="6"/>
  <c r="BH202" i="6"/>
  <c r="BG202" i="6"/>
  <c r="BF202" i="6"/>
  <c r="T202" i="6"/>
  <c r="R202" i="6"/>
  <c r="P202" i="6"/>
  <c r="BK202" i="6"/>
  <c r="J202" i="6"/>
  <c r="BE202" i="6" s="1"/>
  <c r="BI201" i="6"/>
  <c r="BH201" i="6"/>
  <c r="BG201" i="6"/>
  <c r="BF201" i="6"/>
  <c r="T201" i="6"/>
  <c r="R201" i="6"/>
  <c r="P201" i="6"/>
  <c r="BK201" i="6"/>
  <c r="J201" i="6"/>
  <c r="BE201" i="6" s="1"/>
  <c r="BI200" i="6"/>
  <c r="BH200" i="6"/>
  <c r="BG200" i="6"/>
  <c r="BF200" i="6"/>
  <c r="T200" i="6"/>
  <c r="R200" i="6"/>
  <c r="P200" i="6"/>
  <c r="BK200" i="6"/>
  <c r="J200" i="6"/>
  <c r="BE200" i="6" s="1"/>
  <c r="BI199" i="6"/>
  <c r="BH199" i="6"/>
  <c r="BG199" i="6"/>
  <c r="BF199" i="6"/>
  <c r="T199" i="6"/>
  <c r="R199" i="6"/>
  <c r="P199" i="6"/>
  <c r="BK199" i="6"/>
  <c r="J199" i="6"/>
  <c r="BE199" i="6" s="1"/>
  <c r="BI198" i="6"/>
  <c r="BH198" i="6"/>
  <c r="BG198" i="6"/>
  <c r="BF198" i="6"/>
  <c r="T198" i="6"/>
  <c r="R198" i="6"/>
  <c r="P198" i="6"/>
  <c r="BK198" i="6"/>
  <c r="J198" i="6"/>
  <c r="BE198" i="6" s="1"/>
  <c r="BI197" i="6"/>
  <c r="BH197" i="6"/>
  <c r="BG197" i="6"/>
  <c r="BF197" i="6"/>
  <c r="T197" i="6"/>
  <c r="R197" i="6"/>
  <c r="P197" i="6"/>
  <c r="BK197" i="6"/>
  <c r="J197" i="6"/>
  <c r="BE197" i="6" s="1"/>
  <c r="BI196" i="6"/>
  <c r="BH196" i="6"/>
  <c r="BG196" i="6"/>
  <c r="BF196" i="6"/>
  <c r="T196" i="6"/>
  <c r="R196" i="6"/>
  <c r="P196" i="6"/>
  <c r="BK196" i="6"/>
  <c r="J196" i="6"/>
  <c r="BE196" i="6" s="1"/>
  <c r="BI195" i="6"/>
  <c r="BH195" i="6"/>
  <c r="BG195" i="6"/>
  <c r="BF195" i="6"/>
  <c r="T195" i="6"/>
  <c r="R195" i="6"/>
  <c r="P195" i="6"/>
  <c r="BK195" i="6"/>
  <c r="J195" i="6"/>
  <c r="BE195" i="6" s="1"/>
  <c r="BI194" i="6"/>
  <c r="BH194" i="6"/>
  <c r="BG194" i="6"/>
  <c r="BF194" i="6"/>
  <c r="T194" i="6"/>
  <c r="T193" i="6" s="1"/>
  <c r="R194" i="6"/>
  <c r="P194" i="6"/>
  <c r="BK194" i="6"/>
  <c r="J194" i="6"/>
  <c r="BE194" i="6" s="1"/>
  <c r="BI192" i="6"/>
  <c r="BH192" i="6"/>
  <c r="BG192" i="6"/>
  <c r="BF192" i="6"/>
  <c r="BE192" i="6"/>
  <c r="T192" i="6"/>
  <c r="R192" i="6"/>
  <c r="P192" i="6"/>
  <c r="BK192" i="6"/>
  <c r="J192" i="6"/>
  <c r="BI191" i="6"/>
  <c r="BH191" i="6"/>
  <c r="BG191" i="6"/>
  <c r="BF191" i="6"/>
  <c r="T191" i="6"/>
  <c r="R191" i="6"/>
  <c r="P191" i="6"/>
  <c r="BK191" i="6"/>
  <c r="J191" i="6"/>
  <c r="BE191" i="6" s="1"/>
  <c r="BI182" i="6"/>
  <c r="BH182" i="6"/>
  <c r="BG182" i="6"/>
  <c r="BF182" i="6"/>
  <c r="T182" i="6"/>
  <c r="R182" i="6"/>
  <c r="P182" i="6"/>
  <c r="BK182" i="6"/>
  <c r="J182" i="6"/>
  <c r="BE182" i="6" s="1"/>
  <c r="BI181" i="6"/>
  <c r="BH181" i="6"/>
  <c r="BG181" i="6"/>
  <c r="BF181" i="6"/>
  <c r="BE181" i="6"/>
  <c r="T181" i="6"/>
  <c r="R181" i="6"/>
  <c r="P181" i="6"/>
  <c r="BK181" i="6"/>
  <c r="J181" i="6"/>
  <c r="BI179" i="6"/>
  <c r="BH179" i="6"/>
  <c r="BG179" i="6"/>
  <c r="BF179" i="6"/>
  <c r="BE179" i="6"/>
  <c r="T179" i="6"/>
  <c r="R179" i="6"/>
  <c r="P179" i="6"/>
  <c r="BK179" i="6"/>
  <c r="J179" i="6"/>
  <c r="BI177" i="6"/>
  <c r="BH177" i="6"/>
  <c r="BG177" i="6"/>
  <c r="BF177" i="6"/>
  <c r="T177" i="6"/>
  <c r="R177" i="6"/>
  <c r="P177" i="6"/>
  <c r="BK177" i="6"/>
  <c r="J177" i="6"/>
  <c r="BE177" i="6" s="1"/>
  <c r="BI174" i="6"/>
  <c r="BH174" i="6"/>
  <c r="BG174" i="6"/>
  <c r="BF174" i="6"/>
  <c r="T174" i="6"/>
  <c r="R174" i="6"/>
  <c r="P174" i="6"/>
  <c r="BK174" i="6"/>
  <c r="J174" i="6"/>
  <c r="BE174" i="6" s="1"/>
  <c r="BI172" i="6"/>
  <c r="BH172" i="6"/>
  <c r="BG172" i="6"/>
  <c r="BF172" i="6"/>
  <c r="BE172" i="6"/>
  <c r="T172" i="6"/>
  <c r="R172" i="6"/>
  <c r="P172" i="6"/>
  <c r="BK172" i="6"/>
  <c r="J172" i="6"/>
  <c r="BI171" i="6"/>
  <c r="BH171" i="6"/>
  <c r="BG171" i="6"/>
  <c r="BF171" i="6"/>
  <c r="BE171" i="6"/>
  <c r="T171" i="6"/>
  <c r="R171" i="6"/>
  <c r="P171" i="6"/>
  <c r="BK171" i="6"/>
  <c r="J171" i="6"/>
  <c r="BI169" i="6"/>
  <c r="BH169" i="6"/>
  <c r="BG169" i="6"/>
  <c r="BF169" i="6"/>
  <c r="T169" i="6"/>
  <c r="R169" i="6"/>
  <c r="P169" i="6"/>
  <c r="BK169" i="6"/>
  <c r="J169" i="6"/>
  <c r="BE169" i="6" s="1"/>
  <c r="BI168" i="6"/>
  <c r="BH168" i="6"/>
  <c r="BG168" i="6"/>
  <c r="BF168" i="6"/>
  <c r="T168" i="6"/>
  <c r="R168" i="6"/>
  <c r="R167" i="6" s="1"/>
  <c r="P168" i="6"/>
  <c r="P167" i="6" s="1"/>
  <c r="BK168" i="6"/>
  <c r="J168" i="6"/>
  <c r="BE168" i="6" s="1"/>
  <c r="BI166" i="6"/>
  <c r="BH166" i="6"/>
  <c r="BG166" i="6"/>
  <c r="BF166" i="6"/>
  <c r="T166" i="6"/>
  <c r="R166" i="6"/>
  <c r="P166" i="6"/>
  <c r="BK166" i="6"/>
  <c r="J166" i="6"/>
  <c r="BE166" i="6" s="1"/>
  <c r="BI165" i="6"/>
  <c r="BH165" i="6"/>
  <c r="BG165" i="6"/>
  <c r="BF165" i="6"/>
  <c r="T165" i="6"/>
  <c r="R165" i="6"/>
  <c r="P165" i="6"/>
  <c r="BK165" i="6"/>
  <c r="J165" i="6"/>
  <c r="BE165" i="6" s="1"/>
  <c r="BI163" i="6"/>
  <c r="BH163" i="6"/>
  <c r="BG163" i="6"/>
  <c r="BF163" i="6"/>
  <c r="T163" i="6"/>
  <c r="R163" i="6"/>
  <c r="P163" i="6"/>
  <c r="BK163" i="6"/>
  <c r="J163" i="6"/>
  <c r="BE163" i="6" s="1"/>
  <c r="BI162" i="6"/>
  <c r="BH162" i="6"/>
  <c r="BG162" i="6"/>
  <c r="BF162" i="6"/>
  <c r="T162" i="6"/>
  <c r="R162" i="6"/>
  <c r="P162" i="6"/>
  <c r="BK162" i="6"/>
  <c r="J162" i="6"/>
  <c r="BE162" i="6" s="1"/>
  <c r="BI161" i="6"/>
  <c r="BH161" i="6"/>
  <c r="BG161" i="6"/>
  <c r="BF161" i="6"/>
  <c r="T161" i="6"/>
  <c r="R161" i="6"/>
  <c r="P161" i="6"/>
  <c r="BK161" i="6"/>
  <c r="J161" i="6"/>
  <c r="BE161" i="6" s="1"/>
  <c r="BI160" i="6"/>
  <c r="BH160" i="6"/>
  <c r="BG160" i="6"/>
  <c r="BF160" i="6"/>
  <c r="T160" i="6"/>
  <c r="R160" i="6"/>
  <c r="P160" i="6"/>
  <c r="BK160" i="6"/>
  <c r="J160" i="6"/>
  <c r="BE160" i="6" s="1"/>
  <c r="BI159" i="6"/>
  <c r="BH159" i="6"/>
  <c r="BG159" i="6"/>
  <c r="BF159" i="6"/>
  <c r="T159" i="6"/>
  <c r="R159" i="6"/>
  <c r="P159" i="6"/>
  <c r="BK159" i="6"/>
  <c r="J159" i="6"/>
  <c r="BE159" i="6" s="1"/>
  <c r="BI158" i="6"/>
  <c r="BH158" i="6"/>
  <c r="BG158" i="6"/>
  <c r="BF158" i="6"/>
  <c r="T158" i="6"/>
  <c r="R158" i="6"/>
  <c r="P158" i="6"/>
  <c r="BK158" i="6"/>
  <c r="J158" i="6"/>
  <c r="BE158" i="6" s="1"/>
  <c r="BI157" i="6"/>
  <c r="BH157" i="6"/>
  <c r="BG157" i="6"/>
  <c r="BF157" i="6"/>
  <c r="BE157" i="6"/>
  <c r="T157" i="6"/>
  <c r="R157" i="6"/>
  <c r="P157" i="6"/>
  <c r="BK157" i="6"/>
  <c r="J157" i="6"/>
  <c r="BI155" i="6"/>
  <c r="BH155" i="6"/>
  <c r="BG155" i="6"/>
  <c r="BF155" i="6"/>
  <c r="T155" i="6"/>
  <c r="R155" i="6"/>
  <c r="P155" i="6"/>
  <c r="BK155" i="6"/>
  <c r="J155" i="6"/>
  <c r="BE155" i="6" s="1"/>
  <c r="BI154" i="6"/>
  <c r="BH154" i="6"/>
  <c r="BG154" i="6"/>
  <c r="BF154" i="6"/>
  <c r="T154" i="6"/>
  <c r="R154" i="6"/>
  <c r="P154" i="6"/>
  <c r="BK154" i="6"/>
  <c r="J154" i="6"/>
  <c r="BE154" i="6" s="1"/>
  <c r="BI153" i="6"/>
  <c r="BH153" i="6"/>
  <c r="BG153" i="6"/>
  <c r="BF153" i="6"/>
  <c r="T153" i="6"/>
  <c r="R153" i="6"/>
  <c r="P153" i="6"/>
  <c r="BK153" i="6"/>
  <c r="J153" i="6"/>
  <c r="BE153" i="6" s="1"/>
  <c r="BI151" i="6"/>
  <c r="BH151" i="6"/>
  <c r="BG151" i="6"/>
  <c r="BF151" i="6"/>
  <c r="T151" i="6"/>
  <c r="R151" i="6"/>
  <c r="P151" i="6"/>
  <c r="BK151" i="6"/>
  <c r="J151" i="6"/>
  <c r="BE151" i="6" s="1"/>
  <c r="BI150" i="6"/>
  <c r="BH150" i="6"/>
  <c r="BG150" i="6"/>
  <c r="BF150" i="6"/>
  <c r="BE150" i="6"/>
  <c r="T150" i="6"/>
  <c r="R150" i="6"/>
  <c r="P150" i="6"/>
  <c r="BK150" i="6"/>
  <c r="J150" i="6"/>
  <c r="BI149" i="6"/>
  <c r="BH149" i="6"/>
  <c r="BG149" i="6"/>
  <c r="BF149" i="6"/>
  <c r="BE149" i="6"/>
  <c r="T149" i="6"/>
  <c r="R149" i="6"/>
  <c r="P149" i="6"/>
  <c r="BK149" i="6"/>
  <c r="J149" i="6"/>
  <c r="BI143" i="6"/>
  <c r="BH143" i="6"/>
  <c r="BG143" i="6"/>
  <c r="BF143" i="6"/>
  <c r="T143" i="6"/>
  <c r="R143" i="6"/>
  <c r="P143" i="6"/>
  <c r="BK143" i="6"/>
  <c r="J143" i="6"/>
  <c r="BE143" i="6" s="1"/>
  <c r="BI142" i="6"/>
  <c r="BH142" i="6"/>
  <c r="BG142" i="6"/>
  <c r="BF142" i="6"/>
  <c r="T142" i="6"/>
  <c r="R142" i="6"/>
  <c r="P142" i="6"/>
  <c r="BK142" i="6"/>
  <c r="J142" i="6"/>
  <c r="BE142" i="6" s="1"/>
  <c r="BI141" i="6"/>
  <c r="BH141" i="6"/>
  <c r="BG141" i="6"/>
  <c r="BF141" i="6"/>
  <c r="BE141" i="6"/>
  <c r="T141" i="6"/>
  <c r="R141" i="6"/>
  <c r="P141" i="6"/>
  <c r="BK141" i="6"/>
  <c r="J141" i="6"/>
  <c r="BI140" i="6"/>
  <c r="BH140" i="6"/>
  <c r="BG140" i="6"/>
  <c r="BF140" i="6"/>
  <c r="BE140" i="6"/>
  <c r="T140" i="6"/>
  <c r="R140" i="6"/>
  <c r="P140" i="6"/>
  <c r="BK140" i="6"/>
  <c r="J140" i="6"/>
  <c r="BI139" i="6"/>
  <c r="BH139" i="6"/>
  <c r="BG139" i="6"/>
  <c r="BF139" i="6"/>
  <c r="T139" i="6"/>
  <c r="R139" i="6"/>
  <c r="P139" i="6"/>
  <c r="BK139" i="6"/>
  <c r="J139" i="6"/>
  <c r="BE139" i="6" s="1"/>
  <c r="BI134" i="6"/>
  <c r="BH134" i="6"/>
  <c r="BG134" i="6"/>
  <c r="BF134" i="6"/>
  <c r="T134" i="6"/>
  <c r="R134" i="6"/>
  <c r="P134" i="6"/>
  <c r="BK134" i="6"/>
  <c r="J134" i="6"/>
  <c r="BE134" i="6" s="1"/>
  <c r="BI133" i="6"/>
  <c r="BH133" i="6"/>
  <c r="BG133" i="6"/>
  <c r="BF133" i="6"/>
  <c r="BE133" i="6"/>
  <c r="T133" i="6"/>
  <c r="R133" i="6"/>
  <c r="P133" i="6"/>
  <c r="BK133" i="6"/>
  <c r="J133" i="6"/>
  <c r="BI132" i="6"/>
  <c r="BH132" i="6"/>
  <c r="BG132" i="6"/>
  <c r="BF132" i="6"/>
  <c r="BE132" i="6"/>
  <c r="T132" i="6"/>
  <c r="R132" i="6"/>
  <c r="P132" i="6"/>
  <c r="BK132" i="6"/>
  <c r="J132" i="6"/>
  <c r="BI131" i="6"/>
  <c r="BH131" i="6"/>
  <c r="BG131" i="6"/>
  <c r="BF131" i="6"/>
  <c r="T131" i="6"/>
  <c r="R131" i="6"/>
  <c r="P131" i="6"/>
  <c r="BK131" i="6"/>
  <c r="J131" i="6"/>
  <c r="BE131" i="6" s="1"/>
  <c r="BI130" i="6"/>
  <c r="BH130" i="6"/>
  <c r="BG130" i="6"/>
  <c r="BF130" i="6"/>
  <c r="T130" i="6"/>
  <c r="R130" i="6"/>
  <c r="P130" i="6"/>
  <c r="BK130" i="6"/>
  <c r="J130" i="6"/>
  <c r="BE130" i="6" s="1"/>
  <c r="BI126" i="6"/>
  <c r="BH126" i="6"/>
  <c r="BG126" i="6"/>
  <c r="BF126" i="6"/>
  <c r="BE126" i="6"/>
  <c r="T126" i="6"/>
  <c r="R126" i="6"/>
  <c r="P126" i="6"/>
  <c r="BK126" i="6"/>
  <c r="J126" i="6"/>
  <c r="BI125" i="6"/>
  <c r="BH125" i="6"/>
  <c r="BG125" i="6"/>
  <c r="BF125" i="6"/>
  <c r="BE125" i="6"/>
  <c r="T125" i="6"/>
  <c r="R125" i="6"/>
  <c r="P125" i="6"/>
  <c r="BK125" i="6"/>
  <c r="J125" i="6"/>
  <c r="BI124" i="6"/>
  <c r="BH124" i="6"/>
  <c r="BG124" i="6"/>
  <c r="BF124" i="6"/>
  <c r="T124" i="6"/>
  <c r="R124" i="6"/>
  <c r="P124" i="6"/>
  <c r="BK124" i="6"/>
  <c r="J124" i="6"/>
  <c r="BE124" i="6" s="1"/>
  <c r="BI123" i="6"/>
  <c r="BH123" i="6"/>
  <c r="BG123" i="6"/>
  <c r="BF123" i="6"/>
  <c r="T123" i="6"/>
  <c r="R123" i="6"/>
  <c r="P123" i="6"/>
  <c r="BK123" i="6"/>
  <c r="J123" i="6"/>
  <c r="BE123" i="6" s="1"/>
  <c r="BI119" i="6"/>
  <c r="BH119" i="6"/>
  <c r="BG119" i="6"/>
  <c r="BF119" i="6"/>
  <c r="BE119" i="6"/>
  <c r="T119" i="6"/>
  <c r="T118" i="6" s="1"/>
  <c r="R119" i="6"/>
  <c r="P119" i="6"/>
  <c r="BK119" i="6"/>
  <c r="J119" i="6"/>
  <c r="BI116" i="6"/>
  <c r="BH116" i="6"/>
  <c r="BG116" i="6"/>
  <c r="BF116" i="6"/>
  <c r="BE116" i="6"/>
  <c r="T116" i="6"/>
  <c r="T115" i="6" s="1"/>
  <c r="R116" i="6"/>
  <c r="R115" i="6" s="1"/>
  <c r="P116" i="6"/>
  <c r="P115" i="6" s="1"/>
  <c r="BK116" i="6"/>
  <c r="BK115" i="6" s="1"/>
  <c r="J115" i="6" s="1"/>
  <c r="J61" i="6" s="1"/>
  <c r="J116" i="6"/>
  <c r="BI114" i="6"/>
  <c r="BH114" i="6"/>
  <c r="BG114" i="6"/>
  <c r="BF114" i="6"/>
  <c r="T114" i="6"/>
  <c r="R114" i="6"/>
  <c r="P114" i="6"/>
  <c r="BK114" i="6"/>
  <c r="J114" i="6"/>
  <c r="BE114" i="6" s="1"/>
  <c r="BI112" i="6"/>
  <c r="BH112" i="6"/>
  <c r="BG112" i="6"/>
  <c r="BF112" i="6"/>
  <c r="T112" i="6"/>
  <c r="R112" i="6"/>
  <c r="P112" i="6"/>
  <c r="BK112" i="6"/>
  <c r="J112" i="6"/>
  <c r="BE112" i="6" s="1"/>
  <c r="BI111" i="6"/>
  <c r="BH111" i="6"/>
  <c r="BG111" i="6"/>
  <c r="BF111" i="6"/>
  <c r="T111" i="6"/>
  <c r="T110" i="6" s="1"/>
  <c r="R111" i="6"/>
  <c r="P111" i="6"/>
  <c r="BK111" i="6"/>
  <c r="J111" i="6"/>
  <c r="BE111" i="6" s="1"/>
  <c r="BI109" i="6"/>
  <c r="BH109" i="6"/>
  <c r="BG109" i="6"/>
  <c r="BF109" i="6"/>
  <c r="T109" i="6"/>
  <c r="R109" i="6"/>
  <c r="P109" i="6"/>
  <c r="BK109" i="6"/>
  <c r="J109" i="6"/>
  <c r="BE109" i="6" s="1"/>
  <c r="BI108" i="6"/>
  <c r="BH108" i="6"/>
  <c r="BG108" i="6"/>
  <c r="BF108" i="6"/>
  <c r="BE108" i="6"/>
  <c r="T108" i="6"/>
  <c r="R108" i="6"/>
  <c r="P108" i="6"/>
  <c r="BK108" i="6"/>
  <c r="J108" i="6"/>
  <c r="BI107" i="6"/>
  <c r="BH107" i="6"/>
  <c r="BG107" i="6"/>
  <c r="BF107" i="6"/>
  <c r="T107" i="6"/>
  <c r="R107" i="6"/>
  <c r="P107" i="6"/>
  <c r="BK107" i="6"/>
  <c r="J107" i="6"/>
  <c r="BE107" i="6" s="1"/>
  <c r="BI106" i="6"/>
  <c r="BH106" i="6"/>
  <c r="BG106" i="6"/>
  <c r="BF106" i="6"/>
  <c r="T106" i="6"/>
  <c r="R106" i="6"/>
  <c r="P106" i="6"/>
  <c r="BK106" i="6"/>
  <c r="J106" i="6"/>
  <c r="BE106" i="6" s="1"/>
  <c r="BI105" i="6"/>
  <c r="BH105" i="6"/>
  <c r="BG105" i="6"/>
  <c r="BF105" i="6"/>
  <c r="T105" i="6"/>
  <c r="R105" i="6"/>
  <c r="P105" i="6"/>
  <c r="BK105" i="6"/>
  <c r="J105" i="6"/>
  <c r="BE105" i="6" s="1"/>
  <c r="BI104" i="6"/>
  <c r="BH104" i="6"/>
  <c r="BG104" i="6"/>
  <c r="BF104" i="6"/>
  <c r="BE104" i="6"/>
  <c r="T104" i="6"/>
  <c r="R104" i="6"/>
  <c r="P104" i="6"/>
  <c r="BK104" i="6"/>
  <c r="J104" i="6"/>
  <c r="BI103" i="6"/>
  <c r="BH103" i="6"/>
  <c r="BG103" i="6"/>
  <c r="BF103" i="6"/>
  <c r="T103" i="6"/>
  <c r="R103" i="6"/>
  <c r="P103" i="6"/>
  <c r="BK103" i="6"/>
  <c r="J103" i="6"/>
  <c r="BE103" i="6" s="1"/>
  <c r="BI102" i="6"/>
  <c r="BH102" i="6"/>
  <c r="BG102" i="6"/>
  <c r="BF102" i="6"/>
  <c r="T102" i="6"/>
  <c r="R102" i="6"/>
  <c r="P102" i="6"/>
  <c r="BK102" i="6"/>
  <c r="J102" i="6"/>
  <c r="BE102" i="6" s="1"/>
  <c r="BI101" i="6"/>
  <c r="BH101" i="6"/>
  <c r="BG101" i="6"/>
  <c r="BF101" i="6"/>
  <c r="T101" i="6"/>
  <c r="R101" i="6"/>
  <c r="P101" i="6"/>
  <c r="BK101" i="6"/>
  <c r="J101" i="6"/>
  <c r="BE101" i="6" s="1"/>
  <c r="BI100" i="6"/>
  <c r="BH100" i="6"/>
  <c r="BG100" i="6"/>
  <c r="BF100" i="6"/>
  <c r="BE100" i="6"/>
  <c r="T100" i="6"/>
  <c r="R100" i="6"/>
  <c r="P100" i="6"/>
  <c r="BK100" i="6"/>
  <c r="J100" i="6"/>
  <c r="BI99" i="6"/>
  <c r="BH99" i="6"/>
  <c r="BG99" i="6"/>
  <c r="BF99" i="6"/>
  <c r="T99" i="6"/>
  <c r="R99" i="6"/>
  <c r="P99" i="6"/>
  <c r="BK99" i="6"/>
  <c r="J99" i="6"/>
  <c r="BE99" i="6" s="1"/>
  <c r="BI98" i="6"/>
  <c r="BH98" i="6"/>
  <c r="BG98" i="6"/>
  <c r="BF98" i="6"/>
  <c r="T98" i="6"/>
  <c r="R98" i="6"/>
  <c r="P98" i="6"/>
  <c r="BK98" i="6"/>
  <c r="J98" i="6"/>
  <c r="BE98" i="6" s="1"/>
  <c r="BI95" i="6"/>
  <c r="BH95" i="6"/>
  <c r="BG95" i="6"/>
  <c r="BF95" i="6"/>
  <c r="T95" i="6"/>
  <c r="T94" i="6" s="1"/>
  <c r="T93" i="6" s="1"/>
  <c r="T92" i="6" s="1"/>
  <c r="R95" i="6"/>
  <c r="R94" i="6" s="1"/>
  <c r="P95" i="6"/>
  <c r="BK95" i="6"/>
  <c r="J95" i="6"/>
  <c r="BE95" i="6" s="1"/>
  <c r="J87" i="6"/>
  <c r="F85" i="6"/>
  <c r="E83" i="6"/>
  <c r="J51" i="6"/>
  <c r="F49" i="6"/>
  <c r="E47" i="6"/>
  <c r="J18" i="6"/>
  <c r="E18" i="6"/>
  <c r="F88" i="6" s="1"/>
  <c r="J17" i="6"/>
  <c r="J15" i="6"/>
  <c r="E15" i="6"/>
  <c r="F87" i="6" s="1"/>
  <c r="J14" i="6"/>
  <c r="J12" i="6"/>
  <c r="J49" i="6" s="1"/>
  <c r="E7" i="6"/>
  <c r="E81" i="6" s="1"/>
  <c r="BK327" i="5"/>
  <c r="J327" i="5" s="1"/>
  <c r="J70" i="5" s="1"/>
  <c r="AY55" i="1"/>
  <c r="AX55" i="1"/>
  <c r="BI328" i="5"/>
  <c r="BH328" i="5"/>
  <c r="BG328" i="5"/>
  <c r="BF328" i="5"/>
  <c r="T328" i="5"/>
  <c r="T327" i="5" s="1"/>
  <c r="R328" i="5"/>
  <c r="R327" i="5" s="1"/>
  <c r="P328" i="5"/>
  <c r="P327" i="5" s="1"/>
  <c r="BK328" i="5"/>
  <c r="J328" i="5"/>
  <c r="BE328" i="5" s="1"/>
  <c r="BI325" i="5"/>
  <c r="BH325" i="5"/>
  <c r="BG325" i="5"/>
  <c r="BF325" i="5"/>
  <c r="T325" i="5"/>
  <c r="R325" i="5"/>
  <c r="P325" i="5"/>
  <c r="BK325" i="5"/>
  <c r="J325" i="5"/>
  <c r="BE325" i="5" s="1"/>
  <c r="BI324" i="5"/>
  <c r="BH324" i="5"/>
  <c r="BG324" i="5"/>
  <c r="BF324" i="5"/>
  <c r="T324" i="5"/>
  <c r="R324" i="5"/>
  <c r="P324" i="5"/>
  <c r="BK324" i="5"/>
  <c r="J324" i="5"/>
  <c r="BE324" i="5" s="1"/>
  <c r="BI322" i="5"/>
  <c r="BH322" i="5"/>
  <c r="BG322" i="5"/>
  <c r="BF322" i="5"/>
  <c r="BE322" i="5"/>
  <c r="T322" i="5"/>
  <c r="R322" i="5"/>
  <c r="P322" i="5"/>
  <c r="BK322" i="5"/>
  <c r="J322" i="5"/>
  <c r="BI319" i="5"/>
  <c r="BH319" i="5"/>
  <c r="BG319" i="5"/>
  <c r="BF319" i="5"/>
  <c r="T319" i="5"/>
  <c r="R319" i="5"/>
  <c r="P319" i="5"/>
  <c r="BK319" i="5"/>
  <c r="J319" i="5"/>
  <c r="BE319" i="5" s="1"/>
  <c r="BI318" i="5"/>
  <c r="BH318" i="5"/>
  <c r="BG318" i="5"/>
  <c r="BF318" i="5"/>
  <c r="T318" i="5"/>
  <c r="R318" i="5"/>
  <c r="P318" i="5"/>
  <c r="BK318" i="5"/>
  <c r="J318" i="5"/>
  <c r="BE318" i="5" s="1"/>
  <c r="BI316" i="5"/>
  <c r="BH316" i="5"/>
  <c r="BG316" i="5"/>
  <c r="BF316" i="5"/>
  <c r="T316" i="5"/>
  <c r="R316" i="5"/>
  <c r="P316" i="5"/>
  <c r="BK316" i="5"/>
  <c r="J316" i="5"/>
  <c r="BE316" i="5" s="1"/>
  <c r="BI315" i="5"/>
  <c r="BH315" i="5"/>
  <c r="BG315" i="5"/>
  <c r="BF315" i="5"/>
  <c r="T315" i="5"/>
  <c r="R315" i="5"/>
  <c r="P315" i="5"/>
  <c r="BK315" i="5"/>
  <c r="J315" i="5"/>
  <c r="BE315" i="5" s="1"/>
  <c r="BI313" i="5"/>
  <c r="BH313" i="5"/>
  <c r="BG313" i="5"/>
  <c r="BF313" i="5"/>
  <c r="T313" i="5"/>
  <c r="R313" i="5"/>
  <c r="P313" i="5"/>
  <c r="BK313" i="5"/>
  <c r="J313" i="5"/>
  <c r="BE313" i="5" s="1"/>
  <c r="BI312" i="5"/>
  <c r="BH312" i="5"/>
  <c r="BG312" i="5"/>
  <c r="BF312" i="5"/>
  <c r="T312" i="5"/>
  <c r="R312" i="5"/>
  <c r="P312" i="5"/>
  <c r="BK312" i="5"/>
  <c r="J312" i="5"/>
  <c r="BE312" i="5" s="1"/>
  <c r="BI311" i="5"/>
  <c r="BH311" i="5"/>
  <c r="BG311" i="5"/>
  <c r="BF311" i="5"/>
  <c r="T311" i="5"/>
  <c r="R311" i="5"/>
  <c r="P311" i="5"/>
  <c r="BK311" i="5"/>
  <c r="J311" i="5"/>
  <c r="BE311" i="5" s="1"/>
  <c r="BI309" i="5"/>
  <c r="BH309" i="5"/>
  <c r="BG309" i="5"/>
  <c r="BF309" i="5"/>
  <c r="BE309" i="5"/>
  <c r="T309" i="5"/>
  <c r="R309" i="5"/>
  <c r="P309" i="5"/>
  <c r="BK309" i="5"/>
  <c r="J309" i="5"/>
  <c r="BI307" i="5"/>
  <c r="BH307" i="5"/>
  <c r="BG307" i="5"/>
  <c r="BF307" i="5"/>
  <c r="T307" i="5"/>
  <c r="R307" i="5"/>
  <c r="P307" i="5"/>
  <c r="BK307" i="5"/>
  <c r="J307" i="5"/>
  <c r="BE307" i="5" s="1"/>
  <c r="BI296" i="5"/>
  <c r="BH296" i="5"/>
  <c r="BG296" i="5"/>
  <c r="BF296" i="5"/>
  <c r="T296" i="5"/>
  <c r="R296" i="5"/>
  <c r="P296" i="5"/>
  <c r="BK296" i="5"/>
  <c r="J296" i="5"/>
  <c r="BE296" i="5" s="1"/>
  <c r="BI295" i="5"/>
  <c r="BH295" i="5"/>
  <c r="BG295" i="5"/>
  <c r="BF295" i="5"/>
  <c r="BE295" i="5"/>
  <c r="T295" i="5"/>
  <c r="R295" i="5"/>
  <c r="P295" i="5"/>
  <c r="BK295" i="5"/>
  <c r="J295" i="5"/>
  <c r="BI294" i="5"/>
  <c r="BH294" i="5"/>
  <c r="BG294" i="5"/>
  <c r="BF294" i="5"/>
  <c r="BE294" i="5"/>
  <c r="T294" i="5"/>
  <c r="R294" i="5"/>
  <c r="P294" i="5"/>
  <c r="BK294" i="5"/>
  <c r="J294" i="5"/>
  <c r="BI293" i="5"/>
  <c r="BH293" i="5"/>
  <c r="BG293" i="5"/>
  <c r="BF293" i="5"/>
  <c r="T293" i="5"/>
  <c r="R293" i="5"/>
  <c r="P293" i="5"/>
  <c r="BK293" i="5"/>
  <c r="J293" i="5"/>
  <c r="BE293" i="5" s="1"/>
  <c r="BI292" i="5"/>
  <c r="BH292" i="5"/>
  <c r="BG292" i="5"/>
  <c r="BF292" i="5"/>
  <c r="T292" i="5"/>
  <c r="R292" i="5"/>
  <c r="P292" i="5"/>
  <c r="BK292" i="5"/>
  <c r="J292" i="5"/>
  <c r="BE292" i="5" s="1"/>
  <c r="BI291" i="5"/>
  <c r="BH291" i="5"/>
  <c r="BG291" i="5"/>
  <c r="BF291" i="5"/>
  <c r="BE291" i="5"/>
  <c r="T291" i="5"/>
  <c r="R291" i="5"/>
  <c r="P291" i="5"/>
  <c r="BK291" i="5"/>
  <c r="J291" i="5"/>
  <c r="BI288" i="5"/>
  <c r="BH288" i="5"/>
  <c r="BG288" i="5"/>
  <c r="BF288" i="5"/>
  <c r="BE288" i="5"/>
  <c r="T288" i="5"/>
  <c r="R288" i="5"/>
  <c r="P288" i="5"/>
  <c r="BK288" i="5"/>
  <c r="J288" i="5"/>
  <c r="BI287" i="5"/>
  <c r="BH287" i="5"/>
  <c r="BG287" i="5"/>
  <c r="BF287" i="5"/>
  <c r="T287" i="5"/>
  <c r="R287" i="5"/>
  <c r="P287" i="5"/>
  <c r="BK287" i="5"/>
  <c r="J287" i="5"/>
  <c r="BE287" i="5" s="1"/>
  <c r="BI286" i="5"/>
  <c r="BH286" i="5"/>
  <c r="BG286" i="5"/>
  <c r="BF286" i="5"/>
  <c r="T286" i="5"/>
  <c r="R286" i="5"/>
  <c r="P286" i="5"/>
  <c r="BK286" i="5"/>
  <c r="J286" i="5"/>
  <c r="BE286" i="5" s="1"/>
  <c r="BI284" i="5"/>
  <c r="BH284" i="5"/>
  <c r="BG284" i="5"/>
  <c r="BF284" i="5"/>
  <c r="BE284" i="5"/>
  <c r="T284" i="5"/>
  <c r="R284" i="5"/>
  <c r="P284" i="5"/>
  <c r="BK284" i="5"/>
  <c r="J284" i="5"/>
  <c r="BI282" i="5"/>
  <c r="BH282" i="5"/>
  <c r="BG282" i="5"/>
  <c r="BF282" i="5"/>
  <c r="BE282" i="5"/>
  <c r="T282" i="5"/>
  <c r="R282" i="5"/>
  <c r="P282" i="5"/>
  <c r="BK282" i="5"/>
  <c r="J282" i="5"/>
  <c r="BI281" i="5"/>
  <c r="BH281" i="5"/>
  <c r="BG281" i="5"/>
  <c r="BF281" i="5"/>
  <c r="T281" i="5"/>
  <c r="R281" i="5"/>
  <c r="P281" i="5"/>
  <c r="BK281" i="5"/>
  <c r="J281" i="5"/>
  <c r="BE281" i="5" s="1"/>
  <c r="BI278" i="5"/>
  <c r="BH278" i="5"/>
  <c r="BG278" i="5"/>
  <c r="BF278" i="5"/>
  <c r="T278" i="5"/>
  <c r="R278" i="5"/>
  <c r="P278" i="5"/>
  <c r="BK278" i="5"/>
  <c r="J278" i="5"/>
  <c r="BE278" i="5" s="1"/>
  <c r="BI277" i="5"/>
  <c r="BH277" i="5"/>
  <c r="BG277" i="5"/>
  <c r="BF277" i="5"/>
  <c r="BE277" i="5"/>
  <c r="T277" i="5"/>
  <c r="R277" i="5"/>
  <c r="P277" i="5"/>
  <c r="BK277" i="5"/>
  <c r="J277" i="5"/>
  <c r="BI276" i="5"/>
  <c r="BH276" i="5"/>
  <c r="BG276" i="5"/>
  <c r="BF276" i="5"/>
  <c r="BE276" i="5"/>
  <c r="T276" i="5"/>
  <c r="R276" i="5"/>
  <c r="P276" i="5"/>
  <c r="BK276" i="5"/>
  <c r="J276" i="5"/>
  <c r="BI275" i="5"/>
  <c r="BH275" i="5"/>
  <c r="BG275" i="5"/>
  <c r="BF275" i="5"/>
  <c r="T275" i="5"/>
  <c r="R275" i="5"/>
  <c r="P275" i="5"/>
  <c r="BK275" i="5"/>
  <c r="J275" i="5"/>
  <c r="BE275" i="5" s="1"/>
  <c r="BI274" i="5"/>
  <c r="BH274" i="5"/>
  <c r="BG274" i="5"/>
  <c r="BF274" i="5"/>
  <c r="T274" i="5"/>
  <c r="R274" i="5"/>
  <c r="P274" i="5"/>
  <c r="BK274" i="5"/>
  <c r="J274" i="5"/>
  <c r="BE274" i="5" s="1"/>
  <c r="BI273" i="5"/>
  <c r="BH273" i="5"/>
  <c r="BG273" i="5"/>
  <c r="BF273" i="5"/>
  <c r="BE273" i="5"/>
  <c r="T273" i="5"/>
  <c r="R273" i="5"/>
  <c r="P273" i="5"/>
  <c r="BK273" i="5"/>
  <c r="J273" i="5"/>
  <c r="BI272" i="5"/>
  <c r="BH272" i="5"/>
  <c r="BG272" i="5"/>
  <c r="BF272" i="5"/>
  <c r="BE272" i="5"/>
  <c r="T272" i="5"/>
  <c r="R272" i="5"/>
  <c r="P272" i="5"/>
  <c r="BK272" i="5"/>
  <c r="J272" i="5"/>
  <c r="BI271" i="5"/>
  <c r="BH271" i="5"/>
  <c r="BG271" i="5"/>
  <c r="BF271" i="5"/>
  <c r="T271" i="5"/>
  <c r="R271" i="5"/>
  <c r="P271" i="5"/>
  <c r="BK271" i="5"/>
  <c r="J271" i="5"/>
  <c r="BE271" i="5" s="1"/>
  <c r="BI270" i="5"/>
  <c r="BH270" i="5"/>
  <c r="BG270" i="5"/>
  <c r="BF270" i="5"/>
  <c r="T270" i="5"/>
  <c r="R270" i="5"/>
  <c r="P270" i="5"/>
  <c r="BK270" i="5"/>
  <c r="J270" i="5"/>
  <c r="BE270" i="5" s="1"/>
  <c r="BI269" i="5"/>
  <c r="BH269" i="5"/>
  <c r="BG269" i="5"/>
  <c r="BF269" i="5"/>
  <c r="BE269" i="5"/>
  <c r="T269" i="5"/>
  <c r="R269" i="5"/>
  <c r="P269" i="5"/>
  <c r="BK269" i="5"/>
  <c r="J269" i="5"/>
  <c r="BI268" i="5"/>
  <c r="BH268" i="5"/>
  <c r="BG268" i="5"/>
  <c r="BF268" i="5"/>
  <c r="BE268" i="5"/>
  <c r="T268" i="5"/>
  <c r="R268" i="5"/>
  <c r="P268" i="5"/>
  <c r="BK268" i="5"/>
  <c r="J268" i="5"/>
  <c r="BI267" i="5"/>
  <c r="BH267" i="5"/>
  <c r="BG267" i="5"/>
  <c r="BF267" i="5"/>
  <c r="T267" i="5"/>
  <c r="R267" i="5"/>
  <c r="P267" i="5"/>
  <c r="BK267" i="5"/>
  <c r="J267" i="5"/>
  <c r="BE267" i="5" s="1"/>
  <c r="BI266" i="5"/>
  <c r="BH266" i="5"/>
  <c r="BG266" i="5"/>
  <c r="BF266" i="5"/>
  <c r="T266" i="5"/>
  <c r="R266" i="5"/>
  <c r="P266" i="5"/>
  <c r="BK266" i="5"/>
  <c r="J266" i="5"/>
  <c r="BE266" i="5" s="1"/>
  <c r="BI265" i="5"/>
  <c r="BH265" i="5"/>
  <c r="BG265" i="5"/>
  <c r="BF265" i="5"/>
  <c r="BE265" i="5"/>
  <c r="T265" i="5"/>
  <c r="R265" i="5"/>
  <c r="P265" i="5"/>
  <c r="BK265" i="5"/>
  <c r="J265" i="5"/>
  <c r="BI262" i="5"/>
  <c r="BH262" i="5"/>
  <c r="BG262" i="5"/>
  <c r="BF262" i="5"/>
  <c r="BE262" i="5"/>
  <c r="T262" i="5"/>
  <c r="R262" i="5"/>
  <c r="P262" i="5"/>
  <c r="BK262" i="5"/>
  <c r="J262" i="5"/>
  <c r="BI261" i="5"/>
  <c r="BH261" i="5"/>
  <c r="BG261" i="5"/>
  <c r="BF261" i="5"/>
  <c r="T261" i="5"/>
  <c r="R261" i="5"/>
  <c r="P261" i="5"/>
  <c r="BK261" i="5"/>
  <c r="J261" i="5"/>
  <c r="BE261" i="5" s="1"/>
  <c r="BI260" i="5"/>
  <c r="BH260" i="5"/>
  <c r="BG260" i="5"/>
  <c r="BF260" i="5"/>
  <c r="T260" i="5"/>
  <c r="R260" i="5"/>
  <c r="P260" i="5"/>
  <c r="BK260" i="5"/>
  <c r="J260" i="5"/>
  <c r="BE260" i="5" s="1"/>
  <c r="BI259" i="5"/>
  <c r="BH259" i="5"/>
  <c r="BG259" i="5"/>
  <c r="BF259" i="5"/>
  <c r="BE259" i="5"/>
  <c r="T259" i="5"/>
  <c r="R259" i="5"/>
  <c r="P259" i="5"/>
  <c r="BK259" i="5"/>
  <c r="J259" i="5"/>
  <c r="BI258" i="5"/>
  <c r="BH258" i="5"/>
  <c r="BG258" i="5"/>
  <c r="BF258" i="5"/>
  <c r="BE258" i="5"/>
  <c r="T258" i="5"/>
  <c r="R258" i="5"/>
  <c r="P258" i="5"/>
  <c r="BK258" i="5"/>
  <c r="J258" i="5"/>
  <c r="BI257" i="5"/>
  <c r="BH257" i="5"/>
  <c r="BG257" i="5"/>
  <c r="BF257" i="5"/>
  <c r="T257" i="5"/>
  <c r="R257" i="5"/>
  <c r="P257" i="5"/>
  <c r="BK257" i="5"/>
  <c r="J257" i="5"/>
  <c r="BE257" i="5" s="1"/>
  <c r="BI256" i="5"/>
  <c r="BH256" i="5"/>
  <c r="BG256" i="5"/>
  <c r="BF256" i="5"/>
  <c r="T256" i="5"/>
  <c r="R256" i="5"/>
  <c r="P256" i="5"/>
  <c r="BK256" i="5"/>
  <c r="J256" i="5"/>
  <c r="BE256" i="5" s="1"/>
  <c r="BI255" i="5"/>
  <c r="BH255" i="5"/>
  <c r="BG255" i="5"/>
  <c r="BF255" i="5"/>
  <c r="BE255" i="5"/>
  <c r="T255" i="5"/>
  <c r="R255" i="5"/>
  <c r="P255" i="5"/>
  <c r="BK255" i="5"/>
  <c r="J255" i="5"/>
  <c r="BI254" i="5"/>
  <c r="BH254" i="5"/>
  <c r="BG254" i="5"/>
  <c r="BF254" i="5"/>
  <c r="BE254" i="5"/>
  <c r="T254" i="5"/>
  <c r="R254" i="5"/>
  <c r="P254" i="5"/>
  <c r="BK254" i="5"/>
  <c r="J254" i="5"/>
  <c r="BI253" i="5"/>
  <c r="BH253" i="5"/>
  <c r="BG253" i="5"/>
  <c r="BF253" i="5"/>
  <c r="T253" i="5"/>
  <c r="R253" i="5"/>
  <c r="P253" i="5"/>
  <c r="BK253" i="5"/>
  <c r="J253" i="5"/>
  <c r="BE253" i="5" s="1"/>
  <c r="BI252" i="5"/>
  <c r="BH252" i="5"/>
  <c r="BG252" i="5"/>
  <c r="BF252" i="5"/>
  <c r="T252" i="5"/>
  <c r="R252" i="5"/>
  <c r="P252" i="5"/>
  <c r="BK252" i="5"/>
  <c r="J252" i="5"/>
  <c r="BE252" i="5" s="1"/>
  <c r="BI251" i="5"/>
  <c r="BH251" i="5"/>
  <c r="BG251" i="5"/>
  <c r="BF251" i="5"/>
  <c r="BE251" i="5"/>
  <c r="T251" i="5"/>
  <c r="R251" i="5"/>
  <c r="P251" i="5"/>
  <c r="BK251" i="5"/>
  <c r="J251" i="5"/>
  <c r="BI250" i="5"/>
  <c r="BH250" i="5"/>
  <c r="BG250" i="5"/>
  <c r="BF250" i="5"/>
  <c r="BE250" i="5"/>
  <c r="T250" i="5"/>
  <c r="R250" i="5"/>
  <c r="P250" i="5"/>
  <c r="BK250" i="5"/>
  <c r="J250" i="5"/>
  <c r="BI249" i="5"/>
  <c r="BH249" i="5"/>
  <c r="BG249" i="5"/>
  <c r="BF249" i="5"/>
  <c r="T249" i="5"/>
  <c r="R249" i="5"/>
  <c r="P249" i="5"/>
  <c r="BK249" i="5"/>
  <c r="J249" i="5"/>
  <c r="BE249" i="5" s="1"/>
  <c r="BI248" i="5"/>
  <c r="BH248" i="5"/>
  <c r="BG248" i="5"/>
  <c r="BF248" i="5"/>
  <c r="BE248" i="5"/>
  <c r="T248" i="5"/>
  <c r="R248" i="5"/>
  <c r="P248" i="5"/>
  <c r="BK248" i="5"/>
  <c r="J248" i="5"/>
  <c r="BI247" i="5"/>
  <c r="BH247" i="5"/>
  <c r="BG247" i="5"/>
  <c r="BF247" i="5"/>
  <c r="BE247" i="5"/>
  <c r="T247" i="5"/>
  <c r="R247" i="5"/>
  <c r="P247" i="5"/>
  <c r="BK247" i="5"/>
  <c r="J247" i="5"/>
  <c r="BI244" i="5"/>
  <c r="BH244" i="5"/>
  <c r="BG244" i="5"/>
  <c r="BF244" i="5"/>
  <c r="BE244" i="5"/>
  <c r="T244" i="5"/>
  <c r="R244" i="5"/>
  <c r="P244" i="5"/>
  <c r="BK244" i="5"/>
  <c r="J244" i="5"/>
  <c r="BI241" i="5"/>
  <c r="BH241" i="5"/>
  <c r="BG241" i="5"/>
  <c r="BF241" i="5"/>
  <c r="T241" i="5"/>
  <c r="R241" i="5"/>
  <c r="P241" i="5"/>
  <c r="BK241" i="5"/>
  <c r="J241" i="5"/>
  <c r="BE241" i="5" s="1"/>
  <c r="BI238" i="5"/>
  <c r="BH238" i="5"/>
  <c r="BG238" i="5"/>
  <c r="BF238" i="5"/>
  <c r="BE238" i="5"/>
  <c r="T238" i="5"/>
  <c r="R238" i="5"/>
  <c r="R237" i="5" s="1"/>
  <c r="P238" i="5"/>
  <c r="P237" i="5" s="1"/>
  <c r="BK238" i="5"/>
  <c r="J238" i="5"/>
  <c r="BI236" i="5"/>
  <c r="BH236" i="5"/>
  <c r="BG236" i="5"/>
  <c r="BF236" i="5"/>
  <c r="T236" i="5"/>
  <c r="R236" i="5"/>
  <c r="P236" i="5"/>
  <c r="BK236" i="5"/>
  <c r="J236" i="5"/>
  <c r="BE236" i="5" s="1"/>
  <c r="BI235" i="5"/>
  <c r="BH235" i="5"/>
  <c r="BG235" i="5"/>
  <c r="BF235" i="5"/>
  <c r="T235" i="5"/>
  <c r="R235" i="5"/>
  <c r="P235" i="5"/>
  <c r="BK235" i="5"/>
  <c r="J235" i="5"/>
  <c r="BE235" i="5" s="1"/>
  <c r="BI234" i="5"/>
  <c r="BH234" i="5"/>
  <c r="BG234" i="5"/>
  <c r="BF234" i="5"/>
  <c r="T234" i="5"/>
  <c r="R234" i="5"/>
  <c r="P234" i="5"/>
  <c r="BK234" i="5"/>
  <c r="J234" i="5"/>
  <c r="BE234" i="5" s="1"/>
  <c r="BI233" i="5"/>
  <c r="BH233" i="5"/>
  <c r="BG233" i="5"/>
  <c r="BF233" i="5"/>
  <c r="T233" i="5"/>
  <c r="R233" i="5"/>
  <c r="P233" i="5"/>
  <c r="BK233" i="5"/>
  <c r="J233" i="5"/>
  <c r="BE233" i="5" s="1"/>
  <c r="BI232" i="5"/>
  <c r="BH232" i="5"/>
  <c r="BG232" i="5"/>
  <c r="BF232" i="5"/>
  <c r="T232" i="5"/>
  <c r="R232" i="5"/>
  <c r="P232" i="5"/>
  <c r="BK232" i="5"/>
  <c r="J232" i="5"/>
  <c r="BE232" i="5" s="1"/>
  <c r="BI231" i="5"/>
  <c r="BH231" i="5"/>
  <c r="BG231" i="5"/>
  <c r="BF231" i="5"/>
  <c r="T231" i="5"/>
  <c r="R231" i="5"/>
  <c r="P231" i="5"/>
  <c r="BK231" i="5"/>
  <c r="J231" i="5"/>
  <c r="BE231" i="5" s="1"/>
  <c r="BI230" i="5"/>
  <c r="BH230" i="5"/>
  <c r="BG230" i="5"/>
  <c r="BF230" i="5"/>
  <c r="T230" i="5"/>
  <c r="R230" i="5"/>
  <c r="P230" i="5"/>
  <c r="BK230" i="5"/>
  <c r="J230" i="5"/>
  <c r="BE230" i="5" s="1"/>
  <c r="BI229" i="5"/>
  <c r="BH229" i="5"/>
  <c r="BG229" i="5"/>
  <c r="BF229" i="5"/>
  <c r="T229" i="5"/>
  <c r="R229" i="5"/>
  <c r="P229" i="5"/>
  <c r="BK229" i="5"/>
  <c r="J229" i="5"/>
  <c r="BE229" i="5" s="1"/>
  <c r="BI228" i="5"/>
  <c r="BH228" i="5"/>
  <c r="BG228" i="5"/>
  <c r="BF228" i="5"/>
  <c r="T228" i="5"/>
  <c r="R228" i="5"/>
  <c r="P228" i="5"/>
  <c r="BK228" i="5"/>
  <c r="J228" i="5"/>
  <c r="BE228" i="5" s="1"/>
  <c r="BI227" i="5"/>
  <c r="BH227" i="5"/>
  <c r="BG227" i="5"/>
  <c r="BF227" i="5"/>
  <c r="T227" i="5"/>
  <c r="R227" i="5"/>
  <c r="P227" i="5"/>
  <c r="BK227" i="5"/>
  <c r="J227" i="5"/>
  <c r="BE227" i="5" s="1"/>
  <c r="BI225" i="5"/>
  <c r="BH225" i="5"/>
  <c r="BG225" i="5"/>
  <c r="BF225" i="5"/>
  <c r="T225" i="5"/>
  <c r="R225" i="5"/>
  <c r="P225" i="5"/>
  <c r="BK225" i="5"/>
  <c r="J225" i="5"/>
  <c r="BE225" i="5" s="1"/>
  <c r="BI223" i="5"/>
  <c r="BH223" i="5"/>
  <c r="BG223" i="5"/>
  <c r="BF223" i="5"/>
  <c r="T223" i="5"/>
  <c r="R223" i="5"/>
  <c r="P223" i="5"/>
  <c r="BK223" i="5"/>
  <c r="J223" i="5"/>
  <c r="BE223" i="5" s="1"/>
  <c r="BI221" i="5"/>
  <c r="BH221" i="5"/>
  <c r="BG221" i="5"/>
  <c r="BF221" i="5"/>
  <c r="T221" i="5"/>
  <c r="R221" i="5"/>
  <c r="P221" i="5"/>
  <c r="BK221" i="5"/>
  <c r="J221" i="5"/>
  <c r="BE221" i="5" s="1"/>
  <c r="BI220" i="5"/>
  <c r="BH220" i="5"/>
  <c r="BG220" i="5"/>
  <c r="BF220" i="5"/>
  <c r="T220" i="5"/>
  <c r="R220" i="5"/>
  <c r="P220" i="5"/>
  <c r="BK220" i="5"/>
  <c r="J220" i="5"/>
  <c r="BE220" i="5" s="1"/>
  <c r="BI219" i="5"/>
  <c r="BH219" i="5"/>
  <c r="BG219" i="5"/>
  <c r="BF219" i="5"/>
  <c r="T219" i="5"/>
  <c r="R219" i="5"/>
  <c r="P219" i="5"/>
  <c r="BK219" i="5"/>
  <c r="J219" i="5"/>
  <c r="BE219" i="5" s="1"/>
  <c r="BI218" i="5"/>
  <c r="BH218" i="5"/>
  <c r="BG218" i="5"/>
  <c r="BF218" i="5"/>
  <c r="T218" i="5"/>
  <c r="R218" i="5"/>
  <c r="P218" i="5"/>
  <c r="BK218" i="5"/>
  <c r="J218" i="5"/>
  <c r="BE218" i="5" s="1"/>
  <c r="BI217" i="5"/>
  <c r="BH217" i="5"/>
  <c r="BG217" i="5"/>
  <c r="BF217" i="5"/>
  <c r="T217" i="5"/>
  <c r="R217" i="5"/>
  <c r="P217" i="5"/>
  <c r="BK217" i="5"/>
  <c r="J217" i="5"/>
  <c r="BE217" i="5" s="1"/>
  <c r="BI216" i="5"/>
  <c r="BH216" i="5"/>
  <c r="BG216" i="5"/>
  <c r="BF216" i="5"/>
  <c r="T216" i="5"/>
  <c r="R216" i="5"/>
  <c r="P216" i="5"/>
  <c r="BK216" i="5"/>
  <c r="J216" i="5"/>
  <c r="BE216" i="5" s="1"/>
  <c r="BI215" i="5"/>
  <c r="BH215" i="5"/>
  <c r="BG215" i="5"/>
  <c r="BF215" i="5"/>
  <c r="T215" i="5"/>
  <c r="R215" i="5"/>
  <c r="P215" i="5"/>
  <c r="BK215" i="5"/>
  <c r="J215" i="5"/>
  <c r="BE215" i="5" s="1"/>
  <c r="BI214" i="5"/>
  <c r="BH214" i="5"/>
  <c r="BG214" i="5"/>
  <c r="BF214" i="5"/>
  <c r="T214" i="5"/>
  <c r="R214" i="5"/>
  <c r="P214" i="5"/>
  <c r="BK214" i="5"/>
  <c r="J214" i="5"/>
  <c r="BE214" i="5" s="1"/>
  <c r="BI213" i="5"/>
  <c r="BH213" i="5"/>
  <c r="BG213" i="5"/>
  <c r="BF213" i="5"/>
  <c r="T213" i="5"/>
  <c r="R213" i="5"/>
  <c r="P213" i="5"/>
  <c r="BK213" i="5"/>
  <c r="J213" i="5"/>
  <c r="BE213" i="5" s="1"/>
  <c r="BI212" i="5"/>
  <c r="BH212" i="5"/>
  <c r="BG212" i="5"/>
  <c r="BF212" i="5"/>
  <c r="T212" i="5"/>
  <c r="R212" i="5"/>
  <c r="P212" i="5"/>
  <c r="BK212" i="5"/>
  <c r="J212" i="5"/>
  <c r="BE212" i="5" s="1"/>
  <c r="BI209" i="5"/>
  <c r="BH209" i="5"/>
  <c r="BG209" i="5"/>
  <c r="BF209" i="5"/>
  <c r="T209" i="5"/>
  <c r="R209" i="5"/>
  <c r="P209" i="5"/>
  <c r="BK209" i="5"/>
  <c r="J209" i="5"/>
  <c r="BE209" i="5" s="1"/>
  <c r="BI208" i="5"/>
  <c r="BH208" i="5"/>
  <c r="BG208" i="5"/>
  <c r="BF208" i="5"/>
  <c r="T208" i="5"/>
  <c r="R208" i="5"/>
  <c r="P208" i="5"/>
  <c r="BK208" i="5"/>
  <c r="J208" i="5"/>
  <c r="BE208" i="5" s="1"/>
  <c r="BI207" i="5"/>
  <c r="BH207" i="5"/>
  <c r="BG207" i="5"/>
  <c r="BF207" i="5"/>
  <c r="T207" i="5"/>
  <c r="R207" i="5"/>
  <c r="P207" i="5"/>
  <c r="BK207" i="5"/>
  <c r="J207" i="5"/>
  <c r="BE207" i="5" s="1"/>
  <c r="BI206" i="5"/>
  <c r="BH206" i="5"/>
  <c r="BG206" i="5"/>
  <c r="BF206" i="5"/>
  <c r="T206" i="5"/>
  <c r="R206" i="5"/>
  <c r="P206" i="5"/>
  <c r="BK206" i="5"/>
  <c r="J206" i="5"/>
  <c r="BE206" i="5" s="1"/>
  <c r="BI204" i="5"/>
  <c r="BH204" i="5"/>
  <c r="BG204" i="5"/>
  <c r="BF204" i="5"/>
  <c r="BE204" i="5"/>
  <c r="T204" i="5"/>
  <c r="R204" i="5"/>
  <c r="P204" i="5"/>
  <c r="BK204" i="5"/>
  <c r="J204" i="5"/>
  <c r="BI202" i="5"/>
  <c r="BH202" i="5"/>
  <c r="BG202" i="5"/>
  <c r="BF202" i="5"/>
  <c r="T202" i="5"/>
  <c r="R202" i="5"/>
  <c r="P202" i="5"/>
  <c r="BK202" i="5"/>
  <c r="J202" i="5"/>
  <c r="BE202" i="5" s="1"/>
  <c r="BI201" i="5"/>
  <c r="BH201" i="5"/>
  <c r="BG201" i="5"/>
  <c r="BF201" i="5"/>
  <c r="BE201" i="5"/>
  <c r="T201" i="5"/>
  <c r="R201" i="5"/>
  <c r="P201" i="5"/>
  <c r="BK201" i="5"/>
  <c r="J201" i="5"/>
  <c r="BI200" i="5"/>
  <c r="BH200" i="5"/>
  <c r="BG200" i="5"/>
  <c r="BF200" i="5"/>
  <c r="BE200" i="5"/>
  <c r="T200" i="5"/>
  <c r="R200" i="5"/>
  <c r="P200" i="5"/>
  <c r="BK200" i="5"/>
  <c r="J200" i="5"/>
  <c r="BI199" i="5"/>
  <c r="BH199" i="5"/>
  <c r="BG199" i="5"/>
  <c r="BF199" i="5"/>
  <c r="BE199" i="5"/>
  <c r="T199" i="5"/>
  <c r="R199" i="5"/>
  <c r="P199" i="5"/>
  <c r="BK199" i="5"/>
  <c r="J199" i="5"/>
  <c r="BI198" i="5"/>
  <c r="BH198" i="5"/>
  <c r="BG198" i="5"/>
  <c r="BF198" i="5"/>
  <c r="T198" i="5"/>
  <c r="R198" i="5"/>
  <c r="P198" i="5"/>
  <c r="BK198" i="5"/>
  <c r="J198" i="5"/>
  <c r="BE198" i="5" s="1"/>
  <c r="BI196" i="5"/>
  <c r="BH196" i="5"/>
  <c r="BG196" i="5"/>
  <c r="BF196" i="5"/>
  <c r="BE196" i="5"/>
  <c r="T196" i="5"/>
  <c r="R196" i="5"/>
  <c r="P196" i="5"/>
  <c r="BK196" i="5"/>
  <c r="J196" i="5"/>
  <c r="BI195" i="5"/>
  <c r="BH195" i="5"/>
  <c r="BG195" i="5"/>
  <c r="BF195" i="5"/>
  <c r="BE195" i="5"/>
  <c r="T195" i="5"/>
  <c r="R195" i="5"/>
  <c r="P195" i="5"/>
  <c r="BK195" i="5"/>
  <c r="J195" i="5"/>
  <c r="BI194" i="5"/>
  <c r="BH194" i="5"/>
  <c r="BG194" i="5"/>
  <c r="BF194" i="5"/>
  <c r="BE194" i="5"/>
  <c r="T194" i="5"/>
  <c r="R194" i="5"/>
  <c r="P194" i="5"/>
  <c r="BK194" i="5"/>
  <c r="J194" i="5"/>
  <c r="BI193" i="5"/>
  <c r="BH193" i="5"/>
  <c r="BG193" i="5"/>
  <c r="BF193" i="5"/>
  <c r="T193" i="5"/>
  <c r="R193" i="5"/>
  <c r="P193" i="5"/>
  <c r="BK193" i="5"/>
  <c r="J193" i="5"/>
  <c r="BE193" i="5" s="1"/>
  <c r="BI191" i="5"/>
  <c r="BH191" i="5"/>
  <c r="BG191" i="5"/>
  <c r="BF191" i="5"/>
  <c r="BE191" i="5"/>
  <c r="T191" i="5"/>
  <c r="R191" i="5"/>
  <c r="P191" i="5"/>
  <c r="BK191" i="5"/>
  <c r="J191" i="5"/>
  <c r="BI189" i="5"/>
  <c r="BH189" i="5"/>
  <c r="BG189" i="5"/>
  <c r="BF189" i="5"/>
  <c r="BE189" i="5"/>
  <c r="T189" i="5"/>
  <c r="R189" i="5"/>
  <c r="P189" i="5"/>
  <c r="BK189" i="5"/>
  <c r="J189" i="5"/>
  <c r="BI187" i="5"/>
  <c r="BH187" i="5"/>
  <c r="BG187" i="5"/>
  <c r="BF187" i="5"/>
  <c r="BE187" i="5"/>
  <c r="T187" i="5"/>
  <c r="R187" i="5"/>
  <c r="P187" i="5"/>
  <c r="BK187" i="5"/>
  <c r="J187" i="5"/>
  <c r="BI186" i="5"/>
  <c r="BH186" i="5"/>
  <c r="BG186" i="5"/>
  <c r="BF186" i="5"/>
  <c r="T186" i="5"/>
  <c r="R186" i="5"/>
  <c r="P186" i="5"/>
  <c r="BK186" i="5"/>
  <c r="J186" i="5"/>
  <c r="BE186" i="5" s="1"/>
  <c r="BI185" i="5"/>
  <c r="BH185" i="5"/>
  <c r="BG185" i="5"/>
  <c r="BF185" i="5"/>
  <c r="BE185" i="5"/>
  <c r="T185" i="5"/>
  <c r="R185" i="5"/>
  <c r="P185" i="5"/>
  <c r="BK185" i="5"/>
  <c r="J185" i="5"/>
  <c r="BI184" i="5"/>
  <c r="BH184" i="5"/>
  <c r="BG184" i="5"/>
  <c r="BF184" i="5"/>
  <c r="BE184" i="5"/>
  <c r="T184" i="5"/>
  <c r="R184" i="5"/>
  <c r="P184" i="5"/>
  <c r="BK184" i="5"/>
  <c r="J184" i="5"/>
  <c r="BI183" i="5"/>
  <c r="BH183" i="5"/>
  <c r="BG183" i="5"/>
  <c r="BF183" i="5"/>
  <c r="BE183" i="5"/>
  <c r="T183" i="5"/>
  <c r="R183" i="5"/>
  <c r="P183" i="5"/>
  <c r="BK183" i="5"/>
  <c r="J183" i="5"/>
  <c r="BI181" i="5"/>
  <c r="BH181" i="5"/>
  <c r="BG181" i="5"/>
  <c r="BF181" i="5"/>
  <c r="T181" i="5"/>
  <c r="R181" i="5"/>
  <c r="P181" i="5"/>
  <c r="BK181" i="5"/>
  <c r="J181" i="5"/>
  <c r="BE181" i="5" s="1"/>
  <c r="BI180" i="5"/>
  <c r="BH180" i="5"/>
  <c r="BG180" i="5"/>
  <c r="BF180" i="5"/>
  <c r="BE180" i="5"/>
  <c r="T180" i="5"/>
  <c r="R180" i="5"/>
  <c r="P180" i="5"/>
  <c r="BK180" i="5"/>
  <c r="J180" i="5"/>
  <c r="BI179" i="5"/>
  <c r="BH179" i="5"/>
  <c r="BG179" i="5"/>
  <c r="BF179" i="5"/>
  <c r="BE179" i="5"/>
  <c r="T179" i="5"/>
  <c r="R179" i="5"/>
  <c r="P179" i="5"/>
  <c r="BK179" i="5"/>
  <c r="J179" i="5"/>
  <c r="BI178" i="5"/>
  <c r="BH178" i="5"/>
  <c r="BG178" i="5"/>
  <c r="BF178" i="5"/>
  <c r="BE178" i="5"/>
  <c r="T178" i="5"/>
  <c r="R178" i="5"/>
  <c r="P178" i="5"/>
  <c r="BK178" i="5"/>
  <c r="J178" i="5"/>
  <c r="BI176" i="5"/>
  <c r="BH176" i="5"/>
  <c r="BG176" i="5"/>
  <c r="BF176" i="5"/>
  <c r="T176" i="5"/>
  <c r="R176" i="5"/>
  <c r="P176" i="5"/>
  <c r="BK176" i="5"/>
  <c r="J176" i="5"/>
  <c r="BE176" i="5" s="1"/>
  <c r="BI174" i="5"/>
  <c r="BH174" i="5"/>
  <c r="BG174" i="5"/>
  <c r="BF174" i="5"/>
  <c r="BE174" i="5"/>
  <c r="T174" i="5"/>
  <c r="R174" i="5"/>
  <c r="R173" i="5" s="1"/>
  <c r="P174" i="5"/>
  <c r="P173" i="5" s="1"/>
  <c r="BK174" i="5"/>
  <c r="J174" i="5"/>
  <c r="BI172" i="5"/>
  <c r="BH172" i="5"/>
  <c r="BG172" i="5"/>
  <c r="BF172" i="5"/>
  <c r="T172" i="5"/>
  <c r="R172" i="5"/>
  <c r="P172" i="5"/>
  <c r="BK172" i="5"/>
  <c r="J172" i="5"/>
  <c r="BE172" i="5" s="1"/>
  <c r="BI171" i="5"/>
  <c r="BH171" i="5"/>
  <c r="BG171" i="5"/>
  <c r="BF171" i="5"/>
  <c r="T171" i="5"/>
  <c r="R171" i="5"/>
  <c r="P171" i="5"/>
  <c r="BK171" i="5"/>
  <c r="J171" i="5"/>
  <c r="BE171" i="5" s="1"/>
  <c r="BI170" i="5"/>
  <c r="BH170" i="5"/>
  <c r="BG170" i="5"/>
  <c r="BF170" i="5"/>
  <c r="T170" i="5"/>
  <c r="R170" i="5"/>
  <c r="P170" i="5"/>
  <c r="BK170" i="5"/>
  <c r="J170" i="5"/>
  <c r="BE170" i="5" s="1"/>
  <c r="BI169" i="5"/>
  <c r="BH169" i="5"/>
  <c r="BG169" i="5"/>
  <c r="BF169" i="5"/>
  <c r="T169" i="5"/>
  <c r="R169" i="5"/>
  <c r="P169" i="5"/>
  <c r="BK169" i="5"/>
  <c r="J169" i="5"/>
  <c r="BE169" i="5" s="1"/>
  <c r="BI168" i="5"/>
  <c r="BH168" i="5"/>
  <c r="BG168" i="5"/>
  <c r="BF168" i="5"/>
  <c r="T168" i="5"/>
  <c r="R168" i="5"/>
  <c r="P168" i="5"/>
  <c r="BK168" i="5"/>
  <c r="J168" i="5"/>
  <c r="BE168" i="5" s="1"/>
  <c r="BI167" i="5"/>
  <c r="BH167" i="5"/>
  <c r="BG167" i="5"/>
  <c r="BF167" i="5"/>
  <c r="T167" i="5"/>
  <c r="R167" i="5"/>
  <c r="P167" i="5"/>
  <c r="BK167" i="5"/>
  <c r="J167" i="5"/>
  <c r="BE167" i="5" s="1"/>
  <c r="BI166" i="5"/>
  <c r="BH166" i="5"/>
  <c r="BG166" i="5"/>
  <c r="BF166" i="5"/>
  <c r="T166" i="5"/>
  <c r="R166" i="5"/>
  <c r="P166" i="5"/>
  <c r="BK166" i="5"/>
  <c r="J166" i="5"/>
  <c r="BE166" i="5" s="1"/>
  <c r="BI164" i="5"/>
  <c r="BH164" i="5"/>
  <c r="BG164" i="5"/>
  <c r="BF164" i="5"/>
  <c r="T164" i="5"/>
  <c r="R164" i="5"/>
  <c r="P164" i="5"/>
  <c r="BK164" i="5"/>
  <c r="J164" i="5"/>
  <c r="BE164" i="5" s="1"/>
  <c r="BI156" i="5"/>
  <c r="BH156" i="5"/>
  <c r="BG156" i="5"/>
  <c r="BF156" i="5"/>
  <c r="T156" i="5"/>
  <c r="R156" i="5"/>
  <c r="P156" i="5"/>
  <c r="BK156" i="5"/>
  <c r="J156" i="5"/>
  <c r="BE156" i="5" s="1"/>
  <c r="BI155" i="5"/>
  <c r="BH155" i="5"/>
  <c r="BG155" i="5"/>
  <c r="BF155" i="5"/>
  <c r="T155" i="5"/>
  <c r="R155" i="5"/>
  <c r="P155" i="5"/>
  <c r="BK155" i="5"/>
  <c r="J155" i="5"/>
  <c r="BE155" i="5" s="1"/>
  <c r="BI153" i="5"/>
  <c r="BH153" i="5"/>
  <c r="BG153" i="5"/>
  <c r="BF153" i="5"/>
  <c r="T153" i="5"/>
  <c r="R153" i="5"/>
  <c r="P153" i="5"/>
  <c r="BK153" i="5"/>
  <c r="J153" i="5"/>
  <c r="BE153" i="5" s="1"/>
  <c r="BI152" i="5"/>
  <c r="BH152" i="5"/>
  <c r="BG152" i="5"/>
  <c r="BF152" i="5"/>
  <c r="T152" i="5"/>
  <c r="R152" i="5"/>
  <c r="P152" i="5"/>
  <c r="BK152" i="5"/>
  <c r="J152" i="5"/>
  <c r="BE152" i="5" s="1"/>
  <c r="BI151" i="5"/>
  <c r="BH151" i="5"/>
  <c r="BG151" i="5"/>
  <c r="BF151" i="5"/>
  <c r="T151" i="5"/>
  <c r="R151" i="5"/>
  <c r="P151" i="5"/>
  <c r="BK151" i="5"/>
  <c r="J151" i="5"/>
  <c r="BE151" i="5" s="1"/>
  <c r="BI150" i="5"/>
  <c r="BH150" i="5"/>
  <c r="BG150" i="5"/>
  <c r="BF150" i="5"/>
  <c r="T150" i="5"/>
  <c r="R150" i="5"/>
  <c r="P150" i="5"/>
  <c r="BK150" i="5"/>
  <c r="J150" i="5"/>
  <c r="BE150" i="5" s="1"/>
  <c r="BI146" i="5"/>
  <c r="BH146" i="5"/>
  <c r="BG146" i="5"/>
  <c r="BF146" i="5"/>
  <c r="T146" i="5"/>
  <c r="R146" i="5"/>
  <c r="P146" i="5"/>
  <c r="BK146" i="5"/>
  <c r="J146" i="5"/>
  <c r="BE146" i="5" s="1"/>
  <c r="BI145" i="5"/>
  <c r="BH145" i="5"/>
  <c r="BG145" i="5"/>
  <c r="BF145" i="5"/>
  <c r="T145" i="5"/>
  <c r="R145" i="5"/>
  <c r="P145" i="5"/>
  <c r="BK145" i="5"/>
  <c r="J145" i="5"/>
  <c r="BE145" i="5" s="1"/>
  <c r="BI144" i="5"/>
  <c r="BH144" i="5"/>
  <c r="BG144" i="5"/>
  <c r="BF144" i="5"/>
  <c r="T144" i="5"/>
  <c r="R144" i="5"/>
  <c r="P144" i="5"/>
  <c r="BK144" i="5"/>
  <c r="J144" i="5"/>
  <c r="BE144" i="5" s="1"/>
  <c r="BI141" i="5"/>
  <c r="BH141" i="5"/>
  <c r="BG141" i="5"/>
  <c r="BF141" i="5"/>
  <c r="T141" i="5"/>
  <c r="R141" i="5"/>
  <c r="P141" i="5"/>
  <c r="BK141" i="5"/>
  <c r="J141" i="5"/>
  <c r="BE141" i="5" s="1"/>
  <c r="BI140" i="5"/>
  <c r="BH140" i="5"/>
  <c r="BG140" i="5"/>
  <c r="BF140" i="5"/>
  <c r="T140" i="5"/>
  <c r="R140" i="5"/>
  <c r="P140" i="5"/>
  <c r="BK140" i="5"/>
  <c r="J140" i="5"/>
  <c r="BE140" i="5" s="1"/>
  <c r="BI139" i="5"/>
  <c r="BH139" i="5"/>
  <c r="BG139" i="5"/>
  <c r="BF139" i="5"/>
  <c r="T139" i="5"/>
  <c r="R139" i="5"/>
  <c r="P139" i="5"/>
  <c r="BK139" i="5"/>
  <c r="J139" i="5"/>
  <c r="BE139" i="5" s="1"/>
  <c r="BI137" i="5"/>
  <c r="BH137" i="5"/>
  <c r="BG137" i="5"/>
  <c r="BF137" i="5"/>
  <c r="T137" i="5"/>
  <c r="R137" i="5"/>
  <c r="P137" i="5"/>
  <c r="BK137" i="5"/>
  <c r="J137" i="5"/>
  <c r="BE137" i="5" s="1"/>
  <c r="BI133" i="5"/>
  <c r="BH133" i="5"/>
  <c r="BG133" i="5"/>
  <c r="BF133" i="5"/>
  <c r="T133" i="5"/>
  <c r="R133" i="5"/>
  <c r="P133" i="5"/>
  <c r="BK133" i="5"/>
  <c r="J133" i="5"/>
  <c r="BE133" i="5" s="1"/>
  <c r="BI130" i="5"/>
  <c r="BH130" i="5"/>
  <c r="BG130" i="5"/>
  <c r="BF130" i="5"/>
  <c r="T130" i="5"/>
  <c r="R130" i="5"/>
  <c r="P130" i="5"/>
  <c r="BK130" i="5"/>
  <c r="J130" i="5"/>
  <c r="BE130" i="5" s="1"/>
  <c r="BI127" i="5"/>
  <c r="BH127" i="5"/>
  <c r="BG127" i="5"/>
  <c r="BF127" i="5"/>
  <c r="T127" i="5"/>
  <c r="R127" i="5"/>
  <c r="R126" i="5" s="1"/>
  <c r="P127" i="5"/>
  <c r="BK127" i="5"/>
  <c r="J127" i="5"/>
  <c r="BE127" i="5" s="1"/>
  <c r="BI123" i="5"/>
  <c r="BH123" i="5"/>
  <c r="BG123" i="5"/>
  <c r="BF123" i="5"/>
  <c r="T123" i="5"/>
  <c r="R123" i="5"/>
  <c r="P123" i="5"/>
  <c r="BK123" i="5"/>
  <c r="J123" i="5"/>
  <c r="BE123" i="5" s="1"/>
  <c r="BI122" i="5"/>
  <c r="BH122" i="5"/>
  <c r="BG122" i="5"/>
  <c r="BF122" i="5"/>
  <c r="T122" i="5"/>
  <c r="R122" i="5"/>
  <c r="P122" i="5"/>
  <c r="BK122" i="5"/>
  <c r="J122" i="5"/>
  <c r="BE122" i="5" s="1"/>
  <c r="BI121" i="5"/>
  <c r="BH121" i="5"/>
  <c r="BG121" i="5"/>
  <c r="BF121" i="5"/>
  <c r="T121" i="5"/>
  <c r="R121" i="5"/>
  <c r="P121" i="5"/>
  <c r="BK121" i="5"/>
  <c r="J121" i="5"/>
  <c r="BE121" i="5" s="1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BK118" i="5"/>
  <c r="J118" i="5"/>
  <c r="BE118" i="5" s="1"/>
  <c r="BI116" i="5"/>
  <c r="BH116" i="5"/>
  <c r="BG116" i="5"/>
  <c r="BF116" i="5"/>
  <c r="T116" i="5"/>
  <c r="T115" i="5" s="1"/>
  <c r="R116" i="5"/>
  <c r="R115" i="5" s="1"/>
  <c r="P116" i="5"/>
  <c r="P115" i="5" s="1"/>
  <c r="BK116" i="5"/>
  <c r="BK115" i="5" s="1"/>
  <c r="J115" i="5" s="1"/>
  <c r="J61" i="5" s="1"/>
  <c r="J116" i="5"/>
  <c r="BE116" i="5" s="1"/>
  <c r="BI114" i="5"/>
  <c r="BH114" i="5"/>
  <c r="BG114" i="5"/>
  <c r="BF114" i="5"/>
  <c r="T114" i="5"/>
  <c r="R114" i="5"/>
  <c r="P114" i="5"/>
  <c r="BK114" i="5"/>
  <c r="J114" i="5"/>
  <c r="BE114" i="5" s="1"/>
  <c r="BI112" i="5"/>
  <c r="BH112" i="5"/>
  <c r="BG112" i="5"/>
  <c r="BF112" i="5"/>
  <c r="T112" i="5"/>
  <c r="R112" i="5"/>
  <c r="P112" i="5"/>
  <c r="BK112" i="5"/>
  <c r="J112" i="5"/>
  <c r="BE112" i="5" s="1"/>
  <c r="BI111" i="5"/>
  <c r="BH111" i="5"/>
  <c r="BG111" i="5"/>
  <c r="BF111" i="5"/>
  <c r="T111" i="5"/>
  <c r="R111" i="5"/>
  <c r="P111" i="5"/>
  <c r="BK111" i="5"/>
  <c r="J111" i="5"/>
  <c r="BE111" i="5" s="1"/>
  <c r="BI109" i="5"/>
  <c r="BH109" i="5"/>
  <c r="BG109" i="5"/>
  <c r="BF109" i="5"/>
  <c r="BE109" i="5"/>
  <c r="T109" i="5"/>
  <c r="R109" i="5"/>
  <c r="P109" i="5"/>
  <c r="BK109" i="5"/>
  <c r="J109" i="5"/>
  <c r="BI108" i="5"/>
  <c r="BH108" i="5"/>
  <c r="BG108" i="5"/>
  <c r="BF108" i="5"/>
  <c r="T108" i="5"/>
  <c r="R108" i="5"/>
  <c r="P108" i="5"/>
  <c r="BK108" i="5"/>
  <c r="J108" i="5"/>
  <c r="BE108" i="5" s="1"/>
  <c r="BI107" i="5"/>
  <c r="BH107" i="5"/>
  <c r="BG107" i="5"/>
  <c r="BF107" i="5"/>
  <c r="BE107" i="5"/>
  <c r="T107" i="5"/>
  <c r="R107" i="5"/>
  <c r="P107" i="5"/>
  <c r="BK107" i="5"/>
  <c r="J107" i="5"/>
  <c r="BI106" i="5"/>
  <c r="BH106" i="5"/>
  <c r="BG106" i="5"/>
  <c r="BF106" i="5"/>
  <c r="BE106" i="5"/>
  <c r="T106" i="5"/>
  <c r="R106" i="5"/>
  <c r="P106" i="5"/>
  <c r="BK106" i="5"/>
  <c r="J106" i="5"/>
  <c r="BI105" i="5"/>
  <c r="BH105" i="5"/>
  <c r="BG105" i="5"/>
  <c r="BF105" i="5"/>
  <c r="BE105" i="5"/>
  <c r="T105" i="5"/>
  <c r="R105" i="5"/>
  <c r="P105" i="5"/>
  <c r="BK105" i="5"/>
  <c r="J105" i="5"/>
  <c r="BI104" i="5"/>
  <c r="BH104" i="5"/>
  <c r="BG104" i="5"/>
  <c r="BF104" i="5"/>
  <c r="T104" i="5"/>
  <c r="R104" i="5"/>
  <c r="P104" i="5"/>
  <c r="BK104" i="5"/>
  <c r="J104" i="5"/>
  <c r="BE104" i="5" s="1"/>
  <c r="BI103" i="5"/>
  <c r="BH103" i="5"/>
  <c r="BG103" i="5"/>
  <c r="BF103" i="5"/>
  <c r="BE103" i="5"/>
  <c r="T103" i="5"/>
  <c r="R103" i="5"/>
  <c r="P103" i="5"/>
  <c r="BK103" i="5"/>
  <c r="J103" i="5"/>
  <c r="BI100" i="5"/>
  <c r="BH100" i="5"/>
  <c r="BG100" i="5"/>
  <c r="BF100" i="5"/>
  <c r="BE100" i="5"/>
  <c r="T100" i="5"/>
  <c r="R100" i="5"/>
  <c r="P100" i="5"/>
  <c r="BK100" i="5"/>
  <c r="J100" i="5"/>
  <c r="BI99" i="5"/>
  <c r="BH99" i="5"/>
  <c r="BG99" i="5"/>
  <c r="BF99" i="5"/>
  <c r="BE99" i="5"/>
  <c r="T99" i="5"/>
  <c r="R99" i="5"/>
  <c r="P99" i="5"/>
  <c r="BK99" i="5"/>
  <c r="J99" i="5"/>
  <c r="BI98" i="5"/>
  <c r="BH98" i="5"/>
  <c r="BG98" i="5"/>
  <c r="BF98" i="5"/>
  <c r="T98" i="5"/>
  <c r="R98" i="5"/>
  <c r="P98" i="5"/>
  <c r="BK98" i="5"/>
  <c r="J98" i="5"/>
  <c r="BE98" i="5" s="1"/>
  <c r="BI96" i="5"/>
  <c r="BH96" i="5"/>
  <c r="BG96" i="5"/>
  <c r="BF96" i="5"/>
  <c r="BE96" i="5"/>
  <c r="T96" i="5"/>
  <c r="R96" i="5"/>
  <c r="P96" i="5"/>
  <c r="BK96" i="5"/>
  <c r="J96" i="5"/>
  <c r="BI95" i="5"/>
  <c r="BH95" i="5"/>
  <c r="BG95" i="5"/>
  <c r="BF95" i="5"/>
  <c r="BE95" i="5"/>
  <c r="T95" i="5"/>
  <c r="R95" i="5"/>
  <c r="P95" i="5"/>
  <c r="BK95" i="5"/>
  <c r="J95" i="5"/>
  <c r="BI94" i="5"/>
  <c r="BH94" i="5"/>
  <c r="BG94" i="5"/>
  <c r="BF94" i="5"/>
  <c r="BE94" i="5"/>
  <c r="T94" i="5"/>
  <c r="R94" i="5"/>
  <c r="P94" i="5"/>
  <c r="BK94" i="5"/>
  <c r="J94" i="5"/>
  <c r="J86" i="5"/>
  <c r="F84" i="5"/>
  <c r="E82" i="5"/>
  <c r="J51" i="5"/>
  <c r="F49" i="5"/>
  <c r="E47" i="5"/>
  <c r="J18" i="5"/>
  <c r="E18" i="5"/>
  <c r="F87" i="5" s="1"/>
  <c r="J17" i="5"/>
  <c r="J15" i="5"/>
  <c r="E15" i="5"/>
  <c r="F86" i="5" s="1"/>
  <c r="J14" i="5"/>
  <c r="J12" i="5"/>
  <c r="J49" i="5" s="1"/>
  <c r="E7" i="5"/>
  <c r="E80" i="5" s="1"/>
  <c r="BK109" i="4"/>
  <c r="J109" i="4" s="1"/>
  <c r="J62" i="4" s="1"/>
  <c r="AY54" i="1"/>
  <c r="AX54" i="1"/>
  <c r="BI110" i="4"/>
  <c r="BH110" i="4"/>
  <c r="BG110" i="4"/>
  <c r="BF110" i="4"/>
  <c r="T110" i="4"/>
  <c r="T109" i="4" s="1"/>
  <c r="R110" i="4"/>
  <c r="R109" i="4" s="1"/>
  <c r="P110" i="4"/>
  <c r="P109" i="4" s="1"/>
  <c r="BK110" i="4"/>
  <c r="J110" i="4"/>
  <c r="BE110" i="4" s="1"/>
  <c r="BI106" i="4"/>
  <c r="BH106" i="4"/>
  <c r="BG106" i="4"/>
  <c r="BF106" i="4"/>
  <c r="BE106" i="4"/>
  <c r="T106" i="4"/>
  <c r="R106" i="4"/>
  <c r="P106" i="4"/>
  <c r="BK106" i="4"/>
  <c r="J106" i="4"/>
  <c r="BI104" i="4"/>
  <c r="BH104" i="4"/>
  <c r="BG104" i="4"/>
  <c r="BF104" i="4"/>
  <c r="BE104" i="4"/>
  <c r="T104" i="4"/>
  <c r="R104" i="4"/>
  <c r="P104" i="4"/>
  <c r="BK104" i="4"/>
  <c r="J104" i="4"/>
  <c r="BI102" i="4"/>
  <c r="BH102" i="4"/>
  <c r="BG102" i="4"/>
  <c r="BF102" i="4"/>
  <c r="T102" i="4"/>
  <c r="R102" i="4"/>
  <c r="P102" i="4"/>
  <c r="BK102" i="4"/>
  <c r="BK101" i="4" s="1"/>
  <c r="J101" i="4" s="1"/>
  <c r="J61" i="4" s="1"/>
  <c r="J102" i="4"/>
  <c r="BE102" i="4" s="1"/>
  <c r="BI100" i="4"/>
  <c r="BH100" i="4"/>
  <c r="BG100" i="4"/>
  <c r="BF100" i="4"/>
  <c r="T100" i="4"/>
  <c r="R100" i="4"/>
  <c r="P100" i="4"/>
  <c r="BK100" i="4"/>
  <c r="J100" i="4"/>
  <c r="BE100" i="4" s="1"/>
  <c r="BI92" i="4"/>
  <c r="BH92" i="4"/>
  <c r="BG92" i="4"/>
  <c r="BF92" i="4"/>
  <c r="T92" i="4"/>
  <c r="R92" i="4"/>
  <c r="P92" i="4"/>
  <c r="BK92" i="4"/>
  <c r="J92" i="4"/>
  <c r="BE92" i="4" s="1"/>
  <c r="BI90" i="4"/>
  <c r="BH90" i="4"/>
  <c r="BG90" i="4"/>
  <c r="BF90" i="4"/>
  <c r="T90" i="4"/>
  <c r="T89" i="4" s="1"/>
  <c r="R90" i="4"/>
  <c r="P90" i="4"/>
  <c r="BK90" i="4"/>
  <c r="J90" i="4"/>
  <c r="BE90" i="4" s="1"/>
  <c r="BI86" i="4"/>
  <c r="BH86" i="4"/>
  <c r="BG86" i="4"/>
  <c r="BF86" i="4"/>
  <c r="T86" i="4"/>
  <c r="R86" i="4"/>
  <c r="P86" i="4"/>
  <c r="BK86" i="4"/>
  <c r="J86" i="4"/>
  <c r="BE86" i="4" s="1"/>
  <c r="BI85" i="4"/>
  <c r="BH85" i="4"/>
  <c r="BG85" i="4"/>
  <c r="BF85" i="4"/>
  <c r="F31" i="4" s="1"/>
  <c r="BA54" i="1" s="1"/>
  <c r="T85" i="4"/>
  <c r="T84" i="4" s="1"/>
  <c r="T83" i="4" s="1"/>
  <c r="R85" i="4"/>
  <c r="P85" i="4"/>
  <c r="P84" i="4" s="1"/>
  <c r="P83" i="4" s="1"/>
  <c r="BK85" i="4"/>
  <c r="J85" i="4"/>
  <c r="BE85" i="4" s="1"/>
  <c r="J78" i="4"/>
  <c r="J76" i="4"/>
  <c r="F76" i="4"/>
  <c r="E74" i="4"/>
  <c r="J51" i="4"/>
  <c r="F49" i="4"/>
  <c r="E47" i="4"/>
  <c r="J18" i="4"/>
  <c r="E18" i="4"/>
  <c r="J17" i="4"/>
  <c r="J15" i="4"/>
  <c r="E15" i="4"/>
  <c r="F51" i="4" s="1"/>
  <c r="J14" i="4"/>
  <c r="J12" i="4"/>
  <c r="J49" i="4" s="1"/>
  <c r="E7" i="4"/>
  <c r="E45" i="4" s="1"/>
  <c r="AY53" i="1"/>
  <c r="AX53" i="1"/>
  <c r="BI362" i="3"/>
  <c r="BH362" i="3"/>
  <c r="BG362" i="3"/>
  <c r="BF362" i="3"/>
  <c r="T362" i="3"/>
  <c r="T361" i="3" s="1"/>
  <c r="R362" i="3"/>
  <c r="R361" i="3" s="1"/>
  <c r="P362" i="3"/>
  <c r="P361" i="3" s="1"/>
  <c r="BK362" i="3"/>
  <c r="BK361" i="3" s="1"/>
  <c r="J361" i="3" s="1"/>
  <c r="J78" i="3" s="1"/>
  <c r="J362" i="3"/>
  <c r="BE362" i="3" s="1"/>
  <c r="BI360" i="3"/>
  <c r="BH360" i="3"/>
  <c r="BG360" i="3"/>
  <c r="BF360" i="3"/>
  <c r="T360" i="3"/>
  <c r="R360" i="3"/>
  <c r="P360" i="3"/>
  <c r="BK360" i="3"/>
  <c r="J360" i="3"/>
  <c r="BE360" i="3" s="1"/>
  <c r="BI359" i="3"/>
  <c r="BH359" i="3"/>
  <c r="BG359" i="3"/>
  <c r="BF359" i="3"/>
  <c r="T359" i="3"/>
  <c r="R359" i="3"/>
  <c r="P359" i="3"/>
  <c r="BK359" i="3"/>
  <c r="J359" i="3"/>
  <c r="BE359" i="3" s="1"/>
  <c r="BI358" i="3"/>
  <c r="BH358" i="3"/>
  <c r="BG358" i="3"/>
  <c r="BF358" i="3"/>
  <c r="T358" i="3"/>
  <c r="R358" i="3"/>
  <c r="P358" i="3"/>
  <c r="BK358" i="3"/>
  <c r="J358" i="3"/>
  <c r="BE358" i="3" s="1"/>
  <c r="BI357" i="3"/>
  <c r="BH357" i="3"/>
  <c r="BG357" i="3"/>
  <c r="BF357" i="3"/>
  <c r="BE357" i="3"/>
  <c r="T357" i="3"/>
  <c r="R357" i="3"/>
  <c r="P357" i="3"/>
  <c r="BK357" i="3"/>
  <c r="J357" i="3"/>
  <c r="BI356" i="3"/>
  <c r="BH356" i="3"/>
  <c r="BG356" i="3"/>
  <c r="BF356" i="3"/>
  <c r="T356" i="3"/>
  <c r="R356" i="3"/>
  <c r="P356" i="3"/>
  <c r="BK356" i="3"/>
  <c r="J356" i="3"/>
  <c r="BE356" i="3" s="1"/>
  <c r="BI355" i="3"/>
  <c r="BH355" i="3"/>
  <c r="BG355" i="3"/>
  <c r="BF355" i="3"/>
  <c r="BE355" i="3"/>
  <c r="T355" i="3"/>
  <c r="R355" i="3"/>
  <c r="P355" i="3"/>
  <c r="BK355" i="3"/>
  <c r="J355" i="3"/>
  <c r="BI352" i="3"/>
  <c r="BH352" i="3"/>
  <c r="BG352" i="3"/>
  <c r="BF352" i="3"/>
  <c r="BE352" i="3"/>
  <c r="T352" i="3"/>
  <c r="R352" i="3"/>
  <c r="P352" i="3"/>
  <c r="BK352" i="3"/>
  <c r="J352" i="3"/>
  <c r="BI351" i="3"/>
  <c r="BH351" i="3"/>
  <c r="BG351" i="3"/>
  <c r="BF351" i="3"/>
  <c r="BE351" i="3"/>
  <c r="T351" i="3"/>
  <c r="R351" i="3"/>
  <c r="P351" i="3"/>
  <c r="BK351" i="3"/>
  <c r="J351" i="3"/>
  <c r="BI350" i="3"/>
  <c r="BH350" i="3"/>
  <c r="BG350" i="3"/>
  <c r="BF350" i="3"/>
  <c r="T350" i="3"/>
  <c r="R350" i="3"/>
  <c r="P350" i="3"/>
  <c r="BK350" i="3"/>
  <c r="J350" i="3"/>
  <c r="BE350" i="3" s="1"/>
  <c r="BI349" i="3"/>
  <c r="BH349" i="3"/>
  <c r="BG349" i="3"/>
  <c r="BF349" i="3"/>
  <c r="BE349" i="3"/>
  <c r="T349" i="3"/>
  <c r="R349" i="3"/>
  <c r="P349" i="3"/>
  <c r="BK349" i="3"/>
  <c r="J349" i="3"/>
  <c r="BI348" i="3"/>
  <c r="BH348" i="3"/>
  <c r="BG348" i="3"/>
  <c r="BF348" i="3"/>
  <c r="BE348" i="3"/>
  <c r="T348" i="3"/>
  <c r="R348" i="3"/>
  <c r="P348" i="3"/>
  <c r="BK348" i="3"/>
  <c r="J348" i="3"/>
  <c r="BI347" i="3"/>
  <c r="BH347" i="3"/>
  <c r="BG347" i="3"/>
  <c r="BF347" i="3"/>
  <c r="BE347" i="3"/>
  <c r="T347" i="3"/>
  <c r="R347" i="3"/>
  <c r="P347" i="3"/>
  <c r="BK347" i="3"/>
  <c r="J347" i="3"/>
  <c r="BI346" i="3"/>
  <c r="BH346" i="3"/>
  <c r="BG346" i="3"/>
  <c r="BF346" i="3"/>
  <c r="T346" i="3"/>
  <c r="R346" i="3"/>
  <c r="P346" i="3"/>
  <c r="BK346" i="3"/>
  <c r="J346" i="3"/>
  <c r="BE346" i="3" s="1"/>
  <c r="BI343" i="3"/>
  <c r="BH343" i="3"/>
  <c r="BG343" i="3"/>
  <c r="BF343" i="3"/>
  <c r="BE343" i="3"/>
  <c r="T343" i="3"/>
  <c r="R343" i="3"/>
  <c r="P343" i="3"/>
  <c r="BK343" i="3"/>
  <c r="J343" i="3"/>
  <c r="BI341" i="3"/>
  <c r="BH341" i="3"/>
  <c r="BG341" i="3"/>
  <c r="BF341" i="3"/>
  <c r="T341" i="3"/>
  <c r="R341" i="3"/>
  <c r="P341" i="3"/>
  <c r="BK341" i="3"/>
  <c r="J341" i="3"/>
  <c r="BE341" i="3" s="1"/>
  <c r="BI339" i="3"/>
  <c r="BH339" i="3"/>
  <c r="BG339" i="3"/>
  <c r="BF339" i="3"/>
  <c r="T339" i="3"/>
  <c r="R339" i="3"/>
  <c r="P339" i="3"/>
  <c r="BK339" i="3"/>
  <c r="J339" i="3"/>
  <c r="BE339" i="3" s="1"/>
  <c r="BI338" i="3"/>
  <c r="BH338" i="3"/>
  <c r="BG338" i="3"/>
  <c r="BF338" i="3"/>
  <c r="T338" i="3"/>
  <c r="R338" i="3"/>
  <c r="P338" i="3"/>
  <c r="BK338" i="3"/>
  <c r="J338" i="3"/>
  <c r="BE338" i="3" s="1"/>
  <c r="BI336" i="3"/>
  <c r="BH336" i="3"/>
  <c r="BG336" i="3"/>
  <c r="BF336" i="3"/>
  <c r="T336" i="3"/>
  <c r="T335" i="3" s="1"/>
  <c r="R336" i="3"/>
  <c r="P336" i="3"/>
  <c r="BK336" i="3"/>
  <c r="J336" i="3"/>
  <c r="BE336" i="3" s="1"/>
  <c r="BI334" i="3"/>
  <c r="BH334" i="3"/>
  <c r="BG334" i="3"/>
  <c r="BF334" i="3"/>
  <c r="T334" i="3"/>
  <c r="R334" i="3"/>
  <c r="P334" i="3"/>
  <c r="BK334" i="3"/>
  <c r="J334" i="3"/>
  <c r="BE334" i="3" s="1"/>
  <c r="BI332" i="3"/>
  <c r="BH332" i="3"/>
  <c r="BG332" i="3"/>
  <c r="BF332" i="3"/>
  <c r="T332" i="3"/>
  <c r="R332" i="3"/>
  <c r="P332" i="3"/>
  <c r="BK332" i="3"/>
  <c r="J332" i="3"/>
  <c r="BE332" i="3" s="1"/>
  <c r="BI331" i="3"/>
  <c r="BH331" i="3"/>
  <c r="BG331" i="3"/>
  <c r="BF331" i="3"/>
  <c r="BE331" i="3"/>
  <c r="T331" i="3"/>
  <c r="R331" i="3"/>
  <c r="P331" i="3"/>
  <c r="BK331" i="3"/>
  <c r="J331" i="3"/>
  <c r="BI329" i="3"/>
  <c r="BH329" i="3"/>
  <c r="BG329" i="3"/>
  <c r="BF329" i="3"/>
  <c r="T329" i="3"/>
  <c r="R329" i="3"/>
  <c r="P329" i="3"/>
  <c r="BK329" i="3"/>
  <c r="J329" i="3"/>
  <c r="BE329" i="3" s="1"/>
  <c r="BI328" i="3"/>
  <c r="BH328" i="3"/>
  <c r="BG328" i="3"/>
  <c r="BF328" i="3"/>
  <c r="T328" i="3"/>
  <c r="R328" i="3"/>
  <c r="P328" i="3"/>
  <c r="BK328" i="3"/>
  <c r="J328" i="3"/>
  <c r="BE328" i="3" s="1"/>
  <c r="BI325" i="3"/>
  <c r="BH325" i="3"/>
  <c r="BG325" i="3"/>
  <c r="BF325" i="3"/>
  <c r="T325" i="3"/>
  <c r="R325" i="3"/>
  <c r="P325" i="3"/>
  <c r="BK325" i="3"/>
  <c r="J325" i="3"/>
  <c r="BE325" i="3" s="1"/>
  <c r="BI324" i="3"/>
  <c r="BH324" i="3"/>
  <c r="BG324" i="3"/>
  <c r="BF324" i="3"/>
  <c r="T324" i="3"/>
  <c r="R324" i="3"/>
  <c r="P324" i="3"/>
  <c r="BK324" i="3"/>
  <c r="J324" i="3"/>
  <c r="BE324" i="3" s="1"/>
  <c r="BI323" i="3"/>
  <c r="BH323" i="3"/>
  <c r="BG323" i="3"/>
  <c r="BF323" i="3"/>
  <c r="T323" i="3"/>
  <c r="R323" i="3"/>
  <c r="P323" i="3"/>
  <c r="BK323" i="3"/>
  <c r="J323" i="3"/>
  <c r="BE323" i="3" s="1"/>
  <c r="BI322" i="3"/>
  <c r="BH322" i="3"/>
  <c r="BG322" i="3"/>
  <c r="BF322" i="3"/>
  <c r="BE322" i="3"/>
  <c r="T322" i="3"/>
  <c r="R322" i="3"/>
  <c r="P322" i="3"/>
  <c r="BK322" i="3"/>
  <c r="J322" i="3"/>
  <c r="BI320" i="3"/>
  <c r="BH320" i="3"/>
  <c r="BG320" i="3"/>
  <c r="BF320" i="3"/>
  <c r="T320" i="3"/>
  <c r="R320" i="3"/>
  <c r="P320" i="3"/>
  <c r="BK320" i="3"/>
  <c r="J320" i="3"/>
  <c r="BE320" i="3" s="1"/>
  <c r="BI319" i="3"/>
  <c r="BH319" i="3"/>
  <c r="BG319" i="3"/>
  <c r="BF319" i="3"/>
  <c r="T319" i="3"/>
  <c r="R319" i="3"/>
  <c r="P319" i="3"/>
  <c r="BK319" i="3"/>
  <c r="J319" i="3"/>
  <c r="BE319" i="3" s="1"/>
  <c r="BI317" i="3"/>
  <c r="BH317" i="3"/>
  <c r="BG317" i="3"/>
  <c r="BF317" i="3"/>
  <c r="T317" i="3"/>
  <c r="R317" i="3"/>
  <c r="P317" i="3"/>
  <c r="BK317" i="3"/>
  <c r="J317" i="3"/>
  <c r="BE317" i="3" s="1"/>
  <c r="BI315" i="3"/>
  <c r="BH315" i="3"/>
  <c r="BG315" i="3"/>
  <c r="BF315" i="3"/>
  <c r="BE315" i="3"/>
  <c r="T315" i="3"/>
  <c r="R315" i="3"/>
  <c r="P315" i="3"/>
  <c r="BK315" i="3"/>
  <c r="J315" i="3"/>
  <c r="BI313" i="3"/>
  <c r="BH313" i="3"/>
  <c r="BG313" i="3"/>
  <c r="BF313" i="3"/>
  <c r="BE313" i="3"/>
  <c r="T313" i="3"/>
  <c r="R313" i="3"/>
  <c r="P313" i="3"/>
  <c r="BK313" i="3"/>
  <c r="J313" i="3"/>
  <c r="BI311" i="3"/>
  <c r="BH311" i="3"/>
  <c r="BG311" i="3"/>
  <c r="BF311" i="3"/>
  <c r="T311" i="3"/>
  <c r="R311" i="3"/>
  <c r="P311" i="3"/>
  <c r="BK311" i="3"/>
  <c r="J311" i="3"/>
  <c r="BE311" i="3" s="1"/>
  <c r="BI309" i="3"/>
  <c r="BH309" i="3"/>
  <c r="BG309" i="3"/>
  <c r="BF309" i="3"/>
  <c r="T309" i="3"/>
  <c r="R309" i="3"/>
  <c r="P309" i="3"/>
  <c r="BK309" i="3"/>
  <c r="J309" i="3"/>
  <c r="BE309" i="3" s="1"/>
  <c r="BI307" i="3"/>
  <c r="BH307" i="3"/>
  <c r="BG307" i="3"/>
  <c r="BF307" i="3"/>
  <c r="T307" i="3"/>
  <c r="R307" i="3"/>
  <c r="P307" i="3"/>
  <c r="BK307" i="3"/>
  <c r="J307" i="3"/>
  <c r="BE307" i="3" s="1"/>
  <c r="BI305" i="3"/>
  <c r="BH305" i="3"/>
  <c r="BG305" i="3"/>
  <c r="BF305" i="3"/>
  <c r="BE305" i="3"/>
  <c r="T305" i="3"/>
  <c r="R305" i="3"/>
  <c r="P305" i="3"/>
  <c r="BK305" i="3"/>
  <c r="J305" i="3"/>
  <c r="BI303" i="3"/>
  <c r="BH303" i="3"/>
  <c r="BG303" i="3"/>
  <c r="BF303" i="3"/>
  <c r="T303" i="3"/>
  <c r="R303" i="3"/>
  <c r="P303" i="3"/>
  <c r="BK303" i="3"/>
  <c r="J303" i="3"/>
  <c r="BE303" i="3" s="1"/>
  <c r="BI301" i="3"/>
  <c r="BH301" i="3"/>
  <c r="BG301" i="3"/>
  <c r="BF301" i="3"/>
  <c r="T301" i="3"/>
  <c r="R301" i="3"/>
  <c r="P301" i="3"/>
  <c r="BK301" i="3"/>
  <c r="J301" i="3"/>
  <c r="BE301" i="3" s="1"/>
  <c r="BI299" i="3"/>
  <c r="BH299" i="3"/>
  <c r="BG299" i="3"/>
  <c r="BF299" i="3"/>
  <c r="T299" i="3"/>
  <c r="R299" i="3"/>
  <c r="P299" i="3"/>
  <c r="BK299" i="3"/>
  <c r="J299" i="3"/>
  <c r="BE299" i="3" s="1"/>
  <c r="BI297" i="3"/>
  <c r="BH297" i="3"/>
  <c r="BG297" i="3"/>
  <c r="BF297" i="3"/>
  <c r="T297" i="3"/>
  <c r="R297" i="3"/>
  <c r="P297" i="3"/>
  <c r="BK297" i="3"/>
  <c r="J297" i="3"/>
  <c r="BE297" i="3" s="1"/>
  <c r="BI295" i="3"/>
  <c r="BH295" i="3"/>
  <c r="BG295" i="3"/>
  <c r="BF295" i="3"/>
  <c r="T295" i="3"/>
  <c r="R295" i="3"/>
  <c r="P295" i="3"/>
  <c r="BK295" i="3"/>
  <c r="J295" i="3"/>
  <c r="BE295" i="3" s="1"/>
  <c r="BI293" i="3"/>
  <c r="BH293" i="3"/>
  <c r="BG293" i="3"/>
  <c r="BF293" i="3"/>
  <c r="T293" i="3"/>
  <c r="R293" i="3"/>
  <c r="P293" i="3"/>
  <c r="BK293" i="3"/>
  <c r="J293" i="3"/>
  <c r="BE293" i="3" s="1"/>
  <c r="BI291" i="3"/>
  <c r="BH291" i="3"/>
  <c r="BG291" i="3"/>
  <c r="BF291" i="3"/>
  <c r="BE291" i="3"/>
  <c r="T291" i="3"/>
  <c r="R291" i="3"/>
  <c r="P291" i="3"/>
  <c r="BK291" i="3"/>
  <c r="J291" i="3"/>
  <c r="BI289" i="3"/>
  <c r="BH289" i="3"/>
  <c r="BG289" i="3"/>
  <c r="BF289" i="3"/>
  <c r="T289" i="3"/>
  <c r="R289" i="3"/>
  <c r="P289" i="3"/>
  <c r="BK289" i="3"/>
  <c r="J289" i="3"/>
  <c r="BE289" i="3" s="1"/>
  <c r="BI287" i="3"/>
  <c r="BH287" i="3"/>
  <c r="BG287" i="3"/>
  <c r="BF287" i="3"/>
  <c r="T287" i="3"/>
  <c r="R287" i="3"/>
  <c r="P287" i="3"/>
  <c r="BK287" i="3"/>
  <c r="J287" i="3"/>
  <c r="BE287" i="3" s="1"/>
  <c r="BI285" i="3"/>
  <c r="BH285" i="3"/>
  <c r="BG285" i="3"/>
  <c r="BF285" i="3"/>
  <c r="T285" i="3"/>
  <c r="R285" i="3"/>
  <c r="P285" i="3"/>
  <c r="BK285" i="3"/>
  <c r="J285" i="3"/>
  <c r="BE285" i="3" s="1"/>
  <c r="BI283" i="3"/>
  <c r="BH283" i="3"/>
  <c r="BG283" i="3"/>
  <c r="BF283" i="3"/>
  <c r="BE283" i="3"/>
  <c r="T283" i="3"/>
  <c r="R283" i="3"/>
  <c r="P283" i="3"/>
  <c r="BK283" i="3"/>
  <c r="J283" i="3"/>
  <c r="BI281" i="3"/>
  <c r="BH281" i="3"/>
  <c r="BG281" i="3"/>
  <c r="BF281" i="3"/>
  <c r="BE281" i="3"/>
  <c r="T281" i="3"/>
  <c r="R281" i="3"/>
  <c r="P281" i="3"/>
  <c r="BK281" i="3"/>
  <c r="J281" i="3"/>
  <c r="BI279" i="3"/>
  <c r="BH279" i="3"/>
  <c r="BG279" i="3"/>
  <c r="BF279" i="3"/>
  <c r="T279" i="3"/>
  <c r="R279" i="3"/>
  <c r="P279" i="3"/>
  <c r="BK279" i="3"/>
  <c r="J279" i="3"/>
  <c r="BE279" i="3" s="1"/>
  <c r="BI277" i="3"/>
  <c r="BH277" i="3"/>
  <c r="BG277" i="3"/>
  <c r="BF277" i="3"/>
  <c r="T277" i="3"/>
  <c r="R277" i="3"/>
  <c r="P277" i="3"/>
  <c r="BK277" i="3"/>
  <c r="J277" i="3"/>
  <c r="BE277" i="3" s="1"/>
  <c r="BI275" i="3"/>
  <c r="BH275" i="3"/>
  <c r="BG275" i="3"/>
  <c r="BF275" i="3"/>
  <c r="T275" i="3"/>
  <c r="R275" i="3"/>
  <c r="R274" i="3" s="1"/>
  <c r="P275" i="3"/>
  <c r="BK275" i="3"/>
  <c r="J275" i="3"/>
  <c r="BE275" i="3" s="1"/>
  <c r="BI273" i="3"/>
  <c r="BH273" i="3"/>
  <c r="BG273" i="3"/>
  <c r="BF273" i="3"/>
  <c r="T273" i="3"/>
  <c r="R273" i="3"/>
  <c r="P273" i="3"/>
  <c r="BK273" i="3"/>
  <c r="J273" i="3"/>
  <c r="BE273" i="3" s="1"/>
  <c r="BI272" i="3"/>
  <c r="BH272" i="3"/>
  <c r="BG272" i="3"/>
  <c r="BF272" i="3"/>
  <c r="T272" i="3"/>
  <c r="R272" i="3"/>
  <c r="P272" i="3"/>
  <c r="BK272" i="3"/>
  <c r="J272" i="3"/>
  <c r="BE272" i="3" s="1"/>
  <c r="BI271" i="3"/>
  <c r="BH271" i="3"/>
  <c r="BG271" i="3"/>
  <c r="BF271" i="3"/>
  <c r="T271" i="3"/>
  <c r="R271" i="3"/>
  <c r="P271" i="3"/>
  <c r="BK271" i="3"/>
  <c r="J271" i="3"/>
  <c r="BE271" i="3" s="1"/>
  <c r="BI270" i="3"/>
  <c r="BH270" i="3"/>
  <c r="BG270" i="3"/>
  <c r="BF270" i="3"/>
  <c r="T270" i="3"/>
  <c r="R270" i="3"/>
  <c r="P270" i="3"/>
  <c r="BK270" i="3"/>
  <c r="J270" i="3"/>
  <c r="BE270" i="3" s="1"/>
  <c r="BI266" i="3"/>
  <c r="BH266" i="3"/>
  <c r="BG266" i="3"/>
  <c r="BF266" i="3"/>
  <c r="T266" i="3"/>
  <c r="R266" i="3"/>
  <c r="R265" i="3" s="1"/>
  <c r="P266" i="3"/>
  <c r="BK266" i="3"/>
  <c r="J266" i="3"/>
  <c r="BE266" i="3" s="1"/>
  <c r="BI263" i="3"/>
  <c r="BH263" i="3"/>
  <c r="BG263" i="3"/>
  <c r="BF263" i="3"/>
  <c r="T263" i="3"/>
  <c r="T262" i="3" s="1"/>
  <c r="R263" i="3"/>
  <c r="R262" i="3" s="1"/>
  <c r="P263" i="3"/>
  <c r="P262" i="3" s="1"/>
  <c r="BK263" i="3"/>
  <c r="BK262" i="3" s="1"/>
  <c r="J262" i="3" s="1"/>
  <c r="J71" i="3" s="1"/>
  <c r="J263" i="3"/>
  <c r="BE263" i="3" s="1"/>
  <c r="BI261" i="3"/>
  <c r="BH261" i="3"/>
  <c r="BG261" i="3"/>
  <c r="BF261" i="3"/>
  <c r="T261" i="3"/>
  <c r="R261" i="3"/>
  <c r="P261" i="3"/>
  <c r="BK261" i="3"/>
  <c r="J261" i="3"/>
  <c r="BE261" i="3" s="1"/>
  <c r="BI259" i="3"/>
  <c r="BH259" i="3"/>
  <c r="BG259" i="3"/>
  <c r="BF259" i="3"/>
  <c r="T259" i="3"/>
  <c r="R259" i="3"/>
  <c r="P259" i="3"/>
  <c r="BK259" i="3"/>
  <c r="J259" i="3"/>
  <c r="BE259" i="3" s="1"/>
  <c r="BI257" i="3"/>
  <c r="BH257" i="3"/>
  <c r="BG257" i="3"/>
  <c r="BF257" i="3"/>
  <c r="T257" i="3"/>
  <c r="R257" i="3"/>
  <c r="P257" i="3"/>
  <c r="BK257" i="3"/>
  <c r="J257" i="3"/>
  <c r="BE257" i="3" s="1"/>
  <c r="BI255" i="3"/>
  <c r="BH255" i="3"/>
  <c r="BG255" i="3"/>
  <c r="BF255" i="3"/>
  <c r="BE255" i="3"/>
  <c r="T255" i="3"/>
  <c r="R255" i="3"/>
  <c r="P255" i="3"/>
  <c r="BK255" i="3"/>
  <c r="J255" i="3"/>
  <c r="BI253" i="3"/>
  <c r="BH253" i="3"/>
  <c r="BG253" i="3"/>
  <c r="BF253" i="3"/>
  <c r="T253" i="3"/>
  <c r="R253" i="3"/>
  <c r="P253" i="3"/>
  <c r="BK253" i="3"/>
  <c r="J253" i="3"/>
  <c r="BE253" i="3" s="1"/>
  <c r="BI251" i="3"/>
  <c r="BH251" i="3"/>
  <c r="BG251" i="3"/>
  <c r="BF251" i="3"/>
  <c r="T251" i="3"/>
  <c r="R251" i="3"/>
  <c r="P251" i="3"/>
  <c r="BK251" i="3"/>
  <c r="J251" i="3"/>
  <c r="BE251" i="3" s="1"/>
  <c r="BI247" i="3"/>
  <c r="BH247" i="3"/>
  <c r="BG247" i="3"/>
  <c r="BF247" i="3"/>
  <c r="T247" i="3"/>
  <c r="R247" i="3"/>
  <c r="P247" i="3"/>
  <c r="BK247" i="3"/>
  <c r="J247" i="3"/>
  <c r="BE247" i="3" s="1"/>
  <c r="BI243" i="3"/>
  <c r="BH243" i="3"/>
  <c r="BG243" i="3"/>
  <c r="BF243" i="3"/>
  <c r="BE243" i="3"/>
  <c r="T243" i="3"/>
  <c r="R243" i="3"/>
  <c r="P243" i="3"/>
  <c r="BK243" i="3"/>
  <c r="J243" i="3"/>
  <c r="BI239" i="3"/>
  <c r="BH239" i="3"/>
  <c r="BG239" i="3"/>
  <c r="BF239" i="3"/>
  <c r="T239" i="3"/>
  <c r="R239" i="3"/>
  <c r="P239" i="3"/>
  <c r="BK239" i="3"/>
  <c r="J239" i="3"/>
  <c r="BE239" i="3" s="1"/>
  <c r="BI235" i="3"/>
  <c r="BH235" i="3"/>
  <c r="BG235" i="3"/>
  <c r="BF235" i="3"/>
  <c r="T235" i="3"/>
  <c r="R235" i="3"/>
  <c r="P235" i="3"/>
  <c r="BK235" i="3"/>
  <c r="J235" i="3"/>
  <c r="BE235" i="3" s="1"/>
  <c r="BI231" i="3"/>
  <c r="BH231" i="3"/>
  <c r="BG231" i="3"/>
  <c r="BF231" i="3"/>
  <c r="T231" i="3"/>
  <c r="R231" i="3"/>
  <c r="P231" i="3"/>
  <c r="BK231" i="3"/>
  <c r="J231" i="3"/>
  <c r="BE231" i="3" s="1"/>
  <c r="BI229" i="3"/>
  <c r="BH229" i="3"/>
  <c r="BG229" i="3"/>
  <c r="BF229" i="3"/>
  <c r="T229" i="3"/>
  <c r="R229" i="3"/>
  <c r="P229" i="3"/>
  <c r="BK229" i="3"/>
  <c r="J229" i="3"/>
  <c r="BE229" i="3" s="1"/>
  <c r="BI212" i="3"/>
  <c r="BH212" i="3"/>
  <c r="BG212" i="3"/>
  <c r="BF212" i="3"/>
  <c r="T212" i="3"/>
  <c r="T211" i="3" s="1"/>
  <c r="R212" i="3"/>
  <c r="P212" i="3"/>
  <c r="BK212" i="3"/>
  <c r="J212" i="3"/>
  <c r="BE212" i="3" s="1"/>
  <c r="BI209" i="3"/>
  <c r="BH209" i="3"/>
  <c r="BG209" i="3"/>
  <c r="BF209" i="3"/>
  <c r="T209" i="3"/>
  <c r="R209" i="3"/>
  <c r="P209" i="3"/>
  <c r="BK209" i="3"/>
  <c r="J209" i="3"/>
  <c r="BE209" i="3" s="1"/>
  <c r="BI207" i="3"/>
  <c r="BH207" i="3"/>
  <c r="BG207" i="3"/>
  <c r="BF207" i="3"/>
  <c r="BE207" i="3"/>
  <c r="T207" i="3"/>
  <c r="R207" i="3"/>
  <c r="P207" i="3"/>
  <c r="BK207" i="3"/>
  <c r="J207" i="3"/>
  <c r="BI206" i="3"/>
  <c r="BH206" i="3"/>
  <c r="BG206" i="3"/>
  <c r="BF206" i="3"/>
  <c r="T206" i="3"/>
  <c r="R206" i="3"/>
  <c r="P206" i="3"/>
  <c r="BK206" i="3"/>
  <c r="J206" i="3"/>
  <c r="BE206" i="3" s="1"/>
  <c r="BI202" i="3"/>
  <c r="BH202" i="3"/>
  <c r="BG202" i="3"/>
  <c r="BF202" i="3"/>
  <c r="T202" i="3"/>
  <c r="R202" i="3"/>
  <c r="P202" i="3"/>
  <c r="BK202" i="3"/>
  <c r="J202" i="3"/>
  <c r="BE202" i="3" s="1"/>
  <c r="BI199" i="3"/>
  <c r="BH199" i="3"/>
  <c r="BG199" i="3"/>
  <c r="BF199" i="3"/>
  <c r="T199" i="3"/>
  <c r="R199" i="3"/>
  <c r="R198" i="3" s="1"/>
  <c r="P199" i="3"/>
  <c r="BK199" i="3"/>
  <c r="BK198" i="3" s="1"/>
  <c r="J198" i="3" s="1"/>
  <c r="J68" i="3" s="1"/>
  <c r="J199" i="3"/>
  <c r="BE199" i="3" s="1"/>
  <c r="BI196" i="3"/>
  <c r="BH196" i="3"/>
  <c r="BG196" i="3"/>
  <c r="BF196" i="3"/>
  <c r="T196" i="3"/>
  <c r="R196" i="3"/>
  <c r="P196" i="3"/>
  <c r="BK196" i="3"/>
  <c r="J196" i="3"/>
  <c r="BE196" i="3" s="1"/>
  <c r="BI195" i="3"/>
  <c r="BH195" i="3"/>
  <c r="BG195" i="3"/>
  <c r="BF195" i="3"/>
  <c r="BE195" i="3"/>
  <c r="T195" i="3"/>
  <c r="R195" i="3"/>
  <c r="P195" i="3"/>
  <c r="BK195" i="3"/>
  <c r="J195" i="3"/>
  <c r="BI194" i="3"/>
  <c r="BH194" i="3"/>
  <c r="BG194" i="3"/>
  <c r="BF194" i="3"/>
  <c r="T194" i="3"/>
  <c r="R194" i="3"/>
  <c r="P194" i="3"/>
  <c r="BK194" i="3"/>
  <c r="J194" i="3"/>
  <c r="BE194" i="3" s="1"/>
  <c r="BI192" i="3"/>
  <c r="BH192" i="3"/>
  <c r="BG192" i="3"/>
  <c r="BF192" i="3"/>
  <c r="T192" i="3"/>
  <c r="R192" i="3"/>
  <c r="P192" i="3"/>
  <c r="BK192" i="3"/>
  <c r="J192" i="3"/>
  <c r="BE192" i="3" s="1"/>
  <c r="BI191" i="3"/>
  <c r="BH191" i="3"/>
  <c r="BG191" i="3"/>
  <c r="BF191" i="3"/>
  <c r="T191" i="3"/>
  <c r="R191" i="3"/>
  <c r="P191" i="3"/>
  <c r="BK191" i="3"/>
  <c r="J191" i="3"/>
  <c r="BE191" i="3" s="1"/>
  <c r="BI190" i="3"/>
  <c r="BH190" i="3"/>
  <c r="BG190" i="3"/>
  <c r="BF190" i="3"/>
  <c r="BE190" i="3"/>
  <c r="T190" i="3"/>
  <c r="R190" i="3"/>
  <c r="P190" i="3"/>
  <c r="BK190" i="3"/>
  <c r="J190" i="3"/>
  <c r="BI185" i="3"/>
  <c r="BH185" i="3"/>
  <c r="BG185" i="3"/>
  <c r="BF185" i="3"/>
  <c r="T185" i="3"/>
  <c r="R185" i="3"/>
  <c r="P185" i="3"/>
  <c r="BK185" i="3"/>
  <c r="J185" i="3"/>
  <c r="BE185" i="3" s="1"/>
  <c r="BI182" i="3"/>
  <c r="BH182" i="3"/>
  <c r="BG182" i="3"/>
  <c r="BF182" i="3"/>
  <c r="BE182" i="3"/>
  <c r="T182" i="3"/>
  <c r="R182" i="3"/>
  <c r="P182" i="3"/>
  <c r="BK182" i="3"/>
  <c r="J182" i="3"/>
  <c r="BI179" i="3"/>
  <c r="BH179" i="3"/>
  <c r="BG179" i="3"/>
  <c r="BF179" i="3"/>
  <c r="T179" i="3"/>
  <c r="R179" i="3"/>
  <c r="P179" i="3"/>
  <c r="BK179" i="3"/>
  <c r="J179" i="3"/>
  <c r="BE179" i="3" s="1"/>
  <c r="BI176" i="3"/>
  <c r="BH176" i="3"/>
  <c r="BG176" i="3"/>
  <c r="BF176" i="3"/>
  <c r="T176" i="3"/>
  <c r="R176" i="3"/>
  <c r="P176" i="3"/>
  <c r="BK176" i="3"/>
  <c r="J176" i="3"/>
  <c r="BE176" i="3" s="1"/>
  <c r="BI173" i="3"/>
  <c r="BH173" i="3"/>
  <c r="BG173" i="3"/>
  <c r="BF173" i="3"/>
  <c r="BE173" i="3"/>
  <c r="T173" i="3"/>
  <c r="R173" i="3"/>
  <c r="P173" i="3"/>
  <c r="BK173" i="3"/>
  <c r="J173" i="3"/>
  <c r="BI170" i="3"/>
  <c r="BH170" i="3"/>
  <c r="BG170" i="3"/>
  <c r="BF170" i="3"/>
  <c r="BE170" i="3"/>
  <c r="T170" i="3"/>
  <c r="R170" i="3"/>
  <c r="P170" i="3"/>
  <c r="BK170" i="3"/>
  <c r="J170" i="3"/>
  <c r="BI168" i="3"/>
  <c r="BH168" i="3"/>
  <c r="BG168" i="3"/>
  <c r="BF168" i="3"/>
  <c r="T168" i="3"/>
  <c r="R168" i="3"/>
  <c r="P168" i="3"/>
  <c r="BK168" i="3"/>
  <c r="J168" i="3"/>
  <c r="BE168" i="3" s="1"/>
  <c r="BI166" i="3"/>
  <c r="BH166" i="3"/>
  <c r="BG166" i="3"/>
  <c r="BF166" i="3"/>
  <c r="T166" i="3"/>
  <c r="R166" i="3"/>
  <c r="P166" i="3"/>
  <c r="BK166" i="3"/>
  <c r="J166" i="3"/>
  <c r="BE166" i="3" s="1"/>
  <c r="BI165" i="3"/>
  <c r="BH165" i="3"/>
  <c r="BG165" i="3"/>
  <c r="BF165" i="3"/>
  <c r="T165" i="3"/>
  <c r="R165" i="3"/>
  <c r="P165" i="3"/>
  <c r="BK165" i="3"/>
  <c r="J165" i="3"/>
  <c r="BE165" i="3" s="1"/>
  <c r="BI161" i="3"/>
  <c r="BH161" i="3"/>
  <c r="BG161" i="3"/>
  <c r="BF161" i="3"/>
  <c r="T161" i="3"/>
  <c r="R161" i="3"/>
  <c r="R160" i="3" s="1"/>
  <c r="P161" i="3"/>
  <c r="P160" i="3" s="1"/>
  <c r="BK161" i="3"/>
  <c r="J161" i="3"/>
  <c r="BE161" i="3" s="1"/>
  <c r="BI158" i="3"/>
  <c r="BH158" i="3"/>
  <c r="BG158" i="3"/>
  <c r="BF158" i="3"/>
  <c r="BE158" i="3"/>
  <c r="T158" i="3"/>
  <c r="R158" i="3"/>
  <c r="P158" i="3"/>
  <c r="BK158" i="3"/>
  <c r="J158" i="3"/>
  <c r="BI156" i="3"/>
  <c r="BH156" i="3"/>
  <c r="BG156" i="3"/>
  <c r="BF156" i="3"/>
  <c r="T156" i="3"/>
  <c r="R156" i="3"/>
  <c r="P156" i="3"/>
  <c r="BK156" i="3"/>
  <c r="J156" i="3"/>
  <c r="BE156" i="3" s="1"/>
  <c r="BI154" i="3"/>
  <c r="BH154" i="3"/>
  <c r="BG154" i="3"/>
  <c r="BF154" i="3"/>
  <c r="T154" i="3"/>
  <c r="R154" i="3"/>
  <c r="P154" i="3"/>
  <c r="BK154" i="3"/>
  <c r="J154" i="3"/>
  <c r="BE154" i="3" s="1"/>
  <c r="BI151" i="3"/>
  <c r="BH151" i="3"/>
  <c r="BG151" i="3"/>
  <c r="BF151" i="3"/>
  <c r="T151" i="3"/>
  <c r="R151" i="3"/>
  <c r="P151" i="3"/>
  <c r="P150" i="3" s="1"/>
  <c r="BK151" i="3"/>
  <c r="BK150" i="3" s="1"/>
  <c r="J150" i="3" s="1"/>
  <c r="J65" i="3" s="1"/>
  <c r="J151" i="3"/>
  <c r="BE151" i="3" s="1"/>
  <c r="BI149" i="3"/>
  <c r="BH149" i="3"/>
  <c r="BG149" i="3"/>
  <c r="BF149" i="3"/>
  <c r="T149" i="3"/>
  <c r="R149" i="3"/>
  <c r="P149" i="3"/>
  <c r="BK149" i="3"/>
  <c r="J149" i="3"/>
  <c r="BE149" i="3" s="1"/>
  <c r="BI148" i="3"/>
  <c r="BH148" i="3"/>
  <c r="BG148" i="3"/>
  <c r="BF148" i="3"/>
  <c r="T148" i="3"/>
  <c r="R148" i="3"/>
  <c r="P148" i="3"/>
  <c r="BK148" i="3"/>
  <c r="J148" i="3"/>
  <c r="BE148" i="3" s="1"/>
  <c r="BI146" i="3"/>
  <c r="BH146" i="3"/>
  <c r="BG146" i="3"/>
  <c r="BF146" i="3"/>
  <c r="BE146" i="3"/>
  <c r="T146" i="3"/>
  <c r="R146" i="3"/>
  <c r="P146" i="3"/>
  <c r="BK146" i="3"/>
  <c r="J146" i="3"/>
  <c r="BI145" i="3"/>
  <c r="BH145" i="3"/>
  <c r="BG145" i="3"/>
  <c r="BF145" i="3"/>
  <c r="T145" i="3"/>
  <c r="R145" i="3"/>
  <c r="P145" i="3"/>
  <c r="BK145" i="3"/>
  <c r="J145" i="3"/>
  <c r="BE145" i="3" s="1"/>
  <c r="BI142" i="3"/>
  <c r="BH142" i="3"/>
  <c r="BG142" i="3"/>
  <c r="BF142" i="3"/>
  <c r="T142" i="3"/>
  <c r="R142" i="3"/>
  <c r="P142" i="3"/>
  <c r="BK142" i="3"/>
  <c r="J142" i="3"/>
  <c r="BE142" i="3" s="1"/>
  <c r="BI141" i="3"/>
  <c r="BH141" i="3"/>
  <c r="BG141" i="3"/>
  <c r="BF141" i="3"/>
  <c r="T141" i="3"/>
  <c r="R141" i="3"/>
  <c r="P141" i="3"/>
  <c r="P140" i="3" s="1"/>
  <c r="BK141" i="3"/>
  <c r="J141" i="3"/>
  <c r="BE141" i="3" s="1"/>
  <c r="BI138" i="3"/>
  <c r="BH138" i="3"/>
  <c r="BG138" i="3"/>
  <c r="BF138" i="3"/>
  <c r="BE138" i="3"/>
  <c r="T138" i="3"/>
  <c r="R138" i="3"/>
  <c r="P138" i="3"/>
  <c r="BK138" i="3"/>
  <c r="J138" i="3"/>
  <c r="BI137" i="3"/>
  <c r="BH137" i="3"/>
  <c r="BG137" i="3"/>
  <c r="BF137" i="3"/>
  <c r="BE137" i="3"/>
  <c r="T137" i="3"/>
  <c r="R137" i="3"/>
  <c r="P137" i="3"/>
  <c r="BK137" i="3"/>
  <c r="J137" i="3"/>
  <c r="BI136" i="3"/>
  <c r="BH136" i="3"/>
  <c r="BG136" i="3"/>
  <c r="BF136" i="3"/>
  <c r="T136" i="3"/>
  <c r="R136" i="3"/>
  <c r="R135" i="3" s="1"/>
  <c r="P136" i="3"/>
  <c r="BK136" i="3"/>
  <c r="J136" i="3"/>
  <c r="BE136" i="3" s="1"/>
  <c r="BI134" i="3"/>
  <c r="BH134" i="3"/>
  <c r="BG134" i="3"/>
  <c r="BF134" i="3"/>
  <c r="T134" i="3"/>
  <c r="T133" i="3" s="1"/>
  <c r="R134" i="3"/>
  <c r="R133" i="3" s="1"/>
  <c r="P134" i="3"/>
  <c r="P133" i="3" s="1"/>
  <c r="BK134" i="3"/>
  <c r="BK133" i="3" s="1"/>
  <c r="J133" i="3" s="1"/>
  <c r="J61" i="3" s="1"/>
  <c r="J134" i="3"/>
  <c r="BE134" i="3" s="1"/>
  <c r="BI131" i="3"/>
  <c r="BH131" i="3"/>
  <c r="BG131" i="3"/>
  <c r="BF131" i="3"/>
  <c r="T131" i="3"/>
  <c r="R131" i="3"/>
  <c r="P131" i="3"/>
  <c r="BK131" i="3"/>
  <c r="J131" i="3"/>
  <c r="BE131" i="3" s="1"/>
  <c r="BI130" i="3"/>
  <c r="BH130" i="3"/>
  <c r="BG130" i="3"/>
  <c r="BF130" i="3"/>
  <c r="BE130" i="3"/>
  <c r="T130" i="3"/>
  <c r="R130" i="3"/>
  <c r="P130" i="3"/>
  <c r="BK130" i="3"/>
  <c r="J130" i="3"/>
  <c r="BI129" i="3"/>
  <c r="BH129" i="3"/>
  <c r="BG129" i="3"/>
  <c r="BF129" i="3"/>
  <c r="BE129" i="3"/>
  <c r="T129" i="3"/>
  <c r="R129" i="3"/>
  <c r="P129" i="3"/>
  <c r="BK129" i="3"/>
  <c r="J129" i="3"/>
  <c r="BI126" i="3"/>
  <c r="BH126" i="3"/>
  <c r="BG126" i="3"/>
  <c r="BF126" i="3"/>
  <c r="T126" i="3"/>
  <c r="R126" i="3"/>
  <c r="P126" i="3"/>
  <c r="BK126" i="3"/>
  <c r="BK125" i="3" s="1"/>
  <c r="J125" i="3" s="1"/>
  <c r="J60" i="3" s="1"/>
  <c r="J126" i="3"/>
  <c r="BE126" i="3" s="1"/>
  <c r="BI123" i="3"/>
  <c r="BH123" i="3"/>
  <c r="BG123" i="3"/>
  <c r="BF123" i="3"/>
  <c r="T123" i="3"/>
  <c r="R123" i="3"/>
  <c r="P123" i="3"/>
  <c r="BK123" i="3"/>
  <c r="J123" i="3"/>
  <c r="BE123" i="3" s="1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 s="1"/>
  <c r="BI114" i="3"/>
  <c r="BH114" i="3"/>
  <c r="BG114" i="3"/>
  <c r="BF114" i="3"/>
  <c r="BE114" i="3"/>
  <c r="T114" i="3"/>
  <c r="R114" i="3"/>
  <c r="P114" i="3"/>
  <c r="BK114" i="3"/>
  <c r="J114" i="3"/>
  <c r="BI113" i="3"/>
  <c r="BH113" i="3"/>
  <c r="BG113" i="3"/>
  <c r="BF113" i="3"/>
  <c r="T113" i="3"/>
  <c r="R113" i="3"/>
  <c r="P113" i="3"/>
  <c r="BK113" i="3"/>
  <c r="J113" i="3"/>
  <c r="BE113" i="3" s="1"/>
  <c r="BI107" i="3"/>
  <c r="BH107" i="3"/>
  <c r="BG107" i="3"/>
  <c r="BF107" i="3"/>
  <c r="T107" i="3"/>
  <c r="R107" i="3"/>
  <c r="P107" i="3"/>
  <c r="BK107" i="3"/>
  <c r="J107" i="3"/>
  <c r="BE107" i="3" s="1"/>
  <c r="BI104" i="3"/>
  <c r="BH104" i="3"/>
  <c r="BG104" i="3"/>
  <c r="BF104" i="3"/>
  <c r="T104" i="3"/>
  <c r="R104" i="3"/>
  <c r="P104" i="3"/>
  <c r="BK104" i="3"/>
  <c r="J104" i="3"/>
  <c r="BE104" i="3" s="1"/>
  <c r="BI103" i="3"/>
  <c r="BH103" i="3"/>
  <c r="BG103" i="3"/>
  <c r="BF103" i="3"/>
  <c r="BE103" i="3"/>
  <c r="T103" i="3"/>
  <c r="R103" i="3"/>
  <c r="P103" i="3"/>
  <c r="BK103" i="3"/>
  <c r="J103" i="3"/>
  <c r="BI102" i="3"/>
  <c r="BH102" i="3"/>
  <c r="BG102" i="3"/>
  <c r="BF102" i="3"/>
  <c r="J31" i="3" s="1"/>
  <c r="AW53" i="1" s="1"/>
  <c r="T102" i="3"/>
  <c r="R102" i="3"/>
  <c r="P102" i="3"/>
  <c r="BK102" i="3"/>
  <c r="J102" i="3"/>
  <c r="BE102" i="3" s="1"/>
  <c r="J94" i="3"/>
  <c r="F92" i="3"/>
  <c r="E90" i="3"/>
  <c r="J51" i="3"/>
  <c r="F49" i="3"/>
  <c r="E47" i="3"/>
  <c r="J18" i="3"/>
  <c r="E18" i="3"/>
  <c r="F52" i="3" s="1"/>
  <c r="J17" i="3"/>
  <c r="J15" i="3"/>
  <c r="E15" i="3"/>
  <c r="F51" i="3" s="1"/>
  <c r="J14" i="3"/>
  <c r="J12" i="3"/>
  <c r="J92" i="3" s="1"/>
  <c r="E7" i="3"/>
  <c r="E88" i="3" s="1"/>
  <c r="AY52" i="1"/>
  <c r="AX52" i="1"/>
  <c r="BI354" i="2"/>
  <c r="BH354" i="2"/>
  <c r="BG354" i="2"/>
  <c r="BF354" i="2"/>
  <c r="T354" i="2"/>
  <c r="T353" i="2" s="1"/>
  <c r="R354" i="2"/>
  <c r="R353" i="2" s="1"/>
  <c r="P354" i="2"/>
  <c r="P353" i="2" s="1"/>
  <c r="BK354" i="2"/>
  <c r="BK353" i="2" s="1"/>
  <c r="J353" i="2" s="1"/>
  <c r="J82" i="2" s="1"/>
  <c r="J354" i="2"/>
  <c r="BE354" i="2" s="1"/>
  <c r="BI352" i="2"/>
  <c r="BH352" i="2"/>
  <c r="BG352" i="2"/>
  <c r="BF352" i="2"/>
  <c r="T352" i="2"/>
  <c r="R352" i="2"/>
  <c r="P352" i="2"/>
  <c r="BK352" i="2"/>
  <c r="J352" i="2"/>
  <c r="BE352" i="2" s="1"/>
  <c r="BI351" i="2"/>
  <c r="BH351" i="2"/>
  <c r="BG351" i="2"/>
  <c r="BF351" i="2"/>
  <c r="T351" i="2"/>
  <c r="R351" i="2"/>
  <c r="P351" i="2"/>
  <c r="BK351" i="2"/>
  <c r="J351" i="2"/>
  <c r="BE351" i="2" s="1"/>
  <c r="BI350" i="2"/>
  <c r="BH350" i="2"/>
  <c r="BG350" i="2"/>
  <c r="BF350" i="2"/>
  <c r="BE350" i="2"/>
  <c r="T350" i="2"/>
  <c r="R350" i="2"/>
  <c r="P350" i="2"/>
  <c r="BK350" i="2"/>
  <c r="J350" i="2"/>
  <c r="BI347" i="2"/>
  <c r="BH347" i="2"/>
  <c r="BG347" i="2"/>
  <c r="BF347" i="2"/>
  <c r="BE347" i="2"/>
  <c r="T347" i="2"/>
  <c r="R347" i="2"/>
  <c r="P347" i="2"/>
  <c r="BK347" i="2"/>
  <c r="BK346" i="2" s="1"/>
  <c r="J346" i="2" s="1"/>
  <c r="J81" i="2" s="1"/>
  <c r="J347" i="2"/>
  <c r="BI342" i="2"/>
  <c r="BH342" i="2"/>
  <c r="BG342" i="2"/>
  <c r="BF342" i="2"/>
  <c r="T342" i="2"/>
  <c r="T341" i="2" s="1"/>
  <c r="R342" i="2"/>
  <c r="R341" i="2" s="1"/>
  <c r="P342" i="2"/>
  <c r="P341" i="2" s="1"/>
  <c r="BK342" i="2"/>
  <c r="BK341" i="2" s="1"/>
  <c r="J341" i="2" s="1"/>
  <c r="J80" i="2" s="1"/>
  <c r="J342" i="2"/>
  <c r="BE342" i="2" s="1"/>
  <c r="BI340" i="2"/>
  <c r="BH340" i="2"/>
  <c r="BG340" i="2"/>
  <c r="BF340" i="2"/>
  <c r="T340" i="2"/>
  <c r="R340" i="2"/>
  <c r="P340" i="2"/>
  <c r="BK340" i="2"/>
  <c r="J340" i="2"/>
  <c r="BE340" i="2" s="1"/>
  <c r="BI338" i="2"/>
  <c r="BH338" i="2"/>
  <c r="BG338" i="2"/>
  <c r="BF338" i="2"/>
  <c r="T338" i="2"/>
  <c r="R338" i="2"/>
  <c r="P338" i="2"/>
  <c r="BK338" i="2"/>
  <c r="J338" i="2"/>
  <c r="BE338" i="2" s="1"/>
  <c r="BI335" i="2"/>
  <c r="BH335" i="2"/>
  <c r="BG335" i="2"/>
  <c r="BF335" i="2"/>
  <c r="BE335" i="2"/>
  <c r="T335" i="2"/>
  <c r="R335" i="2"/>
  <c r="P335" i="2"/>
  <c r="BK335" i="2"/>
  <c r="J335" i="2"/>
  <c r="BI332" i="2"/>
  <c r="BH332" i="2"/>
  <c r="BG332" i="2"/>
  <c r="BF332" i="2"/>
  <c r="BE332" i="2"/>
  <c r="T332" i="2"/>
  <c r="R332" i="2"/>
  <c r="P332" i="2"/>
  <c r="BK332" i="2"/>
  <c r="J332" i="2"/>
  <c r="BI329" i="2"/>
  <c r="BH329" i="2"/>
  <c r="BG329" i="2"/>
  <c r="BF329" i="2"/>
  <c r="T329" i="2"/>
  <c r="R329" i="2"/>
  <c r="R328" i="2" s="1"/>
  <c r="P329" i="2"/>
  <c r="BK329" i="2"/>
  <c r="J329" i="2"/>
  <c r="BE329" i="2" s="1"/>
  <c r="BI327" i="2"/>
  <c r="BH327" i="2"/>
  <c r="BG327" i="2"/>
  <c r="BF327" i="2"/>
  <c r="T327" i="2"/>
  <c r="R327" i="2"/>
  <c r="P327" i="2"/>
  <c r="BK327" i="2"/>
  <c r="J327" i="2"/>
  <c r="BE327" i="2" s="1"/>
  <c r="BI324" i="2"/>
  <c r="BH324" i="2"/>
  <c r="BG324" i="2"/>
  <c r="BF324" i="2"/>
  <c r="T324" i="2"/>
  <c r="R324" i="2"/>
  <c r="P324" i="2"/>
  <c r="BK324" i="2"/>
  <c r="J324" i="2"/>
  <c r="BE324" i="2" s="1"/>
  <c r="BI323" i="2"/>
  <c r="BH323" i="2"/>
  <c r="BG323" i="2"/>
  <c r="BF323" i="2"/>
  <c r="T323" i="2"/>
  <c r="R323" i="2"/>
  <c r="P323" i="2"/>
  <c r="BK323" i="2"/>
  <c r="J323" i="2"/>
  <c r="BE323" i="2" s="1"/>
  <c r="BI320" i="2"/>
  <c r="BH320" i="2"/>
  <c r="BG320" i="2"/>
  <c r="BF320" i="2"/>
  <c r="T320" i="2"/>
  <c r="R320" i="2"/>
  <c r="P320" i="2"/>
  <c r="BK320" i="2"/>
  <c r="J320" i="2"/>
  <c r="BE320" i="2" s="1"/>
  <c r="BI317" i="2"/>
  <c r="BH317" i="2"/>
  <c r="BG317" i="2"/>
  <c r="BF317" i="2"/>
  <c r="T317" i="2"/>
  <c r="R317" i="2"/>
  <c r="P317" i="2"/>
  <c r="BK317" i="2"/>
  <c r="J317" i="2"/>
  <c r="BE317" i="2" s="1"/>
  <c r="BI314" i="2"/>
  <c r="BH314" i="2"/>
  <c r="BG314" i="2"/>
  <c r="BF314" i="2"/>
  <c r="BE314" i="2"/>
  <c r="T314" i="2"/>
  <c r="T313" i="2" s="1"/>
  <c r="R314" i="2"/>
  <c r="R313" i="2" s="1"/>
  <c r="P314" i="2"/>
  <c r="P313" i="2" s="1"/>
  <c r="BK314" i="2"/>
  <c r="BK313" i="2" s="1"/>
  <c r="J313" i="2" s="1"/>
  <c r="J77" i="2" s="1"/>
  <c r="J314" i="2"/>
  <c r="BI312" i="2"/>
  <c r="BH312" i="2"/>
  <c r="BG312" i="2"/>
  <c r="BF312" i="2"/>
  <c r="T312" i="2"/>
  <c r="R312" i="2"/>
  <c r="P312" i="2"/>
  <c r="BK312" i="2"/>
  <c r="J312" i="2"/>
  <c r="BE312" i="2" s="1"/>
  <c r="BI310" i="2"/>
  <c r="BH310" i="2"/>
  <c r="BG310" i="2"/>
  <c r="BF310" i="2"/>
  <c r="T310" i="2"/>
  <c r="R310" i="2"/>
  <c r="P310" i="2"/>
  <c r="BK310" i="2"/>
  <c r="J310" i="2"/>
  <c r="BE310" i="2" s="1"/>
  <c r="BI308" i="2"/>
  <c r="BH308" i="2"/>
  <c r="BG308" i="2"/>
  <c r="BF308" i="2"/>
  <c r="T308" i="2"/>
  <c r="R308" i="2"/>
  <c r="P308" i="2"/>
  <c r="BK308" i="2"/>
  <c r="J308" i="2"/>
  <c r="BE308" i="2" s="1"/>
  <c r="BI306" i="2"/>
  <c r="BH306" i="2"/>
  <c r="BG306" i="2"/>
  <c r="BF306" i="2"/>
  <c r="T306" i="2"/>
  <c r="R306" i="2"/>
  <c r="P306" i="2"/>
  <c r="BK306" i="2"/>
  <c r="J306" i="2"/>
  <c r="BE306" i="2" s="1"/>
  <c r="BI302" i="2"/>
  <c r="BH302" i="2"/>
  <c r="BG302" i="2"/>
  <c r="BF302" i="2"/>
  <c r="T302" i="2"/>
  <c r="R302" i="2"/>
  <c r="P302" i="2"/>
  <c r="BK302" i="2"/>
  <c r="J302" i="2"/>
  <c r="BE302" i="2" s="1"/>
  <c r="BI298" i="2"/>
  <c r="BH298" i="2"/>
  <c r="BG298" i="2"/>
  <c r="BF298" i="2"/>
  <c r="T298" i="2"/>
  <c r="R298" i="2"/>
  <c r="P298" i="2"/>
  <c r="BK298" i="2"/>
  <c r="J298" i="2"/>
  <c r="BE298" i="2" s="1"/>
  <c r="BI294" i="2"/>
  <c r="BH294" i="2"/>
  <c r="BG294" i="2"/>
  <c r="BF294" i="2"/>
  <c r="T294" i="2"/>
  <c r="R294" i="2"/>
  <c r="P294" i="2"/>
  <c r="BK294" i="2"/>
  <c r="J294" i="2"/>
  <c r="BE294" i="2" s="1"/>
  <c r="BI293" i="2"/>
  <c r="BH293" i="2"/>
  <c r="BG293" i="2"/>
  <c r="BF293" i="2"/>
  <c r="T293" i="2"/>
  <c r="R293" i="2"/>
  <c r="P293" i="2"/>
  <c r="BK293" i="2"/>
  <c r="J293" i="2"/>
  <c r="BE293" i="2" s="1"/>
  <c r="BI291" i="2"/>
  <c r="BH291" i="2"/>
  <c r="BG291" i="2"/>
  <c r="BF291" i="2"/>
  <c r="T291" i="2"/>
  <c r="R291" i="2"/>
  <c r="P291" i="2"/>
  <c r="BK291" i="2"/>
  <c r="J291" i="2"/>
  <c r="BE291" i="2" s="1"/>
  <c r="BI289" i="2"/>
  <c r="BH289" i="2"/>
  <c r="BG289" i="2"/>
  <c r="BF289" i="2"/>
  <c r="T289" i="2"/>
  <c r="R289" i="2"/>
  <c r="P289" i="2"/>
  <c r="BK289" i="2"/>
  <c r="J289" i="2"/>
  <c r="BE289" i="2" s="1"/>
  <c r="BI285" i="2"/>
  <c r="BH285" i="2"/>
  <c r="BG285" i="2"/>
  <c r="BF285" i="2"/>
  <c r="T285" i="2"/>
  <c r="R285" i="2"/>
  <c r="P285" i="2"/>
  <c r="BK285" i="2"/>
  <c r="J285" i="2"/>
  <c r="BE285" i="2" s="1"/>
  <c r="BI283" i="2"/>
  <c r="BH283" i="2"/>
  <c r="BG283" i="2"/>
  <c r="BF283" i="2"/>
  <c r="BE283" i="2"/>
  <c r="T283" i="2"/>
  <c r="R283" i="2"/>
  <c r="P283" i="2"/>
  <c r="BK283" i="2"/>
  <c r="J283" i="2"/>
  <c r="BI281" i="2"/>
  <c r="BH281" i="2"/>
  <c r="BG281" i="2"/>
  <c r="BF281" i="2"/>
  <c r="T281" i="2"/>
  <c r="R281" i="2"/>
  <c r="P281" i="2"/>
  <c r="BK281" i="2"/>
  <c r="J281" i="2"/>
  <c r="BE281" i="2" s="1"/>
  <c r="BI280" i="2"/>
  <c r="BH280" i="2"/>
  <c r="BG280" i="2"/>
  <c r="BF280" i="2"/>
  <c r="T280" i="2"/>
  <c r="R280" i="2"/>
  <c r="P280" i="2"/>
  <c r="BK280" i="2"/>
  <c r="J280" i="2"/>
  <c r="BE280" i="2" s="1"/>
  <c r="BI278" i="2"/>
  <c r="BH278" i="2"/>
  <c r="BG278" i="2"/>
  <c r="BF278" i="2"/>
  <c r="T278" i="2"/>
  <c r="R278" i="2"/>
  <c r="P278" i="2"/>
  <c r="BK278" i="2"/>
  <c r="J278" i="2"/>
  <c r="BE278" i="2" s="1"/>
  <c r="BI277" i="2"/>
  <c r="BH277" i="2"/>
  <c r="BG277" i="2"/>
  <c r="BF277" i="2"/>
  <c r="T277" i="2"/>
  <c r="R277" i="2"/>
  <c r="P277" i="2"/>
  <c r="BK277" i="2"/>
  <c r="J277" i="2"/>
  <c r="BE277" i="2" s="1"/>
  <c r="BI275" i="2"/>
  <c r="BH275" i="2"/>
  <c r="BG275" i="2"/>
  <c r="BF275" i="2"/>
  <c r="T275" i="2"/>
  <c r="R275" i="2"/>
  <c r="P275" i="2"/>
  <c r="BK275" i="2"/>
  <c r="J275" i="2"/>
  <c r="BE275" i="2" s="1"/>
  <c r="BI274" i="2"/>
  <c r="BH274" i="2"/>
  <c r="BG274" i="2"/>
  <c r="BF274" i="2"/>
  <c r="BE274" i="2"/>
  <c r="T274" i="2"/>
  <c r="R274" i="2"/>
  <c r="P274" i="2"/>
  <c r="BK274" i="2"/>
  <c r="J274" i="2"/>
  <c r="BI273" i="2"/>
  <c r="BH273" i="2"/>
  <c r="BG273" i="2"/>
  <c r="BF273" i="2"/>
  <c r="T273" i="2"/>
  <c r="R273" i="2"/>
  <c r="P273" i="2"/>
  <c r="BK273" i="2"/>
  <c r="J273" i="2"/>
  <c r="BE273" i="2" s="1"/>
  <c r="BI271" i="2"/>
  <c r="BH271" i="2"/>
  <c r="BG271" i="2"/>
  <c r="BF271" i="2"/>
  <c r="BE271" i="2"/>
  <c r="T271" i="2"/>
  <c r="R271" i="2"/>
  <c r="P271" i="2"/>
  <c r="BK271" i="2"/>
  <c r="J271" i="2"/>
  <c r="BI268" i="2"/>
  <c r="BH268" i="2"/>
  <c r="BG268" i="2"/>
  <c r="BF268" i="2"/>
  <c r="T268" i="2"/>
  <c r="R268" i="2"/>
  <c r="P268" i="2"/>
  <c r="BK268" i="2"/>
  <c r="J268" i="2"/>
  <c r="BE268" i="2" s="1"/>
  <c r="BI267" i="2"/>
  <c r="BH267" i="2"/>
  <c r="BG267" i="2"/>
  <c r="BF267" i="2"/>
  <c r="T267" i="2"/>
  <c r="R267" i="2"/>
  <c r="P267" i="2"/>
  <c r="BK267" i="2"/>
  <c r="J267" i="2"/>
  <c r="BE267" i="2" s="1"/>
  <c r="BI266" i="2"/>
  <c r="BH266" i="2"/>
  <c r="BG266" i="2"/>
  <c r="BF266" i="2"/>
  <c r="T266" i="2"/>
  <c r="R266" i="2"/>
  <c r="P266" i="2"/>
  <c r="BK266" i="2"/>
  <c r="J266" i="2"/>
  <c r="BE266" i="2" s="1"/>
  <c r="BI264" i="2"/>
  <c r="BH264" i="2"/>
  <c r="BG264" i="2"/>
  <c r="BF264" i="2"/>
  <c r="BE264" i="2"/>
  <c r="T264" i="2"/>
  <c r="R264" i="2"/>
  <c r="P264" i="2"/>
  <c r="BK264" i="2"/>
  <c r="J264" i="2"/>
  <c r="BI263" i="2"/>
  <c r="BH263" i="2"/>
  <c r="BG263" i="2"/>
  <c r="BF263" i="2"/>
  <c r="T263" i="2"/>
  <c r="R263" i="2"/>
  <c r="P263" i="2"/>
  <c r="BK263" i="2"/>
  <c r="J263" i="2"/>
  <c r="BE263" i="2" s="1"/>
  <c r="BI261" i="2"/>
  <c r="BH261" i="2"/>
  <c r="BG261" i="2"/>
  <c r="BF261" i="2"/>
  <c r="T261" i="2"/>
  <c r="R261" i="2"/>
  <c r="P261" i="2"/>
  <c r="BK261" i="2"/>
  <c r="J261" i="2"/>
  <c r="BE261" i="2" s="1"/>
  <c r="BI260" i="2"/>
  <c r="BH260" i="2"/>
  <c r="BG260" i="2"/>
  <c r="BF260" i="2"/>
  <c r="T260" i="2"/>
  <c r="R260" i="2"/>
  <c r="P260" i="2"/>
  <c r="BK260" i="2"/>
  <c r="J260" i="2"/>
  <c r="BE260" i="2" s="1"/>
  <c r="BI258" i="2"/>
  <c r="BH258" i="2"/>
  <c r="BG258" i="2"/>
  <c r="BF258" i="2"/>
  <c r="BE258" i="2"/>
  <c r="T258" i="2"/>
  <c r="R258" i="2"/>
  <c r="P258" i="2"/>
  <c r="BK258" i="2"/>
  <c r="J258" i="2"/>
  <c r="BI256" i="2"/>
  <c r="BH256" i="2"/>
  <c r="BG256" i="2"/>
  <c r="BF256" i="2"/>
  <c r="T256" i="2"/>
  <c r="R256" i="2"/>
  <c r="P256" i="2"/>
  <c r="BK256" i="2"/>
  <c r="J256" i="2"/>
  <c r="BE256" i="2" s="1"/>
  <c r="BI243" i="2"/>
  <c r="BH243" i="2"/>
  <c r="BG243" i="2"/>
  <c r="BF243" i="2"/>
  <c r="T243" i="2"/>
  <c r="R243" i="2"/>
  <c r="P243" i="2"/>
  <c r="BK243" i="2"/>
  <c r="J243" i="2"/>
  <c r="BE243" i="2" s="1"/>
  <c r="BI241" i="2"/>
  <c r="BH241" i="2"/>
  <c r="BG241" i="2"/>
  <c r="BF241" i="2"/>
  <c r="T241" i="2"/>
  <c r="R241" i="2"/>
  <c r="P241" i="2"/>
  <c r="BK241" i="2"/>
  <c r="J241" i="2"/>
  <c r="BE241" i="2" s="1"/>
  <c r="BI239" i="2"/>
  <c r="BH239" i="2"/>
  <c r="BG239" i="2"/>
  <c r="BF239" i="2"/>
  <c r="T239" i="2"/>
  <c r="R239" i="2"/>
  <c r="P239" i="2"/>
  <c r="BK239" i="2"/>
  <c r="J239" i="2"/>
  <c r="BE239" i="2" s="1"/>
  <c r="BI235" i="2"/>
  <c r="BH235" i="2"/>
  <c r="BG235" i="2"/>
  <c r="BF235" i="2"/>
  <c r="T235" i="2"/>
  <c r="R235" i="2"/>
  <c r="P235" i="2"/>
  <c r="BK235" i="2"/>
  <c r="J235" i="2"/>
  <c r="BE235" i="2" s="1"/>
  <c r="BI231" i="2"/>
  <c r="BH231" i="2"/>
  <c r="BG231" i="2"/>
  <c r="BF231" i="2"/>
  <c r="T231" i="2"/>
  <c r="R231" i="2"/>
  <c r="P231" i="2"/>
  <c r="BK231" i="2"/>
  <c r="J231" i="2"/>
  <c r="BE231" i="2" s="1"/>
  <c r="BI229" i="2"/>
  <c r="BH229" i="2"/>
  <c r="BG229" i="2"/>
  <c r="BF229" i="2"/>
  <c r="BE229" i="2"/>
  <c r="T229" i="2"/>
  <c r="R229" i="2"/>
  <c r="P229" i="2"/>
  <c r="BK229" i="2"/>
  <c r="J229" i="2"/>
  <c r="BI228" i="2"/>
  <c r="BH228" i="2"/>
  <c r="BG228" i="2"/>
  <c r="BF228" i="2"/>
  <c r="T228" i="2"/>
  <c r="R228" i="2"/>
  <c r="P228" i="2"/>
  <c r="BK228" i="2"/>
  <c r="J228" i="2"/>
  <c r="BE228" i="2" s="1"/>
  <c r="BI226" i="2"/>
  <c r="BH226" i="2"/>
  <c r="BG226" i="2"/>
  <c r="BF226" i="2"/>
  <c r="T226" i="2"/>
  <c r="R226" i="2"/>
  <c r="P226" i="2"/>
  <c r="P225" i="2" s="1"/>
  <c r="BK226" i="2"/>
  <c r="J226" i="2"/>
  <c r="BE226" i="2" s="1"/>
  <c r="BI222" i="2"/>
  <c r="BH222" i="2"/>
  <c r="BG222" i="2"/>
  <c r="BF222" i="2"/>
  <c r="T222" i="2"/>
  <c r="R222" i="2"/>
  <c r="P222" i="2"/>
  <c r="BK222" i="2"/>
  <c r="J222" i="2"/>
  <c r="BE222" i="2" s="1"/>
  <c r="BI221" i="2"/>
  <c r="BH221" i="2"/>
  <c r="BG221" i="2"/>
  <c r="BF221" i="2"/>
  <c r="T221" i="2"/>
  <c r="R221" i="2"/>
  <c r="P221" i="2"/>
  <c r="BK221" i="2"/>
  <c r="J221" i="2"/>
  <c r="BE221" i="2" s="1"/>
  <c r="BI220" i="2"/>
  <c r="BH220" i="2"/>
  <c r="BG220" i="2"/>
  <c r="BF220" i="2"/>
  <c r="BE220" i="2"/>
  <c r="T220" i="2"/>
  <c r="R220" i="2"/>
  <c r="P220" i="2"/>
  <c r="BK220" i="2"/>
  <c r="J220" i="2"/>
  <c r="BI218" i="2"/>
  <c r="BH218" i="2"/>
  <c r="BG218" i="2"/>
  <c r="BF218" i="2"/>
  <c r="T218" i="2"/>
  <c r="R218" i="2"/>
  <c r="P218" i="2"/>
  <c r="BK218" i="2"/>
  <c r="J218" i="2"/>
  <c r="BE218" i="2" s="1"/>
  <c r="BI217" i="2"/>
  <c r="BH217" i="2"/>
  <c r="BG217" i="2"/>
  <c r="BF217" i="2"/>
  <c r="T217" i="2"/>
  <c r="R217" i="2"/>
  <c r="P217" i="2"/>
  <c r="BK217" i="2"/>
  <c r="J217" i="2"/>
  <c r="BE217" i="2" s="1"/>
  <c r="BI216" i="2"/>
  <c r="BH216" i="2"/>
  <c r="BG216" i="2"/>
  <c r="BF216" i="2"/>
  <c r="T216" i="2"/>
  <c r="R216" i="2"/>
  <c r="P216" i="2"/>
  <c r="BK216" i="2"/>
  <c r="J216" i="2"/>
  <c r="BE216" i="2" s="1"/>
  <c r="BI213" i="2"/>
  <c r="BH213" i="2"/>
  <c r="BG213" i="2"/>
  <c r="BF213" i="2"/>
  <c r="BE213" i="2"/>
  <c r="T213" i="2"/>
  <c r="R213" i="2"/>
  <c r="P213" i="2"/>
  <c r="BK213" i="2"/>
  <c r="J213" i="2"/>
  <c r="BI210" i="2"/>
  <c r="BH210" i="2"/>
  <c r="BG210" i="2"/>
  <c r="BF210" i="2"/>
  <c r="T210" i="2"/>
  <c r="T209" i="2" s="1"/>
  <c r="R210" i="2"/>
  <c r="P210" i="2"/>
  <c r="BK210" i="2"/>
  <c r="J210" i="2"/>
  <c r="BE210" i="2" s="1"/>
  <c r="BI208" i="2"/>
  <c r="BH208" i="2"/>
  <c r="BG208" i="2"/>
  <c r="BF208" i="2"/>
  <c r="T208" i="2"/>
  <c r="R208" i="2"/>
  <c r="P208" i="2"/>
  <c r="BK208" i="2"/>
  <c r="J208" i="2"/>
  <c r="BE208" i="2" s="1"/>
  <c r="BI206" i="2"/>
  <c r="BH206" i="2"/>
  <c r="BG206" i="2"/>
  <c r="BF206" i="2"/>
  <c r="T206" i="2"/>
  <c r="R206" i="2"/>
  <c r="P206" i="2"/>
  <c r="BK206" i="2"/>
  <c r="J206" i="2"/>
  <c r="BE206" i="2" s="1"/>
  <c r="BI205" i="2"/>
  <c r="BH205" i="2"/>
  <c r="BG205" i="2"/>
  <c r="BF205" i="2"/>
  <c r="T205" i="2"/>
  <c r="R205" i="2"/>
  <c r="P205" i="2"/>
  <c r="BK205" i="2"/>
  <c r="J205" i="2"/>
  <c r="BE205" i="2" s="1"/>
  <c r="BI203" i="2"/>
  <c r="BH203" i="2"/>
  <c r="BG203" i="2"/>
  <c r="BF203" i="2"/>
  <c r="T203" i="2"/>
  <c r="R203" i="2"/>
  <c r="P203" i="2"/>
  <c r="BK203" i="2"/>
  <c r="J203" i="2"/>
  <c r="BE203" i="2" s="1"/>
  <c r="BI202" i="2"/>
  <c r="BH202" i="2"/>
  <c r="BG202" i="2"/>
  <c r="BF202" i="2"/>
  <c r="T202" i="2"/>
  <c r="R202" i="2"/>
  <c r="P202" i="2"/>
  <c r="BK202" i="2"/>
  <c r="J202" i="2"/>
  <c r="BE202" i="2" s="1"/>
  <c r="BI200" i="2"/>
  <c r="BH200" i="2"/>
  <c r="BG200" i="2"/>
  <c r="BF200" i="2"/>
  <c r="T200" i="2"/>
  <c r="R200" i="2"/>
  <c r="P200" i="2"/>
  <c r="BK200" i="2"/>
  <c r="J200" i="2"/>
  <c r="BE200" i="2" s="1"/>
  <c r="BI198" i="2"/>
  <c r="BH198" i="2"/>
  <c r="BG198" i="2"/>
  <c r="BF198" i="2"/>
  <c r="BE198" i="2"/>
  <c r="T198" i="2"/>
  <c r="R198" i="2"/>
  <c r="P198" i="2"/>
  <c r="BK198" i="2"/>
  <c r="J198" i="2"/>
  <c r="BI195" i="2"/>
  <c r="BH195" i="2"/>
  <c r="BG195" i="2"/>
  <c r="BF195" i="2"/>
  <c r="T195" i="2"/>
  <c r="R195" i="2"/>
  <c r="P195" i="2"/>
  <c r="BK195" i="2"/>
  <c r="J195" i="2"/>
  <c r="BE195" i="2" s="1"/>
  <c r="BI193" i="2"/>
  <c r="BH193" i="2"/>
  <c r="BG193" i="2"/>
  <c r="BF193" i="2"/>
  <c r="T193" i="2"/>
  <c r="R193" i="2"/>
  <c r="P193" i="2"/>
  <c r="BK193" i="2"/>
  <c r="J193" i="2"/>
  <c r="BE193" i="2" s="1"/>
  <c r="BI192" i="2"/>
  <c r="BH192" i="2"/>
  <c r="BG192" i="2"/>
  <c r="BF192" i="2"/>
  <c r="T192" i="2"/>
  <c r="R192" i="2"/>
  <c r="P192" i="2"/>
  <c r="BK192" i="2"/>
  <c r="J192" i="2"/>
  <c r="BE192" i="2" s="1"/>
  <c r="BI190" i="2"/>
  <c r="BH190" i="2"/>
  <c r="BG190" i="2"/>
  <c r="BF190" i="2"/>
  <c r="T190" i="2"/>
  <c r="R190" i="2"/>
  <c r="P190" i="2"/>
  <c r="BK190" i="2"/>
  <c r="J190" i="2"/>
  <c r="BE190" i="2" s="1"/>
  <c r="BI189" i="2"/>
  <c r="BH189" i="2"/>
  <c r="BG189" i="2"/>
  <c r="BF189" i="2"/>
  <c r="BE189" i="2"/>
  <c r="T189" i="2"/>
  <c r="R189" i="2"/>
  <c r="P189" i="2"/>
  <c r="BK189" i="2"/>
  <c r="J189" i="2"/>
  <c r="BI186" i="2"/>
  <c r="BH186" i="2"/>
  <c r="BG186" i="2"/>
  <c r="BF186" i="2"/>
  <c r="T186" i="2"/>
  <c r="R186" i="2"/>
  <c r="P186" i="2"/>
  <c r="BK186" i="2"/>
  <c r="J186" i="2"/>
  <c r="BE186" i="2" s="1"/>
  <c r="BI185" i="2"/>
  <c r="BH185" i="2"/>
  <c r="BG185" i="2"/>
  <c r="BF185" i="2"/>
  <c r="T185" i="2"/>
  <c r="R185" i="2"/>
  <c r="P185" i="2"/>
  <c r="BK185" i="2"/>
  <c r="J185" i="2"/>
  <c r="BE185" i="2" s="1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BK182" i="2"/>
  <c r="J182" i="2"/>
  <c r="BE182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P178" i="2" s="1"/>
  <c r="BK179" i="2"/>
  <c r="J179" i="2"/>
  <c r="BE179" i="2" s="1"/>
  <c r="BI176" i="2"/>
  <c r="BH176" i="2"/>
  <c r="BG176" i="2"/>
  <c r="BF176" i="2"/>
  <c r="BE176" i="2"/>
  <c r="T176" i="2"/>
  <c r="R176" i="2"/>
  <c r="P176" i="2"/>
  <c r="BK176" i="2"/>
  <c r="J176" i="2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BE174" i="2"/>
  <c r="T174" i="2"/>
  <c r="R174" i="2"/>
  <c r="P174" i="2"/>
  <c r="BK174" i="2"/>
  <c r="J174" i="2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BE172" i="2"/>
  <c r="T172" i="2"/>
  <c r="R172" i="2"/>
  <c r="P172" i="2"/>
  <c r="BK172" i="2"/>
  <c r="J172" i="2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BE170" i="2"/>
  <c r="T170" i="2"/>
  <c r="R170" i="2"/>
  <c r="P170" i="2"/>
  <c r="BK170" i="2"/>
  <c r="J170" i="2"/>
  <c r="BI168" i="2"/>
  <c r="BH168" i="2"/>
  <c r="BG168" i="2"/>
  <c r="BF168" i="2"/>
  <c r="BE168" i="2"/>
  <c r="T168" i="2"/>
  <c r="T167" i="2" s="1"/>
  <c r="R168" i="2"/>
  <c r="R167" i="2" s="1"/>
  <c r="P168" i="2"/>
  <c r="P167" i="2" s="1"/>
  <c r="BK168" i="2"/>
  <c r="BK167" i="2" s="1"/>
  <c r="J167" i="2" s="1"/>
  <c r="J67" i="2" s="1"/>
  <c r="J168" i="2"/>
  <c r="BI166" i="2"/>
  <c r="BH166" i="2"/>
  <c r="BG166" i="2"/>
  <c r="BF166" i="2"/>
  <c r="T166" i="2"/>
  <c r="R166" i="2"/>
  <c r="P166" i="2"/>
  <c r="BK166" i="2"/>
  <c r="J166" i="2"/>
  <c r="BE166" i="2" s="1"/>
  <c r="BI162" i="2"/>
  <c r="BH162" i="2"/>
  <c r="BG162" i="2"/>
  <c r="BF162" i="2"/>
  <c r="BE162" i="2"/>
  <c r="T162" i="2"/>
  <c r="R162" i="2"/>
  <c r="P162" i="2"/>
  <c r="BK162" i="2"/>
  <c r="J162" i="2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BE160" i="2"/>
  <c r="T160" i="2"/>
  <c r="R160" i="2"/>
  <c r="P160" i="2"/>
  <c r="BK160" i="2"/>
  <c r="J160" i="2"/>
  <c r="BI159" i="2"/>
  <c r="BH159" i="2"/>
  <c r="BG159" i="2"/>
  <c r="BF159" i="2"/>
  <c r="T159" i="2"/>
  <c r="T158" i="2" s="1"/>
  <c r="R159" i="2"/>
  <c r="P159" i="2"/>
  <c r="BK159" i="2"/>
  <c r="BK158" i="2" s="1"/>
  <c r="J158" i="2" s="1"/>
  <c r="J66" i="2" s="1"/>
  <c r="J159" i="2"/>
  <c r="BE159" i="2" s="1"/>
  <c r="BI157" i="2"/>
  <c r="BH157" i="2"/>
  <c r="BG157" i="2"/>
  <c r="BF157" i="2"/>
  <c r="T157" i="2"/>
  <c r="T156" i="2" s="1"/>
  <c r="R157" i="2"/>
  <c r="R156" i="2" s="1"/>
  <c r="P157" i="2"/>
  <c r="P156" i="2" s="1"/>
  <c r="BK157" i="2"/>
  <c r="BK156" i="2" s="1"/>
  <c r="J156" i="2" s="1"/>
  <c r="J157" i="2"/>
  <c r="BE157" i="2" s="1"/>
  <c r="J65" i="2"/>
  <c r="BI155" i="2"/>
  <c r="BH155" i="2"/>
  <c r="BG155" i="2"/>
  <c r="BF155" i="2"/>
  <c r="BE155" i="2"/>
  <c r="T155" i="2"/>
  <c r="T154" i="2" s="1"/>
  <c r="R155" i="2"/>
  <c r="R154" i="2" s="1"/>
  <c r="P155" i="2"/>
  <c r="P154" i="2" s="1"/>
  <c r="BK155" i="2"/>
  <c r="BK154" i="2" s="1"/>
  <c r="J154" i="2" s="1"/>
  <c r="J64" i="2" s="1"/>
  <c r="J155" i="2"/>
  <c r="BI152" i="2"/>
  <c r="BH152" i="2"/>
  <c r="BG152" i="2"/>
  <c r="BF152" i="2"/>
  <c r="BE152" i="2"/>
  <c r="T152" i="2"/>
  <c r="R152" i="2"/>
  <c r="P152" i="2"/>
  <c r="BK152" i="2"/>
  <c r="J152" i="2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 s="1"/>
  <c r="BI147" i="2"/>
  <c r="BH147" i="2"/>
  <c r="BG147" i="2"/>
  <c r="BF147" i="2"/>
  <c r="T147" i="2"/>
  <c r="T146" i="2" s="1"/>
  <c r="R147" i="2"/>
  <c r="R146" i="2" s="1"/>
  <c r="P147" i="2"/>
  <c r="BK147" i="2"/>
  <c r="J147" i="2"/>
  <c r="BE147" i="2" s="1"/>
  <c r="BI144" i="2"/>
  <c r="BH144" i="2"/>
  <c r="BG144" i="2"/>
  <c r="BF144" i="2"/>
  <c r="BE144" i="2"/>
  <c r="T144" i="2"/>
  <c r="R144" i="2"/>
  <c r="P144" i="2"/>
  <c r="BK144" i="2"/>
  <c r="J144" i="2"/>
  <c r="BI142" i="2"/>
  <c r="BH142" i="2"/>
  <c r="BG142" i="2"/>
  <c r="BF142" i="2"/>
  <c r="T142" i="2"/>
  <c r="T141" i="2" s="1"/>
  <c r="R142" i="2"/>
  <c r="P142" i="2"/>
  <c r="BK142" i="2"/>
  <c r="J142" i="2"/>
  <c r="BE142" i="2" s="1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BE138" i="2"/>
  <c r="T138" i="2"/>
  <c r="R138" i="2"/>
  <c r="P138" i="2"/>
  <c r="BK138" i="2"/>
  <c r="J138" i="2"/>
  <c r="BI135" i="2"/>
  <c r="BH135" i="2"/>
  <c r="BG135" i="2"/>
  <c r="BF135" i="2"/>
  <c r="T135" i="2"/>
  <c r="R135" i="2"/>
  <c r="P135" i="2"/>
  <c r="BK135" i="2"/>
  <c r="J135" i="2"/>
  <c r="BE135" i="2" s="1"/>
  <c r="BI130" i="2"/>
  <c r="BH130" i="2"/>
  <c r="BG130" i="2"/>
  <c r="BF130" i="2"/>
  <c r="BE130" i="2"/>
  <c r="T130" i="2"/>
  <c r="R130" i="2"/>
  <c r="P130" i="2"/>
  <c r="BK130" i="2"/>
  <c r="J130" i="2"/>
  <c r="BI127" i="2"/>
  <c r="BH127" i="2"/>
  <c r="BG127" i="2"/>
  <c r="BF127" i="2"/>
  <c r="T127" i="2"/>
  <c r="R127" i="2"/>
  <c r="P127" i="2"/>
  <c r="BK127" i="2"/>
  <c r="J127" i="2"/>
  <c r="BE127" i="2" s="1"/>
  <c r="BI121" i="2"/>
  <c r="BH121" i="2"/>
  <c r="BG121" i="2"/>
  <c r="BF121" i="2"/>
  <c r="BE121" i="2"/>
  <c r="T121" i="2"/>
  <c r="R121" i="2"/>
  <c r="P121" i="2"/>
  <c r="BK121" i="2"/>
  <c r="J121" i="2"/>
  <c r="BI118" i="2"/>
  <c r="BH118" i="2"/>
  <c r="BG118" i="2"/>
  <c r="BF118" i="2"/>
  <c r="T118" i="2"/>
  <c r="R118" i="2"/>
  <c r="P118" i="2"/>
  <c r="BK118" i="2"/>
  <c r="J118" i="2"/>
  <c r="BE118" i="2" s="1"/>
  <c r="BI116" i="2"/>
  <c r="BH116" i="2"/>
  <c r="BG116" i="2"/>
  <c r="BF116" i="2"/>
  <c r="T116" i="2"/>
  <c r="R116" i="2"/>
  <c r="P116" i="2"/>
  <c r="BK116" i="2"/>
  <c r="J116" i="2"/>
  <c r="BE116" i="2" s="1"/>
  <c r="BI114" i="2"/>
  <c r="BH114" i="2"/>
  <c r="BG114" i="2"/>
  <c r="BF114" i="2"/>
  <c r="T114" i="2"/>
  <c r="R114" i="2"/>
  <c r="R113" i="2" s="1"/>
  <c r="P114" i="2"/>
  <c r="BK114" i="2"/>
  <c r="J114" i="2"/>
  <c r="BE114" i="2" s="1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BE111" i="2"/>
  <c r="T111" i="2"/>
  <c r="R111" i="2"/>
  <c r="P111" i="2"/>
  <c r="BK111" i="2"/>
  <c r="J111" i="2"/>
  <c r="BI110" i="2"/>
  <c r="BH110" i="2"/>
  <c r="BG110" i="2"/>
  <c r="BF110" i="2"/>
  <c r="BE110" i="2"/>
  <c r="T110" i="2"/>
  <c r="R110" i="2"/>
  <c r="P110" i="2"/>
  <c r="BK110" i="2"/>
  <c r="J110" i="2"/>
  <c r="BI106" i="2"/>
  <c r="BH106" i="2"/>
  <c r="BG106" i="2"/>
  <c r="F32" i="2" s="1"/>
  <c r="BB52" i="1" s="1"/>
  <c r="BF106" i="2"/>
  <c r="BE106" i="2"/>
  <c r="T106" i="2"/>
  <c r="R106" i="2"/>
  <c r="P106" i="2"/>
  <c r="P105" i="2" s="1"/>
  <c r="BK106" i="2"/>
  <c r="J106" i="2"/>
  <c r="J98" i="2"/>
  <c r="F96" i="2"/>
  <c r="E94" i="2"/>
  <c r="J51" i="2"/>
  <c r="F49" i="2"/>
  <c r="E47" i="2"/>
  <c r="J18" i="2"/>
  <c r="E18" i="2"/>
  <c r="F99" i="2" s="1"/>
  <c r="J17" i="2"/>
  <c r="J15" i="2"/>
  <c r="E15" i="2"/>
  <c r="F51" i="2" s="1"/>
  <c r="J14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T234" i="2" l="1"/>
  <c r="F33" i="3"/>
  <c r="BC53" i="1" s="1"/>
  <c r="R125" i="3"/>
  <c r="P135" i="3"/>
  <c r="T140" i="3"/>
  <c r="T150" i="3"/>
  <c r="P265" i="3"/>
  <c r="BK321" i="3"/>
  <c r="J321" i="3" s="1"/>
  <c r="J74" i="3" s="1"/>
  <c r="BK342" i="3"/>
  <c r="J342" i="3" s="1"/>
  <c r="J77" i="3" s="1"/>
  <c r="J30" i="7"/>
  <c r="AV57" i="1" s="1"/>
  <c r="BK105" i="2"/>
  <c r="BK184" i="2"/>
  <c r="J184" i="2" s="1"/>
  <c r="J71" i="2" s="1"/>
  <c r="F34" i="3"/>
  <c r="BD53" i="1" s="1"/>
  <c r="T125" i="3"/>
  <c r="BK169" i="3"/>
  <c r="J169" i="3" s="1"/>
  <c r="J67" i="3" s="1"/>
  <c r="P330" i="3"/>
  <c r="P342" i="3"/>
  <c r="F34" i="2"/>
  <c r="BD52" i="1" s="1"/>
  <c r="F52" i="2"/>
  <c r="T113" i="2"/>
  <c r="P117" i="2"/>
  <c r="P184" i="2"/>
  <c r="BK194" i="2"/>
  <c r="J194" i="2" s="1"/>
  <c r="J72" i="2" s="1"/>
  <c r="T328" i="2"/>
  <c r="P346" i="2"/>
  <c r="E45" i="3"/>
  <c r="BK101" i="3"/>
  <c r="T135" i="3"/>
  <c r="P169" i="3"/>
  <c r="P139" i="3" s="1"/>
  <c r="R321" i="3"/>
  <c r="R342" i="3"/>
  <c r="T105" i="2"/>
  <c r="R117" i="2"/>
  <c r="BK141" i="2"/>
  <c r="J141" i="2" s="1"/>
  <c r="J62" i="2" s="1"/>
  <c r="P169" i="2"/>
  <c r="P316" i="2"/>
  <c r="P101" i="3"/>
  <c r="P100" i="3" s="1"/>
  <c r="R169" i="3"/>
  <c r="BK211" i="3"/>
  <c r="T330" i="3"/>
  <c r="F31" i="2"/>
  <c r="BA52" i="1" s="1"/>
  <c r="T117" i="2"/>
  <c r="R169" i="2"/>
  <c r="R316" i="2"/>
  <c r="T346" i="2"/>
  <c r="R101" i="3"/>
  <c r="R100" i="3" s="1"/>
  <c r="BK160" i="3"/>
  <c r="J160" i="3" s="1"/>
  <c r="J66" i="3" s="1"/>
  <c r="T169" i="3"/>
  <c r="P211" i="3"/>
  <c r="F32" i="4"/>
  <c r="BB54" i="1" s="1"/>
  <c r="J96" i="2"/>
  <c r="J31" i="2"/>
  <c r="AW52" i="1" s="1"/>
  <c r="T194" i="2"/>
  <c r="R209" i="2"/>
  <c r="BK234" i="2"/>
  <c r="J234" i="2" s="1"/>
  <c r="J76" i="2" s="1"/>
  <c r="T101" i="3"/>
  <c r="BK140" i="3"/>
  <c r="P198" i="3"/>
  <c r="R211" i="3"/>
  <c r="P274" i="3"/>
  <c r="P335" i="3"/>
  <c r="F79" i="4"/>
  <c r="F52" i="4"/>
  <c r="F33" i="2"/>
  <c r="BC52" i="1" s="1"/>
  <c r="BK113" i="2"/>
  <c r="J113" i="2" s="1"/>
  <c r="J60" i="2" s="1"/>
  <c r="R178" i="2"/>
  <c r="BK225" i="2"/>
  <c r="F32" i="3"/>
  <c r="BB53" i="1" s="1"/>
  <c r="P125" i="3"/>
  <c r="BK135" i="3"/>
  <c r="J135" i="3" s="1"/>
  <c r="J62" i="3" s="1"/>
  <c r="R140" i="3"/>
  <c r="R150" i="3"/>
  <c r="T160" i="3"/>
  <c r="T198" i="3"/>
  <c r="BK265" i="3"/>
  <c r="J265" i="3" s="1"/>
  <c r="J72" i="3" s="1"/>
  <c r="T274" i="3"/>
  <c r="T265" i="3"/>
  <c r="BK335" i="3"/>
  <c r="J335" i="3" s="1"/>
  <c r="J76" i="3" s="1"/>
  <c r="T342" i="3"/>
  <c r="F33" i="4"/>
  <c r="BC54" i="1" s="1"/>
  <c r="P101" i="4"/>
  <c r="E45" i="5"/>
  <c r="F33" i="5"/>
  <c r="BC55" i="1" s="1"/>
  <c r="BK117" i="5"/>
  <c r="J117" i="5" s="1"/>
  <c r="J62" i="5" s="1"/>
  <c r="T126" i="5"/>
  <c r="T173" i="5"/>
  <c r="T237" i="5"/>
  <c r="R110" i="6"/>
  <c r="T167" i="6"/>
  <c r="T311" i="6"/>
  <c r="BK107" i="7"/>
  <c r="T162" i="7"/>
  <c r="BK93" i="8"/>
  <c r="F34" i="8"/>
  <c r="BD58" i="1" s="1"/>
  <c r="R98" i="8"/>
  <c r="R122" i="8"/>
  <c r="BK170" i="8"/>
  <c r="J170" i="8" s="1"/>
  <c r="J67" i="8" s="1"/>
  <c r="F33" i="9"/>
  <c r="BC59" i="1" s="1"/>
  <c r="T98" i="9"/>
  <c r="R126" i="9"/>
  <c r="P138" i="9"/>
  <c r="R167" i="9"/>
  <c r="P183" i="9"/>
  <c r="F34" i="4"/>
  <c r="BD54" i="1" s="1"/>
  <c r="R101" i="4"/>
  <c r="BK93" i="5"/>
  <c r="F34" i="5"/>
  <c r="BD55" i="1" s="1"/>
  <c r="P117" i="5"/>
  <c r="BK215" i="6"/>
  <c r="J215" i="6" s="1"/>
  <c r="J67" i="6" s="1"/>
  <c r="BK293" i="6"/>
  <c r="J293" i="6" s="1"/>
  <c r="J68" i="6" s="1"/>
  <c r="J84" i="7"/>
  <c r="F31" i="7"/>
  <c r="BA57" i="1" s="1"/>
  <c r="BK98" i="7"/>
  <c r="J98" i="7" s="1"/>
  <c r="J60" i="7" s="1"/>
  <c r="P107" i="7"/>
  <c r="P93" i="8"/>
  <c r="P92" i="8" s="1"/>
  <c r="P91" i="8" s="1"/>
  <c r="T98" i="8"/>
  <c r="T122" i="8"/>
  <c r="BK126" i="8"/>
  <c r="J126" i="8" s="1"/>
  <c r="J65" i="8" s="1"/>
  <c r="P170" i="8"/>
  <c r="BK186" i="8"/>
  <c r="J186" i="8" s="1"/>
  <c r="J68" i="8" s="1"/>
  <c r="F34" i="9"/>
  <c r="BD59" i="1" s="1"/>
  <c r="T126" i="9"/>
  <c r="R138" i="9"/>
  <c r="T167" i="9"/>
  <c r="R183" i="9"/>
  <c r="BK274" i="3"/>
  <c r="J274" i="3" s="1"/>
  <c r="J73" i="3" s="1"/>
  <c r="P321" i="3"/>
  <c r="BK330" i="3"/>
  <c r="J330" i="3" s="1"/>
  <c r="J75" i="3" s="1"/>
  <c r="R335" i="3"/>
  <c r="BK84" i="4"/>
  <c r="T101" i="4"/>
  <c r="T88" i="4" s="1"/>
  <c r="T82" i="4" s="1"/>
  <c r="P93" i="5"/>
  <c r="R117" i="5"/>
  <c r="BK321" i="5"/>
  <c r="J321" i="5" s="1"/>
  <c r="J69" i="5" s="1"/>
  <c r="F32" i="6"/>
  <c r="BB56" i="1" s="1"/>
  <c r="P215" i="6"/>
  <c r="P293" i="6"/>
  <c r="F32" i="7"/>
  <c r="BB57" i="1" s="1"/>
  <c r="P98" i="7"/>
  <c r="R107" i="7"/>
  <c r="T239" i="7"/>
  <c r="R93" i="8"/>
  <c r="R92" i="8" s="1"/>
  <c r="P126" i="8"/>
  <c r="BK141" i="8"/>
  <c r="J141" i="8" s="1"/>
  <c r="J66" i="8" s="1"/>
  <c r="R170" i="8"/>
  <c r="P186" i="8"/>
  <c r="E45" i="9"/>
  <c r="BK93" i="9"/>
  <c r="T138" i="9"/>
  <c r="T183" i="9"/>
  <c r="BK193" i="9"/>
  <c r="J193" i="9" s="1"/>
  <c r="J69" i="9" s="1"/>
  <c r="BK110" i="5"/>
  <c r="J110" i="5" s="1"/>
  <c r="J60" i="5" s="1"/>
  <c r="T117" i="5"/>
  <c r="BK205" i="5"/>
  <c r="J205" i="5" s="1"/>
  <c r="J66" i="5" s="1"/>
  <c r="BK310" i="5"/>
  <c r="J310" i="5" s="1"/>
  <c r="J68" i="5" s="1"/>
  <c r="P321" i="5"/>
  <c r="E45" i="6"/>
  <c r="F33" i="6"/>
  <c r="BC56" i="1" s="1"/>
  <c r="BK118" i="6"/>
  <c r="BK156" i="6"/>
  <c r="J156" i="6" s="1"/>
  <c r="J64" i="6" s="1"/>
  <c r="R215" i="6"/>
  <c r="R293" i="6"/>
  <c r="F33" i="7"/>
  <c r="BC57" i="1" s="1"/>
  <c r="R98" i="7"/>
  <c r="T107" i="7"/>
  <c r="BK213" i="7"/>
  <c r="J213" i="7" s="1"/>
  <c r="J67" i="7" s="1"/>
  <c r="F52" i="8"/>
  <c r="T93" i="8"/>
  <c r="T92" i="8" s="1"/>
  <c r="R126" i="8"/>
  <c r="P141" i="8"/>
  <c r="T170" i="8"/>
  <c r="R186" i="8"/>
  <c r="BK196" i="8"/>
  <c r="J196" i="8" s="1"/>
  <c r="J69" i="8" s="1"/>
  <c r="P93" i="9"/>
  <c r="P92" i="9" s="1"/>
  <c r="P91" i="9" s="1"/>
  <c r="P90" i="9" s="1"/>
  <c r="AU59" i="1" s="1"/>
  <c r="P193" i="9"/>
  <c r="T321" i="3"/>
  <c r="R330" i="3"/>
  <c r="R84" i="4"/>
  <c r="R83" i="4" s="1"/>
  <c r="BK89" i="4"/>
  <c r="F52" i="5"/>
  <c r="T93" i="5"/>
  <c r="P110" i="5"/>
  <c r="P205" i="5"/>
  <c r="P310" i="5"/>
  <c r="R321" i="5"/>
  <c r="P118" i="6"/>
  <c r="P156" i="6"/>
  <c r="BK193" i="6"/>
  <c r="J193" i="6" s="1"/>
  <c r="J66" i="6" s="1"/>
  <c r="T215" i="6"/>
  <c r="T293" i="6"/>
  <c r="BK328" i="6"/>
  <c r="J328" i="6" s="1"/>
  <c r="J70" i="6" s="1"/>
  <c r="BK93" i="7"/>
  <c r="F34" i="7"/>
  <c r="BD57" i="1" s="1"/>
  <c r="T98" i="7"/>
  <c r="BK130" i="7"/>
  <c r="J130" i="7" s="1"/>
  <c r="J64" i="7" s="1"/>
  <c r="BK229" i="7"/>
  <c r="J229" i="7" s="1"/>
  <c r="J68" i="7" s="1"/>
  <c r="BK107" i="8"/>
  <c r="T126" i="8"/>
  <c r="R141" i="8"/>
  <c r="T186" i="8"/>
  <c r="P196" i="8"/>
  <c r="R93" i="9"/>
  <c r="R92" i="9" s="1"/>
  <c r="R91" i="9" s="1"/>
  <c r="BK107" i="9"/>
  <c r="BK120" i="9"/>
  <c r="J120" i="9" s="1"/>
  <c r="J64" i="9" s="1"/>
  <c r="R193" i="9"/>
  <c r="P89" i="4"/>
  <c r="P88" i="4" s="1"/>
  <c r="P82" i="4" s="1"/>
  <c r="AU54" i="1" s="1"/>
  <c r="R110" i="5"/>
  <c r="BK126" i="5"/>
  <c r="BK173" i="5"/>
  <c r="J173" i="5" s="1"/>
  <c r="J65" i="5" s="1"/>
  <c r="R205" i="5"/>
  <c r="R125" i="5" s="1"/>
  <c r="BK237" i="5"/>
  <c r="J237" i="5" s="1"/>
  <c r="J67" i="5" s="1"/>
  <c r="R310" i="5"/>
  <c r="T321" i="5"/>
  <c r="P94" i="6"/>
  <c r="R118" i="6"/>
  <c r="R156" i="6"/>
  <c r="BK167" i="6"/>
  <c r="J167" i="6" s="1"/>
  <c r="J65" i="6" s="1"/>
  <c r="P193" i="6"/>
  <c r="BK311" i="6"/>
  <c r="J311" i="6" s="1"/>
  <c r="J69" i="6" s="1"/>
  <c r="P328" i="6"/>
  <c r="P93" i="7"/>
  <c r="P92" i="7" s="1"/>
  <c r="P130" i="7"/>
  <c r="P137" i="7"/>
  <c r="BK162" i="7"/>
  <c r="J162" i="7" s="1"/>
  <c r="J66" i="7" s="1"/>
  <c r="R213" i="7"/>
  <c r="P229" i="7"/>
  <c r="F31" i="8"/>
  <c r="BA58" i="1" s="1"/>
  <c r="P107" i="8"/>
  <c r="T141" i="8"/>
  <c r="R196" i="8"/>
  <c r="R106" i="8" s="1"/>
  <c r="T93" i="9"/>
  <c r="T92" i="9" s="1"/>
  <c r="T91" i="9" s="1"/>
  <c r="BK98" i="9"/>
  <c r="J98" i="9" s="1"/>
  <c r="J60" i="9" s="1"/>
  <c r="P107" i="9"/>
  <c r="P106" i="9" s="1"/>
  <c r="P120" i="9"/>
  <c r="T193" i="9"/>
  <c r="R89" i="4"/>
  <c r="J31" i="5"/>
  <c r="AW55" i="1" s="1"/>
  <c r="T110" i="5"/>
  <c r="P126" i="5"/>
  <c r="P125" i="5" s="1"/>
  <c r="T205" i="5"/>
  <c r="T310" i="5"/>
  <c r="F51" i="6"/>
  <c r="R93" i="6"/>
  <c r="R92" i="6" s="1"/>
  <c r="BK110" i="6"/>
  <c r="J110" i="6" s="1"/>
  <c r="J60" i="6" s="1"/>
  <c r="T156" i="6"/>
  <c r="T117" i="6" s="1"/>
  <c r="T91" i="6" s="1"/>
  <c r="R193" i="6"/>
  <c r="R91" i="7"/>
  <c r="BK98" i="8"/>
  <c r="J98" i="8" s="1"/>
  <c r="J60" i="8" s="1"/>
  <c r="BK122" i="8"/>
  <c r="J122" i="8" s="1"/>
  <c r="J64" i="8" s="1"/>
  <c r="F31" i="9"/>
  <c r="BA59" i="1" s="1"/>
  <c r="R107" i="9"/>
  <c r="BK126" i="9"/>
  <c r="J126" i="9" s="1"/>
  <c r="J65" i="9" s="1"/>
  <c r="T91" i="7"/>
  <c r="E45" i="8"/>
  <c r="T106" i="9"/>
  <c r="F30" i="2"/>
  <c r="AZ52" i="1" s="1"/>
  <c r="T104" i="2"/>
  <c r="R141" i="2"/>
  <c r="P146" i="2"/>
  <c r="R158" i="2"/>
  <c r="BK169" i="2"/>
  <c r="J169" i="2" s="1"/>
  <c r="J68" i="2" s="1"/>
  <c r="BK178" i="2"/>
  <c r="T184" i="2"/>
  <c r="R194" i="2"/>
  <c r="P209" i="2"/>
  <c r="T225" i="2"/>
  <c r="R234" i="2"/>
  <c r="BK316" i="2"/>
  <c r="J316" i="2" s="1"/>
  <c r="J78" i="2" s="1"/>
  <c r="P328" i="2"/>
  <c r="J30" i="2"/>
  <c r="AV52" i="1" s="1"/>
  <c r="AT52" i="1" s="1"/>
  <c r="J101" i="3"/>
  <c r="J59" i="3" s="1"/>
  <c r="BK100" i="3"/>
  <c r="T210" i="3"/>
  <c r="BK88" i="4"/>
  <c r="J88" i="4" s="1"/>
  <c r="J59" i="4" s="1"/>
  <c r="J89" i="4"/>
  <c r="J60" i="4" s="1"/>
  <c r="J211" i="3"/>
  <c r="J70" i="3" s="1"/>
  <c r="BK210" i="3"/>
  <c r="J210" i="3" s="1"/>
  <c r="J69" i="3" s="1"/>
  <c r="E92" i="2"/>
  <c r="F98" i="2"/>
  <c r="T139" i="3"/>
  <c r="P210" i="3"/>
  <c r="J84" i="4"/>
  <c r="J58" i="4" s="1"/>
  <c r="BK83" i="4"/>
  <c r="J105" i="2"/>
  <c r="J59" i="2" s="1"/>
  <c r="J225" i="2"/>
  <c r="J75" i="2" s="1"/>
  <c r="J30" i="4"/>
  <c r="AV54" i="1" s="1"/>
  <c r="F30" i="4"/>
  <c r="AZ54" i="1" s="1"/>
  <c r="R105" i="2"/>
  <c r="P113" i="2"/>
  <c r="P104" i="2" s="1"/>
  <c r="BK117" i="2"/>
  <c r="J117" i="2" s="1"/>
  <c r="J61" i="2" s="1"/>
  <c r="P141" i="2"/>
  <c r="BK146" i="2"/>
  <c r="J146" i="2" s="1"/>
  <c r="J63" i="2" s="1"/>
  <c r="P158" i="2"/>
  <c r="T169" i="2"/>
  <c r="T178" i="2"/>
  <c r="R184" i="2"/>
  <c r="R177" i="2" s="1"/>
  <c r="P194" i="2"/>
  <c r="P177" i="2" s="1"/>
  <c r="BK209" i="2"/>
  <c r="J209" i="2" s="1"/>
  <c r="J73" i="2" s="1"/>
  <c r="R225" i="2"/>
  <c r="P234" i="2"/>
  <c r="T316" i="2"/>
  <c r="BK328" i="2"/>
  <c r="J328" i="2" s="1"/>
  <c r="J79" i="2" s="1"/>
  <c r="R346" i="2"/>
  <c r="F30" i="3"/>
  <c r="AZ53" i="1" s="1"/>
  <c r="J30" i="3"/>
  <c r="AV53" i="1" s="1"/>
  <c r="AT53" i="1" s="1"/>
  <c r="BK139" i="3"/>
  <c r="J139" i="3" s="1"/>
  <c r="J63" i="3" s="1"/>
  <c r="J140" i="3"/>
  <c r="J64" i="3" s="1"/>
  <c r="R210" i="3"/>
  <c r="J49" i="3"/>
  <c r="F94" i="3"/>
  <c r="J31" i="4"/>
  <c r="AW54" i="1" s="1"/>
  <c r="J84" i="5"/>
  <c r="F31" i="3"/>
  <c r="BA53" i="1" s="1"/>
  <c r="J93" i="5"/>
  <c r="J59" i="5" s="1"/>
  <c r="BK92" i="5"/>
  <c r="J30" i="5"/>
  <c r="AV55" i="1" s="1"/>
  <c r="AT55" i="1" s="1"/>
  <c r="F30" i="5"/>
  <c r="AZ55" i="1" s="1"/>
  <c r="J126" i="5"/>
  <c r="J64" i="5" s="1"/>
  <c r="BK125" i="5"/>
  <c r="J125" i="5" s="1"/>
  <c r="J63" i="5" s="1"/>
  <c r="F95" i="3"/>
  <c r="E72" i="4"/>
  <c r="F78" i="4"/>
  <c r="F51" i="5"/>
  <c r="R93" i="5"/>
  <c r="R92" i="5" s="1"/>
  <c r="R91" i="5" s="1"/>
  <c r="F32" i="5"/>
  <c r="BB55" i="1" s="1"/>
  <c r="BB51" i="1" s="1"/>
  <c r="F31" i="5"/>
  <c r="BA55" i="1" s="1"/>
  <c r="F52" i="6"/>
  <c r="J85" i="6"/>
  <c r="BK94" i="6"/>
  <c r="J30" i="6"/>
  <c r="AV56" i="1" s="1"/>
  <c r="F30" i="6"/>
  <c r="AZ56" i="1" s="1"/>
  <c r="F34" i="6"/>
  <c r="BD56" i="1" s="1"/>
  <c r="BD51" i="1" s="1"/>
  <c r="W30" i="1" s="1"/>
  <c r="P110" i="6"/>
  <c r="J93" i="7"/>
  <c r="J59" i="7" s="1"/>
  <c r="BK92" i="7"/>
  <c r="P93" i="6"/>
  <c r="P92" i="6" s="1"/>
  <c r="J31" i="6"/>
  <c r="AW56" i="1" s="1"/>
  <c r="F31" i="6"/>
  <c r="BA56" i="1" s="1"/>
  <c r="J118" i="6"/>
  <c r="J63" i="6" s="1"/>
  <c r="BK117" i="6"/>
  <c r="J117" i="6" s="1"/>
  <c r="J62" i="6" s="1"/>
  <c r="T106" i="7"/>
  <c r="T90" i="7" s="1"/>
  <c r="J31" i="7"/>
  <c r="AW57" i="1" s="1"/>
  <c r="AT57" i="1" s="1"/>
  <c r="BK92" i="8"/>
  <c r="J93" i="8"/>
  <c r="J59" i="8" s="1"/>
  <c r="BK106" i="8"/>
  <c r="J106" i="8" s="1"/>
  <c r="J62" i="8" s="1"/>
  <c r="J107" i="8"/>
  <c r="J63" i="8" s="1"/>
  <c r="BK106" i="9"/>
  <c r="J106" i="9" s="1"/>
  <c r="J62" i="9" s="1"/>
  <c r="J107" i="9"/>
  <c r="J63" i="9" s="1"/>
  <c r="F30" i="7"/>
  <c r="AZ57" i="1" s="1"/>
  <c r="J107" i="7"/>
  <c r="J63" i="7" s="1"/>
  <c r="J30" i="9"/>
  <c r="AV59" i="1" s="1"/>
  <c r="F30" i="9"/>
  <c r="AZ59" i="1" s="1"/>
  <c r="E80" i="7"/>
  <c r="F86" i="7"/>
  <c r="R130" i="7"/>
  <c r="T137" i="7"/>
  <c r="R162" i="7"/>
  <c r="P213" i="7"/>
  <c r="R229" i="7"/>
  <c r="P239" i="7"/>
  <c r="F51" i="8"/>
  <c r="F86" i="8"/>
  <c r="R91" i="8"/>
  <c r="BK92" i="9"/>
  <c r="J93" i="9"/>
  <c r="J59" i="9" s="1"/>
  <c r="BK137" i="7"/>
  <c r="J137" i="7" s="1"/>
  <c r="J65" i="7" s="1"/>
  <c r="R239" i="7"/>
  <c r="T91" i="8"/>
  <c r="T106" i="8"/>
  <c r="J31" i="8"/>
  <c r="AW58" i="1" s="1"/>
  <c r="AT58" i="1" s="1"/>
  <c r="J49" i="9"/>
  <c r="F86" i="9"/>
  <c r="J31" i="9"/>
  <c r="AW59" i="1" s="1"/>
  <c r="J84" i="8"/>
  <c r="F30" i="8"/>
  <c r="AZ58" i="1" s="1"/>
  <c r="F87" i="9"/>
  <c r="R106" i="7" l="1"/>
  <c r="R90" i="7" s="1"/>
  <c r="P224" i="2"/>
  <c r="R106" i="9"/>
  <c r="P106" i="8"/>
  <c r="P92" i="5"/>
  <c r="P91" i="5" s="1"/>
  <c r="P90" i="5" s="1"/>
  <c r="AU55" i="1" s="1"/>
  <c r="AT56" i="1"/>
  <c r="P90" i="8"/>
  <c r="AU58" i="1" s="1"/>
  <c r="T90" i="8"/>
  <c r="BA51" i="1"/>
  <c r="R90" i="9"/>
  <c r="P117" i="6"/>
  <c r="P91" i="6" s="1"/>
  <c r="AU56" i="1" s="1"/>
  <c r="P103" i="2"/>
  <c r="P102" i="2" s="1"/>
  <c r="AU52" i="1" s="1"/>
  <c r="R88" i="4"/>
  <c r="R82" i="4" s="1"/>
  <c r="P99" i="3"/>
  <c r="P98" i="3" s="1"/>
  <c r="AU53" i="1" s="1"/>
  <c r="BC51" i="1"/>
  <c r="P106" i="7"/>
  <c r="T177" i="2"/>
  <c r="T103" i="2" s="1"/>
  <c r="T90" i="9"/>
  <c r="R117" i="6"/>
  <c r="R91" i="6" s="1"/>
  <c r="R139" i="3"/>
  <c r="R99" i="3" s="1"/>
  <c r="R90" i="5"/>
  <c r="P91" i="7"/>
  <c r="T92" i="5"/>
  <c r="T91" i="5" s="1"/>
  <c r="T125" i="5"/>
  <c r="T100" i="3"/>
  <c r="T99" i="3" s="1"/>
  <c r="T98" i="3" s="1"/>
  <c r="W28" i="1"/>
  <c r="AX51" i="1"/>
  <c r="AW51" i="1"/>
  <c r="AK27" i="1" s="1"/>
  <c r="W27" i="1"/>
  <c r="BK91" i="9"/>
  <c r="J92" i="9"/>
  <c r="J58" i="9" s="1"/>
  <c r="AZ51" i="1"/>
  <c r="BK104" i="2"/>
  <c r="R90" i="8"/>
  <c r="AT59" i="1"/>
  <c r="BK91" i="8"/>
  <c r="J92" i="8"/>
  <c r="J58" i="8" s="1"/>
  <c r="J94" i="6"/>
  <c r="J59" i="6" s="1"/>
  <c r="BK93" i="6"/>
  <c r="R224" i="2"/>
  <c r="BK224" i="2"/>
  <c r="J224" i="2" s="1"/>
  <c r="J74" i="2" s="1"/>
  <c r="J83" i="4"/>
  <c r="J57" i="4" s="1"/>
  <c r="BK82" i="4"/>
  <c r="J82" i="4" s="1"/>
  <c r="R98" i="3"/>
  <c r="J100" i="3"/>
  <c r="J58" i="3" s="1"/>
  <c r="BK99" i="3"/>
  <c r="J92" i="7"/>
  <c r="J58" i="7" s="1"/>
  <c r="BK91" i="7"/>
  <c r="BK91" i="5"/>
  <c r="J92" i="5"/>
  <c r="J58" i="5" s="1"/>
  <c r="T224" i="2"/>
  <c r="BK177" i="2"/>
  <c r="J177" i="2" s="1"/>
  <c r="J69" i="2" s="1"/>
  <c r="J178" i="2"/>
  <c r="J70" i="2" s="1"/>
  <c r="R104" i="2"/>
  <c r="R103" i="2" s="1"/>
  <c r="BK106" i="7"/>
  <c r="J106" i="7" s="1"/>
  <c r="J62" i="7" s="1"/>
  <c r="AT54" i="1"/>
  <c r="T102" i="2" l="1"/>
  <c r="T90" i="5"/>
  <c r="P90" i="7"/>
  <c r="AU57" i="1" s="1"/>
  <c r="AU51" i="1" s="1"/>
  <c r="W29" i="1"/>
  <c r="AY51" i="1"/>
  <c r="J91" i="7"/>
  <c r="J57" i="7" s="1"/>
  <c r="BK90" i="7"/>
  <c r="J90" i="7" s="1"/>
  <c r="J91" i="8"/>
  <c r="J57" i="8" s="1"/>
  <c r="BK90" i="8"/>
  <c r="J90" i="8" s="1"/>
  <c r="BK103" i="2"/>
  <c r="J104" i="2"/>
  <c r="J58" i="2" s="1"/>
  <c r="J56" i="4"/>
  <c r="J27" i="4"/>
  <c r="BK92" i="6"/>
  <c r="J93" i="6"/>
  <c r="J58" i="6" s="1"/>
  <c r="W26" i="1"/>
  <c r="AV51" i="1"/>
  <c r="R102" i="2"/>
  <c r="BK98" i="3"/>
  <c r="J98" i="3" s="1"/>
  <c r="J99" i="3"/>
  <c r="J57" i="3" s="1"/>
  <c r="BK90" i="5"/>
  <c r="J90" i="5" s="1"/>
  <c r="J91" i="5"/>
  <c r="J57" i="5" s="1"/>
  <c r="J91" i="9"/>
  <c r="J57" i="9" s="1"/>
  <c r="BK90" i="9"/>
  <c r="J90" i="9" s="1"/>
  <c r="J56" i="5" l="1"/>
  <c r="J27" i="5"/>
  <c r="AT51" i="1"/>
  <c r="AK26" i="1"/>
  <c r="AG54" i="1"/>
  <c r="AN54" i="1" s="1"/>
  <c r="J36" i="4"/>
  <c r="J56" i="8"/>
  <c r="J27" i="8"/>
  <c r="J56" i="9"/>
  <c r="J27" i="9"/>
  <c r="J56" i="3"/>
  <c r="J27" i="3"/>
  <c r="J56" i="7"/>
  <c r="J27" i="7"/>
  <c r="BK91" i="6"/>
  <c r="J91" i="6" s="1"/>
  <c r="J92" i="6"/>
  <c r="J57" i="6" s="1"/>
  <c r="J103" i="2"/>
  <c r="J57" i="2" s="1"/>
  <c r="BK102" i="2"/>
  <c r="J102" i="2" s="1"/>
  <c r="AG58" i="1" l="1"/>
  <c r="AN58" i="1" s="1"/>
  <c r="J36" i="8"/>
  <c r="AG53" i="1"/>
  <c r="AN53" i="1" s="1"/>
  <c r="J36" i="3"/>
  <c r="J56" i="6"/>
  <c r="J27" i="6"/>
  <c r="J27" i="2"/>
  <c r="J56" i="2"/>
  <c r="AG57" i="1"/>
  <c r="AN57" i="1" s="1"/>
  <c r="J36" i="7"/>
  <c r="AG59" i="1"/>
  <c r="AN59" i="1" s="1"/>
  <c r="J36" i="9"/>
  <c r="AG55" i="1"/>
  <c r="AN55" i="1" s="1"/>
  <c r="J36" i="5"/>
  <c r="AG52" i="1" l="1"/>
  <c r="J36" i="2"/>
  <c r="AG56" i="1"/>
  <c r="AN56" i="1" s="1"/>
  <c r="J36" i="6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<sst xmlns="http://schemas.openxmlformats.org/spreadsheetml/2006/main" count="17779" uniqueCount="2068">
  <si>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</si>
  <si>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</si>
  <si>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</si>
  <si>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</si>
  <si>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</si>
  <si>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</si>
  <si>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</si>
  <si>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{087c1c4e-8bf9-45aa-b1bf-9757983906f3}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</si>
  <si>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</si>
  <si>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</si>
  <si>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</si>
  <si>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</si>
  <si>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</si>
  <si>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</si>
  <si>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</si>
  <si>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</si>
  <si>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17h070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</si>
  <si>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</si>
  <si>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</si>
  <si>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Nymburk - přestavba parovodu</t>
  </si>
  <si>
    <t>KSO:</t>
  </si>
  <si>
    <t/>
  </si>
  <si>
    <t>CC-CZ:</t>
  </si>
  <si>
    <t>Místo:</t>
  </si>
  <si>
    <t>Nymburg</t>
  </si>
  <si>
    <t>Datum:</t>
  </si>
  <si>
    <t>15.5.2017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</si>
  <si>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</si>
  <si>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</si>
  <si>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</si>
  <si>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</si>
  <si>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</si>
  <si>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</si>
  <si>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</si>
  <si>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JOBI ENERGO s.r.o.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</si>
  <si>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</si>
  <si>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</si>
  <si>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
Jména výrobců a obchodní názvy u položek jsou pouze informativní, uvedené jako reference technických parametrů,_x000D_
vzájemné kompatibility zařízení a dostupnosti odborného servisu. Lze použít výrobky ekvivalentních vlastností jiných výrobců._x000D_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</si>
  <si>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</si>
  <si>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</si>
  <si>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</si>
  <si>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</si>
  <si>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</si>
  <si>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</si>
  <si>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</si>
  <si>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</si>
  <si>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</si>
  <si>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</si>
  <si>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</si>
  <si>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</si>
  <si>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</si>
  <si>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</si>
  <si>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</si>
  <si>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</si>
  <si>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</si>
  <si>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</si>
  <si>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</si>
  <si>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</si>
  <si>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</si>
  <si>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</si>
  <si>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</si>
  <si>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</si>
  <si>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</si>
  <si>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</si>
  <si>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</si>
  <si>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</si>
  <si>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</si>
  <si>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</si>
  <si>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</si>
  <si>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</si>
  <si>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</si>
  <si>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</si>
  <si>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</si>
  <si>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</si>
  <si>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</si>
  <si>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</si>
  <si>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</si>
  <si>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</si>
  <si>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Horkovod DN 250mm </t>
  </si>
  <si>
    <t>STA</t>
  </si>
  <si>
    <t>1</t>
  </si>
  <si>
    <t>{f9b1a7cd-3471-46e7-8e35-ab1a38ccd081}</t>
  </si>
  <si>
    <t>2</t>
  </si>
  <si>
    <t>02</t>
  </si>
  <si>
    <t>Horkovod Jankovice</t>
  </si>
  <si>
    <t>{66d9cc31-6006-49d6-942e-a0e81170d09d}</t>
  </si>
  <si>
    <t>03</t>
  </si>
  <si>
    <t>Horkovod - ocelové konstrukce</t>
  </si>
  <si>
    <t>{0d23de3b-fd9b-456c-8415-e70d4e8beef5}</t>
  </si>
  <si>
    <t>PS 02</t>
  </si>
  <si>
    <t>Rozvodna páry ŽOS - úpravy</t>
  </si>
  <si>
    <t>{a312ddb7-6ea2-4ef3-992d-f09095d945dd}</t>
  </si>
  <si>
    <t>PS 03</t>
  </si>
  <si>
    <t>VS 13,6MW pára/horká voda</t>
  </si>
  <si>
    <t>{2eba208f-7be5-40ee-a955-87c4d67e060d}</t>
  </si>
  <si>
    <t>PS 04</t>
  </si>
  <si>
    <t>VS 01 Kotelna Sídliště</t>
  </si>
  <si>
    <t>{42cd9456-ccfe-49d4-bb97-c4a0af76a948}</t>
  </si>
  <si>
    <t>PS 05</t>
  </si>
  <si>
    <t>VS 03 Panelák sídliště</t>
  </si>
  <si>
    <t>{13d0f3a9-74e8-4c6d-bc47-8aac010ecb93}</t>
  </si>
  <si>
    <t>PS 06</t>
  </si>
  <si>
    <t>VS 04 Jankovice</t>
  </si>
  <si>
    <t>{7f76704c-4df5-445b-9089-628f494952e5}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</si>
  <si>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</si>
  <si>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</si>
  <si>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</si>
  <si>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</si>
  <si>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</si>
  <si>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</si>
  <si>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</si>
  <si>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01 - Horkovod DN 250mm 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</si>
  <si>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Jména výrobců a obchodní názvy u položek jsou pouze informativní, uvedené jako reference technických parametrů, vzájemné kompatibility zařízení a dostupnosti odborného servisu. Lze použít výrobky ekvivalentních vlastností jiných výrobců.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</si>
  <si>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</si>
  <si>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</si>
  <si>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</si>
  <si>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</si>
  <si>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</si>
  <si>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</si>
  <si>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ZEMNI PRACE STAVEBNI</t>
  </si>
  <si>
    <t xml:space="preserve">      13 - Zemní práce - hloubené vykopávky</t>
  </si>
  <si>
    <t xml:space="preserve">      14 - Zemní práce - ražení a protlačování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</si>
  <si>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</si>
  <si>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</si>
  <si>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</si>
  <si>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3 - SVISLE KONSTRUKCE</t>
  </si>
  <si>
    <t xml:space="preserve">    4 - VODOROVNE KONSTRUKCE</t>
  </si>
  <si>
    <t xml:space="preserve">    5 - KOMUNIKACE</t>
  </si>
  <si>
    <t xml:space="preserve">    6 - UPRAVY POVRCHU</t>
  </si>
  <si>
    <t xml:space="preserve">    8 - POTRUBI</t>
  </si>
  <si>
    <t xml:space="preserve">    9 - DOKONCUJICI KONSTRUKCE</t>
  </si>
  <si>
    <t xml:space="preserve">      95 - Různé dokončovací konstrukce a práce pozemních staveb</t>
  </si>
  <si>
    <t xml:space="preserve">      91 - DOPLNUJICI KONSTRUKCE A PRACE</t>
  </si>
  <si>
    <t xml:space="preserve">      96 - BOURANI</t>
  </si>
  <si>
    <t xml:space="preserve">      97 - BOURANI  A Prorážení otvorů</t>
  </si>
  <si>
    <t>PSV - Práce a dodávky PSV</t>
  </si>
  <si>
    <t xml:space="preserve">    621 - 21-M ELEKTROMONTAZE</t>
  </si>
  <si>
    <t xml:space="preserve">    623 - 23-M DODAVKY A MONTAZE POTRUBI</t>
  </si>
  <si>
    <t xml:space="preserve">    646 - 46-M ZEMNI PRACE PRO ELEKROMONTAZE</t>
  </si>
  <si>
    <t xml:space="preserve">    711 - IZOLACE PROTI VODE A VLHKOSTI</t>
  </si>
  <si>
    <t xml:space="preserve">    713 - IZOLACE TEPELNE</t>
  </si>
  <si>
    <t xml:space="preserve">    783 - NATERY</t>
  </si>
  <si>
    <t xml:space="preserve">    900 - RŮZNÉ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</si>
  <si>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</si>
  <si>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</si>
  <si>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</si>
  <si>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</si>
  <si>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</si>
  <si>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</si>
  <si>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</si>
  <si>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</si>
  <si>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</si>
  <si>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</si>
  <si>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</si>
  <si>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</si>
  <si>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</si>
  <si>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</si>
  <si>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</si>
  <si>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</si>
  <si>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</si>
  <si>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</si>
  <si>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ZEMNI PRACE STAVEBNI</t>
  </si>
  <si>
    <t>13</t>
  </si>
  <si>
    <t>Zemní práce - hloubené vykopávky</t>
  </si>
  <si>
    <t>K</t>
  </si>
  <si>
    <t>131201101</t>
  </si>
  <si>
    <t>Hloubení jam nezap hor 3 100m3   *</t>
  </si>
  <si>
    <t>m3</t>
  </si>
  <si>
    <t>CS ÚRS 2017 01</t>
  </si>
  <si>
    <t>4</t>
  </si>
  <si>
    <t>3</t>
  </si>
  <si>
    <t>P</t>
  </si>
  <si>
    <t>Poznámka k položce:
startovací+koncová jáma pro 2 protlaky</t>
  </si>
  <si>
    <t>VV</t>
  </si>
  <si>
    <t xml:space="preserve">(5*3*1.5+3*3*1.5)*2                               </t>
  </si>
  <si>
    <t>Součet</t>
  </si>
  <si>
    <t>131201109</t>
  </si>
  <si>
    <t>Hloubeni jam tr 3 lepivost nezap  *</t>
  </si>
  <si>
    <t>132201202</t>
  </si>
  <si>
    <t>Hlb rýh 2000mm hor 3 1000m3 *</t>
  </si>
  <si>
    <t>6</t>
  </si>
  <si>
    <t>132201209</t>
  </si>
  <si>
    <t>Přípl za lepivost rýh v horn.3    *</t>
  </si>
  <si>
    <t>8</t>
  </si>
  <si>
    <t>14</t>
  </si>
  <si>
    <t>Zemní práce - ražení a protlačování</t>
  </si>
  <si>
    <t>5</t>
  </si>
  <si>
    <t>141701102R</t>
  </si>
  <si>
    <t>Protlačení trub do 500mm    *</t>
  </si>
  <si>
    <t>m</t>
  </si>
  <si>
    <t>28</t>
  </si>
  <si>
    <t>Poznámka k položce:
včetně objímek RACI</t>
  </si>
  <si>
    <t>M</t>
  </si>
  <si>
    <t>14330514R</t>
  </si>
  <si>
    <t>Tr.oc.svař.hlad. 11343  406x8mm</t>
  </si>
  <si>
    <t>30</t>
  </si>
  <si>
    <t>16</t>
  </si>
  <si>
    <t>Zemní práce - přemístění výkopku</t>
  </si>
  <si>
    <t>7</t>
  </si>
  <si>
    <t>161101101</t>
  </si>
  <si>
    <t>Svislé přemíst výkopku horn4 2.5m *</t>
  </si>
  <si>
    <t>10</t>
  </si>
  <si>
    <t xml:space="preserve">1555*0.5+72                                       </t>
  </si>
  <si>
    <t>162301102</t>
  </si>
  <si>
    <t>Vodorovné přem.výkopku do 1000m 1-4*</t>
  </si>
  <si>
    <t>12</t>
  </si>
  <si>
    <t xml:space="preserve">odvoz na mezideponii                              </t>
  </si>
  <si>
    <t xml:space="preserve">1555+72                                           </t>
  </si>
  <si>
    <t xml:space="preserve">zpět pro zásyp                                    </t>
  </si>
  <si>
    <t xml:space="preserve">518+263+72                                        </t>
  </si>
  <si>
    <t>9</t>
  </si>
  <si>
    <t>167101102</t>
  </si>
  <si>
    <t>Nakládáni výkopku přes 100m3hor.1-4*</t>
  </si>
  <si>
    <t>174101101</t>
  </si>
  <si>
    <t>Zásyp zhutnění jam   *</t>
  </si>
  <si>
    <t xml:space="preserve">518+72                                            </t>
  </si>
  <si>
    <t xml:space="preserve">zásyp kanálu                                      </t>
  </si>
  <si>
    <t xml:space="preserve">263                                               </t>
  </si>
  <si>
    <t>11</t>
  </si>
  <si>
    <t>162701105</t>
  </si>
  <si>
    <t>Vodorovné přem.výkopku do 10000m1-4*</t>
  </si>
  <si>
    <t>18</t>
  </si>
  <si>
    <t xml:space="preserve">1555-518-263                                      </t>
  </si>
  <si>
    <t>171201201</t>
  </si>
  <si>
    <t>Uložení sypaniny na skládku   *</t>
  </si>
  <si>
    <t>20</t>
  </si>
  <si>
    <t>171201211</t>
  </si>
  <si>
    <t>Uložení sypaniny poplatek za uložení sypaniny na skládce (skládkovné)</t>
  </si>
  <si>
    <t>t</t>
  </si>
  <si>
    <t>1285790063</t>
  </si>
  <si>
    <t xml:space="preserve">774*2                                             </t>
  </si>
  <si>
    <t>17</t>
  </si>
  <si>
    <t>Zemní práce - konstrukce ze zemin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</si>
  <si>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</si>
  <si>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</si>
  <si>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1690287854</t>
  </si>
  <si>
    <t>735,7</t>
  </si>
  <si>
    <t>583373030</t>
  </si>
  <si>
    <t>štěrkopísek frakce 0-8</t>
  </si>
  <si>
    <t>-1410555337</t>
  </si>
  <si>
    <t xml:space="preserve">735.7*1.1*1.02*1,67                                    </t>
  </si>
  <si>
    <t>Zemní práce - povrchové úpravy terénu</t>
  </si>
  <si>
    <t>121101101</t>
  </si>
  <si>
    <t>Sejmutí ornice přemíst 50m *</t>
  </si>
  <si>
    <t>70</t>
  </si>
  <si>
    <t xml:space="preserve">602*0.15                                          </t>
  </si>
  <si>
    <t>181301112</t>
  </si>
  <si>
    <t>Rozprostr ornice 1 5 nad 500m2 15cm*</t>
  </si>
  <si>
    <t>m2</t>
  </si>
  <si>
    <t>72</t>
  </si>
  <si>
    <t>181411131</t>
  </si>
  <si>
    <t>Založení trávníku na půdě předem připravené plochy do 1000 m2 výsevem včetně utažení parkového v rovině nebo na svahu do 1:5</t>
  </si>
  <si>
    <t>1097336972</t>
  </si>
  <si>
    <t>19</t>
  </si>
  <si>
    <t>005724150</t>
  </si>
  <si>
    <t>osivo směs travní parková směs exclusive</t>
  </si>
  <si>
    <t>kg</t>
  </si>
  <si>
    <t>582919293</t>
  </si>
  <si>
    <t xml:space="preserve">602*1.05*0.03                                     </t>
  </si>
  <si>
    <t>SVISLE KONSTRUKCE</t>
  </si>
  <si>
    <t>388129730</t>
  </si>
  <si>
    <t>Mtz prefa kanal bz kryci desky 2t *</t>
  </si>
  <si>
    <t>kus</t>
  </si>
  <si>
    <t>32</t>
  </si>
  <si>
    <t>VODOROVNE KONSTRUKCE</t>
  </si>
  <si>
    <t>451573111</t>
  </si>
  <si>
    <t>Lože výkopu ze štěrkopísku  *</t>
  </si>
  <si>
    <t>34</t>
  </si>
  <si>
    <t>KOMUNIKACE</t>
  </si>
  <si>
    <t>22</t>
  </si>
  <si>
    <t>566901242</t>
  </si>
  <si>
    <t>Vyspravení podkladu po překopech inženýrských sítí plochy přes 15 m2 s rozprostřením a zhutněním kamenivem hrubým drceným tl. 150 mm</t>
  </si>
  <si>
    <t>-300559566</t>
  </si>
  <si>
    <t>23</t>
  </si>
  <si>
    <t>572131112</t>
  </si>
  <si>
    <t>Vyrovnání povrchu dosavadních krytů s rozprostřením hmot a zhutněním živičnou směsí pro asfaltový koberec otevřený AKO tl. přes 40 do 60 mm</t>
  </si>
  <si>
    <t>-818045217</t>
  </si>
  <si>
    <t>24</t>
  </si>
  <si>
    <t>572141112</t>
  </si>
  <si>
    <t>Vyrovnání povrchu dosavadních krytů s rozprostřením hmot a zhutněním asfaltovým betonem ACO (AB) tl. přes 40 do 60 mm</t>
  </si>
  <si>
    <t>785155487</t>
  </si>
  <si>
    <t>25</t>
  </si>
  <si>
    <t>584121111</t>
  </si>
  <si>
    <t>Osazení silnič panelů lože 4cm   *</t>
  </si>
  <si>
    <t>42</t>
  </si>
  <si>
    <t>Poznámka k položce:
protlak</t>
  </si>
  <si>
    <t xml:space="preserve">12+6                                              </t>
  </si>
  <si>
    <t>26</t>
  </si>
  <si>
    <t>59400001R</t>
  </si>
  <si>
    <t>Panel  200/300/21,5-50%opotřebený</t>
  </si>
  <si>
    <t>ks</t>
  </si>
  <si>
    <t>44</t>
  </si>
  <si>
    <t>UPRAVY POVRCHU</t>
  </si>
  <si>
    <t>27</t>
  </si>
  <si>
    <t>632451423</t>
  </si>
  <si>
    <t>Potěr pískocementový běžný tl. přes 10 do 20 mm tř. C 12,5</t>
  </si>
  <si>
    <t>-796565350</t>
  </si>
  <si>
    <t>POTRUBI</t>
  </si>
  <si>
    <t>28612065R</t>
  </si>
  <si>
    <t>D+M polyuret.šachty D 600mm</t>
  </si>
  <si>
    <t>48</t>
  </si>
  <si>
    <t>29</t>
  </si>
  <si>
    <t>894411121</t>
  </si>
  <si>
    <t>Zříz šchet z B dílců</t>
  </si>
  <si>
    <t>50</t>
  </si>
  <si>
    <t>59224477R</t>
  </si>
  <si>
    <t>Skruž šacht.nízká TBS-Q.1 150x50</t>
  </si>
  <si>
    <t>52</t>
  </si>
  <si>
    <t>31</t>
  </si>
  <si>
    <t>59224420R</t>
  </si>
  <si>
    <t>Skruž šacht.přech.TBS-Q.2 150/100 PS</t>
  </si>
  <si>
    <t>54</t>
  </si>
  <si>
    <t>59224378R</t>
  </si>
  <si>
    <t>Přechod.deska TZK Q 625/200/120/T</t>
  </si>
  <si>
    <t>56</t>
  </si>
  <si>
    <t>33</t>
  </si>
  <si>
    <t>899103111</t>
  </si>
  <si>
    <t>Osaz poklopu s rámem do 150kg    *</t>
  </si>
  <si>
    <t>58</t>
  </si>
  <si>
    <t>592246600</t>
  </si>
  <si>
    <t>poklop šachtový betonová výplň+ litina 785(610)x160 mm, bez odvětrání</t>
  </si>
  <si>
    <t>-989881183</t>
  </si>
  <si>
    <t>DOKONCUJICI KONSTRUKCE</t>
  </si>
  <si>
    <t>95</t>
  </si>
  <si>
    <t>Různé dokončovací konstrukce a práce pozemních staveb</t>
  </si>
  <si>
    <t>35</t>
  </si>
  <si>
    <t>953943121</t>
  </si>
  <si>
    <t>Osaz vyrobku 1 kg do betonu</t>
  </si>
  <si>
    <t>62</t>
  </si>
  <si>
    <t>36</t>
  </si>
  <si>
    <t>27318680R</t>
  </si>
  <si>
    <t>Koncové těsnění izolace DN 150</t>
  </si>
  <si>
    <t>64</t>
  </si>
  <si>
    <t>Poznámka k položce:
prostup do objektu</t>
  </si>
  <si>
    <t>37</t>
  </si>
  <si>
    <t>919726211R</t>
  </si>
  <si>
    <t>Montáž dilatační pěnové vložky</t>
  </si>
  <si>
    <t>66</t>
  </si>
  <si>
    <t>38</t>
  </si>
  <si>
    <t>14135422R</t>
  </si>
  <si>
    <t>Dilatační pěnové vložky</t>
  </si>
  <si>
    <t>68</t>
  </si>
  <si>
    <t>91</t>
  </si>
  <si>
    <t>DOPLNUJICI KONSTRUKCE A PRACE</t>
  </si>
  <si>
    <t>39</t>
  </si>
  <si>
    <t>113107242</t>
  </si>
  <si>
    <t>Odstraň podklad 200m2-živič tl 10cm*</t>
  </si>
  <si>
    <t>78</t>
  </si>
  <si>
    <t>40</t>
  </si>
  <si>
    <t>919735112</t>
  </si>
  <si>
    <t>Řezání živič krytu tl 5-10cm  *</t>
  </si>
  <si>
    <t>80</t>
  </si>
  <si>
    <t xml:space="preserve">775*2                                             </t>
  </si>
  <si>
    <t>41</t>
  </si>
  <si>
    <t>997221551</t>
  </si>
  <si>
    <t>Vodorovná doprava suti bez naložení, ale se složením a s hrubým urovnáním ze sypkých materiálů, na vzdálenost do 1 km</t>
  </si>
  <si>
    <t>120315930</t>
  </si>
  <si>
    <t>997221559</t>
  </si>
  <si>
    <t>Vodorovná doprava suti bez naložení, ale se složením a s hrubým urovnáním Příplatek k ceně za každý další i započatý 1 km přes 1 km</t>
  </si>
  <si>
    <t>-1248601041</t>
  </si>
  <si>
    <t>170,5*9 'Přepočtené koeficientem množství</t>
  </si>
  <si>
    <t>43</t>
  </si>
  <si>
    <t>997221611</t>
  </si>
  <si>
    <t>Nakládání na dopravní prostředky pro vodorovnou dopravu suti</t>
  </si>
  <si>
    <t>958205682</t>
  </si>
  <si>
    <t>997221846</t>
  </si>
  <si>
    <t>Poplatek za uložení stavebního odpadu na skládce (skládkovné) Poplatek za recyklaci z asfaltových povrchů na skládce (skládkovné)</t>
  </si>
  <si>
    <t>589571648</t>
  </si>
  <si>
    <t>96</t>
  </si>
  <si>
    <t>BOURANI</t>
  </si>
  <si>
    <t>45</t>
  </si>
  <si>
    <t>963015141</t>
  </si>
  <si>
    <t>Dtž krycí desky pref 050t   *</t>
  </si>
  <si>
    <t>90</t>
  </si>
  <si>
    <t>Poznámka k položce:
pro opětovné použití</t>
  </si>
  <si>
    <t>(37+11.5+1310)/0.5</t>
  </si>
  <si>
    <t>46</t>
  </si>
  <si>
    <t>978071261</t>
  </si>
  <si>
    <t>Omitka a lepenkova izolace s 1m2-</t>
  </si>
  <si>
    <t>94</t>
  </si>
  <si>
    <t>(48.5+1310)*1.5</t>
  </si>
  <si>
    <t>47</t>
  </si>
  <si>
    <t>965042141</t>
  </si>
  <si>
    <t>Podklad B tl 10cm nad 4m2 *</t>
  </si>
  <si>
    <t>98</t>
  </si>
  <si>
    <t>2037.75*0.02</t>
  </si>
  <si>
    <t>997013501</t>
  </si>
  <si>
    <t>Odvoz suti a vybouraných hmot na skládku nebo meziskládku se složením, na vzdálenost do 1 km</t>
  </si>
  <si>
    <t>385777089</t>
  </si>
  <si>
    <t>49</t>
  </si>
  <si>
    <t>997013509</t>
  </si>
  <si>
    <t>Odvoz suti a vybouraných hmot na skládku nebo meziskládku se složením, na vzdálenost Příplatek k ceně za každý další i započatý 1 km přes 1 km</t>
  </si>
  <si>
    <t>-643580813</t>
  </si>
  <si>
    <t>238,417*9 'Přepočtené koeficientem množství</t>
  </si>
  <si>
    <t>997221612</t>
  </si>
  <si>
    <t>Nakládání na dopravní prostředky pro vodorovnou dopravu vybouraných hmot</t>
  </si>
  <si>
    <t>1623208920</t>
  </si>
  <si>
    <t>51</t>
  </si>
  <si>
    <t>997013801</t>
  </si>
  <si>
    <t>Poplatek za uložení stavebního odpadu na skládce (skládkovné) betonového</t>
  </si>
  <si>
    <t>-888175216</t>
  </si>
  <si>
    <t>238,417-44,625</t>
  </si>
  <si>
    <t>997013814</t>
  </si>
  <si>
    <t>Poplatek za uložení stavebního odpadu na skládce (skládkovné) z izolačních materiálů</t>
  </si>
  <si>
    <t>53283905</t>
  </si>
  <si>
    <t>97</t>
  </si>
  <si>
    <t>BOURANI  A Prorážení otvorů</t>
  </si>
  <si>
    <t>53</t>
  </si>
  <si>
    <t>733120839</t>
  </si>
  <si>
    <t>Dtz potr hlad d219</t>
  </si>
  <si>
    <t>116</t>
  </si>
  <si>
    <t xml:space="preserve">48.5*2                                            </t>
  </si>
  <si>
    <t>713400841</t>
  </si>
  <si>
    <t>Izol potr vlákna +kce dtž</t>
  </si>
  <si>
    <t>CS ÚRS 2010 01</t>
  </si>
  <si>
    <t>118</t>
  </si>
  <si>
    <t xml:space="preserve">3.14*0.299*48.5*2                                 </t>
  </si>
  <si>
    <t>55</t>
  </si>
  <si>
    <t>713400811</t>
  </si>
  <si>
    <t>Izol potr oplechovaní dtž</t>
  </si>
  <si>
    <t>120</t>
  </si>
  <si>
    <t>1204554536</t>
  </si>
  <si>
    <t>57</t>
  </si>
  <si>
    <t>-1098010445</t>
  </si>
  <si>
    <t>6,123*9 'Přepočtené koeficientem množství</t>
  </si>
  <si>
    <t>580360698</t>
  </si>
  <si>
    <t>59</t>
  </si>
  <si>
    <t>1360960704</t>
  </si>
  <si>
    <t>60</t>
  </si>
  <si>
    <t>979098232</t>
  </si>
  <si>
    <t>Očištení plných cihel od malty Poplatek za uložení ocelového odpadu do sběrných surovin</t>
  </si>
  <si>
    <t>433155296</t>
  </si>
  <si>
    <t>6,123-1,821</t>
  </si>
  <si>
    <t>PSV</t>
  </si>
  <si>
    <t>Práce a dodávky PSV</t>
  </si>
  <si>
    <t>621</t>
  </si>
  <si>
    <t>21-M ELEKTROMONTAZE</t>
  </si>
  <si>
    <t>61</t>
  </si>
  <si>
    <t>210810004</t>
  </si>
  <si>
    <t>Mtž.kabel ulož.volně výkop/kanál</t>
  </si>
  <si>
    <t>132</t>
  </si>
  <si>
    <t>Poznámka k položce:
D 6,2mm</t>
  </si>
  <si>
    <t>34121751</t>
  </si>
  <si>
    <t>Kabel sděl.optický 24vl. D 6,2mm</t>
  </si>
  <si>
    <t>134</t>
  </si>
  <si>
    <t>63</t>
  </si>
  <si>
    <t>230205011</t>
  </si>
  <si>
    <t>Montáž potrubí PE průměru do 110 mm návin nebo tyč, svařované na tupo nebo elektrospojkou D 16, tl. stěny 2,0 mm</t>
  </si>
  <si>
    <t>-505024978</t>
  </si>
  <si>
    <t xml:space="preserve">1800*2                                            </t>
  </si>
  <si>
    <t>28697217R</t>
  </si>
  <si>
    <t>Chránička na kabely D 14-17mm 50m</t>
  </si>
  <si>
    <t>bal</t>
  </si>
  <si>
    <t>138</t>
  </si>
  <si>
    <t xml:space="preserve">1800*2/50                                            </t>
  </si>
  <si>
    <t>623</t>
  </si>
  <si>
    <t>23-M DODAVKY A MONTAZE POTRUBI</t>
  </si>
  <si>
    <t>65</t>
  </si>
  <si>
    <t>230030005</t>
  </si>
  <si>
    <t>Montáž trubních dílů přírub.do</t>
  </si>
  <si>
    <t>142</t>
  </si>
  <si>
    <t>Poznámka k položce:
hmot.   100kg</t>
  </si>
  <si>
    <t xml:space="preserve">4+2                                               </t>
  </si>
  <si>
    <t>42297764R</t>
  </si>
  <si>
    <t>Přediz.potrubní díl-vypouš.armatura</t>
  </si>
  <si>
    <t>144</t>
  </si>
  <si>
    <t>Poznámka k položce:
DN 250/DN 40</t>
  </si>
  <si>
    <t>67</t>
  </si>
  <si>
    <t>42297765R</t>
  </si>
  <si>
    <t>Přediz.potrubní díl-uzavír.armatura</t>
  </si>
  <si>
    <t>146</t>
  </si>
  <si>
    <t>Poznámka k položce:
DN 250</t>
  </si>
  <si>
    <t>422970001R</t>
  </si>
  <si>
    <t>Dod.předizol.potrubí včetně tvarovek</t>
  </si>
  <si>
    <t>148</t>
  </si>
  <si>
    <t>Poznámka k položce:
cenová nabídka-viz příloha</t>
  </si>
  <si>
    <t xml:space="preserve">Předizol.potrubí tř.2. D 168.3x4.0mm. dl.6m       </t>
  </si>
  <si>
    <t xml:space="preserve">4*6                                               </t>
  </si>
  <si>
    <t xml:space="preserve">Předizol.potrubí tř.2. D 168.3x4.0mm. dl.12m      </t>
  </si>
  <si>
    <t xml:space="preserve">6*12                                              </t>
  </si>
  <si>
    <t xml:space="preserve">Předizol.potrubí tř.2. D 219.1x4.5mm. dl.12m      </t>
  </si>
  <si>
    <t xml:space="preserve">2*12                                              </t>
  </si>
  <si>
    <t xml:space="preserve">Předizol.potrubí tř.2. D 273.0x5.0mm. dl.6m       </t>
  </si>
  <si>
    <t xml:space="preserve">73*6                                              </t>
  </si>
  <si>
    <t xml:space="preserve">Předizol.potrubí tř.2. D 273.0x5.0mm. dl.12m      </t>
  </si>
  <si>
    <t xml:space="preserve">316*12                                            </t>
  </si>
  <si>
    <t>69</t>
  </si>
  <si>
    <t>230190001R</t>
  </si>
  <si>
    <t>Montáž systému předizol.potrubí</t>
  </si>
  <si>
    <t>150</t>
  </si>
  <si>
    <t>Poznámka k položce:
včetně tvarovek</t>
  </si>
  <si>
    <t>230011101</t>
  </si>
  <si>
    <t>Potrubí ocel. montáž trubky dxt</t>
  </si>
  <si>
    <t>152</t>
  </si>
  <si>
    <t>Poznámka k položce:
219x6.3</t>
  </si>
  <si>
    <t>71</t>
  </si>
  <si>
    <t>140111060</t>
  </si>
  <si>
    <t>trubka ocelová bezešvá hladká jakost 11 353, 219 x 6,3 mm</t>
  </si>
  <si>
    <t>128</t>
  </si>
  <si>
    <t>-1490384726</t>
  </si>
  <si>
    <t>230011113</t>
  </si>
  <si>
    <t>156</t>
  </si>
  <si>
    <t>Poznámka k položce:
273x8</t>
  </si>
  <si>
    <t>73</t>
  </si>
  <si>
    <t>140111100</t>
  </si>
  <si>
    <t>trubka ocelová bezešvá hladká jakost 11 353, 273 x 7,0 mm</t>
  </si>
  <si>
    <t>-966431604</t>
  </si>
  <si>
    <t>74</t>
  </si>
  <si>
    <t>230023101</t>
  </si>
  <si>
    <t>Montáž trubních dílů přivařovacích hmotnosti přes 3 do 10 kg tř. 11 až 13 D 219 mm, tl. 6,3 mm</t>
  </si>
  <si>
    <t>52271386</t>
  </si>
  <si>
    <t xml:space="preserve">8+2                                               </t>
  </si>
  <si>
    <t>75</t>
  </si>
  <si>
    <t>31630539</t>
  </si>
  <si>
    <t>Oblouky trubkove a-3d k90 d219</t>
  </si>
  <si>
    <t>162</t>
  </si>
  <si>
    <t>76</t>
  </si>
  <si>
    <t>31996126</t>
  </si>
  <si>
    <t>T kus ocel DN 200/200</t>
  </si>
  <si>
    <t>164</t>
  </si>
  <si>
    <t>77</t>
  </si>
  <si>
    <t>230022113</t>
  </si>
  <si>
    <t>Mont.tr.dílů pr.11-13  273   x 7</t>
  </si>
  <si>
    <t>166</t>
  </si>
  <si>
    <t xml:space="preserve">2+4                                               </t>
  </si>
  <si>
    <t>230023113</t>
  </si>
  <si>
    <t>Trubní díly přivařovací-montáž</t>
  </si>
  <si>
    <t>-1511188956</t>
  </si>
  <si>
    <t>79</t>
  </si>
  <si>
    <t>31996122</t>
  </si>
  <si>
    <t>Trubní redukce ocel.DN 250/200mm</t>
  </si>
  <si>
    <t>168</t>
  </si>
  <si>
    <t>31996340</t>
  </si>
  <si>
    <t>T kus ocel reduk.250/200</t>
  </si>
  <si>
    <t>170</t>
  </si>
  <si>
    <t>81</t>
  </si>
  <si>
    <t>230032031</t>
  </si>
  <si>
    <t>Montáž přírubových spojů - DN  125</t>
  </si>
  <si>
    <t>172</t>
  </si>
  <si>
    <t>Poznámka k položce:
do PN 16</t>
  </si>
  <si>
    <t>82</t>
  </si>
  <si>
    <t>31946411</t>
  </si>
  <si>
    <t>Příruby přivař.krk PN 1,6MPa DN125</t>
  </si>
  <si>
    <t>174</t>
  </si>
  <si>
    <t>83</t>
  </si>
  <si>
    <t>230030004</t>
  </si>
  <si>
    <t>176</t>
  </si>
  <si>
    <t>Poznámka k položce:
hmot.    50kg</t>
  </si>
  <si>
    <t>84</t>
  </si>
  <si>
    <t>42297206</t>
  </si>
  <si>
    <t>Klapka mezipř.uzavír. PN16 DN200</t>
  </si>
  <si>
    <t>178</t>
  </si>
  <si>
    <t>85</t>
  </si>
  <si>
    <t>180</t>
  </si>
  <si>
    <t>Poznámka k položce:
dxt  273x7    do 10 kg</t>
  </si>
  <si>
    <t>86</t>
  </si>
  <si>
    <t>42273857</t>
  </si>
  <si>
    <t>Kompenzátor kloubový MVP DN 250mm</t>
  </si>
  <si>
    <t>182</t>
  </si>
  <si>
    <t>Poznámka k položce:
přiv.konec 2x273x6,3mm</t>
  </si>
  <si>
    <t>87</t>
  </si>
  <si>
    <t>230050005R</t>
  </si>
  <si>
    <t>Ulož.a dop.kon.-mont.ulož.přišr.</t>
  </si>
  <si>
    <t>184</t>
  </si>
  <si>
    <t>Poznámka k položce:
do DN 400</t>
  </si>
  <si>
    <t xml:space="preserve">450+450+250+4+4                                   </t>
  </si>
  <si>
    <t>88</t>
  </si>
  <si>
    <t>42396109</t>
  </si>
  <si>
    <t>Kluzná podpěra vč.kluzné desky DN450</t>
  </si>
  <si>
    <t>186</t>
  </si>
  <si>
    <t>Poznámka k položce:
vč.chráničky</t>
  </si>
  <si>
    <t>89</t>
  </si>
  <si>
    <t>42396110</t>
  </si>
  <si>
    <t>Kluzná podpěra vč.kluzné desky DN400</t>
  </si>
  <si>
    <t>188</t>
  </si>
  <si>
    <t>Poznámka k položce:
s vedením vč.chráničky</t>
  </si>
  <si>
    <t>42396111</t>
  </si>
  <si>
    <t>Kotevní stojan DN 250</t>
  </si>
  <si>
    <t>190</t>
  </si>
  <si>
    <t>230230005</t>
  </si>
  <si>
    <t>Tlak.zkouš.a čisť.-předb.tlak.zk.</t>
  </si>
  <si>
    <t>192</t>
  </si>
  <si>
    <t>Poznámka k položce:
DN 150</t>
  </si>
  <si>
    <t xml:space="preserve">4*6+6*12                                          </t>
  </si>
  <si>
    <t>92</t>
  </si>
  <si>
    <t>230230006</t>
  </si>
  <si>
    <t>194</t>
  </si>
  <si>
    <t>Poznámka k položce:
DN 200</t>
  </si>
  <si>
    <t xml:space="preserve">2*12+100                                          </t>
  </si>
  <si>
    <t>93</t>
  </si>
  <si>
    <t>230230007</t>
  </si>
  <si>
    <t>196</t>
  </si>
  <si>
    <t xml:space="preserve">6*73+12*316+22                                    </t>
  </si>
  <si>
    <t>230230020</t>
  </si>
  <si>
    <t>Hlav.tlak.zkouška vzduchem 0.6</t>
  </si>
  <si>
    <t>198</t>
  </si>
  <si>
    <t>Poznámka k položce:
mpa dn 150</t>
  </si>
  <si>
    <t>230230021</t>
  </si>
  <si>
    <t>200</t>
  </si>
  <si>
    <t>Poznámka k položce:
mpa dn 200</t>
  </si>
  <si>
    <t>230230022</t>
  </si>
  <si>
    <t>202</t>
  </si>
  <si>
    <t>Poznámka k položce:
mpa dn 250</t>
  </si>
  <si>
    <t>998272201</t>
  </si>
  <si>
    <t>Přesun hm tr.oc.svař.otevř.výkop  *</t>
  </si>
  <si>
    <t>204</t>
  </si>
  <si>
    <t>646</t>
  </si>
  <si>
    <t>46-M ZEMNI PRACE PRO ELEKROMONTAZE</t>
  </si>
  <si>
    <t>460490011</t>
  </si>
  <si>
    <t>Zakrytí kabelu výstraž.folií PVC</t>
  </si>
  <si>
    <t>206</t>
  </si>
  <si>
    <t>Poznámka k položce:
šířka 22 cm-výstražná značkovací páska</t>
  </si>
  <si>
    <t>711</t>
  </si>
  <si>
    <t>IZOLACE PROTI VODE A VLHKOSTI</t>
  </si>
  <si>
    <t>99</t>
  </si>
  <si>
    <t>711511101</t>
  </si>
  <si>
    <t>Izolnádr studena ALP</t>
  </si>
  <si>
    <t>208</t>
  </si>
  <si>
    <t xml:space="preserve">48.5*1.5*2                                        </t>
  </si>
  <si>
    <t>100</t>
  </si>
  <si>
    <t>11163150</t>
  </si>
  <si>
    <t>Lak asfaltový ALP-PENETRAL sudy</t>
  </si>
  <si>
    <t>210</t>
  </si>
  <si>
    <t xml:space="preserve">145.5*0.0002                                      </t>
  </si>
  <si>
    <t>101</t>
  </si>
  <si>
    <t>711541164</t>
  </si>
  <si>
    <t>Izolnádr přitav  NAIP</t>
  </si>
  <si>
    <t>212</t>
  </si>
  <si>
    <t>102</t>
  </si>
  <si>
    <t>62831150R</t>
  </si>
  <si>
    <t>Pás asfaltovaný IPA 500/SH</t>
  </si>
  <si>
    <t>214</t>
  </si>
  <si>
    <t xml:space="preserve">72.75*1.15                                        </t>
  </si>
  <si>
    <t>103</t>
  </si>
  <si>
    <t>998711101</t>
  </si>
  <si>
    <t>Přesun hm izol.voda výška 6m   *</t>
  </si>
  <si>
    <t>216</t>
  </si>
  <si>
    <t>713</t>
  </si>
  <si>
    <t>IZOLACE TEPELNE</t>
  </si>
  <si>
    <t>104</t>
  </si>
  <si>
    <t>713341311</t>
  </si>
  <si>
    <t>Izol tel rovné trny 1xdesky vlák.,ma</t>
  </si>
  <si>
    <t>218</t>
  </si>
  <si>
    <t xml:space="preserve">1*0.36*84                                         </t>
  </si>
  <si>
    <t>105</t>
  </si>
  <si>
    <t>283758800</t>
  </si>
  <si>
    <t>deska z pěnového polystyrenu pro vysoce zatížené konstrukce 1000 x 500 x 50 mm</t>
  </si>
  <si>
    <t>-1414544514</t>
  </si>
  <si>
    <t>Poznámka k položce:
lambda=0,037 [W / m K]</t>
  </si>
  <si>
    <t xml:space="preserve">30.24*1.05                                        </t>
  </si>
  <si>
    <t>106</t>
  </si>
  <si>
    <t>713461121</t>
  </si>
  <si>
    <t>Izol potr  stud tmel 1xskruž</t>
  </si>
  <si>
    <t>222</t>
  </si>
  <si>
    <t xml:space="preserve">65+15                                             </t>
  </si>
  <si>
    <t>107</t>
  </si>
  <si>
    <t>631516740</t>
  </si>
  <si>
    <t>rohož izolační lamelová s jednostrannou Al fólií 55 kg/m3 tl.100 mm</t>
  </si>
  <si>
    <t>-100151872</t>
  </si>
  <si>
    <t>80*1.15</t>
  </si>
  <si>
    <t>108</t>
  </si>
  <si>
    <t>998713101</t>
  </si>
  <si>
    <t>Přesun hm izol.tepel.výška  6m  *</t>
  </si>
  <si>
    <t>228</t>
  </si>
  <si>
    <t>783</t>
  </si>
  <si>
    <t>NATERY</t>
  </si>
  <si>
    <t>109</t>
  </si>
  <si>
    <t>783317105</t>
  </si>
  <si>
    <t>Krycí nátěr (email) zámečnických konstrukcí jednonásobný syntetický samozákladující</t>
  </si>
  <si>
    <t>-729888185</t>
  </si>
  <si>
    <t>Poznámka k položce:
dvojnásobné</t>
  </si>
  <si>
    <t xml:space="preserve">137+38                                            </t>
  </si>
  <si>
    <t>175*2 'Přepočtené koeficientem množství</t>
  </si>
  <si>
    <t>900</t>
  </si>
  <si>
    <t>RŮZNÉ</t>
  </si>
  <si>
    <t>110</t>
  </si>
  <si>
    <t>230320031R</t>
  </si>
  <si>
    <t>Spoje potrubí DN 200 - 250mm</t>
  </si>
  <si>
    <t>232</t>
  </si>
  <si>
    <t xml:space="preserve">22+8+612                                          </t>
  </si>
  <si>
    <t>111</t>
  </si>
  <si>
    <t>28375160</t>
  </si>
  <si>
    <t>Spoj potrubí DN 150mm</t>
  </si>
  <si>
    <t>234</t>
  </si>
  <si>
    <t>112</t>
  </si>
  <si>
    <t>28375158</t>
  </si>
  <si>
    <t>Spoj potrubí DN 200mm</t>
  </si>
  <si>
    <t>236</t>
  </si>
  <si>
    <t>113</t>
  </si>
  <si>
    <t>28375159</t>
  </si>
  <si>
    <t>Spoj potrubí DN 250mm</t>
  </si>
  <si>
    <t>238</t>
  </si>
  <si>
    <t>VRN</t>
  </si>
  <si>
    <t>Vedlejší rozpočtové náklady</t>
  </si>
  <si>
    <t>114</t>
  </si>
  <si>
    <t>030001000</t>
  </si>
  <si>
    <t>Základní rozdělení průvodních činností a nákladů zařízení staveniště</t>
  </si>
  <si>
    <t>%</t>
  </si>
  <si>
    <t>1024</t>
  </si>
  <si>
    <t>121474923</t>
  </si>
  <si>
    <t>02 - Horkovod Jankovice</t>
  </si>
  <si>
    <t xml:space="preserve">      97 - BOURANI</t>
  </si>
  <si>
    <t xml:space="preserve">      97a - BOURANI- potrubí</t>
  </si>
  <si>
    <t xml:space="preserve">      97b - BOURANI- předávacích stanic</t>
  </si>
  <si>
    <t xml:space="preserve">    730 - USTREDNI VYTAPENI</t>
  </si>
  <si>
    <t xml:space="preserve">    733 - ROZVOD POTRUBI</t>
  </si>
  <si>
    <t xml:space="preserve">    767 - KOVOVE STAV.DOPLNKOVE KONSTRUKCE</t>
  </si>
  <si>
    <t xml:space="preserve">1965*0.5                                          </t>
  </si>
  <si>
    <t xml:space="preserve">1965                                              </t>
  </si>
  <si>
    <t xml:space="preserve">772.6                                             </t>
  </si>
  <si>
    <t>583373310</t>
  </si>
  <si>
    <t>štěrkopísek frakce 0-22</t>
  </si>
  <si>
    <t>-704616432</t>
  </si>
  <si>
    <t xml:space="preserve">772.6*1.67*1.1*1.02                               </t>
  </si>
  <si>
    <t>137728712</t>
  </si>
  <si>
    <t>-1785861528</t>
  </si>
  <si>
    <t xml:space="preserve">2865*0.15                                         </t>
  </si>
  <si>
    <t>1846795646</t>
  </si>
  <si>
    <t>-1860290757</t>
  </si>
  <si>
    <t xml:space="preserve">2865*1.05*0.03                                     </t>
  </si>
  <si>
    <t>1168823131</t>
  </si>
  <si>
    <t>-766260105</t>
  </si>
  <si>
    <t>-814840190</t>
  </si>
  <si>
    <t xml:space="preserve">600*2                                             </t>
  </si>
  <si>
    <t>1241672627</t>
  </si>
  <si>
    <t>1823029714</t>
  </si>
  <si>
    <t>132*9 'Přepočtené koeficientem množství</t>
  </si>
  <si>
    <t>-1231392217</t>
  </si>
  <si>
    <t>682396199</t>
  </si>
  <si>
    <t xml:space="preserve">1+14+1                                            </t>
  </si>
  <si>
    <t>27322005</t>
  </si>
  <si>
    <t>Koncové těsnění izolace DN 40mm</t>
  </si>
  <si>
    <t>27322007</t>
  </si>
  <si>
    <t>Koncové těsnění izolace DN 50mm</t>
  </si>
  <si>
    <t>27322009</t>
  </si>
  <si>
    <t>Koncové těsnění izolace DN 80mm</t>
  </si>
  <si>
    <t>767996802</t>
  </si>
  <si>
    <t>Dmt.ost.doplňků staveb do 100kg</t>
  </si>
  <si>
    <t>Poznámka k položce:
demont.stávajících rozvodů vytápění+TUV</t>
  </si>
  <si>
    <t xml:space="preserve">38*100                                            </t>
  </si>
  <si>
    <t>1250360370</t>
  </si>
  <si>
    <t>1521629053</t>
  </si>
  <si>
    <t>38*9 'Přepočtené koeficientem množství</t>
  </si>
  <si>
    <t>-28153409</t>
  </si>
  <si>
    <t>97a</t>
  </si>
  <si>
    <t>BOURANI- potrubí</t>
  </si>
  <si>
    <t>733120836</t>
  </si>
  <si>
    <t>Dtž potr hlad do D159</t>
  </si>
  <si>
    <t xml:space="preserve">128.6+64.3                                        </t>
  </si>
  <si>
    <t>733120832</t>
  </si>
  <si>
    <t>Dtž potr hlad do D133</t>
  </si>
  <si>
    <t xml:space="preserve">457+226.8+376.3+64.3                              </t>
  </si>
  <si>
    <t>733120826</t>
  </si>
  <si>
    <t>Dtž potr hlad do D89</t>
  </si>
  <si>
    <t xml:space="preserve">568+297.6+89.5+198.5+228.5                        </t>
  </si>
  <si>
    <t>733120819</t>
  </si>
  <si>
    <t>Dtž potr hlad do D60,3</t>
  </si>
  <si>
    <t xml:space="preserve">524.2+347.6+24.8+147.8+89.5                       </t>
  </si>
  <si>
    <t>733120815</t>
  </si>
  <si>
    <t>Dtž potr hlad do D38</t>
  </si>
  <si>
    <t xml:space="preserve">198.6+347.6+24.8                                  </t>
  </si>
  <si>
    <t>3.14*0.229*(128.6+64.3)+3.14*0.203*457+3.14*0.168*(226.8+376.3+64.3)</t>
  </si>
  <si>
    <t>+3.14*0.149*(568+89.5)+3.14*0.12*(297.6+198.6+228.5)+3.14*0.106*(524.2+347.6+147.8)</t>
  </si>
  <si>
    <t xml:space="preserve">+3.14*0.092*(24.8+89.5)+3.14*0.076*198.6+3.14*0.068*347.6+3.14*0.062*24.8 </t>
  </si>
  <si>
    <t>703295987</t>
  </si>
  <si>
    <t>943929626</t>
  </si>
  <si>
    <t>85,275*9 'Přepočtené koeficientem množství</t>
  </si>
  <si>
    <t>-1264692544</t>
  </si>
  <si>
    <t>1974326861</t>
  </si>
  <si>
    <t>-1282495234</t>
  </si>
  <si>
    <t>85,275-37,232</t>
  </si>
  <si>
    <t>97b</t>
  </si>
  <si>
    <t>BOURANI- předávacích stanic</t>
  </si>
  <si>
    <t>230080451R</t>
  </si>
  <si>
    <t>Demontáž doplnk.konstruk.do šrotu</t>
  </si>
  <si>
    <t xml:space="preserve">15*1000                                           </t>
  </si>
  <si>
    <t>C0-HZS</t>
  </si>
  <si>
    <t>Hodinové zúčtovací sazby</t>
  </si>
  <si>
    <t>hod</t>
  </si>
  <si>
    <t>Poznámka k položce:
demont.stávaj.předávacích stanic-16 ks</t>
  </si>
  <si>
    <t xml:space="preserve">3*8*3*16                                          </t>
  </si>
  <si>
    <t>446518710</t>
  </si>
  <si>
    <t>2004038651</t>
  </si>
  <si>
    <t>31,128*9 'Přepočtené koeficientem množství</t>
  </si>
  <si>
    <t>294393878</t>
  </si>
  <si>
    <t>90096001R</t>
  </si>
  <si>
    <t xml:space="preserve">předizol.potrubí tř.2. D 48.3x2.6mm dl.12m        </t>
  </si>
  <si>
    <t xml:space="preserve">8*12                                              </t>
  </si>
  <si>
    <t xml:space="preserve">předizol.potrubí tř.2. D 60.3x2.9mm dl.12m        </t>
  </si>
  <si>
    <t xml:space="preserve">72*12                                             </t>
  </si>
  <si>
    <t xml:space="preserve">předizol.potrubí tř.2. D 76.1x2.9mm dl.12m        </t>
  </si>
  <si>
    <t xml:space="preserve">31*12                                             </t>
  </si>
  <si>
    <t xml:space="preserve">předizol.potrubí tř.2. D 88.9x3.2mm dl.12m        </t>
  </si>
  <si>
    <t xml:space="preserve">51*12                                             </t>
  </si>
  <si>
    <t xml:space="preserve">předizol.potrubí tř.2. D 114.3x3.6mm dl.12m       </t>
  </si>
  <si>
    <t xml:space="preserve">45*12                                             </t>
  </si>
  <si>
    <t xml:space="preserve">předizol.potrubí tř.2. D 139.7x3.6mm dl.12m       </t>
  </si>
  <si>
    <t xml:space="preserve">5*12                                              </t>
  </si>
  <si>
    <t xml:space="preserve">předizol.potrubí tř.2. D 168.3x4.5mm dl.12m       </t>
  </si>
  <si>
    <t xml:space="preserve">29*12                                             </t>
  </si>
  <si>
    <t>230190001/R</t>
  </si>
  <si>
    <t>230230001</t>
  </si>
  <si>
    <t>Poznámka k položce:
DN  50</t>
  </si>
  <si>
    <t xml:space="preserve">8*12+72*12                                        </t>
  </si>
  <si>
    <t>230230002</t>
  </si>
  <si>
    <t>Poznámka k položce:
DN  80</t>
  </si>
  <si>
    <t xml:space="preserve">31*12+51*12                                       </t>
  </si>
  <si>
    <t>230230003</t>
  </si>
  <si>
    <t>Poznámka k položce:
DN 100</t>
  </si>
  <si>
    <t>230230004</t>
  </si>
  <si>
    <t>Poznámka k položce:
DN 125</t>
  </si>
  <si>
    <t>230230016</t>
  </si>
  <si>
    <t>Poznámka k položce:
MPa DN  50</t>
  </si>
  <si>
    <t>230230017</t>
  </si>
  <si>
    <t>Poznámka k položce:
mpa dn  80</t>
  </si>
  <si>
    <t>230230018</t>
  </si>
  <si>
    <t>Hlav.tlak.zkouška vzduchem 0,6</t>
  </si>
  <si>
    <t>Poznámka k položce:
MPa DN 100</t>
  </si>
  <si>
    <t>230230019</t>
  </si>
  <si>
    <t>Poznámka k položce:
mpa dn 125</t>
  </si>
  <si>
    <t>122</t>
  </si>
  <si>
    <t>713463312</t>
  </si>
  <si>
    <t>Montáž izolace tepelné potrubí a ohybů tvarovkami nebo deskami potrubními pouzdry s povrchovou úpravou hliníkovou fólií se samolepícím přesahem (izolační materiál ve specifikaci) přelepenými samolepící hliníkovou páskou potrubí D přes 50 do 100 mm jednovrstvá</t>
  </si>
  <si>
    <t>-1700849894</t>
  </si>
  <si>
    <t>" DN 40" 10</t>
  </si>
  <si>
    <t>" DN 50" 140</t>
  </si>
  <si>
    <t>" DN 50" 20</t>
  </si>
  <si>
    <t>63196361</t>
  </si>
  <si>
    <t>Pouzd.izol.miner.plsť+Al fólie 49/60</t>
  </si>
  <si>
    <t>126</t>
  </si>
  <si>
    <t>63196330</t>
  </si>
  <si>
    <t>Pouzd.izol.miner.plsť+Al fólie 60/60</t>
  </si>
  <si>
    <t>130</t>
  </si>
  <si>
    <t>63196428</t>
  </si>
  <si>
    <t>Pouzd.izol.miner.plsť+Al fólie 89/60</t>
  </si>
  <si>
    <t>136</t>
  </si>
  <si>
    <t>730</t>
  </si>
  <si>
    <t>USTREDNI VYTAPENI</t>
  </si>
  <si>
    <t>7309601</t>
  </si>
  <si>
    <t>D+M kompaktní předáv.stan.Jasmínová</t>
  </si>
  <si>
    <t>kpl</t>
  </si>
  <si>
    <t>7309602</t>
  </si>
  <si>
    <t>140</t>
  </si>
  <si>
    <t>7309603</t>
  </si>
  <si>
    <t>D+M kompaktní předáv.stan.Růžová</t>
  </si>
  <si>
    <t>7309604</t>
  </si>
  <si>
    <t>7309605</t>
  </si>
  <si>
    <t>D+M kompaktní předáv.stan.Sadová</t>
  </si>
  <si>
    <t>7309606</t>
  </si>
  <si>
    <t>7309607</t>
  </si>
  <si>
    <t>7309608</t>
  </si>
  <si>
    <t>7309609</t>
  </si>
  <si>
    <t>154</t>
  </si>
  <si>
    <t>7309610</t>
  </si>
  <si>
    <t>7309611</t>
  </si>
  <si>
    <t>D+M kompaktní předáv.stan.Šeříková</t>
  </si>
  <si>
    <t>158</t>
  </si>
  <si>
    <t>7309612</t>
  </si>
  <si>
    <t>D+M kompaktní předáv.stan.Topolová</t>
  </si>
  <si>
    <t>160</t>
  </si>
  <si>
    <t>7309613</t>
  </si>
  <si>
    <t>7309614</t>
  </si>
  <si>
    <t>7309615</t>
  </si>
  <si>
    <t>7309616</t>
  </si>
  <si>
    <t>D+M kompaktní předáv.stan.Adéla</t>
  </si>
  <si>
    <t>7309617</t>
  </si>
  <si>
    <t>D+M komp.předáv.stan.Mados,Topolová</t>
  </si>
  <si>
    <t>7309618</t>
  </si>
  <si>
    <t>7309619</t>
  </si>
  <si>
    <t>7309620</t>
  </si>
  <si>
    <t>7309621</t>
  </si>
  <si>
    <t>7309622</t>
  </si>
  <si>
    <t>7309623</t>
  </si>
  <si>
    <t>7309624</t>
  </si>
  <si>
    <t>733</t>
  </si>
  <si>
    <t>ROZVOD POTRUBI</t>
  </si>
  <si>
    <t>733121216</t>
  </si>
  <si>
    <t>Potr hlad kotelny,stroj D 48,3/2,6</t>
  </si>
  <si>
    <t>733121219</t>
  </si>
  <si>
    <t>Potr hlad kotelny,stroj d 60,3/2,9</t>
  </si>
  <si>
    <t>733121225</t>
  </si>
  <si>
    <t>Potr hlad kotelny,stroj D 89/3,6</t>
  </si>
  <si>
    <t>733190219</t>
  </si>
  <si>
    <t>Tlak zkouska potr hlad D 60,3/3,9</t>
  </si>
  <si>
    <t xml:space="preserve">10+140                                            </t>
  </si>
  <si>
    <t>733190225</t>
  </si>
  <si>
    <t>Tlak zkouška potr hlad D 89/3,6</t>
  </si>
  <si>
    <t>998733101</t>
  </si>
  <si>
    <t>Potrubí přesun hmot výška -6m</t>
  </si>
  <si>
    <t>767</t>
  </si>
  <si>
    <t>KOVOVE STAV.DOPLNKOVE KONSTRUKCE</t>
  </si>
  <si>
    <t>767995114</t>
  </si>
  <si>
    <t>Montáž ostatních atypických zámečnických konstrukcí hmotnosti přes 20 do 50 kg</t>
  </si>
  <si>
    <t>1117914163</t>
  </si>
  <si>
    <t>55300884R</t>
  </si>
  <si>
    <t>Atypické kovové výrobky</t>
  </si>
  <si>
    <t>Poznámka k položce:
Kotevní a pomocný materiál pro napoj.KPS</t>
  </si>
  <si>
    <t>998767101</t>
  </si>
  <si>
    <t>Přesun hmot KDK-50m výška- 6m</t>
  </si>
  <si>
    <t>783601713</t>
  </si>
  <si>
    <t>Příprava podkladu armatur a kovových potrubí před provedením nátěru potrubí do DN 50 mm odmaštěním, odmašťovačem vodou ředitelným</t>
  </si>
  <si>
    <t>-610325216</t>
  </si>
  <si>
    <t xml:space="preserve">(10+140)*2                                        </t>
  </si>
  <si>
    <t>783614653</t>
  </si>
  <si>
    <t>Základní antikorozní nátěr armatur a kovových potrubí jednonásobný potrubí do DN 50 mm syntetický samozákladující</t>
  </si>
  <si>
    <t>718641865</t>
  </si>
  <si>
    <t>783601731</t>
  </si>
  <si>
    <t>Příprava podkladu armatur a kovových potrubí před provedením nátěru potrubí přes DN 50 do DN 100 mm odmaštěním, odmašťovačem vodou ředitelným</t>
  </si>
  <si>
    <t>1763172560</t>
  </si>
  <si>
    <t xml:space="preserve">20*2                                              </t>
  </si>
  <si>
    <t>783614663</t>
  </si>
  <si>
    <t>Základní antikorozní nátěr armatur a kovových potrubí jednonásobný potrubí přes DN 50 do DN 100 mm syntetický samozákladující</t>
  </si>
  <si>
    <t>795457649</t>
  </si>
  <si>
    <t>Montáž polyuretanových profilů</t>
  </si>
  <si>
    <t xml:space="preserve">(40+296+44+66+90+30)*1                            </t>
  </si>
  <si>
    <t>28375146</t>
  </si>
  <si>
    <t>Polyuretanový profil dl.1m DN 40mm</t>
  </si>
  <si>
    <t>28375147</t>
  </si>
  <si>
    <t>Polyuretanový profil dl.1m DN 50mm</t>
  </si>
  <si>
    <t>28375148</t>
  </si>
  <si>
    <t>Polyuretanový profil dl.1m DN 65mm</t>
  </si>
  <si>
    <t>28375149</t>
  </si>
  <si>
    <t>Polyuretanový profil dl.1m DN 80mm</t>
  </si>
  <si>
    <t>28375150</t>
  </si>
  <si>
    <t>Polyuretanový profil dl.1m DN 100mm</t>
  </si>
  <si>
    <t>28375151</t>
  </si>
  <si>
    <t>Polyuretanový profil dl.1m DN 125mm</t>
  </si>
  <si>
    <t>220</t>
  </si>
  <si>
    <t>Spoje potrubí DN 40 - 125mm</t>
  </si>
  <si>
    <t xml:space="preserve">24+112+19+96+50+1                                 </t>
  </si>
  <si>
    <t>28375152</t>
  </si>
  <si>
    <t>Spoj potrubí DN 40mm</t>
  </si>
  <si>
    <t>224</t>
  </si>
  <si>
    <t>28375153</t>
  </si>
  <si>
    <t>Spoj potrubí DN 50mm</t>
  </si>
  <si>
    <t>226</t>
  </si>
  <si>
    <t>115</t>
  </si>
  <si>
    <t>28375154</t>
  </si>
  <si>
    <t>Spoj potrubí DN 65mm</t>
  </si>
  <si>
    <t>28375155</t>
  </si>
  <si>
    <t>Spoj potrubí DN 80mm</t>
  </si>
  <si>
    <t>230</t>
  </si>
  <si>
    <t>117</t>
  </si>
  <si>
    <t>28375156</t>
  </si>
  <si>
    <t>Spoj potrubí DN 100mm</t>
  </si>
  <si>
    <t>28375157</t>
  </si>
  <si>
    <t>Spoj potrubí DN 125mm</t>
  </si>
  <si>
    <t>119</t>
  </si>
  <si>
    <t>-40788454</t>
  </si>
  <si>
    <t>03 - Horkovod - ocelové konstrukce</t>
  </si>
  <si>
    <t xml:space="preserve">    2 - ZAKLADANI</t>
  </si>
  <si>
    <t>998 - DOPOČTY PRIRAZEK</t>
  </si>
  <si>
    <t>ZAKLADANI</t>
  </si>
  <si>
    <t>278382531</t>
  </si>
  <si>
    <t>Zákl pod str do 5m3 Bž III slož 1</t>
  </si>
  <si>
    <t>278361821</t>
  </si>
  <si>
    <t>Výztuž základů pod stroje nebo technologická zařízení z betonářské oceli 10 505 (R) nebo BSt 500, složitosti I</t>
  </si>
  <si>
    <t>-1485210606</t>
  </si>
  <si>
    <t xml:space="preserve">(701+434+279)*0.001                               </t>
  </si>
  <si>
    <t>230050031</t>
  </si>
  <si>
    <t>Mont.dopln.konstr. z profil.</t>
  </si>
  <si>
    <t>Poznámka k položce:
materiálů</t>
  </si>
  <si>
    <t xml:space="preserve">UPN DN 80                                         </t>
  </si>
  <si>
    <t xml:space="preserve">5382                                              </t>
  </si>
  <si>
    <t xml:space="preserve">JU 100/80/4mm                                     </t>
  </si>
  <si>
    <t xml:space="preserve">434                                               </t>
  </si>
  <si>
    <t xml:space="preserve">plech 4mm                                         </t>
  </si>
  <si>
    <t xml:space="preserve">99                                                </t>
  </si>
  <si>
    <t>783314203</t>
  </si>
  <si>
    <t>Základní antikorozní nátěr zámečnických konstrukcí jednonásobný syntetický samozákladující</t>
  </si>
  <si>
    <t>-1627686083</t>
  </si>
  <si>
    <t xml:space="preserve">5915*32*0.001                                     </t>
  </si>
  <si>
    <t>783315101</t>
  </si>
  <si>
    <t>Mezinátěr zámečnických konstrukcí jednonásobný syntetický standardní</t>
  </si>
  <si>
    <t>-134635764</t>
  </si>
  <si>
    <t>783317101</t>
  </si>
  <si>
    <t>Krycí nátěr (email) zámečnických konstrukcí jednonásobný syntetický standardní</t>
  </si>
  <si>
    <t>499494020</t>
  </si>
  <si>
    <t>Poznámka k položce:
dvojnásobný</t>
  </si>
  <si>
    <t>189,28*2 'Přepočtené koeficientem množství</t>
  </si>
  <si>
    <t>998</t>
  </si>
  <si>
    <t>DOPOČTY PRIRAZEK</t>
  </si>
  <si>
    <t>-1717426076</t>
  </si>
  <si>
    <t>PS 02 - Rozvodna páry ŽOS - úpravy</t>
  </si>
  <si>
    <t xml:space="preserve">      94 - LESENI</t>
  </si>
  <si>
    <t xml:space="preserve">    998 - Přesun hmot</t>
  </si>
  <si>
    <t xml:space="preserve">    997 - Přesun sutě</t>
  </si>
  <si>
    <t xml:space="preserve">    732 - STROJOVNY</t>
  </si>
  <si>
    <t xml:space="preserve">    734 - ARMATURY</t>
  </si>
  <si>
    <t>953943125</t>
  </si>
  <si>
    <t>Osaz vyrobku 120 kg do betonu  *</t>
  </si>
  <si>
    <t>42396059</t>
  </si>
  <si>
    <t>Kotevní stojan pro uložení DN 400</t>
  </si>
  <si>
    <t>230024143</t>
  </si>
  <si>
    <t>Montáž trubních dílů přivařovacích hmotnosti přes 10 do 50 kg tř. 11 až 13 D 426 mm, tl. 8 mm</t>
  </si>
  <si>
    <t>-482016966</t>
  </si>
  <si>
    <t>Poznámka k položce:
DN 426/8 do 50kg na pov.</t>
  </si>
  <si>
    <t>Kluzná podpěra přivařovací DN400</t>
  </si>
  <si>
    <t>42391631</t>
  </si>
  <si>
    <t>Pružinová klec 350 st</t>
  </si>
  <si>
    <t>953943122</t>
  </si>
  <si>
    <t>Osaz vyrobku 5 kg do betonu</t>
  </si>
  <si>
    <t xml:space="preserve">5+11+2+11+21+10                                   </t>
  </si>
  <si>
    <t>55396121</t>
  </si>
  <si>
    <t>Tyč závitová pr.20 dl.1m</t>
  </si>
  <si>
    <t>42391102</t>
  </si>
  <si>
    <t>Objímka středící DN 80</t>
  </si>
  <si>
    <t>42391101</t>
  </si>
  <si>
    <t>Objímka středící DN 50</t>
  </si>
  <si>
    <t>42391103</t>
  </si>
  <si>
    <t>Objímka středící DN 100</t>
  </si>
  <si>
    <t>42391104</t>
  </si>
  <si>
    <t>Objímka středící DN 125</t>
  </si>
  <si>
    <t>42391106</t>
  </si>
  <si>
    <t>Objímka středící DN 200</t>
  </si>
  <si>
    <t>42392452</t>
  </si>
  <si>
    <t>Podpěra kluzná DN 25</t>
  </si>
  <si>
    <t>LESENI</t>
  </si>
  <si>
    <t>949111113</t>
  </si>
  <si>
    <t>Montáž lešení lehkého kozového trubkového o výšce lešeňové podlahy přes 1,9 do 2,5 m</t>
  </si>
  <si>
    <t>sada</t>
  </si>
  <si>
    <t>-946144728</t>
  </si>
  <si>
    <t>949111213</t>
  </si>
  <si>
    <t>Montáž lešení lehkého kozového trubkového Příplatek za první a každý další den použití lešení k ceně -1113</t>
  </si>
  <si>
    <t>-2141652111</t>
  </si>
  <si>
    <t>6*30*3</t>
  </si>
  <si>
    <t>949111813</t>
  </si>
  <si>
    <t>Demontáž lešení lehkého kozového trubkového o výšce lešeňové podlahy přes 1,9 do 2,5 m</t>
  </si>
  <si>
    <t>1104770126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</si>
  <si>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</si>
  <si>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</si>
  <si>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</si>
  <si>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1646875581</t>
  </si>
  <si>
    <t>997</t>
  </si>
  <si>
    <t>Přesun sutě</t>
  </si>
  <si>
    <t>997221571</t>
  </si>
  <si>
    <t>Vodorovná doprava vybouraných hmot bez naložení, ale se složením a s hrubým urovnáním na vzdálenost do 1 km</t>
  </si>
  <si>
    <t>106314786</t>
  </si>
  <si>
    <t>997221579</t>
  </si>
  <si>
    <t>Vodorovná doprava vybouraných hmot bez naložení, ale se složením a s hrubým urovnáním na vzdálenost Příplatek k ceně za každý další i započatý 1 km přes 1 km</t>
  </si>
  <si>
    <t>1534688088</t>
  </si>
  <si>
    <t>11,058*9 'Přepočtené koeficientem množství</t>
  </si>
  <si>
    <t>256171299</t>
  </si>
  <si>
    <t>155520926</t>
  </si>
  <si>
    <t>-1016786723</t>
  </si>
  <si>
    <t>11,058-4,463</t>
  </si>
  <si>
    <t>713300841</t>
  </si>
  <si>
    <t>Izol těles vlákna -omítka +kce dtž</t>
  </si>
  <si>
    <t xml:space="preserve">1.35+5.3+12.1+4.9+24.9+97.3                       </t>
  </si>
  <si>
    <t>713300812</t>
  </si>
  <si>
    <t>Izol těles tvár  oplechování dtž</t>
  </si>
  <si>
    <t xml:space="preserve">145.85*1.2                                        </t>
  </si>
  <si>
    <t>713411132</t>
  </si>
  <si>
    <t>Izol potr  kce 2xLSP</t>
  </si>
  <si>
    <t>Poznámka k položce:
rozdělovače</t>
  </si>
  <si>
    <t xml:space="preserve">(3.14*0.426*(4+5.32)+3.14*0.25*0.25*2*2)*1.15     </t>
  </si>
  <si>
    <t>631535700</t>
  </si>
  <si>
    <t>rohož izolační z minerální plsťi prošívaná 65 kg/m3 tl.100 mm</t>
  </si>
  <si>
    <t>2022492721</t>
  </si>
  <si>
    <t xml:space="preserve">15.24*2                                           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</si>
  <si>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</si>
  <si>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do 25 mm jednovrstvá, tloušťky izolace</t>
  </si>
  <si>
    <t>-1444520566</t>
  </si>
  <si>
    <t>631544620</t>
  </si>
  <si>
    <t>pouzdro izolační potrubní max. 400 °C 35/50 mm</t>
  </si>
  <si>
    <t>1077703051</t>
  </si>
  <si>
    <t>713463212</t>
  </si>
  <si>
    <t>Montáž izolace tepelné potrubí a ohybů tvarovkami nebo deskami potrubními pouzdry s povrchovou úpravou hliníkovou fólií (izolační materiál ve specifikaci) přelepenými samolepící hliníkovou páskou potrubí D přes 50 do 100 mm jednovrstvá</t>
  </si>
  <si>
    <t>1624522980</t>
  </si>
  <si>
    <t>" DN 50" 15,5</t>
  </si>
  <si>
    <t>" DN 90" 3</t>
  </si>
  <si>
    <t>Pouzd.izol.Rockwool Pipo ALS 64/60mm</t>
  </si>
  <si>
    <t>63196324</t>
  </si>
  <si>
    <t>Pouzd.izol.Rockwool Pipo ALS 89/80mm</t>
  </si>
  <si>
    <t>713463213</t>
  </si>
  <si>
    <t>Montáž izolace tepelné potrubí a ohybů tvarovkami nebo deskami potrubními pouzdry s povrchovou úpravou hliníkovou fólií (izolační materiál ve specifikaci) přelepenými samolepící hliníkovou páskou potrubí D přes 100 do 150 mm jednovrstvá</t>
  </si>
  <si>
    <t>2038109902</t>
  </si>
  <si>
    <t>"DN 110" 4,5</t>
  </si>
  <si>
    <t>"DN 125"  38</t>
  </si>
  <si>
    <t>"DN 150"  0,5</t>
  </si>
  <si>
    <t>63196442</t>
  </si>
  <si>
    <t>Pouzd.izol.Rockwool Pipo 114/100mm</t>
  </si>
  <si>
    <t>63196553</t>
  </si>
  <si>
    <t>Pouzd.izol.Rockwool Pipo 140/100mm</t>
  </si>
  <si>
    <t>63196545</t>
  </si>
  <si>
    <t>Pouzd.izol.Rockwool Pipo ALS 168/100</t>
  </si>
  <si>
    <t>713463214</t>
  </si>
  <si>
    <t>Montáž izolace tepelné potrubí a ohybů tvarovkami nebo deskami potrubními pouzdry s povrchovou úpravou hliníkovou fólií (izolační materiál ve specifikaci) přelepenými samolepící hliníkovou páskou potrubí D přes 150 mm jednovrstvá</t>
  </si>
  <si>
    <t>1807354624</t>
  </si>
  <si>
    <t>" DN 200" 48,5</t>
  </si>
  <si>
    <t>63196505</t>
  </si>
  <si>
    <t>Pouzd.izol.Rockwool Pipo ALS 219/100</t>
  </si>
  <si>
    <t>713471212</t>
  </si>
  <si>
    <t>Montáž izolace tepelné potrubí, ohybů, přírub, armatur nebo tvarovek snímatelnými pouzdry s vrstvenou izolací s upevněním na suchý zip (izolační materiál ve specifikaci) armatur</t>
  </si>
  <si>
    <t>-906061815</t>
  </si>
  <si>
    <t>" IKA 220 DN 25" 16</t>
  </si>
  <si>
    <t>" IKA 220 DN 50" 1</t>
  </si>
  <si>
    <t>" IKA 220 DN 80" 1</t>
  </si>
  <si>
    <t>" IKA 220 DN 100" 1</t>
  </si>
  <si>
    <t>" IKA 220 DN 125" 3</t>
  </si>
  <si>
    <t>" IKA 220 DN 150" 1</t>
  </si>
  <si>
    <t>" IKA 220 DN 200" 12</t>
  </si>
  <si>
    <t>631549150</t>
  </si>
  <si>
    <t>izolace pro uzavírací ventily DN32</t>
  </si>
  <si>
    <t>200917768</t>
  </si>
  <si>
    <t>Poznámka k položce:
srovnatelné pro DN 25</t>
  </si>
  <si>
    <t>631549170</t>
  </si>
  <si>
    <t>izolace pro uzavírací ventily DN50</t>
  </si>
  <si>
    <t>-1274162092</t>
  </si>
  <si>
    <t>631549190</t>
  </si>
  <si>
    <t>izolace pro uzavírací ventily DN80</t>
  </si>
  <si>
    <t>-302961973</t>
  </si>
  <si>
    <t>631549200</t>
  </si>
  <si>
    <t>izolace pro uzavírací ventily DN100</t>
  </si>
  <si>
    <t>-955706487</t>
  </si>
  <si>
    <t>631549210</t>
  </si>
  <si>
    <t>izolace pro uzavírací ventily DN125</t>
  </si>
  <si>
    <t>-893313695</t>
  </si>
  <si>
    <t>631549220</t>
  </si>
  <si>
    <t>izolace pro uzavírací ventily DN150</t>
  </si>
  <si>
    <t>-530431488</t>
  </si>
  <si>
    <t>631549230</t>
  </si>
  <si>
    <t>izolace pro uzavírací ventily DN200</t>
  </si>
  <si>
    <t>727327197</t>
  </si>
  <si>
    <t>732</t>
  </si>
  <si>
    <t>STROJOVNY</t>
  </si>
  <si>
    <t>732111146</t>
  </si>
  <si>
    <t>Rozdelovače sběrače tělo DN 400</t>
  </si>
  <si>
    <t>Poznámka k položce:
kotlový rozdělovač páry R1</t>
  </si>
  <si>
    <t>732111246</t>
  </si>
  <si>
    <t>Přípl zkd 0,5m těla rozd DN 400</t>
  </si>
  <si>
    <t>732111339</t>
  </si>
  <si>
    <t>Trub hrdla bez přírub DN200</t>
  </si>
  <si>
    <t>732111325</t>
  </si>
  <si>
    <t>Trub hrdla bez přírub DN 80</t>
  </si>
  <si>
    <t>732111322</t>
  </si>
  <si>
    <t>Trub hrdla bez přírub DN 65</t>
  </si>
  <si>
    <t>230033028</t>
  </si>
  <si>
    <t>Montáž přírubových spojů - DN 65</t>
  </si>
  <si>
    <t>Poznámka k položce:
do PN 40</t>
  </si>
  <si>
    <t>31996043</t>
  </si>
  <si>
    <t>Příruba zaslepovací DN 65mm PN 40</t>
  </si>
  <si>
    <t>732111314</t>
  </si>
  <si>
    <t>Trub hrdla bez přírub DN 25</t>
  </si>
  <si>
    <t>849650537</t>
  </si>
  <si>
    <t>31611050</t>
  </si>
  <si>
    <t>Dýnko hl.klenuté DN 400 PN 40</t>
  </si>
  <si>
    <t>734494217</t>
  </si>
  <si>
    <t>Návarky trubkzávit G 6/4</t>
  </si>
  <si>
    <t>Poznámka k položce:
D 45, dl.200mm, vnitř.záv.G 1/2"</t>
  </si>
  <si>
    <t>Poznámka k položce:
kotlový rozdělovač páry R4</t>
  </si>
  <si>
    <t>732111328</t>
  </si>
  <si>
    <t>Trub hrdla bez přírub DN 100</t>
  </si>
  <si>
    <t>230033029</t>
  </si>
  <si>
    <t>Montáž přírubových spojů - DN   80</t>
  </si>
  <si>
    <t>31996044</t>
  </si>
  <si>
    <t>Příruba zaslepovací DN 80mm PN 40</t>
  </si>
  <si>
    <t>2048372584</t>
  </si>
  <si>
    <t>124</t>
  </si>
  <si>
    <t>998732101</t>
  </si>
  <si>
    <t>Strojovny přesun hmot výška -6m</t>
  </si>
  <si>
    <t xml:space="preserve">6+36                                              </t>
  </si>
  <si>
    <t>733890801</t>
  </si>
  <si>
    <t>Přesun dtž potrubí výška -6m</t>
  </si>
  <si>
    <t>733121214</t>
  </si>
  <si>
    <t>Potr hlad kotelny,stroj D 33,7/2,6</t>
  </si>
  <si>
    <t>733121228</t>
  </si>
  <si>
    <t>Potr hlad kotelny,stroj D 114,3/4,0</t>
  </si>
  <si>
    <t>733121232</t>
  </si>
  <si>
    <t>Potr hlad kotelny,stroj D 139,7/4,5</t>
  </si>
  <si>
    <t>733121236</t>
  </si>
  <si>
    <t>Potr hlad kotelny,stroj d 168,3/5</t>
  </si>
  <si>
    <t>733121239</t>
  </si>
  <si>
    <t>Potr hlad kotelny,stroj D 219/6,3</t>
  </si>
  <si>
    <t>733124233</t>
  </si>
  <si>
    <t>Přechod trub hlad svar 250/150</t>
  </si>
  <si>
    <t>733124118R</t>
  </si>
  <si>
    <t>Přechod atyp kov D60,3x2,9/57x3mm</t>
  </si>
  <si>
    <t>Poznámka k položce:
montážní redukce mezi rozměry</t>
  </si>
  <si>
    <t>733124125R</t>
  </si>
  <si>
    <t>Přechod atyp kov 114,3/108x4mm</t>
  </si>
  <si>
    <t>Poznámka k položce:
montážní redkce mezi rozměry</t>
  </si>
  <si>
    <t>733124127R</t>
  </si>
  <si>
    <t>Přechod atyp kov 139,7x4,5/133x4mm</t>
  </si>
  <si>
    <t>733141115R</t>
  </si>
  <si>
    <t>Odvzduš ndba on13 2871 DN 100 1,60</t>
  </si>
  <si>
    <t>733253123R</t>
  </si>
  <si>
    <t>Hadicový nástavec G 1"</t>
  </si>
  <si>
    <t>soub</t>
  </si>
  <si>
    <t>733191925</t>
  </si>
  <si>
    <t>Potr závit navaření odbočky DN 25</t>
  </si>
  <si>
    <t>733190107</t>
  </si>
  <si>
    <t>Tlak zkouška potr závit DN 40</t>
  </si>
  <si>
    <t>733190108</t>
  </si>
  <si>
    <t>Tlak zkouška potr závit DN 50</t>
  </si>
  <si>
    <t>733190232</t>
  </si>
  <si>
    <t>Tlak zkouška potr hlad D 133/4,5</t>
  </si>
  <si>
    <t>733190235</t>
  </si>
  <si>
    <t>Tlak zkouska potr hlad d 159/4,6</t>
  </si>
  <si>
    <t>733190239</t>
  </si>
  <si>
    <t>Tlak zkouška potr hlad d 219/6,3</t>
  </si>
  <si>
    <t>734</t>
  </si>
  <si>
    <t>ARMATURY</t>
  </si>
  <si>
    <t>734100811</t>
  </si>
  <si>
    <t>Dtž armatura 2přírb do DN 50</t>
  </si>
  <si>
    <t xml:space="preserve">8+1                                               </t>
  </si>
  <si>
    <t>734100812</t>
  </si>
  <si>
    <t>Dtž armatura 2přírb do DN 100</t>
  </si>
  <si>
    <t xml:space="preserve">1+1                                               </t>
  </si>
  <si>
    <t>734100813</t>
  </si>
  <si>
    <t>Dtž armatura 2přírb do DN 150</t>
  </si>
  <si>
    <t xml:space="preserve">3+1                                               </t>
  </si>
  <si>
    <t>734100814</t>
  </si>
  <si>
    <t>Dtž armatura 2přírb do DN 200</t>
  </si>
  <si>
    <t>734890801</t>
  </si>
  <si>
    <t>Přesun dtž armatur výška -6m</t>
  </si>
  <si>
    <t>734190814</t>
  </si>
  <si>
    <t>Rozpojení přírb spoj do DN 50</t>
  </si>
  <si>
    <t>734190818</t>
  </si>
  <si>
    <t>Rozpojení přírb spoj do DN 100</t>
  </si>
  <si>
    <t>734190822</t>
  </si>
  <si>
    <t>Rozpojení přírb spoj do DN 150</t>
  </si>
  <si>
    <t>734190823</t>
  </si>
  <si>
    <t>Rozpojení přírb spoj do DN 200</t>
  </si>
  <si>
    <t>734173612</t>
  </si>
  <si>
    <t>Přírub spoj PN4,0 mpa DN 25</t>
  </si>
  <si>
    <t>soubor</t>
  </si>
  <si>
    <t>734173614</t>
  </si>
  <si>
    <t>Přírub spoj PN4,0 mpa DN 50</t>
  </si>
  <si>
    <t>734173617</t>
  </si>
  <si>
    <t>Přírub spoj PN4,0 MPa DN 80</t>
  </si>
  <si>
    <t>734173618</t>
  </si>
  <si>
    <t>Přírub spoj PN4,0 Mpa DN 100</t>
  </si>
  <si>
    <t>734173621</t>
  </si>
  <si>
    <t>Přírub spoj PN4,0 mpa DN 125</t>
  </si>
  <si>
    <t>734173622</t>
  </si>
  <si>
    <t>Přírub spoj PN4,0 Mpa DN 150</t>
  </si>
  <si>
    <t>734173623</t>
  </si>
  <si>
    <t>Prirub spoj pn4,0 mpa dn 200</t>
  </si>
  <si>
    <t>734109212</t>
  </si>
  <si>
    <t>Mtž přírb arm PNn1,6 mpa DN 25</t>
  </si>
  <si>
    <t xml:space="preserve">2+2+2                                             </t>
  </si>
  <si>
    <t>42260777</t>
  </si>
  <si>
    <t>Filtr D71-118-616p1 DN 25</t>
  </si>
  <si>
    <t>42297343</t>
  </si>
  <si>
    <t>Klapka zpět.přír.DN 25/PN16</t>
  </si>
  <si>
    <t>42262872</t>
  </si>
  <si>
    <t>Odvaděč kondenz.D15-117-616 DN 25</t>
  </si>
  <si>
    <t>734109218</t>
  </si>
  <si>
    <t>Mtž přírb arm PN1,6 mpa DN 125</t>
  </si>
  <si>
    <t>42297488</t>
  </si>
  <si>
    <t>Klapka uzav.přír.PN16 DN 125</t>
  </si>
  <si>
    <t>734109312</t>
  </si>
  <si>
    <t>Mtž přírb arm PN2,5-4,0 mpa DN 25</t>
  </si>
  <si>
    <t>121</t>
  </si>
  <si>
    <t>42211322</t>
  </si>
  <si>
    <t>Vent uzav v30-111-540III DN40</t>
  </si>
  <si>
    <t>734109316</t>
  </si>
  <si>
    <t>Mtz přírb arm PN2,5-4,0 mpa DN 80</t>
  </si>
  <si>
    <t>123</t>
  </si>
  <si>
    <t>42224956</t>
  </si>
  <si>
    <t>Šoupátko S38-111-540/III DN 80</t>
  </si>
  <si>
    <t>734109317</t>
  </si>
  <si>
    <t>Mtz přírb arm PN2,5-4,0 Mpa DN 100</t>
  </si>
  <si>
    <t>125</t>
  </si>
  <si>
    <t>42224959</t>
  </si>
  <si>
    <t>Šoupátko S38-111-540/III DN100</t>
  </si>
  <si>
    <t>240</t>
  </si>
  <si>
    <t>734109319</t>
  </si>
  <si>
    <t>Mtž přírb arm PN2,5-4,0 mpa DN 150</t>
  </si>
  <si>
    <t>242</t>
  </si>
  <si>
    <t>127</t>
  </si>
  <si>
    <t>42224965</t>
  </si>
  <si>
    <t>Šoupátko S38-111-540/III DN150</t>
  </si>
  <si>
    <t>244</t>
  </si>
  <si>
    <t>734109320</t>
  </si>
  <si>
    <t>Mtž přírb arm PN2,5-4,0 MPa DN 200</t>
  </si>
  <si>
    <t>246</t>
  </si>
  <si>
    <t xml:space="preserve">9+2+2                                             </t>
  </si>
  <si>
    <t>129</t>
  </si>
  <si>
    <t>42224969</t>
  </si>
  <si>
    <t>Šoupátko S38-111-540 DN200 PN40</t>
  </si>
  <si>
    <t>248</t>
  </si>
  <si>
    <t>42297507</t>
  </si>
  <si>
    <t>Ventil pojišťovací PN 40  DN 200mm</t>
  </si>
  <si>
    <t>250</t>
  </si>
  <si>
    <t>Poznámka k položce:
0,36MPa a 0,365MPa, 25t/h</t>
  </si>
  <si>
    <t>131</t>
  </si>
  <si>
    <t>55200002</t>
  </si>
  <si>
    <t>Regulační ventil řada 220E DN 200mm</t>
  </si>
  <si>
    <t>252</t>
  </si>
  <si>
    <t>Poznámka k položce:
kws=400m3/h, PN 16 se servopohonem</t>
  </si>
  <si>
    <t>734419111</t>
  </si>
  <si>
    <t>Mtž teploměru š pouzdr nebo 2kov</t>
  </si>
  <si>
    <t>254</t>
  </si>
  <si>
    <t>133</t>
  </si>
  <si>
    <t>40596029</t>
  </si>
  <si>
    <t>Teploměr TU 100 0-250 st.C</t>
  </si>
  <si>
    <t>256</t>
  </si>
  <si>
    <t>734423130R</t>
  </si>
  <si>
    <t>Mtž tlakoměru</t>
  </si>
  <si>
    <t>258</t>
  </si>
  <si>
    <t xml:space="preserve">2+1                                               </t>
  </si>
  <si>
    <t>135</t>
  </si>
  <si>
    <t>38896006</t>
  </si>
  <si>
    <t>Manometr typ 312 (D=100mm) 0-500 kPa</t>
  </si>
  <si>
    <t>260</t>
  </si>
  <si>
    <t>38896016</t>
  </si>
  <si>
    <t>Manometr 312 D100 0-2,5MPa</t>
  </si>
  <si>
    <t>262</t>
  </si>
  <si>
    <t>137</t>
  </si>
  <si>
    <t>38896011</t>
  </si>
  <si>
    <t>Kohout manometr.dvoucest.DN15 PN 16</t>
  </si>
  <si>
    <t>264</t>
  </si>
  <si>
    <t>38896018</t>
  </si>
  <si>
    <t>Manometr.přípojka nátrub.M20x1,5</t>
  </si>
  <si>
    <t>266</t>
  </si>
  <si>
    <t>139</t>
  </si>
  <si>
    <t>998734101</t>
  </si>
  <si>
    <t>Armatury přesun hmot výška -6m</t>
  </si>
  <si>
    <t>268</t>
  </si>
  <si>
    <t>767995116</t>
  </si>
  <si>
    <t>Montáž ostatních atypických zámečnických konstrukcí hmotnosti přes 100 do 250 kg</t>
  </si>
  <si>
    <t>1672755450</t>
  </si>
  <si>
    <t>příhradová pomocná konstrukce pro uložení rozdělov</t>
  </si>
  <si>
    <t xml:space="preserve">ače z válc.profilů vel.400x600. v.220mm           </t>
  </si>
  <si>
    <t xml:space="preserve">500                                               </t>
  </si>
  <si>
    <t xml:space="preserve">ače z válc.profilů vel.400x600. v.920mm           </t>
  </si>
  <si>
    <t>pomocná OK svařena z válcovaných profilů (U80.-160</t>
  </si>
  <si>
    <t>mm. L40-120mm. tyč pl.50x6mm)-budou svařeny na stá</t>
  </si>
  <si>
    <t xml:space="preserve">vaj.OK místnosti                                  </t>
  </si>
  <si>
    <t xml:space="preserve">3000                                              </t>
  </si>
  <si>
    <t>141</t>
  </si>
  <si>
    <t>272</t>
  </si>
  <si>
    <t>Poznámka k položce:
včetně nátěru</t>
  </si>
  <si>
    <t>274</t>
  </si>
  <si>
    <t>143</t>
  </si>
  <si>
    <t>463435714</t>
  </si>
  <si>
    <t>2132803979</t>
  </si>
  <si>
    <t>145</t>
  </si>
  <si>
    <t>860482662</t>
  </si>
  <si>
    <t xml:space="preserve">3+4.5+38                                          </t>
  </si>
  <si>
    <t>-12320297</t>
  </si>
  <si>
    <t>147</t>
  </si>
  <si>
    <t>783601775</t>
  </si>
  <si>
    <t>Příprava podkladu armatur a kovových potrubí před provedením nátěru potrubí přes DN 150 do DN 200 mm odmaštěním, odmašťovačem vodou ředitelným</t>
  </si>
  <si>
    <t>968501713</t>
  </si>
  <si>
    <t xml:space="preserve">0.5+48.5                                          </t>
  </si>
  <si>
    <t>783614683</t>
  </si>
  <si>
    <t>Základní antikorozní nátěr armatur a kovových potrubí jednonásobný potrubí přes DN 150 do DN 200 mm syntetický samozákladující</t>
  </si>
  <si>
    <t>-896809996</t>
  </si>
  <si>
    <t>149</t>
  </si>
  <si>
    <t>312715159</t>
  </si>
  <si>
    <t>" pod izolaci" 15,24</t>
  </si>
  <si>
    <t>013244000</t>
  </si>
  <si>
    <t>Průzkumné, geodetické a projektové práce projektové práce dokumentace stavby (výkresová a textová) pro provádění stavby</t>
  </si>
  <si>
    <t>-172259471</t>
  </si>
  <si>
    <t>Poznámka k položce:
Montážní dokumentace</t>
  </si>
  <si>
    <t>151</t>
  </si>
  <si>
    <t>013254000</t>
  </si>
  <si>
    <t>Průzkumné, geodetické a projektové práce projektové práce dokumentace stavby (výkresová a textová) skutečného provedení stavby</t>
  </si>
  <si>
    <t>-2057279560</t>
  </si>
  <si>
    <t>013203000</t>
  </si>
  <si>
    <t>Průzkumné, geodetické a projektové práce projektové práce dokumentace stavby (výkresová a textová) bez rozlišení</t>
  </si>
  <si>
    <t>-450565092</t>
  </si>
  <si>
    <t>Poznámka k položce:
Předávací dokumentace vč.doplnění provozního předpisu</t>
  </si>
  <si>
    <t>153</t>
  </si>
  <si>
    <t>-152872654</t>
  </si>
  <si>
    <t>PS 03 - VS 13,6MW pára/horká voda</t>
  </si>
  <si>
    <t xml:space="preserve">    722 - VNITRNI VODOVOD</t>
  </si>
  <si>
    <t>900 - RŮZNÉ</t>
  </si>
  <si>
    <t>VRN - DOPOČTY PRIRAZEK</t>
  </si>
  <si>
    <t xml:space="preserve">3+8+2+3+16+4+1+5+18+9+9                           </t>
  </si>
  <si>
    <t>42392458</t>
  </si>
  <si>
    <t>Podpěra kluzná DN 50</t>
  </si>
  <si>
    <t>42392466</t>
  </si>
  <si>
    <t>Podpěra kluzná DN 125</t>
  </si>
  <si>
    <t>42392476</t>
  </si>
  <si>
    <t>Podpěra kluzná DN 200</t>
  </si>
  <si>
    <t>42392477</t>
  </si>
  <si>
    <t>Podpěra kluzná DN 250</t>
  </si>
  <si>
    <t>42396082</t>
  </si>
  <si>
    <t>Objímka potr.závěs+guma 31-38 G 1"</t>
  </si>
  <si>
    <t>42396084</t>
  </si>
  <si>
    <t>Objímka potr.závěs+guma 48-53 G 6/4"</t>
  </si>
  <si>
    <t>42396104</t>
  </si>
  <si>
    <t>Objímka potr.závěs+guma 90 G3"</t>
  </si>
  <si>
    <t>42391100</t>
  </si>
  <si>
    <t>Objímka středící DN 25</t>
  </si>
  <si>
    <t>42391107</t>
  </si>
  <si>
    <t>Objímka středící DN 250</t>
  </si>
  <si>
    <t>-2060466954</t>
  </si>
  <si>
    <t>-737950516</t>
  </si>
  <si>
    <t>3*30*3</t>
  </si>
  <si>
    <t>-1743691461</t>
  </si>
  <si>
    <t>268159427</t>
  </si>
  <si>
    <t>Poznámka k položce:
potrubí DN 250mm</t>
  </si>
  <si>
    <t xml:space="preserve">3.14*0.273                                        </t>
  </si>
  <si>
    <t>-1046989019</t>
  </si>
  <si>
    <t>713461142</t>
  </si>
  <si>
    <t>Izol armat stud tmel 2xskruž</t>
  </si>
  <si>
    <t>81693977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</si>
  <si>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</si>
  <si>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</si>
  <si>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-149544366</t>
  </si>
  <si>
    <t xml:space="preserve">"DN 25" 22+2                                              </t>
  </si>
  <si>
    <t>" DN 50" 7</t>
  </si>
  <si>
    <t>-371761078</t>
  </si>
  <si>
    <t>28770386</t>
  </si>
  <si>
    <t>Izolace Armstrong Tubolit DG 35/30</t>
  </si>
  <si>
    <t>28770388</t>
  </si>
  <si>
    <t>Izolace Armstrong Tubolit DG 60/30</t>
  </si>
  <si>
    <t>28770557</t>
  </si>
  <si>
    <t>Izolace Armstrong Tubolit DG 89/30</t>
  </si>
  <si>
    <t>1822649200</t>
  </si>
  <si>
    <t>" DN 50" 18</t>
  </si>
  <si>
    <t>" DN 63" 0,5</t>
  </si>
  <si>
    <t>" DN 125" 10,5</t>
  </si>
  <si>
    <t>" DN 200" 12</t>
  </si>
  <si>
    <t>63196411</t>
  </si>
  <si>
    <t>Pouzd.izol.Rockwool Pipo 76/70mm</t>
  </si>
  <si>
    <t>-230863765</t>
  </si>
  <si>
    <t>" IKA 220 DN 50" 28</t>
  </si>
  <si>
    <t>" IKA 220 DN 65" 1</t>
  </si>
  <si>
    <t xml:space="preserve">" IKA 220 DN 125" 8+2+4     </t>
  </si>
  <si>
    <t>" IKA 220 DN 150" 4</t>
  </si>
  <si>
    <t>" IKA 220 DN 200" 4</t>
  </si>
  <si>
    <t>-1019730396</t>
  </si>
  <si>
    <t>631549180</t>
  </si>
  <si>
    <t>izolace pro uzavírací ventily DN65</t>
  </si>
  <si>
    <t>1262368496</t>
  </si>
  <si>
    <t>-1428707126</t>
  </si>
  <si>
    <t xml:space="preserve">8+2+4     </t>
  </si>
  <si>
    <t>-1975687037</t>
  </si>
  <si>
    <t>584427332</t>
  </si>
  <si>
    <t>722</t>
  </si>
  <si>
    <t>VNITRNI VODOVOD</t>
  </si>
  <si>
    <t>722171213R</t>
  </si>
  <si>
    <t>Potrubí PPR PN10 D 32/3,0</t>
  </si>
  <si>
    <t>722171216R</t>
  </si>
  <si>
    <t>Potrubí PPR PN10 D 63/5,8</t>
  </si>
  <si>
    <t>722172218R</t>
  </si>
  <si>
    <t>Potrubí PPR D 90/8,2 PN 10</t>
  </si>
  <si>
    <t>28653315</t>
  </si>
  <si>
    <t>Redukce tlak PPR D 50/25 mm      b</t>
  </si>
  <si>
    <t>28653282</t>
  </si>
  <si>
    <t>Přechod závit PPr D 32x1"</t>
  </si>
  <si>
    <t>28653285</t>
  </si>
  <si>
    <t>Přechod závit PPr D 63x2"</t>
  </si>
  <si>
    <t>722290226</t>
  </si>
  <si>
    <t>Zkoušky, proplach a desinfekce vodovodního potrubí zkoušky těsnosti vodovodního potrubí závitového do DN 50</t>
  </si>
  <si>
    <t>-1622716366</t>
  </si>
  <si>
    <t xml:space="preserve">2+7+3                                             </t>
  </si>
  <si>
    <t>722290234</t>
  </si>
  <si>
    <t>Proplach a dezinfekce -DN 80</t>
  </si>
  <si>
    <t>998722101</t>
  </si>
  <si>
    <t>Přesun hm vodovod výška  6m   *</t>
  </si>
  <si>
    <t>732229211R</t>
  </si>
  <si>
    <t>Mtž výměníku DN 150mm vč.izolace</t>
  </si>
  <si>
    <t>48499672</t>
  </si>
  <si>
    <t>Výměník trubk.spirálovitý DN 150/150</t>
  </si>
  <si>
    <t>Poznámka k položce:
např.JAD X 17.217.10 FF.STA.CS+izolace</t>
  </si>
  <si>
    <t>732429212</t>
  </si>
  <si>
    <t>Čerpadla teplovodní montáž čerpadel (do potrubí) ostatních typů mokroběžných závitových DN 25</t>
  </si>
  <si>
    <t>256208717</t>
  </si>
  <si>
    <t>42697425</t>
  </si>
  <si>
    <t>Čerpadlo DN 25, PN16, Q=125m3/h</t>
  </si>
  <si>
    <t>Poznámka k položce:
H=55m, P2=1,5kW 2850 ot/min, 50Hz</t>
  </si>
  <si>
    <t>732429115</t>
  </si>
  <si>
    <t>Mtž čerp.oběh.DN 80</t>
  </si>
  <si>
    <t xml:space="preserve">1+2                                               </t>
  </si>
  <si>
    <t>42697426</t>
  </si>
  <si>
    <t>Čerpadlo DN 80 PN 16, Q=90m3/h</t>
  </si>
  <si>
    <t>Poznámka k položce:
H=22m, P2=7,5kW, 50Hz, ot.180-2200ot/min</t>
  </si>
  <si>
    <t>42697426.1</t>
  </si>
  <si>
    <t>Čerpadlo DN 80 PN 16, Q=125m3/h</t>
  </si>
  <si>
    <t>Poznámka k položce:
H=45m, P2=22kW, 50Hz, ot.480-3540ot/min</t>
  </si>
  <si>
    <t>732960001R</t>
  </si>
  <si>
    <t>Osazení nádrže včetně příslušenství</t>
  </si>
  <si>
    <t>28770187</t>
  </si>
  <si>
    <t>Plast.kruh.nádrž pr.1.2, v.2m 2m3</t>
  </si>
  <si>
    <t>Poznámka k položce:
zásobní nádrž doplňovací vody</t>
  </si>
  <si>
    <t>s plochou střechou nosnosti 160kg/m2 s mont vstupe</t>
  </si>
  <si>
    <t>m D 500mm. se stavoznakem. Nádrž bude osazena vstu</t>
  </si>
  <si>
    <t>pním hrdlem s plochou přírubou DN 25. PN 10 s přep</t>
  </si>
  <si>
    <t>ad.hrdlem a polochou přírubou DN 80. PN 10. Na stř</t>
  </si>
  <si>
    <t xml:space="preserve">eše hrdlo s vněj závitem G 2                      </t>
  </si>
  <si>
    <t xml:space="preserve">1                                                 </t>
  </si>
  <si>
    <t>732331517R</t>
  </si>
  <si>
    <t>Montáž expanzní nádoby  100 l</t>
  </si>
  <si>
    <t>48499273</t>
  </si>
  <si>
    <t>Expanz.nádoba 100l 10bar, DN 25mm</t>
  </si>
  <si>
    <t>733121222</t>
  </si>
  <si>
    <t>Potr hlad kotelny,stroj D 76/3,2</t>
  </si>
  <si>
    <t>733121244</t>
  </si>
  <si>
    <t>Potr hlad kotelny,stroj D 273/7,0</t>
  </si>
  <si>
    <t>733124123</t>
  </si>
  <si>
    <t>Přechod trub hlad kov 80/50</t>
  </si>
  <si>
    <t>733124127</t>
  </si>
  <si>
    <t>Přechod trub hlad kov 125/65</t>
  </si>
  <si>
    <t>733124128</t>
  </si>
  <si>
    <t>Přechod trub hlad kov 150/125</t>
  </si>
  <si>
    <t>733124129</t>
  </si>
  <si>
    <t>Přechod trub hlad kov 150/80</t>
  </si>
  <si>
    <t>733124131</t>
  </si>
  <si>
    <t>Přechod trub hlad kov 200/125</t>
  </si>
  <si>
    <t>733124133</t>
  </si>
  <si>
    <t>Přechod trub hlad kov 250/150</t>
  </si>
  <si>
    <t>733124134</t>
  </si>
  <si>
    <t>Přechod trub hlad kov 250/200</t>
  </si>
  <si>
    <t>733190244</t>
  </si>
  <si>
    <t>Tlak zkouška potr hlad d 273/7,0</t>
  </si>
  <si>
    <t>734173412</t>
  </si>
  <si>
    <t>Přírub spoj PN1,6 mpa DN 25</t>
  </si>
  <si>
    <t>734173414</t>
  </si>
  <si>
    <t>Přírub spoj PN1,6 mpa DN 50</t>
  </si>
  <si>
    <t>734173416</t>
  </si>
  <si>
    <t>Přírub spoj PN1,6 mpa DN 65</t>
  </si>
  <si>
    <t xml:space="preserve">1+0.5                                             </t>
  </si>
  <si>
    <t>734173421</t>
  </si>
  <si>
    <t>Přírub spoj PN1,6 mpa DN 125</t>
  </si>
  <si>
    <t xml:space="preserve">6+5                                               </t>
  </si>
  <si>
    <t>734173422</t>
  </si>
  <si>
    <t>Přírub spoj PN1,6 mpa DN 150</t>
  </si>
  <si>
    <t>734173423</t>
  </si>
  <si>
    <t>Přírub spoj PN1,6 mpa DN 200</t>
  </si>
  <si>
    <t>734173424</t>
  </si>
  <si>
    <t>Prirub spoj PN1,6 MPa DN 250</t>
  </si>
  <si>
    <t>230032027</t>
  </si>
  <si>
    <t>Montáž přírubových spojů - DN  50</t>
  </si>
  <si>
    <t>28653736</t>
  </si>
  <si>
    <t>PE100 SDR 11-lemový nákružek DN 63</t>
  </si>
  <si>
    <t>28653737</t>
  </si>
  <si>
    <t>PE100 SDR 11-příruba toč. DN 63</t>
  </si>
  <si>
    <t>230032029</t>
  </si>
  <si>
    <t>Montáž přírubových spojů - DN 80</t>
  </si>
  <si>
    <t>28653747</t>
  </si>
  <si>
    <t>PE100 -lemový nákružek DN 90</t>
  </si>
  <si>
    <t>28653748</t>
  </si>
  <si>
    <t>PE100 příruba točivá DN 90</t>
  </si>
  <si>
    <t xml:space="preserve">5+2+2                                             </t>
  </si>
  <si>
    <t>42211256</t>
  </si>
  <si>
    <t>Vent uzav V30-111-516III DN25</t>
  </si>
  <si>
    <t>42296130</t>
  </si>
  <si>
    <t>Klapka mezipř.uzav.PN16 DN 25mm</t>
  </si>
  <si>
    <t>42210986</t>
  </si>
  <si>
    <t>Vent zpět Z15-117-616II DN25</t>
  </si>
  <si>
    <t>734109214</t>
  </si>
  <si>
    <t>Mtž přírb arm PN1,6 mpa DN 50</t>
  </si>
  <si>
    <t xml:space="preserve">4+16+1+4+4+1                                      </t>
  </si>
  <si>
    <t>55200003</t>
  </si>
  <si>
    <t>Regulační ventil LDM RV 220 DN 50mm</t>
  </si>
  <si>
    <t>Poznámka k položce:
kvs=25m3/h, dp=0,05MPa, 5,4m3/h,PN 16</t>
  </si>
  <si>
    <t>42214700</t>
  </si>
  <si>
    <t>Vent uzav V30-111-616II DN50</t>
  </si>
  <si>
    <t>42210994</t>
  </si>
  <si>
    <t>Vent zpět Z16-117-616II DN50</t>
  </si>
  <si>
    <t>42260781</t>
  </si>
  <si>
    <t>Filtr d71-118-616p1 DN50</t>
  </si>
  <si>
    <t>43610002</t>
  </si>
  <si>
    <t>Indukční průtokoměr DN 50mm</t>
  </si>
  <si>
    <t>Poznámka k položce:
rozsah 0-10m3/h</t>
  </si>
  <si>
    <t>734109215</t>
  </si>
  <si>
    <t>Mtž přírb arm PN1,6 mpa DN 65</t>
  </si>
  <si>
    <t xml:space="preserve">1+1+1                                             </t>
  </si>
  <si>
    <t>42297389</t>
  </si>
  <si>
    <t>Klapka uzav.mezipř.DN65/PN16</t>
  </si>
  <si>
    <t>42297413</t>
  </si>
  <si>
    <t>Klapka mezipřír.zpět.DN 65mm</t>
  </si>
  <si>
    <t>42214983</t>
  </si>
  <si>
    <t>Vent zpět Z15-117-616II DN65</t>
  </si>
  <si>
    <t>734109216</t>
  </si>
  <si>
    <t>Mtž přírb arm PN1,6 mpa DN 80</t>
  </si>
  <si>
    <t>42297501</t>
  </si>
  <si>
    <t>Ventil pojistný pruž.přír.DN 80/PN16</t>
  </si>
  <si>
    <t xml:space="preserve">10+2+2                                            </t>
  </si>
  <si>
    <t>42297391</t>
  </si>
  <si>
    <t>Klap.uzav.mezipř.DN125/PN16</t>
  </si>
  <si>
    <t>42297327</t>
  </si>
  <si>
    <t>Klapka zpět.mezpř.DN125/PN1,6</t>
  </si>
  <si>
    <t>42214992</t>
  </si>
  <si>
    <t>Vent zpět Z15-117-616II DN125</t>
  </si>
  <si>
    <t>734109219</t>
  </si>
  <si>
    <t>Mtž přírb arm PN1,6 mpa DN 150</t>
  </si>
  <si>
    <t>55200004</t>
  </si>
  <si>
    <t>Regulační ventil LDM RV 220 DN 150mm</t>
  </si>
  <si>
    <t>Poznámka k položce:
kv=360m3/h, 5,4 t/h,PN 16</t>
  </si>
  <si>
    <t>734109220</t>
  </si>
  <si>
    <t>Mtž přírb arm PN1,6 mpa DN 200</t>
  </si>
  <si>
    <t>42215268</t>
  </si>
  <si>
    <t>Vent uzav v30-111-516IIIDN200</t>
  </si>
  <si>
    <t>734109221</t>
  </si>
  <si>
    <t>Mtž přírb arm PN1,6 MPa DN 250</t>
  </si>
  <si>
    <t xml:space="preserve">1+4                                               </t>
  </si>
  <si>
    <t>42297245</t>
  </si>
  <si>
    <t>Klapka mezipř.uzav.PN16 DN250</t>
  </si>
  <si>
    <t>42297249</t>
  </si>
  <si>
    <t>Filtr síť.do potr.PN 16 DN 250mm</t>
  </si>
  <si>
    <t>734209115</t>
  </si>
  <si>
    <t>Mtž 2závit armatury G 1</t>
  </si>
  <si>
    <t xml:space="preserve">1+5                                               </t>
  </si>
  <si>
    <t>42297441</t>
  </si>
  <si>
    <t>Ventil solenoid.uzav.př. G 1"</t>
  </si>
  <si>
    <t>55121193</t>
  </si>
  <si>
    <t>Kulový kohout uzav.G 1"</t>
  </si>
  <si>
    <t>Poznámka k položce:
s ruč.pákou</t>
  </si>
  <si>
    <t>734209118</t>
  </si>
  <si>
    <t>Mtž 2závit armatury G 2</t>
  </si>
  <si>
    <t>28695229</t>
  </si>
  <si>
    <t>Ventil kulový uzav.PPR DN 50mm</t>
  </si>
  <si>
    <t xml:space="preserve">4+10                                              </t>
  </si>
  <si>
    <t>38896013</t>
  </si>
  <si>
    <t>Manometr 312 D100 0-1Mpa</t>
  </si>
  <si>
    <t>1898879625</t>
  </si>
  <si>
    <t>pomocná konstrukce z válc.profilů příhradová pro u</t>
  </si>
  <si>
    <t xml:space="preserve">ložení čerpadel-vel.1575x800. v.945mm             </t>
  </si>
  <si>
    <t xml:space="preserve">ložení doplňovacího čerpadla-vel.280x280. v.350mm </t>
  </si>
  <si>
    <t xml:space="preserve">300                                               </t>
  </si>
  <si>
    <t>obslužná plošina výměníku z válc.profilů-příhradov</t>
  </si>
  <si>
    <t xml:space="preserve">á OK pozink. nosnost 300kg-vel.600x1600. v.690mm  </t>
  </si>
  <si>
    <t>pomocná konstukce pro uložení potrubí (U80-160. L4</t>
  </si>
  <si>
    <t xml:space="preserve">0-120. tyč pl.50x6mm                              </t>
  </si>
  <si>
    <t xml:space="preserve">5000                                              </t>
  </si>
  <si>
    <t>Poznámka k položce:
včetně nátěrů</t>
  </si>
  <si>
    <t>55300211R</t>
  </si>
  <si>
    <t>Atyp.zámečnické kce vč. pozinkování</t>
  </si>
  <si>
    <t>270</t>
  </si>
  <si>
    <t>-233059926</t>
  </si>
  <si>
    <t xml:space="preserve">22+18                                             </t>
  </si>
  <si>
    <t>1172385341</t>
  </si>
  <si>
    <t>1844383588</t>
  </si>
  <si>
    <t xml:space="preserve">0,5                                 </t>
  </si>
  <si>
    <t>-880595353</t>
  </si>
  <si>
    <t>1265613918</t>
  </si>
  <si>
    <t xml:space="preserve">10.5+12                                           </t>
  </si>
  <si>
    <t>-2031709765</t>
  </si>
  <si>
    <t>-33764477</t>
  </si>
  <si>
    <t xml:space="preserve">" pod izolaci" </t>
  </si>
  <si>
    <t xml:space="preserve">32*3.14*0.273+68                                  </t>
  </si>
  <si>
    <t>-470459205</t>
  </si>
  <si>
    <t>68*2</t>
  </si>
  <si>
    <t>-416550362</t>
  </si>
  <si>
    <t>-2003200876</t>
  </si>
  <si>
    <t>-1657962065</t>
  </si>
  <si>
    <t>337202841</t>
  </si>
  <si>
    <t>535682048</t>
  </si>
  <si>
    <t>PS 04 - VS 01 Kotelna Sídliště</t>
  </si>
  <si>
    <t>Osazování drobných kovových předmětů výrobků ostatních jinde neuvedených do betonu se zajištěním polohy k bednění či k výztuži před zabetonováním hmotnosti do 1 kg/kus</t>
  </si>
  <si>
    <t>-1672847188</t>
  </si>
  <si>
    <t xml:space="preserve">2+8                                               </t>
  </si>
  <si>
    <t>42392052</t>
  </si>
  <si>
    <t>Závěs pevný DN 250 dl.2000mm</t>
  </si>
  <si>
    <t>42392053</t>
  </si>
  <si>
    <t>Třmen 701-15</t>
  </si>
  <si>
    <t>-1940637820</t>
  </si>
  <si>
    <t>-1101761300</t>
  </si>
  <si>
    <t>1,67*9 'Přepočtené koeficientem množství</t>
  </si>
  <si>
    <t>-1356207928</t>
  </si>
  <si>
    <t>576872872</t>
  </si>
  <si>
    <t>-478009542</t>
  </si>
  <si>
    <t>-2102626459</t>
  </si>
  <si>
    <t>" DN 20" 17</t>
  </si>
  <si>
    <t>" DN 32" 6</t>
  </si>
  <si>
    <t>" DN 75" 1</t>
  </si>
  <si>
    <t>" DN 110" 4</t>
  </si>
  <si>
    <t>631544200</t>
  </si>
  <si>
    <t>pouzdro izolační potrubní max. 400 °C 22/30 mm</t>
  </si>
  <si>
    <t>1779847732</t>
  </si>
  <si>
    <t>631544220</t>
  </si>
  <si>
    <t>pouzdro izolační potrubní max. 400 °C 35/30 mm</t>
  </si>
  <si>
    <t>-858725559</t>
  </si>
  <si>
    <t>-1693156934</t>
  </si>
  <si>
    <t>Pouzd.izol.Rockwool Pipo ALS 169/100</t>
  </si>
  <si>
    <t>1385651423</t>
  </si>
  <si>
    <t>" DN 200" 24</t>
  </si>
  <si>
    <t>419912320</t>
  </si>
  <si>
    <t>1674068812</t>
  </si>
  <si>
    <t>" IKA 220 DN 150" 20</t>
  </si>
  <si>
    <t>1699122715</t>
  </si>
  <si>
    <t>1009956889</t>
  </si>
  <si>
    <t>998713102</t>
  </si>
  <si>
    <t>Přesun hm izol.tepel.výška 12m</t>
  </si>
  <si>
    <t>732199100</t>
  </si>
  <si>
    <t>Mtž orientač štítků</t>
  </si>
  <si>
    <t>40496032</t>
  </si>
  <si>
    <t>Orient.štítek</t>
  </si>
  <si>
    <t>733121210</t>
  </si>
  <si>
    <t>Potr hlad kotelny,stroj D 21,3x2,6mm</t>
  </si>
  <si>
    <t>733121215</t>
  </si>
  <si>
    <t>Potr hlad kotelny,stroj D 33,7x2,6mm</t>
  </si>
  <si>
    <t>Potr hlad kotelny,stroj D 76,1x3,2mm</t>
  </si>
  <si>
    <t>Potr hlad kotelny,stroj D114,3x4,0mm</t>
  </si>
  <si>
    <t>733121235</t>
  </si>
  <si>
    <t>Potr hlad kotelny,stroj D168,3x4,5mm</t>
  </si>
  <si>
    <t>Potr hlad kotelny,stroj D219,1x6,3mm</t>
  </si>
  <si>
    <t>Potr hlad kotelny,stroj D 273x7,1mm</t>
  </si>
  <si>
    <t>733124228</t>
  </si>
  <si>
    <t>Přechod trub hlad svar 150/100</t>
  </si>
  <si>
    <t>733124232</t>
  </si>
  <si>
    <t>Přechod trub hlad svar 200/150</t>
  </si>
  <si>
    <t>733123110</t>
  </si>
  <si>
    <t>Přípl potr hlad přípoj D 21,3x2,6</t>
  </si>
  <si>
    <t>733123111</t>
  </si>
  <si>
    <t>Přípl potr hlad přípoj D 25x2,6</t>
  </si>
  <si>
    <t xml:space="preserve">1+4+3                                             </t>
  </si>
  <si>
    <t>733190217</t>
  </si>
  <si>
    <t>Tlak zkouska potr hlad d 51/2,6</t>
  </si>
  <si>
    <t xml:space="preserve">6+6                                               </t>
  </si>
  <si>
    <t>733190243</t>
  </si>
  <si>
    <t>Tlak zkouška potr hlad d 245/6,3</t>
  </si>
  <si>
    <t>733141102</t>
  </si>
  <si>
    <t>Zhotovení odvzduš.vedení s nádobou</t>
  </si>
  <si>
    <t>734109211R</t>
  </si>
  <si>
    <t>Mtž přivař.arm PN1,6 mpa DN 15</t>
  </si>
  <si>
    <t>42297276</t>
  </si>
  <si>
    <t>Kohout kul.přivař.DN 15 PN 16</t>
  </si>
  <si>
    <t>Poznámka k položce:
pro odvzdušnění</t>
  </si>
  <si>
    <t>734109212R</t>
  </si>
  <si>
    <t>Mtž přivař.arm PN1,6 mpa DN 25</t>
  </si>
  <si>
    <t>42297281</t>
  </si>
  <si>
    <t>Kohout kul.přivař.DN 25 PN 16</t>
  </si>
  <si>
    <t>Poznámka k položce:
pro vypouštění a dopouštění</t>
  </si>
  <si>
    <t>42297460</t>
  </si>
  <si>
    <t>Ventil pojistný TV přír.DN 65 PN 16</t>
  </si>
  <si>
    <t>Poznámka k položce:
3400 kW, 600kPa</t>
  </si>
  <si>
    <t>734109217</t>
  </si>
  <si>
    <t>Mtž přírb arm PN1,6 mpa DN 100</t>
  </si>
  <si>
    <t xml:space="preserve">1+3                                               </t>
  </si>
  <si>
    <t>55200001</t>
  </si>
  <si>
    <t>Regulační ventil řada 200 DN 100mm</t>
  </si>
  <si>
    <t>Poznámka k položce:
kv=100m3/h, PN 16 se servopohonem</t>
  </si>
  <si>
    <t xml:space="preserve">1+3+6                                             </t>
  </si>
  <si>
    <t>42296066</t>
  </si>
  <si>
    <t>Klapka uzavír bezpř.+servop.DN 150mm</t>
  </si>
  <si>
    <t>Poznámka k položce:
PN 16</t>
  </si>
  <si>
    <t>42297392</t>
  </si>
  <si>
    <t>Klapka uzav.mezipř.N150/PN16</t>
  </si>
  <si>
    <t xml:space="preserve">2+1+1                                             </t>
  </si>
  <si>
    <t>42296084</t>
  </si>
  <si>
    <t>Klapka uzav.bezpř.DN 200 PN 16</t>
  </si>
  <si>
    <t>42297506</t>
  </si>
  <si>
    <t>Filtr přír.PN 40 D71 118 540 DN 200m</t>
  </si>
  <si>
    <t>42284418</t>
  </si>
  <si>
    <t>Klap zpět l10-117-516p1 DN200</t>
  </si>
  <si>
    <t>Teploměr TU 100 0-200 st.C</t>
  </si>
  <si>
    <t>Manometr 312 D100 0-1,6MPa</t>
  </si>
  <si>
    <t>42297086</t>
  </si>
  <si>
    <t>Manometr.smyčka zahnutá M 20x1,5</t>
  </si>
  <si>
    <t>27323981</t>
  </si>
  <si>
    <t>Těsnění spirálové DN 65mm PN 16</t>
  </si>
  <si>
    <t>Poznámka k položce:
SPIRATHERM</t>
  </si>
  <si>
    <t>734173418</t>
  </si>
  <si>
    <t>Přírub spoj PN1,6 Mpa DN 100</t>
  </si>
  <si>
    <t xml:space="preserve">4+0.5                                             </t>
  </si>
  <si>
    <t>27323983</t>
  </si>
  <si>
    <t>Těsnění spirálové DN 100mm PN 16</t>
  </si>
  <si>
    <t>27323985</t>
  </si>
  <si>
    <t>Těsnění spirálové DN 150mm PN 16</t>
  </si>
  <si>
    <t>27323986</t>
  </si>
  <si>
    <t>Těsnění spirálové DN 200mm PN 16</t>
  </si>
  <si>
    <t>Prirub spoj PN4,0 MPa DN 200</t>
  </si>
  <si>
    <t>27323992</t>
  </si>
  <si>
    <t>Těsnění spirálové DN 200mm PN 40</t>
  </si>
  <si>
    <t>767996804</t>
  </si>
  <si>
    <t>Kdk dtž atypu hmotnost celkem-500kg*</t>
  </si>
  <si>
    <t>Poznámka k položce:
parní a kondenzátní potrubí</t>
  </si>
  <si>
    <t xml:space="preserve">990+680                                           </t>
  </si>
  <si>
    <t>767996805</t>
  </si>
  <si>
    <t>Kdk dtz atypu hmotnost celkem500-kg*</t>
  </si>
  <si>
    <t>Poznámka k položce:
konden.nádrž+čerp+stav.rozděl+potr+armat</t>
  </si>
  <si>
    <t xml:space="preserve">520+480                                           </t>
  </si>
  <si>
    <t>767995111</t>
  </si>
  <si>
    <t>Montáž ostatních atypických zámečnických konstrukcí hmotnosti do 5 kg</t>
  </si>
  <si>
    <t>-1105395221</t>
  </si>
  <si>
    <t xml:space="preserve">ocelové pomocné kce                               </t>
  </si>
  <si>
    <t xml:space="preserve">50                                                </t>
  </si>
  <si>
    <t xml:space="preserve">U č.80        </t>
  </si>
  <si>
    <t xml:space="preserve">12*8.64                                           </t>
  </si>
  <si>
    <t>1233906900</t>
  </si>
  <si>
    <t xml:space="preserve">2+0.5+2+5+18+6                                    </t>
  </si>
  <si>
    <t>795967455</t>
  </si>
  <si>
    <t>34,5*2 'Přepočtené koeficientem množství</t>
  </si>
  <si>
    <t>199086839</t>
  </si>
  <si>
    <t>1982983083</t>
  </si>
  <si>
    <t>1140197895</t>
  </si>
  <si>
    <t>-351579676</t>
  </si>
  <si>
    <t>PS 05 - VS 03 Panelák sídliště</t>
  </si>
  <si>
    <t>-1598667737</t>
  </si>
  <si>
    <t>-299412874</t>
  </si>
  <si>
    <t>1266792146</t>
  </si>
  <si>
    <t>0,51*9 'Přepočtené koeficientem množství</t>
  </si>
  <si>
    <t>848401972</t>
  </si>
  <si>
    <t>813979033</t>
  </si>
  <si>
    <t>86125836</t>
  </si>
  <si>
    <t>1745904492</t>
  </si>
  <si>
    <t>" DN 20" 2</t>
  </si>
  <si>
    <t>" DN 110" 24</t>
  </si>
  <si>
    <t>1519167727</t>
  </si>
  <si>
    <t>713463311</t>
  </si>
  <si>
    <t>Montáž izolace tepelné potrubí a ohybů tvarovkami nebo deskami potrubními pouzdry s povrchovou úpravou hliníkovou fólií se samolepícím přesahem (izolační materiál ve specifikaci) přelepenými samolepící hliníkovou páskou potrubí D do 50 mm jednovrstvá</t>
  </si>
  <si>
    <t>-250822760</t>
  </si>
  <si>
    <t>" DN 32" 7</t>
  </si>
  <si>
    <t>631545320</t>
  </si>
  <si>
    <t>pouzdro izolační potrubní s jednostrannou Al fólií max. 250/100 °C 35/30 mm</t>
  </si>
  <si>
    <t>965554798</t>
  </si>
  <si>
    <t>713463313</t>
  </si>
  <si>
    <t>Montáž izolace tepelné potrubí a ohybů tvarovkami nebo deskami potrubními pouzdry s povrchovou úpravou hliníkovou fólií se samolepícím přesahem (izolační materiál ve specifikaci) přelepenými samolepící hliníkovou páskou potrubí D přes 100 do 150 mm jednovrstvá</t>
  </si>
  <si>
    <t>-385643834</t>
  </si>
  <si>
    <t>-1455981237</t>
  </si>
  <si>
    <t>" IKA 220 DN 100" 10</t>
  </si>
  <si>
    <t>-1936707594</t>
  </si>
  <si>
    <t xml:space="preserve">2+7                                               </t>
  </si>
  <si>
    <t xml:space="preserve">2+4+1                                             </t>
  </si>
  <si>
    <t>Poznámka k položce:
kws=63m3/h, PN 16 se servopohonem</t>
  </si>
  <si>
    <t>42297217</t>
  </si>
  <si>
    <t>Klapka uzav.mezipř.DN100/PN 16</t>
  </si>
  <si>
    <t>42297138</t>
  </si>
  <si>
    <t>Filtr přír.PN 16 D71 118 616 DN100mm</t>
  </si>
  <si>
    <t>Klapka uzav.mezipř.DN150/PN16</t>
  </si>
  <si>
    <t xml:space="preserve">190+320                                           </t>
  </si>
  <si>
    <t>-384348350</t>
  </si>
  <si>
    <t>1135165137</t>
  </si>
  <si>
    <t xml:space="preserve">1.1+8.6+1.2                                       </t>
  </si>
  <si>
    <t>-261225260</t>
  </si>
  <si>
    <t>11,9*2 'Přepočtené koeficientem množství</t>
  </si>
  <si>
    <t>-327621905</t>
  </si>
  <si>
    <t>-745615387</t>
  </si>
  <si>
    <t>1655737159</t>
  </si>
  <si>
    <t>-1567579954</t>
  </si>
  <si>
    <t>PS 06 - VS 04 Jankovice</t>
  </si>
  <si>
    <t>1134821136</t>
  </si>
  <si>
    <t xml:space="preserve">4+4                                               </t>
  </si>
  <si>
    <t>10482228</t>
  </si>
  <si>
    <t>669388895</t>
  </si>
  <si>
    <t>0,68*9 'Přepočtené koeficientem množství</t>
  </si>
  <si>
    <t>1556715073</t>
  </si>
  <si>
    <t>1021783786</t>
  </si>
  <si>
    <t>-520015796</t>
  </si>
  <si>
    <t>57352483</t>
  </si>
  <si>
    <t>" DN 110" 26</t>
  </si>
  <si>
    <t>-2122628750</t>
  </si>
  <si>
    <t>-337828915</t>
  </si>
  <si>
    <t>-277486204</t>
  </si>
  <si>
    <t>-1723806504</t>
  </si>
  <si>
    <t>631549290</t>
  </si>
  <si>
    <t>izolace pro redukční ventily DN100</t>
  </si>
  <si>
    <t>1965912016</t>
  </si>
  <si>
    <t>732429116</t>
  </si>
  <si>
    <t>Mtž čerp oběh  DN100</t>
  </si>
  <si>
    <t>42697424</t>
  </si>
  <si>
    <t>Čerpad.Grundfos TPE 100-310/2-S</t>
  </si>
  <si>
    <t>Poznámka k položce:
kws=100m3/h, PN 16 se servopohonem</t>
  </si>
  <si>
    <t xml:space="preserve">6+1+1                                             </t>
  </si>
  <si>
    <t>42297462</t>
  </si>
  <si>
    <t>Filtr přír.PN 16 D71 118 616 DN150mm</t>
  </si>
  <si>
    <t>42284415</t>
  </si>
  <si>
    <t>Klap zpět L10-117-516p1 DN150</t>
  </si>
  <si>
    <t xml:space="preserve">290+390                                           </t>
  </si>
  <si>
    <t>-1549080216</t>
  </si>
  <si>
    <t>-1786068046</t>
  </si>
  <si>
    <t xml:space="preserve">1.2+14                                            </t>
  </si>
  <si>
    <t>1930890872</t>
  </si>
  <si>
    <t>16,2*2 'Přepočtené koeficientem množství</t>
  </si>
  <si>
    <t>-1010362114</t>
  </si>
  <si>
    <t>187220597</t>
  </si>
  <si>
    <t>-121408706</t>
  </si>
  <si>
    <t>1177637340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</si>
  <si>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</si>
  <si>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</si>
  <si>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</si>
  <si>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</si>
  <si>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</si>
  <si>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</si>
  <si>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</si>
  <si>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</si>
  <si>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</si>
  <si>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</si>
  <si>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</si>
  <si>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</si>
  <si>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</si>
  <si>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</si>
  <si>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</si>
  <si>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</si>
  <si>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</si>
  <si>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</si>
  <si>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</si>
  <si>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</si>
  <si>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</si>
  <si>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</si>
  <si>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</si>
  <si>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</si>
  <si>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</si>
  <si>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</si>
  <si>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</si>
  <si>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</si>
  <si>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</si>
  <si>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</si>
  <si>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</si>
  <si>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</si>
  <si>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</si>
  <si>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</si>
  <si>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</si>
  <si>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</si>
  <si>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</si>
  <si>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</si>
  <si>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</si>
  <si>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</si>
  <si>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</si>
  <si>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</si>
  <si>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</si>
  <si>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</si>
  <si>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</si>
  <si>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</si>
  <si>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</si>
  <si>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</si>
  <si>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</si>
  <si>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</si>
  <si>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</si>
  <si>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</si>
  <si>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</si>
  <si>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</si>
  <si>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</si>
  <si>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</si>
  <si>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</si>
  <si>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</si>
  <si>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</si>
  <si>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</si>
  <si>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</si>
  <si>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</si>
  <si>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</si>
  <si>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</si>
  <si>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</si>
  <si>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</si>
  <si>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</si>
  <si>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</si>
  <si>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</si>
  <si>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</si>
  <si>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</si>
  <si>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</si>
  <si>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</si>
  <si>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</si>
  <si>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</si>
  <si>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</si>
  <si>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</si>
  <si>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</si>
  <si>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</si>
  <si>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</si>
  <si>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</si>
  <si>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</si>
  <si>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</si>
  <si>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</si>
  <si>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</si>
  <si>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</si>
  <si>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</si>
  <si>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</si>
  <si>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</si>
  <si>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</si>
  <si>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</si>
  <si>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</si>
  <si>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</si>
  <si>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</si>
  <si>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</si>
  <si>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</si>
  <si>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</si>
  <si>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</si>
  <si>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</si>
  <si>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</si>
  <si>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</si>
  <si>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</si>
  <si>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</si>
  <si>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</si>
  <si>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</si>
  <si>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</si>
  <si>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</si>
  <si>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</si>
  <si>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</si>
  <si>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</si>
  <si>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</si>
  <si>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</si>
  <si>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</si>
  <si>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</si>
  <si>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</si>
  <si>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</si>
  <si>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</si>
  <si>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</si>
  <si>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</si>
  <si>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</si>
  <si>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</si>
  <si>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</si>
  <si>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</si>
  <si>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</si>
  <si>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</si>
  <si>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</si>
  <si>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</si>
  <si>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</si>
  <si>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</si>
  <si>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</si>
  <si>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</si>
  <si>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</si>
  <si>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</si>
  <si>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</si>
  <si>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</si>
  <si>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</si>
  <si>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</si>
  <si>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</si>
  <si>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</si>
  <si>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</si>
  <si>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</si>
  <si>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</si>
  <si>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</si>
  <si>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</si>
  <si>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</si>
  <si>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</si>
  <si>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</si>
  <si>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</si>
  <si>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</si>
  <si>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</si>
  <si>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</si>
  <si>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</si>
  <si>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</si>
  <si>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</si>
  <si>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</si>
  <si>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</si>
  <si>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</si>
  <si>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</si>
  <si>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</si>
  <si>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</si>
  <si>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</si>
  <si>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</si>
  <si>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</si>
  <si>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</si>
  <si>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</si>
  <si>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</si>
  <si>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</si>
  <si>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</si>
  <si>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</si>
  <si>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</si>
  <si>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</si>
  <si>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</si>
  <si>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</si>
  <si>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</si>
  <si>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</si>
  <si>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</si>
  <si>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</si>
  <si>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</si>
  <si>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</si>
  <si>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</si>
  <si>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</si>
  <si>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</si>
  <si>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</si>
  <si>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t xml:space="preserve">Poznámka k položce:
ÚT 339kW, </t>
    </r>
    <r>
      <rPr>
        <sz val="7"/>
        <color rgb="FF969696"/>
        <rFont val="Calibri"/>
        <family val="2"/>
        <charset val="238"/>
      </rPr>
      <t xml:space="preserve">Δt=20°C, </t>
    </r>
    <r>
      <rPr>
        <i/>
        <sz val="7"/>
        <color rgb="FF969696"/>
        <rFont val="Trebuchet MS"/>
      </rPr>
      <t>TV 530kW, přív.potr.DN80mm</t>
    </r>
  </si>
  <si>
    <t>Poznámka k položce:
ÚT 158kW, Δt=20°C, TV 127kW, přív.potr.DN50mm</t>
  </si>
  <si>
    <t>Poznámka k položce:
ÚT 377kW, Δt=20°C, TV 530kW, přív.potr.DN50mm</t>
  </si>
  <si>
    <t>Poznámka k položce:
ÚT 312kW, Δt=20°C, TV 530kW, přív.potr.DN80mm</t>
  </si>
  <si>
    <t>Poznámka k položce:
ÚT 176kW, Δt=20°C,TV 127kW, přív.potr.DN50mm</t>
  </si>
  <si>
    <t>Poznámka k položce:
ÚT 135kW, Δt=20°C, TV 110kW, přív.potr.DN50mm</t>
  </si>
  <si>
    <t>Poznámka k položce:
ÚT 120kW, Δt=20°C, TV 127kW, přív.potr.DN50mm</t>
  </si>
  <si>
    <t>Poznámka k položce:
ÚT 94kW,  Δt=20°C, TV 118kW, přív.potr.DN40mm</t>
  </si>
  <si>
    <t>Poznámka k položce:
ÚT 136kW, Δt=20°C, TV 127kW, přív.potr.DN50mm</t>
  </si>
  <si>
    <t>Poznámka k položce:
ÚT 352kW, Δt=20°C, TV 280kW, přív.potr.DN50mm</t>
  </si>
  <si>
    <t>Poznámka k položce:
ÚT 94kW, Δt=20°C, TV 127kW, přív.potr.DN50mm</t>
  </si>
  <si>
    <t>Poznámka k položce:
ÚT 130kW, Δt=20°C, TV 127kW, přív.potr.DN50mm</t>
  </si>
  <si>
    <t>Poznámka k položce:
ÚT 250kW,  Δt=20°C, přív.potr.DN50mm</t>
  </si>
  <si>
    <t>Poznámka k položce:
ÚT 150kW,  Δt=20°C, přív.potr.DN50mm</t>
  </si>
  <si>
    <t>Poznámka k položce:
ÚT 176kW, Δt=20°C, TV 127kW, přív.potr.DN50mm</t>
  </si>
  <si>
    <t>Poznámka k položce:
ÚT 140kW, Δt=20°C, TV 127kW, přív.potr.DN50mm</t>
  </si>
  <si>
    <t>Poznámka k položce:
ÚT 135kW,  Δt=20°C, přív.potr.DN50mm</t>
  </si>
  <si>
    <t>D+M systému měření a regul.ÚT a TUV vč. dálkového ovládání z dispečinku CZT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</si>
</sst>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sz val="7"/>
      <color rgb="FF969696"/>
      <name val="Calibri"/>
      <family val="2"/>
      <charset val="238"/>
    </font>
    <font>
      <i/>
      <sz val="7"/>
      <color rgb="FF969696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0" xfId="0" applyFont="1" applyBorder="1" applyAlignment="1" applyProtection="1">
      <alignment vertical="center" wrapText="1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51" fillId="0" borderId="0" xfId="0" applyFont="1" applyBorder="1" applyAlignment="1" applyProtection="1">
      <alignment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4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3" t="s">
        <v>8</v>
      </c>
      <c r="BT2" s="23" t="s">
        <v>9</v>
      </c>
    </row>
    <row r="3" spans="1:74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28"/>
      <c r="AQ5" s="30"/>
      <c r="BE5" s="372" t="s">
        <v>17</v>
      </c>
      <c r="BS5" s="23" t="s">
        <v>8</v>
      </c>
    </row>
    <row r="6" spans="1:74" ht="36.9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28"/>
      <c r="AQ6" s="30"/>
      <c r="BE6" s="373"/>
      <c r="BS6" s="23" t="s">
        <v>8</v>
      </c>
    </row>
    <row r="7" spans="1:74" ht="14.4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73"/>
      <c r="BS7" s="23" t="s">
        <v>8</v>
      </c>
    </row>
    <row r="8" spans="1:74" ht="14.4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73"/>
      <c r="BS8" s="23" t="s">
        <v>8</v>
      </c>
    </row>
    <row r="9" spans="1:74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73"/>
      <c r="BS9" s="23" t="s">
        <v>8</v>
      </c>
    </row>
    <row r="10" spans="1:74" ht="14.4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73"/>
      <c r="BS10" s="23" t="s">
        <v>8</v>
      </c>
    </row>
    <row r="11" spans="1:74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73"/>
      <c r="BS11" s="23" t="s">
        <v>8</v>
      </c>
    </row>
    <row r="12" spans="1:74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73"/>
      <c r="BS12" s="23" t="s">
        <v>8</v>
      </c>
    </row>
    <row r="13" spans="1:74" ht="14.4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73"/>
      <c r="BS13" s="23" t="s">
        <v>8</v>
      </c>
    </row>
    <row r="14" spans="1:74" ht="13.2">
      <c r="B14" s="27"/>
      <c r="C14" s="28"/>
      <c r="D14" s="28"/>
      <c r="E14" s="377" t="s">
        <v>32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73"/>
      <c r="BS14" s="23" t="s">
        <v>8</v>
      </c>
    </row>
    <row r="15" spans="1:74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73"/>
      <c r="BS15" s="23" t="s">
        <v>6</v>
      </c>
    </row>
    <row r="16" spans="1:74" ht="14.4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73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73"/>
      <c r="BS17" s="23" t="s">
        <v>35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73"/>
      <c r="BS18" s="23" t="s">
        <v>8</v>
      </c>
    </row>
    <row r="19" spans="2:71" ht="14.4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73"/>
      <c r="BS19" s="23" t="s">
        <v>8</v>
      </c>
    </row>
    <row r="20" spans="2:71" ht="114" customHeight="1">
      <c r="B20" s="27"/>
      <c r="C20" s="28"/>
      <c r="D20" s="28"/>
      <c r="E20" s="379" t="s">
        <v>37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28"/>
      <c r="AP20" s="28"/>
      <c r="AQ20" s="30"/>
      <c r="BE20" s="373"/>
      <c r="BS20" s="23" t="s">
        <v>6</v>
      </c>
    </row>
    <row r="21" spans="2:71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73"/>
    </row>
    <row r="22" spans="2:71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73"/>
    </row>
    <row r="23" spans="2:71" s="1" customFormat="1" ht="25.95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80">
        <f>ROUND(AG51,2)</f>
        <v>0</v>
      </c>
      <c r="AL23" s="381"/>
      <c r="AM23" s="381"/>
      <c r="AN23" s="381"/>
      <c r="AO23" s="381"/>
      <c r="AP23" s="41"/>
      <c r="AQ23" s="44"/>
      <c r="BE23" s="373"/>
    </row>
    <row r="24" spans="2:71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73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82" t="s">
        <v>39</v>
      </c>
      <c r="M25" s="382"/>
      <c r="N25" s="382"/>
      <c r="O25" s="382"/>
      <c r="P25" s="41"/>
      <c r="Q25" s="41"/>
      <c r="R25" s="41"/>
      <c r="S25" s="41"/>
      <c r="T25" s="41"/>
      <c r="U25" s="41"/>
      <c r="V25" s="41"/>
      <c r="W25" s="382" t="s">
        <v>40</v>
      </c>
      <c r="X25" s="382"/>
      <c r="Y25" s="382"/>
      <c r="Z25" s="382"/>
      <c r="AA25" s="382"/>
      <c r="AB25" s="382"/>
      <c r="AC25" s="382"/>
      <c r="AD25" s="382"/>
      <c r="AE25" s="382"/>
      <c r="AF25" s="41"/>
      <c r="AG25" s="41"/>
      <c r="AH25" s="41"/>
      <c r="AI25" s="41"/>
      <c r="AJ25" s="41"/>
      <c r="AK25" s="382" t="s">
        <v>41</v>
      </c>
      <c r="AL25" s="382"/>
      <c r="AM25" s="382"/>
      <c r="AN25" s="382"/>
      <c r="AO25" s="382"/>
      <c r="AP25" s="41"/>
      <c r="AQ25" s="44"/>
      <c r="BE25" s="373"/>
    </row>
    <row r="26" spans="2:71" s="2" customFormat="1" ht="14.4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65">
        <v>0.21</v>
      </c>
      <c r="M26" s="366"/>
      <c r="N26" s="366"/>
      <c r="O26" s="366"/>
      <c r="P26" s="47"/>
      <c r="Q26" s="47"/>
      <c r="R26" s="47"/>
      <c r="S26" s="47"/>
      <c r="T26" s="47"/>
      <c r="U26" s="47"/>
      <c r="V26" s="47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7"/>
      <c r="AG26" s="47"/>
      <c r="AH26" s="47"/>
      <c r="AI26" s="47"/>
      <c r="AJ26" s="47"/>
      <c r="AK26" s="367">
        <f>ROUND(AV51,2)</f>
        <v>0</v>
      </c>
      <c r="AL26" s="366"/>
      <c r="AM26" s="366"/>
      <c r="AN26" s="366"/>
      <c r="AO26" s="366"/>
      <c r="AP26" s="47"/>
      <c r="AQ26" s="49"/>
      <c r="BE26" s="373"/>
    </row>
    <row r="27" spans="2:71" s="2" customFormat="1" ht="14.4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65">
        <v>0.15</v>
      </c>
      <c r="M27" s="366"/>
      <c r="N27" s="366"/>
      <c r="O27" s="366"/>
      <c r="P27" s="47"/>
      <c r="Q27" s="47"/>
      <c r="R27" s="47"/>
      <c r="S27" s="47"/>
      <c r="T27" s="47"/>
      <c r="U27" s="47"/>
      <c r="V27" s="47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7"/>
      <c r="AG27" s="47"/>
      <c r="AH27" s="47"/>
      <c r="AI27" s="47"/>
      <c r="AJ27" s="47"/>
      <c r="AK27" s="367">
        <f>ROUND(AW51,2)</f>
        <v>0</v>
      </c>
      <c r="AL27" s="366"/>
      <c r="AM27" s="366"/>
      <c r="AN27" s="366"/>
      <c r="AO27" s="366"/>
      <c r="AP27" s="47"/>
      <c r="AQ27" s="49"/>
      <c r="BE27" s="373"/>
    </row>
    <row r="28" spans="2:71" s="2" customFormat="1" ht="14.4" hidden="1" customHeight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65">
        <v>0.21</v>
      </c>
      <c r="M28" s="366"/>
      <c r="N28" s="366"/>
      <c r="O28" s="366"/>
      <c r="P28" s="47"/>
      <c r="Q28" s="47"/>
      <c r="R28" s="47"/>
      <c r="S28" s="47"/>
      <c r="T28" s="47"/>
      <c r="U28" s="47"/>
      <c r="V28" s="47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7"/>
      <c r="AG28" s="47"/>
      <c r="AH28" s="47"/>
      <c r="AI28" s="47"/>
      <c r="AJ28" s="47"/>
      <c r="AK28" s="367">
        <v>0</v>
      </c>
      <c r="AL28" s="366"/>
      <c r="AM28" s="366"/>
      <c r="AN28" s="366"/>
      <c r="AO28" s="366"/>
      <c r="AP28" s="47"/>
      <c r="AQ28" s="49"/>
      <c r="BE28" s="373"/>
    </row>
    <row r="29" spans="2:71" s="2" customFormat="1" ht="14.4" hidden="1" customHeight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65">
        <v>0.15</v>
      </c>
      <c r="M29" s="366"/>
      <c r="N29" s="366"/>
      <c r="O29" s="366"/>
      <c r="P29" s="47"/>
      <c r="Q29" s="47"/>
      <c r="R29" s="47"/>
      <c r="S29" s="47"/>
      <c r="T29" s="47"/>
      <c r="U29" s="47"/>
      <c r="V29" s="47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7"/>
      <c r="AG29" s="47"/>
      <c r="AH29" s="47"/>
      <c r="AI29" s="47"/>
      <c r="AJ29" s="47"/>
      <c r="AK29" s="367">
        <v>0</v>
      </c>
      <c r="AL29" s="366"/>
      <c r="AM29" s="366"/>
      <c r="AN29" s="366"/>
      <c r="AO29" s="366"/>
      <c r="AP29" s="47"/>
      <c r="AQ29" s="49"/>
      <c r="BE29" s="373"/>
    </row>
    <row r="30" spans="2:71" s="2" customFormat="1" ht="14.4" hidden="1" customHeight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65">
        <v>0</v>
      </c>
      <c r="M30" s="366"/>
      <c r="N30" s="366"/>
      <c r="O30" s="366"/>
      <c r="P30" s="47"/>
      <c r="Q30" s="47"/>
      <c r="R30" s="47"/>
      <c r="S30" s="47"/>
      <c r="T30" s="47"/>
      <c r="U30" s="47"/>
      <c r="V30" s="47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7"/>
      <c r="AG30" s="47"/>
      <c r="AH30" s="47"/>
      <c r="AI30" s="47"/>
      <c r="AJ30" s="47"/>
      <c r="AK30" s="367">
        <v>0</v>
      </c>
      <c r="AL30" s="366"/>
      <c r="AM30" s="366"/>
      <c r="AN30" s="366"/>
      <c r="AO30" s="366"/>
      <c r="AP30" s="47"/>
      <c r="AQ30" s="49"/>
      <c r="BE30" s="373"/>
    </row>
    <row r="31" spans="2:71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73"/>
    </row>
    <row r="32" spans="2:71" s="1" customFormat="1" ht="25.95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68" t="s">
        <v>50</v>
      </c>
      <c r="Y32" s="369"/>
      <c r="Z32" s="369"/>
      <c r="AA32" s="369"/>
      <c r="AB32" s="369"/>
      <c r="AC32" s="52"/>
      <c r="AD32" s="52"/>
      <c r="AE32" s="52"/>
      <c r="AF32" s="52"/>
      <c r="AG32" s="52"/>
      <c r="AH32" s="52"/>
      <c r="AI32" s="52"/>
      <c r="AJ32" s="52"/>
      <c r="AK32" s="370">
        <f>SUM(AK23:AK30)</f>
        <v>0</v>
      </c>
      <c r="AL32" s="369"/>
      <c r="AM32" s="369"/>
      <c r="AN32" s="369"/>
      <c r="AO32" s="371"/>
      <c r="AP32" s="50"/>
      <c r="AQ32" s="54"/>
      <c r="BE32" s="373"/>
    </row>
    <row r="33" spans="2:56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17h070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1" t="str">
        <f>K6</f>
        <v>Nymburk - přestavba parovodu</v>
      </c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69"/>
      <c r="AQ42" s="69"/>
      <c r="AR42" s="70"/>
    </row>
    <row r="43" spans="2:56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3.2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Nymburg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3" t="str">
        <f>IF(AN8= "","",AN8)</f>
        <v>15.5.2017</v>
      </c>
      <c r="AN44" s="353"/>
      <c r="AO44" s="62"/>
      <c r="AP44" s="62"/>
      <c r="AQ44" s="62"/>
      <c r="AR44" s="60"/>
    </row>
    <row r="45" spans="2:56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4" t="str">
        <f>IF(E17="","",E17)</f>
        <v>JOBI ENERGO s.r.o.</v>
      </c>
      <c r="AN46" s="354"/>
      <c r="AO46" s="354"/>
      <c r="AP46" s="354"/>
      <c r="AQ46" s="62"/>
      <c r="AR46" s="60"/>
      <c r="AS46" s="355" t="s">
        <v>52</v>
      </c>
      <c r="AT46" s="35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7"/>
      <c r="AT47" s="35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5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9"/>
      <c r="AT48" s="36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1" t="s">
        <v>53</v>
      </c>
      <c r="D49" s="362"/>
      <c r="E49" s="362"/>
      <c r="F49" s="362"/>
      <c r="G49" s="362"/>
      <c r="H49" s="78"/>
      <c r="I49" s="363" t="s">
        <v>54</v>
      </c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4" t="s">
        <v>55</v>
      </c>
      <c r="AH49" s="362"/>
      <c r="AI49" s="362"/>
      <c r="AJ49" s="362"/>
      <c r="AK49" s="362"/>
      <c r="AL49" s="362"/>
      <c r="AM49" s="362"/>
      <c r="AN49" s="363" t="s">
        <v>56</v>
      </c>
      <c r="AO49" s="362"/>
      <c r="AP49" s="362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1:91" s="1" customFormat="1" ht="10.95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5">
        <f>ROUND(SUM(AG52:AG59),2)</f>
        <v>0</v>
      </c>
      <c r="AH51" s="345"/>
      <c r="AI51" s="345"/>
      <c r="AJ51" s="345"/>
      <c r="AK51" s="345"/>
      <c r="AL51" s="345"/>
      <c r="AM51" s="345"/>
      <c r="AN51" s="346">
        <f t="shared" ref="AN51:AN59" si="0">SUM(AG51,AT51)</f>
        <v>0</v>
      </c>
      <c r="AO51" s="346"/>
      <c r="AP51" s="346"/>
      <c r="AQ51" s="88" t="s">
        <v>21</v>
      </c>
      <c r="AR51" s="70"/>
      <c r="AS51" s="89">
        <f>ROUND(SUM(AS52:AS59),2)</f>
        <v>0</v>
      </c>
      <c r="AT51" s="90">
        <f t="shared" ref="AT51:AT59" si="1">ROUND(SUM(AV51:AW51),2)</f>
        <v>0</v>
      </c>
      <c r="AU51" s="91">
        <f>ROUND(SUM(AU52:AU59),5)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ROUND(SUM(AZ52:AZ59),2)</f>
        <v>0</v>
      </c>
      <c r="BA51" s="90">
        <f>ROUND(SUM(BA52:BA59),2)</f>
        <v>0</v>
      </c>
      <c r="BB51" s="90">
        <f>ROUND(SUM(BB52:BB59),2)</f>
        <v>0</v>
      </c>
      <c r="BC51" s="90">
        <f>ROUND(SUM(BC52:BC59),2)</f>
        <v>0</v>
      </c>
      <c r="BD51" s="92">
        <f>ROUND(SUM(BD52:BD59),2)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50" t="s">
        <v>77</v>
      </c>
      <c r="E52" s="350"/>
      <c r="F52" s="350"/>
      <c r="G52" s="350"/>
      <c r="H52" s="350"/>
      <c r="I52" s="98"/>
      <c r="J52" s="350" t="s">
        <v>78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48">
        <f>'01 - Horkovod DN 250mm '!J27</f>
        <v>0</v>
      </c>
      <c r="AH52" s="349"/>
      <c r="AI52" s="349"/>
      <c r="AJ52" s="349"/>
      <c r="AK52" s="349"/>
      <c r="AL52" s="349"/>
      <c r="AM52" s="349"/>
      <c r="AN52" s="348">
        <f t="shared" si="0"/>
        <v>0</v>
      </c>
      <c r="AO52" s="349"/>
      <c r="AP52" s="349"/>
      <c r="AQ52" s="99" t="s">
        <v>79</v>
      </c>
      <c r="AR52" s="100"/>
      <c r="AS52" s="101">
        <v>0</v>
      </c>
      <c r="AT52" s="102">
        <f t="shared" si="1"/>
        <v>0</v>
      </c>
      <c r="AU52" s="103">
        <f>'01 - Horkovod DN 250mm '!P102</f>
        <v>0</v>
      </c>
      <c r="AV52" s="102">
        <f>'01 - Horkovod DN 250mm '!J30</f>
        <v>0</v>
      </c>
      <c r="AW52" s="102">
        <f>'01 - Horkovod DN 250mm '!J31</f>
        <v>0</v>
      </c>
      <c r="AX52" s="102">
        <f>'01 - Horkovod DN 250mm '!J32</f>
        <v>0</v>
      </c>
      <c r="AY52" s="102">
        <f>'01 - Horkovod DN 250mm '!J33</f>
        <v>0</v>
      </c>
      <c r="AZ52" s="102">
        <f>'01 - Horkovod DN 250mm '!F30</f>
        <v>0</v>
      </c>
      <c r="BA52" s="102">
        <f>'01 - Horkovod DN 250mm '!F31</f>
        <v>0</v>
      </c>
      <c r="BB52" s="102">
        <f>'01 - Horkovod DN 250mm '!F32</f>
        <v>0</v>
      </c>
      <c r="BC52" s="102">
        <f>'01 - Horkovod DN 250mm '!F33</f>
        <v>0</v>
      </c>
      <c r="BD52" s="104">
        <f>'01 - Horkovod DN 250mm 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82</v>
      </c>
    </row>
    <row r="53" spans="1:91" s="5" customFormat="1" ht="16.5" customHeight="1">
      <c r="A53" s="95" t="s">
        <v>76</v>
      </c>
      <c r="B53" s="96"/>
      <c r="C53" s="97"/>
      <c r="D53" s="350" t="s">
        <v>83</v>
      </c>
      <c r="E53" s="350"/>
      <c r="F53" s="350"/>
      <c r="G53" s="350"/>
      <c r="H53" s="350"/>
      <c r="I53" s="98"/>
      <c r="J53" s="350" t="s">
        <v>84</v>
      </c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48">
        <f>'02 - Horkovod Jankovice'!J27</f>
        <v>0</v>
      </c>
      <c r="AH53" s="349"/>
      <c r="AI53" s="349"/>
      <c r="AJ53" s="349"/>
      <c r="AK53" s="349"/>
      <c r="AL53" s="349"/>
      <c r="AM53" s="349"/>
      <c r="AN53" s="348">
        <f t="shared" si="0"/>
        <v>0</v>
      </c>
      <c r="AO53" s="349"/>
      <c r="AP53" s="349"/>
      <c r="AQ53" s="99" t="s">
        <v>79</v>
      </c>
      <c r="AR53" s="100"/>
      <c r="AS53" s="101">
        <v>0</v>
      </c>
      <c r="AT53" s="102">
        <f t="shared" si="1"/>
        <v>0</v>
      </c>
      <c r="AU53" s="103">
        <f>'02 - Horkovod Jankovice'!P98</f>
        <v>0</v>
      </c>
      <c r="AV53" s="102">
        <f>'02 - Horkovod Jankovice'!J30</f>
        <v>0</v>
      </c>
      <c r="AW53" s="102">
        <f>'02 - Horkovod Jankovice'!J31</f>
        <v>0</v>
      </c>
      <c r="AX53" s="102">
        <f>'02 - Horkovod Jankovice'!J32</f>
        <v>0</v>
      </c>
      <c r="AY53" s="102">
        <f>'02 - Horkovod Jankovice'!J33</f>
        <v>0</v>
      </c>
      <c r="AZ53" s="102">
        <f>'02 - Horkovod Jankovice'!F30</f>
        <v>0</v>
      </c>
      <c r="BA53" s="102">
        <f>'02 - Horkovod Jankovice'!F31</f>
        <v>0</v>
      </c>
      <c r="BB53" s="102">
        <f>'02 - Horkovod Jankovice'!F32</f>
        <v>0</v>
      </c>
      <c r="BC53" s="102">
        <f>'02 - Horkovod Jankovice'!F33</f>
        <v>0</v>
      </c>
      <c r="BD53" s="104">
        <f>'02 - Horkovod Jankovice'!F34</f>
        <v>0</v>
      </c>
      <c r="BT53" s="105" t="s">
        <v>80</v>
      </c>
      <c r="BV53" s="105" t="s">
        <v>74</v>
      </c>
      <c r="BW53" s="105" t="s">
        <v>85</v>
      </c>
      <c r="BX53" s="105" t="s">
        <v>7</v>
      </c>
      <c r="CL53" s="105" t="s">
        <v>21</v>
      </c>
      <c r="CM53" s="105" t="s">
        <v>82</v>
      </c>
    </row>
    <row r="54" spans="1:91" s="5" customFormat="1" ht="16.5" customHeight="1">
      <c r="A54" s="95" t="s">
        <v>76</v>
      </c>
      <c r="B54" s="96"/>
      <c r="C54" s="97"/>
      <c r="D54" s="350" t="s">
        <v>86</v>
      </c>
      <c r="E54" s="350"/>
      <c r="F54" s="350"/>
      <c r="G54" s="350"/>
      <c r="H54" s="350"/>
      <c r="I54" s="98"/>
      <c r="J54" s="350" t="s">
        <v>87</v>
      </c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48">
        <f>'03 - Horkovod - ocelové k...'!J27</f>
        <v>0</v>
      </c>
      <c r="AH54" s="349"/>
      <c r="AI54" s="349"/>
      <c r="AJ54" s="349"/>
      <c r="AK54" s="349"/>
      <c r="AL54" s="349"/>
      <c r="AM54" s="349"/>
      <c r="AN54" s="348">
        <f t="shared" si="0"/>
        <v>0</v>
      </c>
      <c r="AO54" s="349"/>
      <c r="AP54" s="349"/>
      <c r="AQ54" s="99" t="s">
        <v>79</v>
      </c>
      <c r="AR54" s="100"/>
      <c r="AS54" s="101">
        <v>0</v>
      </c>
      <c r="AT54" s="102">
        <f t="shared" si="1"/>
        <v>0</v>
      </c>
      <c r="AU54" s="103">
        <f>'03 - Horkovod - ocelové k...'!P82</f>
        <v>0</v>
      </c>
      <c r="AV54" s="102">
        <f>'03 - Horkovod - ocelové k...'!J30</f>
        <v>0</v>
      </c>
      <c r="AW54" s="102">
        <f>'03 - Horkovod - ocelové k...'!J31</f>
        <v>0</v>
      </c>
      <c r="AX54" s="102">
        <f>'03 - Horkovod - ocelové k...'!J32</f>
        <v>0</v>
      </c>
      <c r="AY54" s="102">
        <f>'03 - Horkovod - ocelové k...'!J33</f>
        <v>0</v>
      </c>
      <c r="AZ54" s="102">
        <f>'03 - Horkovod - ocelové k...'!F30</f>
        <v>0</v>
      </c>
      <c r="BA54" s="102">
        <f>'03 - Horkovod - ocelové k...'!F31</f>
        <v>0</v>
      </c>
      <c r="BB54" s="102">
        <f>'03 - Horkovod - ocelové k...'!F32</f>
        <v>0</v>
      </c>
      <c r="BC54" s="102">
        <f>'03 - Horkovod - ocelové k...'!F33</f>
        <v>0</v>
      </c>
      <c r="BD54" s="104">
        <f>'03 - Horkovod - ocelové k...'!F34</f>
        <v>0</v>
      </c>
      <c r="BT54" s="105" t="s">
        <v>80</v>
      </c>
      <c r="BV54" s="105" t="s">
        <v>74</v>
      </c>
      <c r="BW54" s="105" t="s">
        <v>88</v>
      </c>
      <c r="BX54" s="105" t="s">
        <v>7</v>
      </c>
      <c r="CL54" s="105" t="s">
        <v>21</v>
      </c>
      <c r="CM54" s="105" t="s">
        <v>82</v>
      </c>
    </row>
    <row r="55" spans="1:91" s="5" customFormat="1" ht="16.5" customHeight="1">
      <c r="A55" s="95" t="s">
        <v>76</v>
      </c>
      <c r="B55" s="96"/>
      <c r="C55" s="97"/>
      <c r="D55" s="350" t="s">
        <v>89</v>
      </c>
      <c r="E55" s="350"/>
      <c r="F55" s="350"/>
      <c r="G55" s="350"/>
      <c r="H55" s="350"/>
      <c r="I55" s="98"/>
      <c r="J55" s="350" t="s">
        <v>90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48">
        <f>'PS 02 - Rozvodna páry ŽOS...'!J27</f>
        <v>0</v>
      </c>
      <c r="AH55" s="349"/>
      <c r="AI55" s="349"/>
      <c r="AJ55" s="349"/>
      <c r="AK55" s="349"/>
      <c r="AL55" s="349"/>
      <c r="AM55" s="349"/>
      <c r="AN55" s="348">
        <f t="shared" si="0"/>
        <v>0</v>
      </c>
      <c r="AO55" s="349"/>
      <c r="AP55" s="349"/>
      <c r="AQ55" s="99" t="s">
        <v>79</v>
      </c>
      <c r="AR55" s="100"/>
      <c r="AS55" s="101">
        <v>0</v>
      </c>
      <c r="AT55" s="102">
        <f t="shared" si="1"/>
        <v>0</v>
      </c>
      <c r="AU55" s="103">
        <f>'PS 02 - Rozvodna páry ŽOS...'!P90</f>
        <v>0</v>
      </c>
      <c r="AV55" s="102">
        <f>'PS 02 - Rozvodna páry ŽOS...'!J30</f>
        <v>0</v>
      </c>
      <c r="AW55" s="102">
        <f>'PS 02 - Rozvodna páry ŽOS...'!J31</f>
        <v>0</v>
      </c>
      <c r="AX55" s="102">
        <f>'PS 02 - Rozvodna páry ŽOS...'!J32</f>
        <v>0</v>
      </c>
      <c r="AY55" s="102">
        <f>'PS 02 - Rozvodna páry ŽOS...'!J33</f>
        <v>0</v>
      </c>
      <c r="AZ55" s="102">
        <f>'PS 02 - Rozvodna páry ŽOS...'!F30</f>
        <v>0</v>
      </c>
      <c r="BA55" s="102">
        <f>'PS 02 - Rozvodna páry ŽOS...'!F31</f>
        <v>0</v>
      </c>
      <c r="BB55" s="102">
        <f>'PS 02 - Rozvodna páry ŽOS...'!F32</f>
        <v>0</v>
      </c>
      <c r="BC55" s="102">
        <f>'PS 02 - Rozvodna páry ŽOS...'!F33</f>
        <v>0</v>
      </c>
      <c r="BD55" s="104">
        <f>'PS 02 - Rozvodna páry ŽOS...'!F34</f>
        <v>0</v>
      </c>
      <c r="BT55" s="105" t="s">
        <v>80</v>
      </c>
      <c r="BV55" s="105" t="s">
        <v>74</v>
      </c>
      <c r="BW55" s="105" t="s">
        <v>91</v>
      </c>
      <c r="BX55" s="105" t="s">
        <v>7</v>
      </c>
      <c r="CL55" s="105" t="s">
        <v>21</v>
      </c>
      <c r="CM55" s="105" t="s">
        <v>82</v>
      </c>
    </row>
    <row r="56" spans="1:91" s="5" customFormat="1" ht="16.5" customHeight="1">
      <c r="A56" s="95" t="s">
        <v>76</v>
      </c>
      <c r="B56" s="96"/>
      <c r="C56" s="97"/>
      <c r="D56" s="350" t="s">
        <v>92</v>
      </c>
      <c r="E56" s="350"/>
      <c r="F56" s="350"/>
      <c r="G56" s="350"/>
      <c r="H56" s="350"/>
      <c r="I56" s="98"/>
      <c r="J56" s="350" t="s">
        <v>93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48">
        <f>'PS 03 - VS 13,6MW pára-ho...'!J27</f>
        <v>0</v>
      </c>
      <c r="AH56" s="349"/>
      <c r="AI56" s="349"/>
      <c r="AJ56" s="349"/>
      <c r="AK56" s="349"/>
      <c r="AL56" s="349"/>
      <c r="AM56" s="349"/>
      <c r="AN56" s="348">
        <f t="shared" si="0"/>
        <v>0</v>
      </c>
      <c r="AO56" s="349"/>
      <c r="AP56" s="349"/>
      <c r="AQ56" s="99" t="s">
        <v>79</v>
      </c>
      <c r="AR56" s="100"/>
      <c r="AS56" s="101">
        <v>0</v>
      </c>
      <c r="AT56" s="102">
        <f t="shared" si="1"/>
        <v>0</v>
      </c>
      <c r="AU56" s="103">
        <f>'PS 03 - VS 13,6MW pára-ho...'!P91</f>
        <v>0</v>
      </c>
      <c r="AV56" s="102">
        <f>'PS 03 - VS 13,6MW pára-ho...'!J30</f>
        <v>0</v>
      </c>
      <c r="AW56" s="102">
        <f>'PS 03 - VS 13,6MW pára-ho...'!J31</f>
        <v>0</v>
      </c>
      <c r="AX56" s="102">
        <f>'PS 03 - VS 13,6MW pára-ho...'!J32</f>
        <v>0</v>
      </c>
      <c r="AY56" s="102">
        <f>'PS 03 - VS 13,6MW pára-ho...'!J33</f>
        <v>0</v>
      </c>
      <c r="AZ56" s="102">
        <f>'PS 03 - VS 13,6MW pára-ho...'!F30</f>
        <v>0</v>
      </c>
      <c r="BA56" s="102">
        <f>'PS 03 - VS 13,6MW pára-ho...'!F31</f>
        <v>0</v>
      </c>
      <c r="BB56" s="102">
        <f>'PS 03 - VS 13,6MW pára-ho...'!F32</f>
        <v>0</v>
      </c>
      <c r="BC56" s="102">
        <f>'PS 03 - VS 13,6MW pára-ho...'!F33</f>
        <v>0</v>
      </c>
      <c r="BD56" s="104">
        <f>'PS 03 - VS 13,6MW pára-ho...'!F34</f>
        <v>0</v>
      </c>
      <c r="BT56" s="105" t="s">
        <v>80</v>
      </c>
      <c r="BV56" s="105" t="s">
        <v>74</v>
      </c>
      <c r="BW56" s="105" t="s">
        <v>94</v>
      </c>
      <c r="BX56" s="105" t="s">
        <v>7</v>
      </c>
      <c r="CL56" s="105" t="s">
        <v>21</v>
      </c>
      <c r="CM56" s="105" t="s">
        <v>82</v>
      </c>
    </row>
    <row r="57" spans="1:91" s="5" customFormat="1" ht="16.5" customHeight="1">
      <c r="A57" s="95" t="s">
        <v>76</v>
      </c>
      <c r="B57" s="96"/>
      <c r="C57" s="97"/>
      <c r="D57" s="350" t="s">
        <v>95</v>
      </c>
      <c r="E57" s="350"/>
      <c r="F57" s="350"/>
      <c r="G57" s="350"/>
      <c r="H57" s="350"/>
      <c r="I57" s="98"/>
      <c r="J57" s="350" t="s">
        <v>96</v>
      </c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48">
        <f>'PS 04 - VS 01 Kotelna Síd...'!J27</f>
        <v>0</v>
      </c>
      <c r="AH57" s="349"/>
      <c r="AI57" s="349"/>
      <c r="AJ57" s="349"/>
      <c r="AK57" s="349"/>
      <c r="AL57" s="349"/>
      <c r="AM57" s="349"/>
      <c r="AN57" s="348">
        <f t="shared" si="0"/>
        <v>0</v>
      </c>
      <c r="AO57" s="349"/>
      <c r="AP57" s="349"/>
      <c r="AQ57" s="99" t="s">
        <v>79</v>
      </c>
      <c r="AR57" s="100"/>
      <c r="AS57" s="101">
        <v>0</v>
      </c>
      <c r="AT57" s="102">
        <f t="shared" si="1"/>
        <v>0</v>
      </c>
      <c r="AU57" s="103">
        <f>'PS 04 - VS 01 Kotelna Síd...'!P90</f>
        <v>0</v>
      </c>
      <c r="AV57" s="102">
        <f>'PS 04 - VS 01 Kotelna Síd...'!J30</f>
        <v>0</v>
      </c>
      <c r="AW57" s="102">
        <f>'PS 04 - VS 01 Kotelna Síd...'!J31</f>
        <v>0</v>
      </c>
      <c r="AX57" s="102">
        <f>'PS 04 - VS 01 Kotelna Síd...'!J32</f>
        <v>0</v>
      </c>
      <c r="AY57" s="102">
        <f>'PS 04 - VS 01 Kotelna Síd...'!J33</f>
        <v>0</v>
      </c>
      <c r="AZ57" s="102">
        <f>'PS 04 - VS 01 Kotelna Síd...'!F30</f>
        <v>0</v>
      </c>
      <c r="BA57" s="102">
        <f>'PS 04 - VS 01 Kotelna Síd...'!F31</f>
        <v>0</v>
      </c>
      <c r="BB57" s="102">
        <f>'PS 04 - VS 01 Kotelna Síd...'!F32</f>
        <v>0</v>
      </c>
      <c r="BC57" s="102">
        <f>'PS 04 - VS 01 Kotelna Síd...'!F33</f>
        <v>0</v>
      </c>
      <c r="BD57" s="104">
        <f>'PS 04 - VS 01 Kotelna Síd...'!F34</f>
        <v>0</v>
      </c>
      <c r="BT57" s="105" t="s">
        <v>80</v>
      </c>
      <c r="BV57" s="105" t="s">
        <v>74</v>
      </c>
      <c r="BW57" s="105" t="s">
        <v>97</v>
      </c>
      <c r="BX57" s="105" t="s">
        <v>7</v>
      </c>
      <c r="CL57" s="105" t="s">
        <v>21</v>
      </c>
      <c r="CM57" s="105" t="s">
        <v>82</v>
      </c>
    </row>
    <row r="58" spans="1:91" s="5" customFormat="1" ht="16.5" customHeight="1">
      <c r="A58" s="95" t="s">
        <v>76</v>
      </c>
      <c r="B58" s="96"/>
      <c r="C58" s="97"/>
      <c r="D58" s="350" t="s">
        <v>98</v>
      </c>
      <c r="E58" s="350"/>
      <c r="F58" s="350"/>
      <c r="G58" s="350"/>
      <c r="H58" s="350"/>
      <c r="I58" s="98"/>
      <c r="J58" s="350" t="s">
        <v>99</v>
      </c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48">
        <f>'PS 05 - VS 03 Panelák síd...'!J27</f>
        <v>0</v>
      </c>
      <c r="AH58" s="349"/>
      <c r="AI58" s="349"/>
      <c r="AJ58" s="349"/>
      <c r="AK58" s="349"/>
      <c r="AL58" s="349"/>
      <c r="AM58" s="349"/>
      <c r="AN58" s="348">
        <f t="shared" si="0"/>
        <v>0</v>
      </c>
      <c r="AO58" s="349"/>
      <c r="AP58" s="349"/>
      <c r="AQ58" s="99" t="s">
        <v>79</v>
      </c>
      <c r="AR58" s="100"/>
      <c r="AS58" s="101">
        <v>0</v>
      </c>
      <c r="AT58" s="102">
        <f t="shared" si="1"/>
        <v>0</v>
      </c>
      <c r="AU58" s="103">
        <f>'PS 05 - VS 03 Panelák síd...'!P90</f>
        <v>0</v>
      </c>
      <c r="AV58" s="102">
        <f>'PS 05 - VS 03 Panelák síd...'!J30</f>
        <v>0</v>
      </c>
      <c r="AW58" s="102">
        <f>'PS 05 - VS 03 Panelák síd...'!J31</f>
        <v>0</v>
      </c>
      <c r="AX58" s="102">
        <f>'PS 05 - VS 03 Panelák síd...'!J32</f>
        <v>0</v>
      </c>
      <c r="AY58" s="102">
        <f>'PS 05 - VS 03 Panelák síd...'!J33</f>
        <v>0</v>
      </c>
      <c r="AZ58" s="102">
        <f>'PS 05 - VS 03 Panelák síd...'!F30</f>
        <v>0</v>
      </c>
      <c r="BA58" s="102">
        <f>'PS 05 - VS 03 Panelák síd...'!F31</f>
        <v>0</v>
      </c>
      <c r="BB58" s="102">
        <f>'PS 05 - VS 03 Panelák síd...'!F32</f>
        <v>0</v>
      </c>
      <c r="BC58" s="102">
        <f>'PS 05 - VS 03 Panelák síd...'!F33</f>
        <v>0</v>
      </c>
      <c r="BD58" s="104">
        <f>'PS 05 - VS 03 Panelák síd...'!F34</f>
        <v>0</v>
      </c>
      <c r="BT58" s="105" t="s">
        <v>80</v>
      </c>
      <c r="BV58" s="105" t="s">
        <v>74</v>
      </c>
      <c r="BW58" s="105" t="s">
        <v>100</v>
      </c>
      <c r="BX58" s="105" t="s">
        <v>7</v>
      </c>
      <c r="CL58" s="105" t="s">
        <v>21</v>
      </c>
      <c r="CM58" s="105" t="s">
        <v>82</v>
      </c>
    </row>
    <row r="59" spans="1:91" s="5" customFormat="1" ht="16.5" customHeight="1">
      <c r="A59" s="95" t="s">
        <v>76</v>
      </c>
      <c r="B59" s="96"/>
      <c r="C59" s="97"/>
      <c r="D59" s="350" t="s">
        <v>101</v>
      </c>
      <c r="E59" s="350"/>
      <c r="F59" s="350"/>
      <c r="G59" s="350"/>
      <c r="H59" s="350"/>
      <c r="I59" s="98"/>
      <c r="J59" s="350" t="s">
        <v>102</v>
      </c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48">
        <f>'PS 06 - VS 04 Jankovice'!J27</f>
        <v>0</v>
      </c>
      <c r="AH59" s="349"/>
      <c r="AI59" s="349"/>
      <c r="AJ59" s="349"/>
      <c r="AK59" s="349"/>
      <c r="AL59" s="349"/>
      <c r="AM59" s="349"/>
      <c r="AN59" s="348">
        <f t="shared" si="0"/>
        <v>0</v>
      </c>
      <c r="AO59" s="349"/>
      <c r="AP59" s="349"/>
      <c r="AQ59" s="99" t="s">
        <v>79</v>
      </c>
      <c r="AR59" s="100"/>
      <c r="AS59" s="106">
        <v>0</v>
      </c>
      <c r="AT59" s="107">
        <f t="shared" si="1"/>
        <v>0</v>
      </c>
      <c r="AU59" s="108">
        <f>'PS 06 - VS 04 Jankovice'!P90</f>
        <v>0</v>
      </c>
      <c r="AV59" s="107">
        <f>'PS 06 - VS 04 Jankovice'!J30</f>
        <v>0</v>
      </c>
      <c r="AW59" s="107">
        <f>'PS 06 - VS 04 Jankovice'!J31</f>
        <v>0</v>
      </c>
      <c r="AX59" s="107">
        <f>'PS 06 - VS 04 Jankovice'!J32</f>
        <v>0</v>
      </c>
      <c r="AY59" s="107">
        <f>'PS 06 - VS 04 Jankovice'!J33</f>
        <v>0</v>
      </c>
      <c r="AZ59" s="107">
        <f>'PS 06 - VS 04 Jankovice'!F30</f>
        <v>0</v>
      </c>
      <c r="BA59" s="107">
        <f>'PS 06 - VS 04 Jankovice'!F31</f>
        <v>0</v>
      </c>
      <c r="BB59" s="107">
        <f>'PS 06 - VS 04 Jankovice'!F32</f>
        <v>0</v>
      </c>
      <c r="BC59" s="107">
        <f>'PS 06 - VS 04 Jankovice'!F33</f>
        <v>0</v>
      </c>
      <c r="BD59" s="109">
        <f>'PS 06 - VS 04 Jankovice'!F34</f>
        <v>0</v>
      </c>
      <c r="BT59" s="105" t="s">
        <v>80</v>
      </c>
      <c r="BV59" s="105" t="s">
        <v>74</v>
      </c>
      <c r="BW59" s="105" t="s">
        <v>103</v>
      </c>
      <c r="BX59" s="105" t="s">
        <v>7</v>
      </c>
      <c r="CL59" s="105" t="s">
        <v>21</v>
      </c>
      <c r="CM59" s="105" t="s">
        <v>82</v>
      </c>
    </row>
    <row r="60" spans="1:91" s="1" customFormat="1" ht="30" customHeight="1">
      <c r="B60" s="40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0"/>
    </row>
    <row r="61" spans="1:91" s="1" customFormat="1" ht="6.9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60"/>
    </row>
  </sheetData>
  <sheetProtection password="CC35" sheet="1" objects="1" scenarios="1" formatCells="0" formatColumns="0" formatRows="0" sort="0" autoFilter="0"/>
  <mergeCells count="69">
    <mergeCell ref="L27:O27"/>
    <mergeCell ref="W27:AE27"/>
    <mergeCell ref="AK27:AO27"/>
    <mergeCell ref="L28:O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</mergeCells>
  <hyperlinks>
    <hyperlink ref="K1:S1" location="C2" display="1) Rekapitulace stavby"/>
    <hyperlink ref="W1:AI1" location="C51" display="2) Rekapitulace objektů stavby a soupisů prací"/>
    <hyperlink ref="A52" location="'01 - Horkovod DN 250mm '!C2" display="/"/>
    <hyperlink ref="A53" location="'02 - Horkovod Jankovice'!C2" display="/"/>
    <hyperlink ref="A54" location="'03 - Horkovod - ocelové k...'!C2" display="/"/>
    <hyperlink ref="A55" location="'PS 02 - Rozvodna páry ŽOS...'!C2" display="/"/>
    <hyperlink ref="A56" location="'PS 03 - VS 13,6MW pára-ho...'!C2" display="/"/>
    <hyperlink ref="A57" location="'PS 04 - VS 01 Kotelna Síd...'!C2" display="/"/>
    <hyperlink ref="A58" location="'PS 05 - VS 03 Panelák síd...'!C2" display="/"/>
    <hyperlink ref="A59" location="'PS 06 - VS 04 Jankovice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67" customWidth="1"/>
    <col min="2" max="2" width="1.7109375" style="267" customWidth="1"/>
    <col min="3" max="4" width="5" style="267" customWidth="1"/>
    <col min="5" max="5" width="11.7109375" style="267" customWidth="1"/>
    <col min="6" max="6" width="9.140625" style="267" customWidth="1"/>
    <col min="7" max="7" width="5" style="267" customWidth="1"/>
    <col min="8" max="8" width="77.85546875" style="267" customWidth="1"/>
    <col min="9" max="10" width="20" style="267" customWidth="1"/>
    <col min="11" max="11" width="1.7109375" style="267" customWidth="1"/>
  </cols>
  <sheetData>
    <row r="1" spans="2:1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4" customFormat="1" ht="45" customHeight="1">
      <c r="B3" s="271"/>
      <c r="C3" s="393" t="s">
        <v>1867</v>
      </c>
      <c r="D3" s="393"/>
      <c r="E3" s="393"/>
      <c r="F3" s="393"/>
      <c r="G3" s="393"/>
      <c r="H3" s="393"/>
      <c r="I3" s="393"/>
      <c r="J3" s="393"/>
      <c r="K3" s="272"/>
    </row>
    <row r="4" spans="2:11" ht="25.5" customHeight="1">
      <c r="B4" s="273"/>
      <c r="C4" s="394" t="s">
        <v>1868</v>
      </c>
      <c r="D4" s="394"/>
      <c r="E4" s="394"/>
      <c r="F4" s="394"/>
      <c r="G4" s="394"/>
      <c r="H4" s="394"/>
      <c r="I4" s="394"/>
      <c r="J4" s="394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2" t="s">
        <v>1869</v>
      </c>
      <c r="D6" s="392"/>
      <c r="E6" s="392"/>
      <c r="F6" s="392"/>
      <c r="G6" s="392"/>
      <c r="H6" s="392"/>
      <c r="I6" s="392"/>
      <c r="J6" s="392"/>
      <c r="K6" s="274"/>
    </row>
    <row r="7" spans="2:11" ht="15" customHeight="1">
      <c r="B7" s="277"/>
      <c r="C7" s="392" t="s">
        <v>1870</v>
      </c>
      <c r="D7" s="392"/>
      <c r="E7" s="392"/>
      <c r="F7" s="392"/>
      <c r="G7" s="392"/>
      <c r="H7" s="392"/>
      <c r="I7" s="392"/>
      <c r="J7" s="392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2" t="s">
        <v>1871</v>
      </c>
      <c r="D9" s="392"/>
      <c r="E9" s="392"/>
      <c r="F9" s="392"/>
      <c r="G9" s="392"/>
      <c r="H9" s="392"/>
      <c r="I9" s="392"/>
      <c r="J9" s="392"/>
      <c r="K9" s="274"/>
    </row>
    <row r="10" spans="2:11" ht="15" customHeight="1">
      <c r="B10" s="277"/>
      <c r="C10" s="276"/>
      <c r="D10" s="392" t="s">
        <v>1872</v>
      </c>
      <c r="E10" s="392"/>
      <c r="F10" s="392"/>
      <c r="G10" s="392"/>
      <c r="H10" s="392"/>
      <c r="I10" s="392"/>
      <c r="J10" s="392"/>
      <c r="K10" s="274"/>
    </row>
    <row r="11" spans="2:11" ht="15" customHeight="1">
      <c r="B11" s="277"/>
      <c r="C11" s="278"/>
      <c r="D11" s="392" t="s">
        <v>1873</v>
      </c>
      <c r="E11" s="392"/>
      <c r="F11" s="392"/>
      <c r="G11" s="392"/>
      <c r="H11" s="392"/>
      <c r="I11" s="392"/>
      <c r="J11" s="392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2" t="s">
        <v>1874</v>
      </c>
      <c r="E13" s="392"/>
      <c r="F13" s="392"/>
      <c r="G13" s="392"/>
      <c r="H13" s="392"/>
      <c r="I13" s="392"/>
      <c r="J13" s="392"/>
      <c r="K13" s="274"/>
    </row>
    <row r="14" spans="2:11" ht="15" customHeight="1">
      <c r="B14" s="277"/>
      <c r="C14" s="278"/>
      <c r="D14" s="392" t="s">
        <v>1875</v>
      </c>
      <c r="E14" s="392"/>
      <c r="F14" s="392"/>
      <c r="G14" s="392"/>
      <c r="H14" s="392"/>
      <c r="I14" s="392"/>
      <c r="J14" s="392"/>
      <c r="K14" s="274"/>
    </row>
    <row r="15" spans="2:11" ht="15" customHeight="1">
      <c r="B15" s="277"/>
      <c r="C15" s="278"/>
      <c r="D15" s="392" t="s">
        <v>1876</v>
      </c>
      <c r="E15" s="392"/>
      <c r="F15" s="392"/>
      <c r="G15" s="392"/>
      <c r="H15" s="392"/>
      <c r="I15" s="392"/>
      <c r="J15" s="392"/>
      <c r="K15" s="274"/>
    </row>
    <row r="16" spans="2:11" ht="15" customHeight="1">
      <c r="B16" s="277"/>
      <c r="C16" s="278"/>
      <c r="D16" s="278"/>
      <c r="E16" s="279" t="s">
        <v>79</v>
      </c>
      <c r="F16" s="392" t="s">
        <v>1877</v>
      </c>
      <c r="G16" s="392"/>
      <c r="H16" s="392"/>
      <c r="I16" s="392"/>
      <c r="J16" s="392"/>
      <c r="K16" s="274"/>
    </row>
    <row r="17" spans="2:11" ht="15" customHeight="1">
      <c r="B17" s="277"/>
      <c r="C17" s="278"/>
      <c r="D17" s="278"/>
      <c r="E17" s="279" t="s">
        <v>1878</v>
      </c>
      <c r="F17" s="392" t="s">
        <v>1879</v>
      </c>
      <c r="G17" s="392"/>
      <c r="H17" s="392"/>
      <c r="I17" s="392"/>
      <c r="J17" s="392"/>
      <c r="K17" s="274"/>
    </row>
    <row r="18" spans="2:11" ht="15" customHeight="1">
      <c r="B18" s="277"/>
      <c r="C18" s="278"/>
      <c r="D18" s="278"/>
      <c r="E18" s="279" t="s">
        <v>1880</v>
      </c>
      <c r="F18" s="392" t="s">
        <v>1881</v>
      </c>
      <c r="G18" s="392"/>
      <c r="H18" s="392"/>
      <c r="I18" s="392"/>
      <c r="J18" s="392"/>
      <c r="K18" s="274"/>
    </row>
    <row r="19" spans="2:11" ht="15" customHeight="1">
      <c r="B19" s="277"/>
      <c r="C19" s="278"/>
      <c r="D19" s="278"/>
      <c r="E19" s="279" t="s">
        <v>1882</v>
      </c>
      <c r="F19" s="392" t="s">
        <v>1883</v>
      </c>
      <c r="G19" s="392"/>
      <c r="H19" s="392"/>
      <c r="I19" s="392"/>
      <c r="J19" s="392"/>
      <c r="K19" s="274"/>
    </row>
    <row r="20" spans="2:11" ht="15" customHeight="1">
      <c r="B20" s="277"/>
      <c r="C20" s="278"/>
      <c r="D20" s="278"/>
      <c r="E20" s="279" t="s">
        <v>1884</v>
      </c>
      <c r="F20" s="392" t="s">
        <v>1885</v>
      </c>
      <c r="G20" s="392"/>
      <c r="H20" s="392"/>
      <c r="I20" s="392"/>
      <c r="J20" s="392"/>
      <c r="K20" s="274"/>
    </row>
    <row r="21" spans="2:11" ht="15" customHeight="1">
      <c r="B21" s="277"/>
      <c r="C21" s="278"/>
      <c r="D21" s="278"/>
      <c r="E21" s="279" t="s">
        <v>1886</v>
      </c>
      <c r="F21" s="392" t="s">
        <v>1887</v>
      </c>
      <c r="G21" s="392"/>
      <c r="H21" s="392"/>
      <c r="I21" s="392"/>
      <c r="J21" s="392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2" t="s">
        <v>1888</v>
      </c>
      <c r="D23" s="392"/>
      <c r="E23" s="392"/>
      <c r="F23" s="392"/>
      <c r="G23" s="392"/>
      <c r="H23" s="392"/>
      <c r="I23" s="392"/>
      <c r="J23" s="392"/>
      <c r="K23" s="274"/>
    </row>
    <row r="24" spans="2:11" ht="15" customHeight="1">
      <c r="B24" s="277"/>
      <c r="C24" s="392" t="s">
        <v>1889</v>
      </c>
      <c r="D24" s="392"/>
      <c r="E24" s="392"/>
      <c r="F24" s="392"/>
      <c r="G24" s="392"/>
      <c r="H24" s="392"/>
      <c r="I24" s="392"/>
      <c r="J24" s="392"/>
      <c r="K24" s="274"/>
    </row>
    <row r="25" spans="2:11" ht="15" customHeight="1">
      <c r="B25" s="277"/>
      <c r="C25" s="276"/>
      <c r="D25" s="392" t="s">
        <v>1890</v>
      </c>
      <c r="E25" s="392"/>
      <c r="F25" s="392"/>
      <c r="G25" s="392"/>
      <c r="H25" s="392"/>
      <c r="I25" s="392"/>
      <c r="J25" s="392"/>
      <c r="K25" s="274"/>
    </row>
    <row r="26" spans="2:11" ht="15" customHeight="1">
      <c r="B26" s="277"/>
      <c r="C26" s="278"/>
      <c r="D26" s="392" t="s">
        <v>1891</v>
      </c>
      <c r="E26" s="392"/>
      <c r="F26" s="392"/>
      <c r="G26" s="392"/>
      <c r="H26" s="392"/>
      <c r="I26" s="392"/>
      <c r="J26" s="392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2" t="s">
        <v>1892</v>
      </c>
      <c r="E28" s="392"/>
      <c r="F28" s="392"/>
      <c r="G28" s="392"/>
      <c r="H28" s="392"/>
      <c r="I28" s="392"/>
      <c r="J28" s="392"/>
      <c r="K28" s="274"/>
    </row>
    <row r="29" spans="2:11" ht="15" customHeight="1">
      <c r="B29" s="277"/>
      <c r="C29" s="278"/>
      <c r="D29" s="392" t="s">
        <v>1893</v>
      </c>
      <c r="E29" s="392"/>
      <c r="F29" s="392"/>
      <c r="G29" s="392"/>
      <c r="H29" s="392"/>
      <c r="I29" s="392"/>
      <c r="J29" s="392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2" t="s">
        <v>1894</v>
      </c>
      <c r="E31" s="392"/>
      <c r="F31" s="392"/>
      <c r="G31" s="392"/>
      <c r="H31" s="392"/>
      <c r="I31" s="392"/>
      <c r="J31" s="392"/>
      <c r="K31" s="274"/>
    </row>
    <row r="32" spans="2:11" ht="15" customHeight="1">
      <c r="B32" s="277"/>
      <c r="C32" s="278"/>
      <c r="D32" s="392" t="s">
        <v>1895</v>
      </c>
      <c r="E32" s="392"/>
      <c r="F32" s="392"/>
      <c r="G32" s="392"/>
      <c r="H32" s="392"/>
      <c r="I32" s="392"/>
      <c r="J32" s="392"/>
      <c r="K32" s="274"/>
    </row>
    <row r="33" spans="2:11" ht="15" customHeight="1">
      <c r="B33" s="277"/>
      <c r="C33" s="278"/>
      <c r="D33" s="392" t="s">
        <v>1896</v>
      </c>
      <c r="E33" s="392"/>
      <c r="F33" s="392"/>
      <c r="G33" s="392"/>
      <c r="H33" s="392"/>
      <c r="I33" s="392"/>
      <c r="J33" s="392"/>
      <c r="K33" s="274"/>
    </row>
    <row r="34" spans="2:11" ht="15" customHeight="1">
      <c r="B34" s="277"/>
      <c r="C34" s="278"/>
      <c r="D34" s="276"/>
      <c r="E34" s="280" t="s">
        <v>145</v>
      </c>
      <c r="F34" s="276"/>
      <c r="G34" s="392" t="s">
        <v>1897</v>
      </c>
      <c r="H34" s="392"/>
      <c r="I34" s="392"/>
      <c r="J34" s="392"/>
      <c r="K34" s="274"/>
    </row>
    <row r="35" spans="2:11" ht="30.75" customHeight="1">
      <c r="B35" s="277"/>
      <c r="C35" s="278"/>
      <c r="D35" s="276"/>
      <c r="E35" s="280" t="s">
        <v>1898</v>
      </c>
      <c r="F35" s="276"/>
      <c r="G35" s="392" t="s">
        <v>1899</v>
      </c>
      <c r="H35" s="392"/>
      <c r="I35" s="392"/>
      <c r="J35" s="392"/>
      <c r="K35" s="274"/>
    </row>
    <row r="36" spans="2:11" ht="15" customHeight="1">
      <c r="B36" s="277"/>
      <c r="C36" s="278"/>
      <c r="D36" s="276"/>
      <c r="E36" s="280" t="s">
        <v>53</v>
      </c>
      <c r="F36" s="276"/>
      <c r="G36" s="392" t="s">
        <v>1900</v>
      </c>
      <c r="H36" s="392"/>
      <c r="I36" s="392"/>
      <c r="J36" s="392"/>
      <c r="K36" s="274"/>
    </row>
    <row r="37" spans="2:11" ht="15" customHeight="1">
      <c r="B37" s="277"/>
      <c r="C37" s="278"/>
      <c r="D37" s="276"/>
      <c r="E37" s="280" t="s">
        <v>146</v>
      </c>
      <c r="F37" s="276"/>
      <c r="G37" s="392" t="s">
        <v>1901</v>
      </c>
      <c r="H37" s="392"/>
      <c r="I37" s="392"/>
      <c r="J37" s="392"/>
      <c r="K37" s="274"/>
    </row>
    <row r="38" spans="2:11" ht="15" customHeight="1">
      <c r="B38" s="277"/>
      <c r="C38" s="278"/>
      <c r="D38" s="276"/>
      <c r="E38" s="280" t="s">
        <v>147</v>
      </c>
      <c r="F38" s="276"/>
      <c r="G38" s="392" t="s">
        <v>1902</v>
      </c>
      <c r="H38" s="392"/>
      <c r="I38" s="392"/>
      <c r="J38" s="392"/>
      <c r="K38" s="274"/>
    </row>
    <row r="39" spans="2:11" ht="15" customHeight="1">
      <c r="B39" s="277"/>
      <c r="C39" s="278"/>
      <c r="D39" s="276"/>
      <c r="E39" s="280" t="s">
        <v>148</v>
      </c>
      <c r="F39" s="276"/>
      <c r="G39" s="392" t="s">
        <v>1903</v>
      </c>
      <c r="H39" s="392"/>
      <c r="I39" s="392"/>
      <c r="J39" s="392"/>
      <c r="K39" s="274"/>
    </row>
    <row r="40" spans="2:11" ht="15" customHeight="1">
      <c r="B40" s="277"/>
      <c r="C40" s="278"/>
      <c r="D40" s="276"/>
      <c r="E40" s="280" t="s">
        <v>1904</v>
      </c>
      <c r="F40" s="276"/>
      <c r="G40" s="392" t="s">
        <v>1905</v>
      </c>
      <c r="H40" s="392"/>
      <c r="I40" s="392"/>
      <c r="J40" s="392"/>
      <c r="K40" s="274"/>
    </row>
    <row r="41" spans="2:11" ht="15" customHeight="1">
      <c r="B41" s="277"/>
      <c r="C41" s="278"/>
      <c r="D41" s="276"/>
      <c r="E41" s="280"/>
      <c r="F41" s="276"/>
      <c r="G41" s="392" t="s">
        <v>1906</v>
      </c>
      <c r="H41" s="392"/>
      <c r="I41" s="392"/>
      <c r="J41" s="392"/>
      <c r="K41" s="274"/>
    </row>
    <row r="42" spans="2:11" ht="15" customHeight="1">
      <c r="B42" s="277"/>
      <c r="C42" s="278"/>
      <c r="D42" s="276"/>
      <c r="E42" s="280" t="s">
        <v>1907</v>
      </c>
      <c r="F42" s="276"/>
      <c r="G42" s="392" t="s">
        <v>1908</v>
      </c>
      <c r="H42" s="392"/>
      <c r="I42" s="392"/>
      <c r="J42" s="392"/>
      <c r="K42" s="274"/>
    </row>
    <row r="43" spans="2:11" ht="15" customHeight="1">
      <c r="B43" s="277"/>
      <c r="C43" s="278"/>
      <c r="D43" s="276"/>
      <c r="E43" s="280" t="s">
        <v>150</v>
      </c>
      <c r="F43" s="276"/>
      <c r="G43" s="392" t="s">
        <v>1909</v>
      </c>
      <c r="H43" s="392"/>
      <c r="I43" s="392"/>
      <c r="J43" s="392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2" t="s">
        <v>1910</v>
      </c>
      <c r="E45" s="392"/>
      <c r="F45" s="392"/>
      <c r="G45" s="392"/>
      <c r="H45" s="392"/>
      <c r="I45" s="392"/>
      <c r="J45" s="392"/>
      <c r="K45" s="274"/>
    </row>
    <row r="46" spans="2:11" ht="15" customHeight="1">
      <c r="B46" s="277"/>
      <c r="C46" s="278"/>
      <c r="D46" s="278"/>
      <c r="E46" s="392" t="s">
        <v>1911</v>
      </c>
      <c r="F46" s="392"/>
      <c r="G46" s="392"/>
      <c r="H46" s="392"/>
      <c r="I46" s="392"/>
      <c r="J46" s="392"/>
      <c r="K46" s="274"/>
    </row>
    <row r="47" spans="2:11" ht="15" customHeight="1">
      <c r="B47" s="277"/>
      <c r="C47" s="278"/>
      <c r="D47" s="278"/>
      <c r="E47" s="392" t="s">
        <v>1912</v>
      </c>
      <c r="F47" s="392"/>
      <c r="G47" s="392"/>
      <c r="H47" s="392"/>
      <c r="I47" s="392"/>
      <c r="J47" s="392"/>
      <c r="K47" s="274"/>
    </row>
    <row r="48" spans="2:11" ht="15" customHeight="1">
      <c r="B48" s="277"/>
      <c r="C48" s="278"/>
      <c r="D48" s="278"/>
      <c r="E48" s="392" t="s">
        <v>1913</v>
      </c>
      <c r="F48" s="392"/>
      <c r="G48" s="392"/>
      <c r="H48" s="392"/>
      <c r="I48" s="392"/>
      <c r="J48" s="392"/>
      <c r="K48" s="274"/>
    </row>
    <row r="49" spans="2:11" ht="15" customHeight="1">
      <c r="B49" s="277"/>
      <c r="C49" s="278"/>
      <c r="D49" s="392" t="s">
        <v>1914</v>
      </c>
      <c r="E49" s="392"/>
      <c r="F49" s="392"/>
      <c r="G49" s="392"/>
      <c r="H49" s="392"/>
      <c r="I49" s="392"/>
      <c r="J49" s="392"/>
      <c r="K49" s="274"/>
    </row>
    <row r="50" spans="2:11" ht="25.5" customHeight="1">
      <c r="B50" s="273"/>
      <c r="C50" s="394" t="s">
        <v>1915</v>
      </c>
      <c r="D50" s="394"/>
      <c r="E50" s="394"/>
      <c r="F50" s="394"/>
      <c r="G50" s="394"/>
      <c r="H50" s="394"/>
      <c r="I50" s="394"/>
      <c r="J50" s="394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2" t="s">
        <v>1916</v>
      </c>
      <c r="D52" s="392"/>
      <c r="E52" s="392"/>
      <c r="F52" s="392"/>
      <c r="G52" s="392"/>
      <c r="H52" s="392"/>
      <c r="I52" s="392"/>
      <c r="J52" s="392"/>
      <c r="K52" s="274"/>
    </row>
    <row r="53" spans="2:11" ht="15" customHeight="1">
      <c r="B53" s="273"/>
      <c r="C53" s="392" t="s">
        <v>1917</v>
      </c>
      <c r="D53" s="392"/>
      <c r="E53" s="392"/>
      <c r="F53" s="392"/>
      <c r="G53" s="392"/>
      <c r="H53" s="392"/>
      <c r="I53" s="392"/>
      <c r="J53" s="392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2" t="s">
        <v>1918</v>
      </c>
      <c r="D55" s="392"/>
      <c r="E55" s="392"/>
      <c r="F55" s="392"/>
      <c r="G55" s="392"/>
      <c r="H55" s="392"/>
      <c r="I55" s="392"/>
      <c r="J55" s="392"/>
      <c r="K55" s="274"/>
    </row>
    <row r="56" spans="2:11" ht="15" customHeight="1">
      <c r="B56" s="273"/>
      <c r="C56" s="278"/>
      <c r="D56" s="392" t="s">
        <v>1919</v>
      </c>
      <c r="E56" s="392"/>
      <c r="F56" s="392"/>
      <c r="G56" s="392"/>
      <c r="H56" s="392"/>
      <c r="I56" s="392"/>
      <c r="J56" s="392"/>
      <c r="K56" s="274"/>
    </row>
    <row r="57" spans="2:11" ht="15" customHeight="1">
      <c r="B57" s="273"/>
      <c r="C57" s="278"/>
      <c r="D57" s="392" t="s">
        <v>1920</v>
      </c>
      <c r="E57" s="392"/>
      <c r="F57" s="392"/>
      <c r="G57" s="392"/>
      <c r="H57" s="392"/>
      <c r="I57" s="392"/>
      <c r="J57" s="392"/>
      <c r="K57" s="274"/>
    </row>
    <row r="58" spans="2:11" ht="15" customHeight="1">
      <c r="B58" s="273"/>
      <c r="C58" s="278"/>
      <c r="D58" s="392" t="s">
        <v>1921</v>
      </c>
      <c r="E58" s="392"/>
      <c r="F58" s="392"/>
      <c r="G58" s="392"/>
      <c r="H58" s="392"/>
      <c r="I58" s="392"/>
      <c r="J58" s="392"/>
      <c r="K58" s="274"/>
    </row>
    <row r="59" spans="2:11" ht="15" customHeight="1">
      <c r="B59" s="273"/>
      <c r="C59" s="278"/>
      <c r="D59" s="392" t="s">
        <v>1922</v>
      </c>
      <c r="E59" s="392"/>
      <c r="F59" s="392"/>
      <c r="G59" s="392"/>
      <c r="H59" s="392"/>
      <c r="I59" s="392"/>
      <c r="J59" s="392"/>
      <c r="K59" s="274"/>
    </row>
    <row r="60" spans="2:11" ht="15" customHeight="1">
      <c r="B60" s="273"/>
      <c r="C60" s="278"/>
      <c r="D60" s="396" t="s">
        <v>1923</v>
      </c>
      <c r="E60" s="396"/>
      <c r="F60" s="396"/>
      <c r="G60" s="396"/>
      <c r="H60" s="396"/>
      <c r="I60" s="396"/>
      <c r="J60" s="396"/>
      <c r="K60" s="274"/>
    </row>
    <row r="61" spans="2:11" ht="15" customHeight="1">
      <c r="B61" s="273"/>
      <c r="C61" s="278"/>
      <c r="D61" s="392" t="s">
        <v>1924</v>
      </c>
      <c r="E61" s="392"/>
      <c r="F61" s="392"/>
      <c r="G61" s="392"/>
      <c r="H61" s="392"/>
      <c r="I61" s="392"/>
      <c r="J61" s="392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2" t="s">
        <v>1925</v>
      </c>
      <c r="E63" s="392"/>
      <c r="F63" s="392"/>
      <c r="G63" s="392"/>
      <c r="H63" s="392"/>
      <c r="I63" s="392"/>
      <c r="J63" s="392"/>
      <c r="K63" s="274"/>
    </row>
    <row r="64" spans="2:11" ht="15" customHeight="1">
      <c r="B64" s="273"/>
      <c r="C64" s="278"/>
      <c r="D64" s="396" t="s">
        <v>1926</v>
      </c>
      <c r="E64" s="396"/>
      <c r="F64" s="396"/>
      <c r="G64" s="396"/>
      <c r="H64" s="396"/>
      <c r="I64" s="396"/>
      <c r="J64" s="396"/>
      <c r="K64" s="274"/>
    </row>
    <row r="65" spans="2:11" ht="15" customHeight="1">
      <c r="B65" s="273"/>
      <c r="C65" s="278"/>
      <c r="D65" s="392" t="s">
        <v>1927</v>
      </c>
      <c r="E65" s="392"/>
      <c r="F65" s="392"/>
      <c r="G65" s="392"/>
      <c r="H65" s="392"/>
      <c r="I65" s="392"/>
      <c r="J65" s="392"/>
      <c r="K65" s="274"/>
    </row>
    <row r="66" spans="2:11" ht="15" customHeight="1">
      <c r="B66" s="273"/>
      <c r="C66" s="278"/>
      <c r="D66" s="392" t="s">
        <v>1928</v>
      </c>
      <c r="E66" s="392"/>
      <c r="F66" s="392"/>
      <c r="G66" s="392"/>
      <c r="H66" s="392"/>
      <c r="I66" s="392"/>
      <c r="J66" s="392"/>
      <c r="K66" s="274"/>
    </row>
    <row r="67" spans="2:11" ht="15" customHeight="1">
      <c r="B67" s="273"/>
      <c r="C67" s="278"/>
      <c r="D67" s="392" t="s">
        <v>1929</v>
      </c>
      <c r="E67" s="392"/>
      <c r="F67" s="392"/>
      <c r="G67" s="392"/>
      <c r="H67" s="392"/>
      <c r="I67" s="392"/>
      <c r="J67" s="392"/>
      <c r="K67" s="274"/>
    </row>
    <row r="68" spans="2:11" ht="15" customHeight="1">
      <c r="B68" s="273"/>
      <c r="C68" s="278"/>
      <c r="D68" s="392" t="s">
        <v>1930</v>
      </c>
      <c r="E68" s="392"/>
      <c r="F68" s="392"/>
      <c r="G68" s="392"/>
      <c r="H68" s="392"/>
      <c r="I68" s="392"/>
      <c r="J68" s="392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397" t="s">
        <v>108</v>
      </c>
      <c r="D73" s="397"/>
      <c r="E73" s="397"/>
      <c r="F73" s="397"/>
      <c r="G73" s="397"/>
      <c r="H73" s="397"/>
      <c r="I73" s="397"/>
      <c r="J73" s="397"/>
      <c r="K73" s="291"/>
    </row>
    <row r="74" spans="2:11" ht="17.25" customHeight="1">
      <c r="B74" s="290"/>
      <c r="C74" s="292" t="s">
        <v>1931</v>
      </c>
      <c r="D74" s="292"/>
      <c r="E74" s="292"/>
      <c r="F74" s="292" t="s">
        <v>1932</v>
      </c>
      <c r="G74" s="293"/>
      <c r="H74" s="292" t="s">
        <v>146</v>
      </c>
      <c r="I74" s="292" t="s">
        <v>57</v>
      </c>
      <c r="J74" s="292" t="s">
        <v>1933</v>
      </c>
      <c r="K74" s="291"/>
    </row>
    <row r="75" spans="2:11" ht="17.25" customHeight="1">
      <c r="B75" s="290"/>
      <c r="C75" s="294" t="s">
        <v>1934</v>
      </c>
      <c r="D75" s="294"/>
      <c r="E75" s="294"/>
      <c r="F75" s="295" t="s">
        <v>1935</v>
      </c>
      <c r="G75" s="296"/>
      <c r="H75" s="294"/>
      <c r="I75" s="294"/>
      <c r="J75" s="294" t="s">
        <v>1936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53</v>
      </c>
      <c r="D77" s="297"/>
      <c r="E77" s="297"/>
      <c r="F77" s="299" t="s">
        <v>1937</v>
      </c>
      <c r="G77" s="298"/>
      <c r="H77" s="280" t="s">
        <v>1938</v>
      </c>
      <c r="I77" s="280" t="s">
        <v>1939</v>
      </c>
      <c r="J77" s="280">
        <v>20</v>
      </c>
      <c r="K77" s="291"/>
    </row>
    <row r="78" spans="2:11" ht="15" customHeight="1">
      <c r="B78" s="290"/>
      <c r="C78" s="280" t="s">
        <v>1940</v>
      </c>
      <c r="D78" s="280"/>
      <c r="E78" s="280"/>
      <c r="F78" s="299" t="s">
        <v>1937</v>
      </c>
      <c r="G78" s="298"/>
      <c r="H78" s="280" t="s">
        <v>1941</v>
      </c>
      <c r="I78" s="280" t="s">
        <v>1939</v>
      </c>
      <c r="J78" s="280">
        <v>120</v>
      </c>
      <c r="K78" s="291"/>
    </row>
    <row r="79" spans="2:11" ht="15" customHeight="1">
      <c r="B79" s="300"/>
      <c r="C79" s="280" t="s">
        <v>1942</v>
      </c>
      <c r="D79" s="280"/>
      <c r="E79" s="280"/>
      <c r="F79" s="299" t="s">
        <v>1943</v>
      </c>
      <c r="G79" s="298"/>
      <c r="H79" s="280" t="s">
        <v>1944</v>
      </c>
      <c r="I79" s="280" t="s">
        <v>1939</v>
      </c>
      <c r="J79" s="280">
        <v>50</v>
      </c>
      <c r="K79" s="291"/>
    </row>
    <row r="80" spans="2:11" ht="15" customHeight="1">
      <c r="B80" s="300"/>
      <c r="C80" s="280" t="s">
        <v>1945</v>
      </c>
      <c r="D80" s="280"/>
      <c r="E80" s="280"/>
      <c r="F80" s="299" t="s">
        <v>1937</v>
      </c>
      <c r="G80" s="298"/>
      <c r="H80" s="280" t="s">
        <v>1946</v>
      </c>
      <c r="I80" s="280" t="s">
        <v>1947</v>
      </c>
      <c r="J80" s="280"/>
      <c r="K80" s="291"/>
    </row>
    <row r="81" spans="2:11" ht="15" customHeight="1">
      <c r="B81" s="300"/>
      <c r="C81" s="301" t="s">
        <v>1948</v>
      </c>
      <c r="D81" s="301"/>
      <c r="E81" s="301"/>
      <c r="F81" s="302" t="s">
        <v>1943</v>
      </c>
      <c r="G81" s="301"/>
      <c r="H81" s="301" t="s">
        <v>1949</v>
      </c>
      <c r="I81" s="301" t="s">
        <v>1939</v>
      </c>
      <c r="J81" s="301">
        <v>15</v>
      </c>
      <c r="K81" s="291"/>
    </row>
    <row r="82" spans="2:11" ht="15" customHeight="1">
      <c r="B82" s="300"/>
      <c r="C82" s="301" t="s">
        <v>1950</v>
      </c>
      <c r="D82" s="301"/>
      <c r="E82" s="301"/>
      <c r="F82" s="302" t="s">
        <v>1943</v>
      </c>
      <c r="G82" s="301"/>
      <c r="H82" s="301" t="s">
        <v>1951</v>
      </c>
      <c r="I82" s="301" t="s">
        <v>1939</v>
      </c>
      <c r="J82" s="301">
        <v>15</v>
      </c>
      <c r="K82" s="291"/>
    </row>
    <row r="83" spans="2:11" ht="15" customHeight="1">
      <c r="B83" s="300"/>
      <c r="C83" s="301" t="s">
        <v>1952</v>
      </c>
      <c r="D83" s="301"/>
      <c r="E83" s="301"/>
      <c r="F83" s="302" t="s">
        <v>1943</v>
      </c>
      <c r="G83" s="301"/>
      <c r="H83" s="301" t="s">
        <v>1953</v>
      </c>
      <c r="I83" s="301" t="s">
        <v>1939</v>
      </c>
      <c r="J83" s="301">
        <v>20</v>
      </c>
      <c r="K83" s="291"/>
    </row>
    <row r="84" spans="2:11" ht="15" customHeight="1">
      <c r="B84" s="300"/>
      <c r="C84" s="301" t="s">
        <v>1954</v>
      </c>
      <c r="D84" s="301"/>
      <c r="E84" s="301"/>
      <c r="F84" s="302" t="s">
        <v>1943</v>
      </c>
      <c r="G84" s="301"/>
      <c r="H84" s="301" t="s">
        <v>1955</v>
      </c>
      <c r="I84" s="301" t="s">
        <v>1939</v>
      </c>
      <c r="J84" s="301">
        <v>20</v>
      </c>
      <c r="K84" s="291"/>
    </row>
    <row r="85" spans="2:11" ht="15" customHeight="1">
      <c r="B85" s="300"/>
      <c r="C85" s="280" t="s">
        <v>1956</v>
      </c>
      <c r="D85" s="280"/>
      <c r="E85" s="280"/>
      <c r="F85" s="299" t="s">
        <v>1943</v>
      </c>
      <c r="G85" s="298"/>
      <c r="H85" s="280" t="s">
        <v>1957</v>
      </c>
      <c r="I85" s="280" t="s">
        <v>1939</v>
      </c>
      <c r="J85" s="280">
        <v>50</v>
      </c>
      <c r="K85" s="291"/>
    </row>
    <row r="86" spans="2:11" ht="15" customHeight="1">
      <c r="B86" s="300"/>
      <c r="C86" s="280" t="s">
        <v>1958</v>
      </c>
      <c r="D86" s="280"/>
      <c r="E86" s="280"/>
      <c r="F86" s="299" t="s">
        <v>1943</v>
      </c>
      <c r="G86" s="298"/>
      <c r="H86" s="280" t="s">
        <v>1959</v>
      </c>
      <c r="I86" s="280" t="s">
        <v>1939</v>
      </c>
      <c r="J86" s="280">
        <v>20</v>
      </c>
      <c r="K86" s="291"/>
    </row>
    <row r="87" spans="2:11" ht="15" customHeight="1">
      <c r="B87" s="300"/>
      <c r="C87" s="280" t="s">
        <v>1960</v>
      </c>
      <c r="D87" s="280"/>
      <c r="E87" s="280"/>
      <c r="F87" s="299" t="s">
        <v>1943</v>
      </c>
      <c r="G87" s="298"/>
      <c r="H87" s="280" t="s">
        <v>1961</v>
      </c>
      <c r="I87" s="280" t="s">
        <v>1939</v>
      </c>
      <c r="J87" s="280">
        <v>20</v>
      </c>
      <c r="K87" s="291"/>
    </row>
    <row r="88" spans="2:11" ht="15" customHeight="1">
      <c r="B88" s="300"/>
      <c r="C88" s="280" t="s">
        <v>1962</v>
      </c>
      <c r="D88" s="280"/>
      <c r="E88" s="280"/>
      <c r="F88" s="299" t="s">
        <v>1943</v>
      </c>
      <c r="G88" s="298"/>
      <c r="H88" s="280" t="s">
        <v>1963</v>
      </c>
      <c r="I88" s="280" t="s">
        <v>1939</v>
      </c>
      <c r="J88" s="280">
        <v>50</v>
      </c>
      <c r="K88" s="291"/>
    </row>
    <row r="89" spans="2:11" ht="15" customHeight="1">
      <c r="B89" s="300"/>
      <c r="C89" s="280" t="s">
        <v>1964</v>
      </c>
      <c r="D89" s="280"/>
      <c r="E89" s="280"/>
      <c r="F89" s="299" t="s">
        <v>1943</v>
      </c>
      <c r="G89" s="298"/>
      <c r="H89" s="280" t="s">
        <v>1964</v>
      </c>
      <c r="I89" s="280" t="s">
        <v>1939</v>
      </c>
      <c r="J89" s="280">
        <v>50</v>
      </c>
      <c r="K89" s="291"/>
    </row>
    <row r="90" spans="2:11" ht="15" customHeight="1">
      <c r="B90" s="300"/>
      <c r="C90" s="280" t="s">
        <v>151</v>
      </c>
      <c r="D90" s="280"/>
      <c r="E90" s="280"/>
      <c r="F90" s="299" t="s">
        <v>1943</v>
      </c>
      <c r="G90" s="298"/>
      <c r="H90" s="280" t="s">
        <v>1965</v>
      </c>
      <c r="I90" s="280" t="s">
        <v>1939</v>
      </c>
      <c r="J90" s="280">
        <v>255</v>
      </c>
      <c r="K90" s="291"/>
    </row>
    <row r="91" spans="2:11" ht="15" customHeight="1">
      <c r="B91" s="300"/>
      <c r="C91" s="280" t="s">
        <v>1966</v>
      </c>
      <c r="D91" s="280"/>
      <c r="E91" s="280"/>
      <c r="F91" s="299" t="s">
        <v>1937</v>
      </c>
      <c r="G91" s="298"/>
      <c r="H91" s="280" t="s">
        <v>1967</v>
      </c>
      <c r="I91" s="280" t="s">
        <v>1968</v>
      </c>
      <c r="J91" s="280"/>
      <c r="K91" s="291"/>
    </row>
    <row r="92" spans="2:11" ht="15" customHeight="1">
      <c r="B92" s="300"/>
      <c r="C92" s="280" t="s">
        <v>1969</v>
      </c>
      <c r="D92" s="280"/>
      <c r="E92" s="280"/>
      <c r="F92" s="299" t="s">
        <v>1937</v>
      </c>
      <c r="G92" s="298"/>
      <c r="H92" s="280" t="s">
        <v>1970</v>
      </c>
      <c r="I92" s="280" t="s">
        <v>1971</v>
      </c>
      <c r="J92" s="280"/>
      <c r="K92" s="291"/>
    </row>
    <row r="93" spans="2:11" ht="15" customHeight="1">
      <c r="B93" s="300"/>
      <c r="C93" s="280" t="s">
        <v>1972</v>
      </c>
      <c r="D93" s="280"/>
      <c r="E93" s="280"/>
      <c r="F93" s="299" t="s">
        <v>1937</v>
      </c>
      <c r="G93" s="298"/>
      <c r="H93" s="280" t="s">
        <v>1972</v>
      </c>
      <c r="I93" s="280" t="s">
        <v>1971</v>
      </c>
      <c r="J93" s="280"/>
      <c r="K93" s="291"/>
    </row>
    <row r="94" spans="2:11" ht="15" customHeight="1">
      <c r="B94" s="300"/>
      <c r="C94" s="280" t="s">
        <v>38</v>
      </c>
      <c r="D94" s="280"/>
      <c r="E94" s="280"/>
      <c r="F94" s="299" t="s">
        <v>1937</v>
      </c>
      <c r="G94" s="298"/>
      <c r="H94" s="280" t="s">
        <v>1973</v>
      </c>
      <c r="I94" s="280" t="s">
        <v>1971</v>
      </c>
      <c r="J94" s="280"/>
      <c r="K94" s="291"/>
    </row>
    <row r="95" spans="2:11" ht="15" customHeight="1">
      <c r="B95" s="300"/>
      <c r="C95" s="280" t="s">
        <v>48</v>
      </c>
      <c r="D95" s="280"/>
      <c r="E95" s="280"/>
      <c r="F95" s="299" t="s">
        <v>1937</v>
      </c>
      <c r="G95" s="298"/>
      <c r="H95" s="280" t="s">
        <v>1974</v>
      </c>
      <c r="I95" s="280" t="s">
        <v>1971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397" t="s">
        <v>1975</v>
      </c>
      <c r="D100" s="397"/>
      <c r="E100" s="397"/>
      <c r="F100" s="397"/>
      <c r="G100" s="397"/>
      <c r="H100" s="397"/>
      <c r="I100" s="397"/>
      <c r="J100" s="397"/>
      <c r="K100" s="291"/>
    </row>
    <row r="101" spans="2:11" ht="17.25" customHeight="1">
      <c r="B101" s="290"/>
      <c r="C101" s="292" t="s">
        <v>1931</v>
      </c>
      <c r="D101" s="292"/>
      <c r="E101" s="292"/>
      <c r="F101" s="292" t="s">
        <v>1932</v>
      </c>
      <c r="G101" s="293"/>
      <c r="H101" s="292" t="s">
        <v>146</v>
      </c>
      <c r="I101" s="292" t="s">
        <v>57</v>
      </c>
      <c r="J101" s="292" t="s">
        <v>1933</v>
      </c>
      <c r="K101" s="291"/>
    </row>
    <row r="102" spans="2:11" ht="17.25" customHeight="1">
      <c r="B102" s="290"/>
      <c r="C102" s="294" t="s">
        <v>1934</v>
      </c>
      <c r="D102" s="294"/>
      <c r="E102" s="294"/>
      <c r="F102" s="295" t="s">
        <v>1935</v>
      </c>
      <c r="G102" s="296"/>
      <c r="H102" s="294"/>
      <c r="I102" s="294"/>
      <c r="J102" s="294" t="s">
        <v>1936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53</v>
      </c>
      <c r="D104" s="297"/>
      <c r="E104" s="297"/>
      <c r="F104" s="299" t="s">
        <v>1937</v>
      </c>
      <c r="G104" s="308"/>
      <c r="H104" s="280" t="s">
        <v>1976</v>
      </c>
      <c r="I104" s="280" t="s">
        <v>1939</v>
      </c>
      <c r="J104" s="280">
        <v>20</v>
      </c>
      <c r="K104" s="291"/>
    </row>
    <row r="105" spans="2:11" ht="15" customHeight="1">
      <c r="B105" s="290"/>
      <c r="C105" s="280" t="s">
        <v>1940</v>
      </c>
      <c r="D105" s="280"/>
      <c r="E105" s="280"/>
      <c r="F105" s="299" t="s">
        <v>1937</v>
      </c>
      <c r="G105" s="280"/>
      <c r="H105" s="280" t="s">
        <v>1976</v>
      </c>
      <c r="I105" s="280" t="s">
        <v>1939</v>
      </c>
      <c r="J105" s="280">
        <v>120</v>
      </c>
      <c r="K105" s="291"/>
    </row>
    <row r="106" spans="2:11" ht="15" customHeight="1">
      <c r="B106" s="300"/>
      <c r="C106" s="280" t="s">
        <v>1942</v>
      </c>
      <c r="D106" s="280"/>
      <c r="E106" s="280"/>
      <c r="F106" s="299" t="s">
        <v>1943</v>
      </c>
      <c r="G106" s="280"/>
      <c r="H106" s="280" t="s">
        <v>1976</v>
      </c>
      <c r="I106" s="280" t="s">
        <v>1939</v>
      </c>
      <c r="J106" s="280">
        <v>50</v>
      </c>
      <c r="K106" s="291"/>
    </row>
    <row r="107" spans="2:11" ht="15" customHeight="1">
      <c r="B107" s="300"/>
      <c r="C107" s="280" t="s">
        <v>1945</v>
      </c>
      <c r="D107" s="280"/>
      <c r="E107" s="280"/>
      <c r="F107" s="299" t="s">
        <v>1937</v>
      </c>
      <c r="G107" s="280"/>
      <c r="H107" s="280" t="s">
        <v>1976</v>
      </c>
      <c r="I107" s="280" t="s">
        <v>1947</v>
      </c>
      <c r="J107" s="280"/>
      <c r="K107" s="291"/>
    </row>
    <row r="108" spans="2:11" ht="15" customHeight="1">
      <c r="B108" s="300"/>
      <c r="C108" s="280" t="s">
        <v>1956</v>
      </c>
      <c r="D108" s="280"/>
      <c r="E108" s="280"/>
      <c r="F108" s="299" t="s">
        <v>1943</v>
      </c>
      <c r="G108" s="280"/>
      <c r="H108" s="280" t="s">
        <v>1976</v>
      </c>
      <c r="I108" s="280" t="s">
        <v>1939</v>
      </c>
      <c r="J108" s="280">
        <v>50</v>
      </c>
      <c r="K108" s="291"/>
    </row>
    <row r="109" spans="2:11" ht="15" customHeight="1">
      <c r="B109" s="300"/>
      <c r="C109" s="280" t="s">
        <v>1964</v>
      </c>
      <c r="D109" s="280"/>
      <c r="E109" s="280"/>
      <c r="F109" s="299" t="s">
        <v>1943</v>
      </c>
      <c r="G109" s="280"/>
      <c r="H109" s="280" t="s">
        <v>1976</v>
      </c>
      <c r="I109" s="280" t="s">
        <v>1939</v>
      </c>
      <c r="J109" s="280">
        <v>50</v>
      </c>
      <c r="K109" s="291"/>
    </row>
    <row r="110" spans="2:11" ht="15" customHeight="1">
      <c r="B110" s="300"/>
      <c r="C110" s="280" t="s">
        <v>1962</v>
      </c>
      <c r="D110" s="280"/>
      <c r="E110" s="280"/>
      <c r="F110" s="299" t="s">
        <v>1943</v>
      </c>
      <c r="G110" s="280"/>
      <c r="H110" s="280" t="s">
        <v>1976</v>
      </c>
      <c r="I110" s="280" t="s">
        <v>1939</v>
      </c>
      <c r="J110" s="280">
        <v>50</v>
      </c>
      <c r="K110" s="291"/>
    </row>
    <row r="111" spans="2:11" ht="15" customHeight="1">
      <c r="B111" s="300"/>
      <c r="C111" s="280" t="s">
        <v>53</v>
      </c>
      <c r="D111" s="280"/>
      <c r="E111" s="280"/>
      <c r="F111" s="299" t="s">
        <v>1937</v>
      </c>
      <c r="G111" s="280"/>
      <c r="H111" s="280" t="s">
        <v>1977</v>
      </c>
      <c r="I111" s="280" t="s">
        <v>1939</v>
      </c>
      <c r="J111" s="280">
        <v>20</v>
      </c>
      <c r="K111" s="291"/>
    </row>
    <row r="112" spans="2:11" ht="15" customHeight="1">
      <c r="B112" s="300"/>
      <c r="C112" s="280" t="s">
        <v>1978</v>
      </c>
      <c r="D112" s="280"/>
      <c r="E112" s="280"/>
      <c r="F112" s="299" t="s">
        <v>1937</v>
      </c>
      <c r="G112" s="280"/>
      <c r="H112" s="280" t="s">
        <v>1979</v>
      </c>
      <c r="I112" s="280" t="s">
        <v>1939</v>
      </c>
      <c r="J112" s="280">
        <v>120</v>
      </c>
      <c r="K112" s="291"/>
    </row>
    <row r="113" spans="2:11" ht="15" customHeight="1">
      <c r="B113" s="300"/>
      <c r="C113" s="280" t="s">
        <v>38</v>
      </c>
      <c r="D113" s="280"/>
      <c r="E113" s="280"/>
      <c r="F113" s="299" t="s">
        <v>1937</v>
      </c>
      <c r="G113" s="280"/>
      <c r="H113" s="280" t="s">
        <v>1980</v>
      </c>
      <c r="I113" s="280" t="s">
        <v>1971</v>
      </c>
      <c r="J113" s="280"/>
      <c r="K113" s="291"/>
    </row>
    <row r="114" spans="2:11" ht="15" customHeight="1">
      <c r="B114" s="300"/>
      <c r="C114" s="280" t="s">
        <v>48</v>
      </c>
      <c r="D114" s="280"/>
      <c r="E114" s="280"/>
      <c r="F114" s="299" t="s">
        <v>1937</v>
      </c>
      <c r="G114" s="280"/>
      <c r="H114" s="280" t="s">
        <v>1981</v>
      </c>
      <c r="I114" s="280" t="s">
        <v>1971</v>
      </c>
      <c r="J114" s="280"/>
      <c r="K114" s="291"/>
    </row>
    <row r="115" spans="2:11" ht="15" customHeight="1">
      <c r="B115" s="300"/>
      <c r="C115" s="280" t="s">
        <v>57</v>
      </c>
      <c r="D115" s="280"/>
      <c r="E115" s="280"/>
      <c r="F115" s="299" t="s">
        <v>1937</v>
      </c>
      <c r="G115" s="280"/>
      <c r="H115" s="280" t="s">
        <v>1982</v>
      </c>
      <c r="I115" s="280" t="s">
        <v>1983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3" t="s">
        <v>1984</v>
      </c>
      <c r="D120" s="393"/>
      <c r="E120" s="393"/>
      <c r="F120" s="393"/>
      <c r="G120" s="393"/>
      <c r="H120" s="393"/>
      <c r="I120" s="393"/>
      <c r="J120" s="393"/>
      <c r="K120" s="316"/>
    </row>
    <row r="121" spans="2:11" ht="17.25" customHeight="1">
      <c r="B121" s="317"/>
      <c r="C121" s="292" t="s">
        <v>1931</v>
      </c>
      <c r="D121" s="292"/>
      <c r="E121" s="292"/>
      <c r="F121" s="292" t="s">
        <v>1932</v>
      </c>
      <c r="G121" s="293"/>
      <c r="H121" s="292" t="s">
        <v>146</v>
      </c>
      <c r="I121" s="292" t="s">
        <v>57</v>
      </c>
      <c r="J121" s="292" t="s">
        <v>1933</v>
      </c>
      <c r="K121" s="318"/>
    </row>
    <row r="122" spans="2:11" ht="17.25" customHeight="1">
      <c r="B122" s="317"/>
      <c r="C122" s="294" t="s">
        <v>1934</v>
      </c>
      <c r="D122" s="294"/>
      <c r="E122" s="294"/>
      <c r="F122" s="295" t="s">
        <v>1935</v>
      </c>
      <c r="G122" s="296"/>
      <c r="H122" s="294"/>
      <c r="I122" s="294"/>
      <c r="J122" s="294" t="s">
        <v>1936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1940</v>
      </c>
      <c r="D124" s="297"/>
      <c r="E124" s="297"/>
      <c r="F124" s="299" t="s">
        <v>1937</v>
      </c>
      <c r="G124" s="280"/>
      <c r="H124" s="280" t="s">
        <v>1976</v>
      </c>
      <c r="I124" s="280" t="s">
        <v>1939</v>
      </c>
      <c r="J124" s="280">
        <v>120</v>
      </c>
      <c r="K124" s="321"/>
    </row>
    <row r="125" spans="2:11" ht="15" customHeight="1">
      <c r="B125" s="319"/>
      <c r="C125" s="280" t="s">
        <v>1985</v>
      </c>
      <c r="D125" s="280"/>
      <c r="E125" s="280"/>
      <c r="F125" s="299" t="s">
        <v>1937</v>
      </c>
      <c r="G125" s="280"/>
      <c r="H125" s="280" t="s">
        <v>1986</v>
      </c>
      <c r="I125" s="280" t="s">
        <v>1939</v>
      </c>
      <c r="J125" s="280" t="s">
        <v>1987</v>
      </c>
      <c r="K125" s="321"/>
    </row>
    <row r="126" spans="2:11" ht="15" customHeight="1">
      <c r="B126" s="319"/>
      <c r="C126" s="280" t="s">
        <v>1886</v>
      </c>
      <c r="D126" s="280"/>
      <c r="E126" s="280"/>
      <c r="F126" s="299" t="s">
        <v>1937</v>
      </c>
      <c r="G126" s="280"/>
      <c r="H126" s="280" t="s">
        <v>1988</v>
      </c>
      <c r="I126" s="280" t="s">
        <v>1939</v>
      </c>
      <c r="J126" s="280" t="s">
        <v>1987</v>
      </c>
      <c r="K126" s="321"/>
    </row>
    <row r="127" spans="2:11" ht="15" customHeight="1">
      <c r="B127" s="319"/>
      <c r="C127" s="280" t="s">
        <v>1948</v>
      </c>
      <c r="D127" s="280"/>
      <c r="E127" s="280"/>
      <c r="F127" s="299" t="s">
        <v>1943</v>
      </c>
      <c r="G127" s="280"/>
      <c r="H127" s="280" t="s">
        <v>1949</v>
      </c>
      <c r="I127" s="280" t="s">
        <v>1939</v>
      </c>
      <c r="J127" s="280">
        <v>15</v>
      </c>
      <c r="K127" s="321"/>
    </row>
    <row r="128" spans="2:11" ht="15" customHeight="1">
      <c r="B128" s="319"/>
      <c r="C128" s="301" t="s">
        <v>1950</v>
      </c>
      <c r="D128" s="301"/>
      <c r="E128" s="301"/>
      <c r="F128" s="302" t="s">
        <v>1943</v>
      </c>
      <c r="G128" s="301"/>
      <c r="H128" s="301" t="s">
        <v>1951</v>
      </c>
      <c r="I128" s="301" t="s">
        <v>1939</v>
      </c>
      <c r="J128" s="301">
        <v>15</v>
      </c>
      <c r="K128" s="321"/>
    </row>
    <row r="129" spans="2:11" ht="15" customHeight="1">
      <c r="B129" s="319"/>
      <c r="C129" s="301" t="s">
        <v>1952</v>
      </c>
      <c r="D129" s="301"/>
      <c r="E129" s="301"/>
      <c r="F129" s="302" t="s">
        <v>1943</v>
      </c>
      <c r="G129" s="301"/>
      <c r="H129" s="301" t="s">
        <v>1953</v>
      </c>
      <c r="I129" s="301" t="s">
        <v>1939</v>
      </c>
      <c r="J129" s="301">
        <v>20</v>
      </c>
      <c r="K129" s="321"/>
    </row>
    <row r="130" spans="2:11" ht="15" customHeight="1">
      <c r="B130" s="319"/>
      <c r="C130" s="301" t="s">
        <v>1954</v>
      </c>
      <c r="D130" s="301"/>
      <c r="E130" s="301"/>
      <c r="F130" s="302" t="s">
        <v>1943</v>
      </c>
      <c r="G130" s="301"/>
      <c r="H130" s="301" t="s">
        <v>1955</v>
      </c>
      <c r="I130" s="301" t="s">
        <v>1939</v>
      </c>
      <c r="J130" s="301">
        <v>20</v>
      </c>
      <c r="K130" s="321"/>
    </row>
    <row r="131" spans="2:11" ht="15" customHeight="1">
      <c r="B131" s="319"/>
      <c r="C131" s="280" t="s">
        <v>1942</v>
      </c>
      <c r="D131" s="280"/>
      <c r="E131" s="280"/>
      <c r="F131" s="299" t="s">
        <v>1943</v>
      </c>
      <c r="G131" s="280"/>
      <c r="H131" s="280" t="s">
        <v>1976</v>
      </c>
      <c r="I131" s="280" t="s">
        <v>1939</v>
      </c>
      <c r="J131" s="280">
        <v>50</v>
      </c>
      <c r="K131" s="321"/>
    </row>
    <row r="132" spans="2:11" ht="15" customHeight="1">
      <c r="B132" s="319"/>
      <c r="C132" s="280" t="s">
        <v>1956</v>
      </c>
      <c r="D132" s="280"/>
      <c r="E132" s="280"/>
      <c r="F132" s="299" t="s">
        <v>1943</v>
      </c>
      <c r="G132" s="280"/>
      <c r="H132" s="280" t="s">
        <v>1976</v>
      </c>
      <c r="I132" s="280" t="s">
        <v>1939</v>
      </c>
      <c r="J132" s="280">
        <v>50</v>
      </c>
      <c r="K132" s="321"/>
    </row>
    <row r="133" spans="2:11" ht="15" customHeight="1">
      <c r="B133" s="319"/>
      <c r="C133" s="280" t="s">
        <v>1962</v>
      </c>
      <c r="D133" s="280"/>
      <c r="E133" s="280"/>
      <c r="F133" s="299" t="s">
        <v>1943</v>
      </c>
      <c r="G133" s="280"/>
      <c r="H133" s="280" t="s">
        <v>1976</v>
      </c>
      <c r="I133" s="280" t="s">
        <v>1939</v>
      </c>
      <c r="J133" s="280">
        <v>50</v>
      </c>
      <c r="K133" s="321"/>
    </row>
    <row r="134" spans="2:11" ht="15" customHeight="1">
      <c r="B134" s="319"/>
      <c r="C134" s="280" t="s">
        <v>1964</v>
      </c>
      <c r="D134" s="280"/>
      <c r="E134" s="280"/>
      <c r="F134" s="299" t="s">
        <v>1943</v>
      </c>
      <c r="G134" s="280"/>
      <c r="H134" s="280" t="s">
        <v>1976</v>
      </c>
      <c r="I134" s="280" t="s">
        <v>1939</v>
      </c>
      <c r="J134" s="280">
        <v>50</v>
      </c>
      <c r="K134" s="321"/>
    </row>
    <row r="135" spans="2:11" ht="15" customHeight="1">
      <c r="B135" s="319"/>
      <c r="C135" s="280" t="s">
        <v>151</v>
      </c>
      <c r="D135" s="280"/>
      <c r="E135" s="280"/>
      <c r="F135" s="299" t="s">
        <v>1943</v>
      </c>
      <c r="G135" s="280"/>
      <c r="H135" s="280" t="s">
        <v>1989</v>
      </c>
      <c r="I135" s="280" t="s">
        <v>1939</v>
      </c>
      <c r="J135" s="280">
        <v>255</v>
      </c>
      <c r="K135" s="321"/>
    </row>
    <row r="136" spans="2:11" ht="15" customHeight="1">
      <c r="B136" s="319"/>
      <c r="C136" s="280" t="s">
        <v>1966</v>
      </c>
      <c r="D136" s="280"/>
      <c r="E136" s="280"/>
      <c r="F136" s="299" t="s">
        <v>1937</v>
      </c>
      <c r="G136" s="280"/>
      <c r="H136" s="280" t="s">
        <v>1990</v>
      </c>
      <c r="I136" s="280" t="s">
        <v>1968</v>
      </c>
      <c r="J136" s="280"/>
      <c r="K136" s="321"/>
    </row>
    <row r="137" spans="2:11" ht="15" customHeight="1">
      <c r="B137" s="319"/>
      <c r="C137" s="280" t="s">
        <v>1969</v>
      </c>
      <c r="D137" s="280"/>
      <c r="E137" s="280"/>
      <c r="F137" s="299" t="s">
        <v>1937</v>
      </c>
      <c r="G137" s="280"/>
      <c r="H137" s="280" t="s">
        <v>1991</v>
      </c>
      <c r="I137" s="280" t="s">
        <v>1971</v>
      </c>
      <c r="J137" s="280"/>
      <c r="K137" s="321"/>
    </row>
    <row r="138" spans="2:11" ht="15" customHeight="1">
      <c r="B138" s="319"/>
      <c r="C138" s="280" t="s">
        <v>1972</v>
      </c>
      <c r="D138" s="280"/>
      <c r="E138" s="280"/>
      <c r="F138" s="299" t="s">
        <v>1937</v>
      </c>
      <c r="G138" s="280"/>
      <c r="H138" s="280" t="s">
        <v>1972</v>
      </c>
      <c r="I138" s="280" t="s">
        <v>1971</v>
      </c>
      <c r="J138" s="280"/>
      <c r="K138" s="321"/>
    </row>
    <row r="139" spans="2:11" ht="15" customHeight="1">
      <c r="B139" s="319"/>
      <c r="C139" s="280" t="s">
        <v>38</v>
      </c>
      <c r="D139" s="280"/>
      <c r="E139" s="280"/>
      <c r="F139" s="299" t="s">
        <v>1937</v>
      </c>
      <c r="G139" s="280"/>
      <c r="H139" s="280" t="s">
        <v>1992</v>
      </c>
      <c r="I139" s="280" t="s">
        <v>1971</v>
      </c>
      <c r="J139" s="280"/>
      <c r="K139" s="321"/>
    </row>
    <row r="140" spans="2:11" ht="15" customHeight="1">
      <c r="B140" s="319"/>
      <c r="C140" s="280" t="s">
        <v>1993</v>
      </c>
      <c r="D140" s="280"/>
      <c r="E140" s="280"/>
      <c r="F140" s="299" t="s">
        <v>1937</v>
      </c>
      <c r="G140" s="280"/>
      <c r="H140" s="280" t="s">
        <v>1994</v>
      </c>
      <c r="I140" s="280" t="s">
        <v>1971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397" t="s">
        <v>1995</v>
      </c>
      <c r="D145" s="397"/>
      <c r="E145" s="397"/>
      <c r="F145" s="397"/>
      <c r="G145" s="397"/>
      <c r="H145" s="397"/>
      <c r="I145" s="397"/>
      <c r="J145" s="397"/>
      <c r="K145" s="291"/>
    </row>
    <row r="146" spans="2:11" ht="17.25" customHeight="1">
      <c r="B146" s="290"/>
      <c r="C146" s="292" t="s">
        <v>1931</v>
      </c>
      <c r="D146" s="292"/>
      <c r="E146" s="292"/>
      <c r="F146" s="292" t="s">
        <v>1932</v>
      </c>
      <c r="G146" s="293"/>
      <c r="H146" s="292" t="s">
        <v>146</v>
      </c>
      <c r="I146" s="292" t="s">
        <v>57</v>
      </c>
      <c r="J146" s="292" t="s">
        <v>1933</v>
      </c>
      <c r="K146" s="291"/>
    </row>
    <row r="147" spans="2:11" ht="17.25" customHeight="1">
      <c r="B147" s="290"/>
      <c r="C147" s="294" t="s">
        <v>1934</v>
      </c>
      <c r="D147" s="294"/>
      <c r="E147" s="294"/>
      <c r="F147" s="295" t="s">
        <v>1935</v>
      </c>
      <c r="G147" s="296"/>
      <c r="H147" s="294"/>
      <c r="I147" s="294"/>
      <c r="J147" s="294" t="s">
        <v>1936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1940</v>
      </c>
      <c r="D149" s="280"/>
      <c r="E149" s="280"/>
      <c r="F149" s="326" t="s">
        <v>1937</v>
      </c>
      <c r="G149" s="280"/>
      <c r="H149" s="325" t="s">
        <v>1976</v>
      </c>
      <c r="I149" s="325" t="s">
        <v>1939</v>
      </c>
      <c r="J149" s="325">
        <v>120</v>
      </c>
      <c r="K149" s="321"/>
    </row>
    <row r="150" spans="2:11" ht="15" customHeight="1">
      <c r="B150" s="300"/>
      <c r="C150" s="325" t="s">
        <v>1985</v>
      </c>
      <c r="D150" s="280"/>
      <c r="E150" s="280"/>
      <c r="F150" s="326" t="s">
        <v>1937</v>
      </c>
      <c r="G150" s="280"/>
      <c r="H150" s="325" t="s">
        <v>1996</v>
      </c>
      <c r="I150" s="325" t="s">
        <v>1939</v>
      </c>
      <c r="J150" s="325" t="s">
        <v>1987</v>
      </c>
      <c r="K150" s="321"/>
    </row>
    <row r="151" spans="2:11" ht="15" customHeight="1">
      <c r="B151" s="300"/>
      <c r="C151" s="325" t="s">
        <v>1886</v>
      </c>
      <c r="D151" s="280"/>
      <c r="E151" s="280"/>
      <c r="F151" s="326" t="s">
        <v>1937</v>
      </c>
      <c r="G151" s="280"/>
      <c r="H151" s="325" t="s">
        <v>1997</v>
      </c>
      <c r="I151" s="325" t="s">
        <v>1939</v>
      </c>
      <c r="J151" s="325" t="s">
        <v>1987</v>
      </c>
      <c r="K151" s="321"/>
    </row>
    <row r="152" spans="2:11" ht="15" customHeight="1">
      <c r="B152" s="300"/>
      <c r="C152" s="325" t="s">
        <v>1942</v>
      </c>
      <c r="D152" s="280"/>
      <c r="E152" s="280"/>
      <c r="F152" s="326" t="s">
        <v>1943</v>
      </c>
      <c r="G152" s="280"/>
      <c r="H152" s="325" t="s">
        <v>1976</v>
      </c>
      <c r="I152" s="325" t="s">
        <v>1939</v>
      </c>
      <c r="J152" s="325">
        <v>50</v>
      </c>
      <c r="K152" s="321"/>
    </row>
    <row r="153" spans="2:11" ht="15" customHeight="1">
      <c r="B153" s="300"/>
      <c r="C153" s="325" t="s">
        <v>1945</v>
      </c>
      <c r="D153" s="280"/>
      <c r="E153" s="280"/>
      <c r="F153" s="326" t="s">
        <v>1937</v>
      </c>
      <c r="G153" s="280"/>
      <c r="H153" s="325" t="s">
        <v>1976</v>
      </c>
      <c r="I153" s="325" t="s">
        <v>1947</v>
      </c>
      <c r="J153" s="325"/>
      <c r="K153" s="321"/>
    </row>
    <row r="154" spans="2:11" ht="15" customHeight="1">
      <c r="B154" s="300"/>
      <c r="C154" s="325" t="s">
        <v>1956</v>
      </c>
      <c r="D154" s="280"/>
      <c r="E154" s="280"/>
      <c r="F154" s="326" t="s">
        <v>1943</v>
      </c>
      <c r="G154" s="280"/>
      <c r="H154" s="325" t="s">
        <v>1976</v>
      </c>
      <c r="I154" s="325" t="s">
        <v>1939</v>
      </c>
      <c r="J154" s="325">
        <v>50</v>
      </c>
      <c r="K154" s="321"/>
    </row>
    <row r="155" spans="2:11" ht="15" customHeight="1">
      <c r="B155" s="300"/>
      <c r="C155" s="325" t="s">
        <v>1964</v>
      </c>
      <c r="D155" s="280"/>
      <c r="E155" s="280"/>
      <c r="F155" s="326" t="s">
        <v>1943</v>
      </c>
      <c r="G155" s="280"/>
      <c r="H155" s="325" t="s">
        <v>1976</v>
      </c>
      <c r="I155" s="325" t="s">
        <v>1939</v>
      </c>
      <c r="J155" s="325">
        <v>50</v>
      </c>
      <c r="K155" s="321"/>
    </row>
    <row r="156" spans="2:11" ht="15" customHeight="1">
      <c r="B156" s="300"/>
      <c r="C156" s="325" t="s">
        <v>1962</v>
      </c>
      <c r="D156" s="280"/>
      <c r="E156" s="280"/>
      <c r="F156" s="326" t="s">
        <v>1943</v>
      </c>
      <c r="G156" s="280"/>
      <c r="H156" s="325" t="s">
        <v>1976</v>
      </c>
      <c r="I156" s="325" t="s">
        <v>1939</v>
      </c>
      <c r="J156" s="325">
        <v>50</v>
      </c>
      <c r="K156" s="321"/>
    </row>
    <row r="157" spans="2:11" ht="15" customHeight="1">
      <c r="B157" s="300"/>
      <c r="C157" s="325" t="s">
        <v>114</v>
      </c>
      <c r="D157" s="280"/>
      <c r="E157" s="280"/>
      <c r="F157" s="326" t="s">
        <v>1937</v>
      </c>
      <c r="G157" s="280"/>
      <c r="H157" s="325" t="s">
        <v>1998</v>
      </c>
      <c r="I157" s="325" t="s">
        <v>1939</v>
      </c>
      <c r="J157" s="325" t="s">
        <v>1999</v>
      </c>
      <c r="K157" s="321"/>
    </row>
    <row r="158" spans="2:11" ht="15" customHeight="1">
      <c r="B158" s="300"/>
      <c r="C158" s="325" t="s">
        <v>2000</v>
      </c>
      <c r="D158" s="280"/>
      <c r="E158" s="280"/>
      <c r="F158" s="326" t="s">
        <v>1937</v>
      </c>
      <c r="G158" s="280"/>
      <c r="H158" s="325" t="s">
        <v>2001</v>
      </c>
      <c r="I158" s="325" t="s">
        <v>1971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3" t="s">
        <v>2002</v>
      </c>
      <c r="D163" s="393"/>
      <c r="E163" s="393"/>
      <c r="F163" s="393"/>
      <c r="G163" s="393"/>
      <c r="H163" s="393"/>
      <c r="I163" s="393"/>
      <c r="J163" s="393"/>
      <c r="K163" s="272"/>
    </row>
    <row r="164" spans="2:11" ht="17.25" customHeight="1">
      <c r="B164" s="271"/>
      <c r="C164" s="292" t="s">
        <v>1931</v>
      </c>
      <c r="D164" s="292"/>
      <c r="E164" s="292"/>
      <c r="F164" s="292" t="s">
        <v>1932</v>
      </c>
      <c r="G164" s="329"/>
      <c r="H164" s="330" t="s">
        <v>146</v>
      </c>
      <c r="I164" s="330" t="s">
        <v>57</v>
      </c>
      <c r="J164" s="292" t="s">
        <v>1933</v>
      </c>
      <c r="K164" s="272"/>
    </row>
    <row r="165" spans="2:11" ht="17.25" customHeight="1">
      <c r="B165" s="273"/>
      <c r="C165" s="294" t="s">
        <v>1934</v>
      </c>
      <c r="D165" s="294"/>
      <c r="E165" s="294"/>
      <c r="F165" s="295" t="s">
        <v>1935</v>
      </c>
      <c r="G165" s="331"/>
      <c r="H165" s="332"/>
      <c r="I165" s="332"/>
      <c r="J165" s="294" t="s">
        <v>1936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1940</v>
      </c>
      <c r="D167" s="280"/>
      <c r="E167" s="280"/>
      <c r="F167" s="299" t="s">
        <v>1937</v>
      </c>
      <c r="G167" s="280"/>
      <c r="H167" s="280" t="s">
        <v>1976</v>
      </c>
      <c r="I167" s="280" t="s">
        <v>1939</v>
      </c>
      <c r="J167" s="280">
        <v>120</v>
      </c>
      <c r="K167" s="321"/>
    </row>
    <row r="168" spans="2:11" ht="15" customHeight="1">
      <c r="B168" s="300"/>
      <c r="C168" s="280" t="s">
        <v>1985</v>
      </c>
      <c r="D168" s="280"/>
      <c r="E168" s="280"/>
      <c r="F168" s="299" t="s">
        <v>1937</v>
      </c>
      <c r="G168" s="280"/>
      <c r="H168" s="280" t="s">
        <v>1986</v>
      </c>
      <c r="I168" s="280" t="s">
        <v>1939</v>
      </c>
      <c r="J168" s="280" t="s">
        <v>1987</v>
      </c>
      <c r="K168" s="321"/>
    </row>
    <row r="169" spans="2:11" ht="15" customHeight="1">
      <c r="B169" s="300"/>
      <c r="C169" s="280" t="s">
        <v>1886</v>
      </c>
      <c r="D169" s="280"/>
      <c r="E169" s="280"/>
      <c r="F169" s="299" t="s">
        <v>1937</v>
      </c>
      <c r="G169" s="280"/>
      <c r="H169" s="280" t="s">
        <v>2003</v>
      </c>
      <c r="I169" s="280" t="s">
        <v>1939</v>
      </c>
      <c r="J169" s="280" t="s">
        <v>1987</v>
      </c>
      <c r="K169" s="321"/>
    </row>
    <row r="170" spans="2:11" ht="15" customHeight="1">
      <c r="B170" s="300"/>
      <c r="C170" s="280" t="s">
        <v>1942</v>
      </c>
      <c r="D170" s="280"/>
      <c r="E170" s="280"/>
      <c r="F170" s="299" t="s">
        <v>1943</v>
      </c>
      <c r="G170" s="280"/>
      <c r="H170" s="280" t="s">
        <v>2003</v>
      </c>
      <c r="I170" s="280" t="s">
        <v>1939</v>
      </c>
      <c r="J170" s="280">
        <v>50</v>
      </c>
      <c r="K170" s="321"/>
    </row>
    <row r="171" spans="2:11" ht="15" customHeight="1">
      <c r="B171" s="300"/>
      <c r="C171" s="280" t="s">
        <v>1945</v>
      </c>
      <c r="D171" s="280"/>
      <c r="E171" s="280"/>
      <c r="F171" s="299" t="s">
        <v>1937</v>
      </c>
      <c r="G171" s="280"/>
      <c r="H171" s="280" t="s">
        <v>2003</v>
      </c>
      <c r="I171" s="280" t="s">
        <v>1947</v>
      </c>
      <c r="J171" s="280"/>
      <c r="K171" s="321"/>
    </row>
    <row r="172" spans="2:11" ht="15" customHeight="1">
      <c r="B172" s="300"/>
      <c r="C172" s="280" t="s">
        <v>1956</v>
      </c>
      <c r="D172" s="280"/>
      <c r="E172" s="280"/>
      <c r="F172" s="299" t="s">
        <v>1943</v>
      </c>
      <c r="G172" s="280"/>
      <c r="H172" s="280" t="s">
        <v>2003</v>
      </c>
      <c r="I172" s="280" t="s">
        <v>1939</v>
      </c>
      <c r="J172" s="280">
        <v>50</v>
      </c>
      <c r="K172" s="321"/>
    </row>
    <row r="173" spans="2:11" ht="15" customHeight="1">
      <c r="B173" s="300"/>
      <c r="C173" s="280" t="s">
        <v>1964</v>
      </c>
      <c r="D173" s="280"/>
      <c r="E173" s="280"/>
      <c r="F173" s="299" t="s">
        <v>1943</v>
      </c>
      <c r="G173" s="280"/>
      <c r="H173" s="280" t="s">
        <v>2003</v>
      </c>
      <c r="I173" s="280" t="s">
        <v>1939</v>
      </c>
      <c r="J173" s="280">
        <v>50</v>
      </c>
      <c r="K173" s="321"/>
    </row>
    <row r="174" spans="2:11" ht="15" customHeight="1">
      <c r="B174" s="300"/>
      <c r="C174" s="280" t="s">
        <v>1962</v>
      </c>
      <c r="D174" s="280"/>
      <c r="E174" s="280"/>
      <c r="F174" s="299" t="s">
        <v>1943</v>
      </c>
      <c r="G174" s="280"/>
      <c r="H174" s="280" t="s">
        <v>2003</v>
      </c>
      <c r="I174" s="280" t="s">
        <v>1939</v>
      </c>
      <c r="J174" s="280">
        <v>50</v>
      </c>
      <c r="K174" s="321"/>
    </row>
    <row r="175" spans="2:11" ht="15" customHeight="1">
      <c r="B175" s="300"/>
      <c r="C175" s="280" t="s">
        <v>145</v>
      </c>
      <c r="D175" s="280"/>
      <c r="E175" s="280"/>
      <c r="F175" s="299" t="s">
        <v>1937</v>
      </c>
      <c r="G175" s="280"/>
      <c r="H175" s="280" t="s">
        <v>2004</v>
      </c>
      <c r="I175" s="280" t="s">
        <v>2005</v>
      </c>
      <c r="J175" s="280"/>
      <c r="K175" s="321"/>
    </row>
    <row r="176" spans="2:11" ht="15" customHeight="1">
      <c r="B176" s="300"/>
      <c r="C176" s="280" t="s">
        <v>57</v>
      </c>
      <c r="D176" s="280"/>
      <c r="E176" s="280"/>
      <c r="F176" s="299" t="s">
        <v>1937</v>
      </c>
      <c r="G176" s="280"/>
      <c r="H176" s="280" t="s">
        <v>2006</v>
      </c>
      <c r="I176" s="280" t="s">
        <v>2007</v>
      </c>
      <c r="J176" s="280">
        <v>1</v>
      </c>
      <c r="K176" s="321"/>
    </row>
    <row r="177" spans="2:11" ht="15" customHeight="1">
      <c r="B177" s="300"/>
      <c r="C177" s="280" t="s">
        <v>53</v>
      </c>
      <c r="D177" s="280"/>
      <c r="E177" s="280"/>
      <c r="F177" s="299" t="s">
        <v>1937</v>
      </c>
      <c r="G177" s="280"/>
      <c r="H177" s="280" t="s">
        <v>2008</v>
      </c>
      <c r="I177" s="280" t="s">
        <v>1939</v>
      </c>
      <c r="J177" s="280">
        <v>20</v>
      </c>
      <c r="K177" s="321"/>
    </row>
    <row r="178" spans="2:11" ht="15" customHeight="1">
      <c r="B178" s="300"/>
      <c r="C178" s="280" t="s">
        <v>146</v>
      </c>
      <c r="D178" s="280"/>
      <c r="E178" s="280"/>
      <c r="F178" s="299" t="s">
        <v>1937</v>
      </c>
      <c r="G178" s="280"/>
      <c r="H178" s="280" t="s">
        <v>2009</v>
      </c>
      <c r="I178" s="280" t="s">
        <v>1939</v>
      </c>
      <c r="J178" s="280">
        <v>255</v>
      </c>
      <c r="K178" s="321"/>
    </row>
    <row r="179" spans="2:11" ht="15" customHeight="1">
      <c r="B179" s="300"/>
      <c r="C179" s="280" t="s">
        <v>147</v>
      </c>
      <c r="D179" s="280"/>
      <c r="E179" s="280"/>
      <c r="F179" s="299" t="s">
        <v>1937</v>
      </c>
      <c r="G179" s="280"/>
      <c r="H179" s="280" t="s">
        <v>1902</v>
      </c>
      <c r="I179" s="280" t="s">
        <v>1939</v>
      </c>
      <c r="J179" s="280">
        <v>10</v>
      </c>
      <c r="K179" s="321"/>
    </row>
    <row r="180" spans="2:11" ht="15" customHeight="1">
      <c r="B180" s="300"/>
      <c r="C180" s="280" t="s">
        <v>148</v>
      </c>
      <c r="D180" s="280"/>
      <c r="E180" s="280"/>
      <c r="F180" s="299" t="s">
        <v>1937</v>
      </c>
      <c r="G180" s="280"/>
      <c r="H180" s="280" t="s">
        <v>2010</v>
      </c>
      <c r="I180" s="280" t="s">
        <v>1971</v>
      </c>
      <c r="J180" s="280"/>
      <c r="K180" s="321"/>
    </row>
    <row r="181" spans="2:11" ht="15" customHeight="1">
      <c r="B181" s="300"/>
      <c r="C181" s="280" t="s">
        <v>2011</v>
      </c>
      <c r="D181" s="280"/>
      <c r="E181" s="280"/>
      <c r="F181" s="299" t="s">
        <v>1937</v>
      </c>
      <c r="G181" s="280"/>
      <c r="H181" s="280" t="s">
        <v>2012</v>
      </c>
      <c r="I181" s="280" t="s">
        <v>1971</v>
      </c>
      <c r="J181" s="280"/>
      <c r="K181" s="321"/>
    </row>
    <row r="182" spans="2:11" ht="15" customHeight="1">
      <c r="B182" s="300"/>
      <c r="C182" s="280" t="s">
        <v>2000</v>
      </c>
      <c r="D182" s="280"/>
      <c r="E182" s="280"/>
      <c r="F182" s="299" t="s">
        <v>1937</v>
      </c>
      <c r="G182" s="280"/>
      <c r="H182" s="280" t="s">
        <v>2013</v>
      </c>
      <c r="I182" s="280" t="s">
        <v>1971</v>
      </c>
      <c r="J182" s="280"/>
      <c r="K182" s="321"/>
    </row>
    <row r="183" spans="2:11" ht="15" customHeight="1">
      <c r="B183" s="300"/>
      <c r="C183" s="280" t="s">
        <v>150</v>
      </c>
      <c r="D183" s="280"/>
      <c r="E183" s="280"/>
      <c r="F183" s="299" t="s">
        <v>1943</v>
      </c>
      <c r="G183" s="280"/>
      <c r="H183" s="280" t="s">
        <v>2014</v>
      </c>
      <c r="I183" s="280" t="s">
        <v>1939</v>
      </c>
      <c r="J183" s="280">
        <v>50</v>
      </c>
      <c r="K183" s="321"/>
    </row>
    <row r="184" spans="2:11" ht="15" customHeight="1">
      <c r="B184" s="300"/>
      <c r="C184" s="280" t="s">
        <v>2015</v>
      </c>
      <c r="D184" s="280"/>
      <c r="E184" s="280"/>
      <c r="F184" s="299" t="s">
        <v>1943</v>
      </c>
      <c r="G184" s="280"/>
      <c r="H184" s="280" t="s">
        <v>2016</v>
      </c>
      <c r="I184" s="280" t="s">
        <v>2017</v>
      </c>
      <c r="J184" s="280"/>
      <c r="K184" s="321"/>
    </row>
    <row r="185" spans="2:11" ht="15" customHeight="1">
      <c r="B185" s="300"/>
      <c r="C185" s="280" t="s">
        <v>2018</v>
      </c>
      <c r="D185" s="280"/>
      <c r="E185" s="280"/>
      <c r="F185" s="299" t="s">
        <v>1943</v>
      </c>
      <c r="G185" s="280"/>
      <c r="H185" s="280" t="s">
        <v>2019</v>
      </c>
      <c r="I185" s="280" t="s">
        <v>2017</v>
      </c>
      <c r="J185" s="280"/>
      <c r="K185" s="321"/>
    </row>
    <row r="186" spans="2:11" ht="15" customHeight="1">
      <c r="B186" s="300"/>
      <c r="C186" s="280" t="s">
        <v>2020</v>
      </c>
      <c r="D186" s="280"/>
      <c r="E186" s="280"/>
      <c r="F186" s="299" t="s">
        <v>1943</v>
      </c>
      <c r="G186" s="280"/>
      <c r="H186" s="280" t="s">
        <v>2021</v>
      </c>
      <c r="I186" s="280" t="s">
        <v>2017</v>
      </c>
      <c r="J186" s="280"/>
      <c r="K186" s="321"/>
    </row>
    <row r="187" spans="2:11" ht="15" customHeight="1">
      <c r="B187" s="300"/>
      <c r="C187" s="333" t="s">
        <v>2022</v>
      </c>
      <c r="D187" s="280"/>
      <c r="E187" s="280"/>
      <c r="F187" s="299" t="s">
        <v>1943</v>
      </c>
      <c r="G187" s="280"/>
      <c r="H187" s="280" t="s">
        <v>2023</v>
      </c>
      <c r="I187" s="280" t="s">
        <v>2024</v>
      </c>
      <c r="J187" s="334" t="s">
        <v>2025</v>
      </c>
      <c r="K187" s="321"/>
    </row>
    <row r="188" spans="2:11" ht="15" customHeight="1">
      <c r="B188" s="300"/>
      <c r="C188" s="285" t="s">
        <v>42</v>
      </c>
      <c r="D188" s="280"/>
      <c r="E188" s="280"/>
      <c r="F188" s="299" t="s">
        <v>1937</v>
      </c>
      <c r="G188" s="280"/>
      <c r="H188" s="276" t="s">
        <v>2026</v>
      </c>
      <c r="I188" s="280" t="s">
        <v>2027</v>
      </c>
      <c r="J188" s="280"/>
      <c r="K188" s="321"/>
    </row>
    <row r="189" spans="2:11" ht="15" customHeight="1">
      <c r="B189" s="300"/>
      <c r="C189" s="285" t="s">
        <v>2028</v>
      </c>
      <c r="D189" s="280"/>
      <c r="E189" s="280"/>
      <c r="F189" s="299" t="s">
        <v>1937</v>
      </c>
      <c r="G189" s="280"/>
      <c r="H189" s="280" t="s">
        <v>2029</v>
      </c>
      <c r="I189" s="280" t="s">
        <v>1971</v>
      </c>
      <c r="J189" s="280"/>
      <c r="K189" s="321"/>
    </row>
    <row r="190" spans="2:11" ht="15" customHeight="1">
      <c r="B190" s="300"/>
      <c r="C190" s="285" t="s">
        <v>2030</v>
      </c>
      <c r="D190" s="280"/>
      <c r="E190" s="280"/>
      <c r="F190" s="299" t="s">
        <v>1937</v>
      </c>
      <c r="G190" s="280"/>
      <c r="H190" s="280" t="s">
        <v>2031</v>
      </c>
      <c r="I190" s="280" t="s">
        <v>1971</v>
      </c>
      <c r="J190" s="280"/>
      <c r="K190" s="321"/>
    </row>
    <row r="191" spans="2:11" ht="15" customHeight="1">
      <c r="B191" s="300"/>
      <c r="C191" s="285" t="s">
        <v>2032</v>
      </c>
      <c r="D191" s="280"/>
      <c r="E191" s="280"/>
      <c r="F191" s="299" t="s">
        <v>1943</v>
      </c>
      <c r="G191" s="280"/>
      <c r="H191" s="280" t="s">
        <v>2033</v>
      </c>
      <c r="I191" s="280" t="s">
        <v>1971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2.2">
      <c r="B197" s="271"/>
      <c r="C197" s="393" t="s">
        <v>2034</v>
      </c>
      <c r="D197" s="393"/>
      <c r="E197" s="393"/>
      <c r="F197" s="393"/>
      <c r="G197" s="393"/>
      <c r="H197" s="393"/>
      <c r="I197" s="393"/>
      <c r="J197" s="393"/>
      <c r="K197" s="272"/>
    </row>
    <row r="198" spans="2:11" ht="25.5" customHeight="1">
      <c r="B198" s="271"/>
      <c r="C198" s="336" t="s">
        <v>2035</v>
      </c>
      <c r="D198" s="336"/>
      <c r="E198" s="336"/>
      <c r="F198" s="336" t="s">
        <v>2036</v>
      </c>
      <c r="G198" s="337"/>
      <c r="H198" s="398" t="s">
        <v>2037</v>
      </c>
      <c r="I198" s="398"/>
      <c r="J198" s="398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2027</v>
      </c>
      <c r="D200" s="280"/>
      <c r="E200" s="280"/>
      <c r="F200" s="299" t="s">
        <v>43</v>
      </c>
      <c r="G200" s="280"/>
      <c r="H200" s="395" t="s">
        <v>2038</v>
      </c>
      <c r="I200" s="395"/>
      <c r="J200" s="395"/>
      <c r="K200" s="321"/>
    </row>
    <row r="201" spans="2:11" ht="15" customHeight="1">
      <c r="B201" s="300"/>
      <c r="C201" s="306"/>
      <c r="D201" s="280"/>
      <c r="E201" s="280"/>
      <c r="F201" s="299" t="s">
        <v>44</v>
      </c>
      <c r="G201" s="280"/>
      <c r="H201" s="395" t="s">
        <v>2039</v>
      </c>
      <c r="I201" s="395"/>
      <c r="J201" s="395"/>
      <c r="K201" s="321"/>
    </row>
    <row r="202" spans="2:11" ht="15" customHeight="1">
      <c r="B202" s="300"/>
      <c r="C202" s="306"/>
      <c r="D202" s="280"/>
      <c r="E202" s="280"/>
      <c r="F202" s="299" t="s">
        <v>47</v>
      </c>
      <c r="G202" s="280"/>
      <c r="H202" s="395" t="s">
        <v>2040</v>
      </c>
      <c r="I202" s="395"/>
      <c r="J202" s="395"/>
      <c r="K202" s="321"/>
    </row>
    <row r="203" spans="2:11" ht="15" customHeight="1">
      <c r="B203" s="300"/>
      <c r="C203" s="280"/>
      <c r="D203" s="280"/>
      <c r="E203" s="280"/>
      <c r="F203" s="299" t="s">
        <v>45</v>
      </c>
      <c r="G203" s="280"/>
      <c r="H203" s="395" t="s">
        <v>2041</v>
      </c>
      <c r="I203" s="395"/>
      <c r="J203" s="395"/>
      <c r="K203" s="321"/>
    </row>
    <row r="204" spans="2:11" ht="15" customHeight="1">
      <c r="B204" s="300"/>
      <c r="C204" s="280"/>
      <c r="D204" s="280"/>
      <c r="E204" s="280"/>
      <c r="F204" s="299" t="s">
        <v>46</v>
      </c>
      <c r="G204" s="280"/>
      <c r="H204" s="395" t="s">
        <v>2042</v>
      </c>
      <c r="I204" s="395"/>
      <c r="J204" s="395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1983</v>
      </c>
      <c r="D206" s="280"/>
      <c r="E206" s="280"/>
      <c r="F206" s="299" t="s">
        <v>79</v>
      </c>
      <c r="G206" s="280"/>
      <c r="H206" s="395" t="s">
        <v>2043</v>
      </c>
      <c r="I206" s="395"/>
      <c r="J206" s="395"/>
      <c r="K206" s="321"/>
    </row>
    <row r="207" spans="2:11" ht="15" customHeight="1">
      <c r="B207" s="300"/>
      <c r="C207" s="306"/>
      <c r="D207" s="280"/>
      <c r="E207" s="280"/>
      <c r="F207" s="299" t="s">
        <v>1880</v>
      </c>
      <c r="G207" s="280"/>
      <c r="H207" s="395" t="s">
        <v>1881</v>
      </c>
      <c r="I207" s="395"/>
      <c r="J207" s="395"/>
      <c r="K207" s="321"/>
    </row>
    <row r="208" spans="2:11" ht="15" customHeight="1">
      <c r="B208" s="300"/>
      <c r="C208" s="280"/>
      <c r="D208" s="280"/>
      <c r="E208" s="280"/>
      <c r="F208" s="299" t="s">
        <v>1878</v>
      </c>
      <c r="G208" s="280"/>
      <c r="H208" s="395" t="s">
        <v>2044</v>
      </c>
      <c r="I208" s="395"/>
      <c r="J208" s="395"/>
      <c r="K208" s="321"/>
    </row>
    <row r="209" spans="2:11" ht="15" customHeight="1">
      <c r="B209" s="338"/>
      <c r="C209" s="306"/>
      <c r="D209" s="306"/>
      <c r="E209" s="306"/>
      <c r="F209" s="299" t="s">
        <v>1882</v>
      </c>
      <c r="G209" s="285"/>
      <c r="H209" s="399" t="s">
        <v>1883</v>
      </c>
      <c r="I209" s="399"/>
      <c r="J209" s="399"/>
      <c r="K209" s="339"/>
    </row>
    <row r="210" spans="2:11" ht="15" customHeight="1">
      <c r="B210" s="338"/>
      <c r="C210" s="306"/>
      <c r="D210" s="306"/>
      <c r="E210" s="306"/>
      <c r="F210" s="299" t="s">
        <v>1884</v>
      </c>
      <c r="G210" s="285"/>
      <c r="H210" s="399" t="s">
        <v>2045</v>
      </c>
      <c r="I210" s="399"/>
      <c r="J210" s="399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2007</v>
      </c>
      <c r="D212" s="306"/>
      <c r="E212" s="306"/>
      <c r="F212" s="299">
        <v>1</v>
      </c>
      <c r="G212" s="285"/>
      <c r="H212" s="399" t="s">
        <v>2046</v>
      </c>
      <c r="I212" s="399"/>
      <c r="J212" s="399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9" t="s">
        <v>2047</v>
      </c>
      <c r="I213" s="399"/>
      <c r="J213" s="399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9" t="s">
        <v>2048</v>
      </c>
      <c r="I214" s="399"/>
      <c r="J214" s="399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9" t="s">
        <v>2049</v>
      </c>
      <c r="I215" s="399"/>
      <c r="J215" s="399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5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81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111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ROUND(J102,2)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ROUND(SUM(BE102:BE354), 2)</f>
        <v>0</v>
      </c>
      <c r="G30" s="41"/>
      <c r="H30" s="41"/>
      <c r="I30" s="130">
        <v>0.21</v>
      </c>
      <c r="J30" s="129">
        <f>ROUND(ROUND((SUM(BE102:BE354)),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ROUND(SUM(BF102:BF354), 2)</f>
        <v>0</v>
      </c>
      <c r="G31" s="41"/>
      <c r="H31" s="41"/>
      <c r="I31" s="130">
        <v>0.15</v>
      </c>
      <c r="J31" s="129">
        <f>ROUND(ROUND((SUM(BF102:BF354)),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ROUND(SUM(BG102:BG354),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ROUND(SUM(BH102:BH354),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ROUND(SUM(BI102:BI354),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 xml:space="preserve">01 - Horkovod DN 250mm 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J102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J103</f>
        <v>0</v>
      </c>
      <c r="K57" s="154"/>
    </row>
    <row r="58" spans="2:47" s="8" customFormat="1" ht="19.95" customHeight="1">
      <c r="B58" s="155"/>
      <c r="C58" s="156"/>
      <c r="D58" s="157" t="s">
        <v>119</v>
      </c>
      <c r="E58" s="158"/>
      <c r="F58" s="158"/>
      <c r="G58" s="158"/>
      <c r="H58" s="158"/>
      <c r="I58" s="159"/>
      <c r="J58" s="160">
        <f>J104</f>
        <v>0</v>
      </c>
      <c r="K58" s="161"/>
    </row>
    <row r="59" spans="2:47" s="8" customFormat="1" ht="14.85" customHeight="1">
      <c r="B59" s="155"/>
      <c r="C59" s="156"/>
      <c r="D59" s="157" t="s">
        <v>120</v>
      </c>
      <c r="E59" s="158"/>
      <c r="F59" s="158"/>
      <c r="G59" s="158"/>
      <c r="H59" s="158"/>
      <c r="I59" s="159"/>
      <c r="J59" s="160">
        <f>J105</f>
        <v>0</v>
      </c>
      <c r="K59" s="161"/>
    </row>
    <row r="60" spans="2:47" s="8" customFormat="1" ht="14.85" customHeight="1">
      <c r="B60" s="155"/>
      <c r="C60" s="156"/>
      <c r="D60" s="157" t="s">
        <v>121</v>
      </c>
      <c r="E60" s="158"/>
      <c r="F60" s="158"/>
      <c r="G60" s="158"/>
      <c r="H60" s="158"/>
      <c r="I60" s="159"/>
      <c r="J60" s="160">
        <f>J113</f>
        <v>0</v>
      </c>
      <c r="K60" s="161"/>
    </row>
    <row r="61" spans="2:47" s="8" customFormat="1" ht="14.85" customHeight="1">
      <c r="B61" s="155"/>
      <c r="C61" s="156"/>
      <c r="D61" s="157" t="s">
        <v>122</v>
      </c>
      <c r="E61" s="158"/>
      <c r="F61" s="158"/>
      <c r="G61" s="158"/>
      <c r="H61" s="158"/>
      <c r="I61" s="159"/>
      <c r="J61" s="160">
        <f>J117</f>
        <v>0</v>
      </c>
      <c r="K61" s="161"/>
    </row>
    <row r="62" spans="2:47" s="8" customFormat="1" ht="14.85" customHeight="1">
      <c r="B62" s="155"/>
      <c r="C62" s="156"/>
      <c r="D62" s="157" t="s">
        <v>123</v>
      </c>
      <c r="E62" s="158"/>
      <c r="F62" s="158"/>
      <c r="G62" s="158"/>
      <c r="H62" s="158"/>
      <c r="I62" s="159"/>
      <c r="J62" s="160">
        <f>J141</f>
        <v>0</v>
      </c>
      <c r="K62" s="161"/>
    </row>
    <row r="63" spans="2:47" s="8" customFormat="1" ht="14.85" customHeight="1">
      <c r="B63" s="155"/>
      <c r="C63" s="156"/>
      <c r="D63" s="157" t="s">
        <v>124</v>
      </c>
      <c r="E63" s="158"/>
      <c r="F63" s="158"/>
      <c r="G63" s="158"/>
      <c r="H63" s="158"/>
      <c r="I63" s="159"/>
      <c r="J63" s="160">
        <f>J146</f>
        <v>0</v>
      </c>
      <c r="K63" s="161"/>
    </row>
    <row r="64" spans="2:47" s="8" customFormat="1" ht="19.95" customHeight="1">
      <c r="B64" s="155"/>
      <c r="C64" s="156"/>
      <c r="D64" s="157" t="s">
        <v>125</v>
      </c>
      <c r="E64" s="158"/>
      <c r="F64" s="158"/>
      <c r="G64" s="158"/>
      <c r="H64" s="158"/>
      <c r="I64" s="159"/>
      <c r="J64" s="160">
        <f>J154</f>
        <v>0</v>
      </c>
      <c r="K64" s="161"/>
    </row>
    <row r="65" spans="2:11" s="8" customFormat="1" ht="19.95" customHeight="1">
      <c r="B65" s="155"/>
      <c r="C65" s="156"/>
      <c r="D65" s="157" t="s">
        <v>126</v>
      </c>
      <c r="E65" s="158"/>
      <c r="F65" s="158"/>
      <c r="G65" s="158"/>
      <c r="H65" s="158"/>
      <c r="I65" s="159"/>
      <c r="J65" s="160">
        <f>J156</f>
        <v>0</v>
      </c>
      <c r="K65" s="161"/>
    </row>
    <row r="66" spans="2:11" s="8" customFormat="1" ht="19.95" customHeight="1">
      <c r="B66" s="155"/>
      <c r="C66" s="156"/>
      <c r="D66" s="157" t="s">
        <v>127</v>
      </c>
      <c r="E66" s="158"/>
      <c r="F66" s="158"/>
      <c r="G66" s="158"/>
      <c r="H66" s="158"/>
      <c r="I66" s="159"/>
      <c r="J66" s="160">
        <f>J158</f>
        <v>0</v>
      </c>
      <c r="K66" s="161"/>
    </row>
    <row r="67" spans="2:11" s="8" customFormat="1" ht="19.95" customHeight="1">
      <c r="B67" s="155"/>
      <c r="C67" s="156"/>
      <c r="D67" s="157" t="s">
        <v>128</v>
      </c>
      <c r="E67" s="158"/>
      <c r="F67" s="158"/>
      <c r="G67" s="158"/>
      <c r="H67" s="158"/>
      <c r="I67" s="159"/>
      <c r="J67" s="160">
        <f>J167</f>
        <v>0</v>
      </c>
      <c r="K67" s="161"/>
    </row>
    <row r="68" spans="2:11" s="8" customFormat="1" ht="19.95" customHeight="1">
      <c r="B68" s="155"/>
      <c r="C68" s="156"/>
      <c r="D68" s="157" t="s">
        <v>129</v>
      </c>
      <c r="E68" s="158"/>
      <c r="F68" s="158"/>
      <c r="G68" s="158"/>
      <c r="H68" s="158"/>
      <c r="I68" s="159"/>
      <c r="J68" s="160">
        <f>J169</f>
        <v>0</v>
      </c>
      <c r="K68" s="161"/>
    </row>
    <row r="69" spans="2:11" s="8" customFormat="1" ht="19.95" customHeight="1">
      <c r="B69" s="155"/>
      <c r="C69" s="156"/>
      <c r="D69" s="157" t="s">
        <v>130</v>
      </c>
      <c r="E69" s="158"/>
      <c r="F69" s="158"/>
      <c r="G69" s="158"/>
      <c r="H69" s="158"/>
      <c r="I69" s="159"/>
      <c r="J69" s="160">
        <f>J177</f>
        <v>0</v>
      </c>
      <c r="K69" s="161"/>
    </row>
    <row r="70" spans="2:11" s="8" customFormat="1" ht="14.85" customHeight="1">
      <c r="B70" s="155"/>
      <c r="C70" s="156"/>
      <c r="D70" s="157" t="s">
        <v>131</v>
      </c>
      <c r="E70" s="158"/>
      <c r="F70" s="158"/>
      <c r="G70" s="158"/>
      <c r="H70" s="158"/>
      <c r="I70" s="159"/>
      <c r="J70" s="160">
        <f>J178</f>
        <v>0</v>
      </c>
      <c r="K70" s="161"/>
    </row>
    <row r="71" spans="2:11" s="8" customFormat="1" ht="14.85" customHeight="1">
      <c r="B71" s="155"/>
      <c r="C71" s="156"/>
      <c r="D71" s="157" t="s">
        <v>132</v>
      </c>
      <c r="E71" s="158"/>
      <c r="F71" s="158"/>
      <c r="G71" s="158"/>
      <c r="H71" s="158"/>
      <c r="I71" s="159"/>
      <c r="J71" s="160">
        <f>J184</f>
        <v>0</v>
      </c>
      <c r="K71" s="161"/>
    </row>
    <row r="72" spans="2:11" s="8" customFormat="1" ht="14.85" customHeight="1">
      <c r="B72" s="155"/>
      <c r="C72" s="156"/>
      <c r="D72" s="157" t="s">
        <v>133</v>
      </c>
      <c r="E72" s="158"/>
      <c r="F72" s="158"/>
      <c r="G72" s="158"/>
      <c r="H72" s="158"/>
      <c r="I72" s="159"/>
      <c r="J72" s="160">
        <f>J194</f>
        <v>0</v>
      </c>
      <c r="K72" s="161"/>
    </row>
    <row r="73" spans="2:11" s="8" customFormat="1" ht="14.85" customHeight="1">
      <c r="B73" s="155"/>
      <c r="C73" s="156"/>
      <c r="D73" s="157" t="s">
        <v>134</v>
      </c>
      <c r="E73" s="158"/>
      <c r="F73" s="158"/>
      <c r="G73" s="158"/>
      <c r="H73" s="158"/>
      <c r="I73" s="159"/>
      <c r="J73" s="160">
        <f>J209</f>
        <v>0</v>
      </c>
      <c r="K73" s="161"/>
    </row>
    <row r="74" spans="2:11" s="7" customFormat="1" ht="24.9" customHeight="1">
      <c r="B74" s="148"/>
      <c r="C74" s="149"/>
      <c r="D74" s="150" t="s">
        <v>135</v>
      </c>
      <c r="E74" s="151"/>
      <c r="F74" s="151"/>
      <c r="G74" s="151"/>
      <c r="H74" s="151"/>
      <c r="I74" s="152"/>
      <c r="J74" s="153">
        <f>J224</f>
        <v>0</v>
      </c>
      <c r="K74" s="154"/>
    </row>
    <row r="75" spans="2:11" s="8" customFormat="1" ht="19.95" customHeight="1">
      <c r="B75" s="155"/>
      <c r="C75" s="156"/>
      <c r="D75" s="157" t="s">
        <v>136</v>
      </c>
      <c r="E75" s="158"/>
      <c r="F75" s="158"/>
      <c r="G75" s="158"/>
      <c r="H75" s="158"/>
      <c r="I75" s="159"/>
      <c r="J75" s="160">
        <f>J225</f>
        <v>0</v>
      </c>
      <c r="K75" s="161"/>
    </row>
    <row r="76" spans="2:11" s="8" customFormat="1" ht="19.95" customHeight="1">
      <c r="B76" s="155"/>
      <c r="C76" s="156"/>
      <c r="D76" s="157" t="s">
        <v>137</v>
      </c>
      <c r="E76" s="158"/>
      <c r="F76" s="158"/>
      <c r="G76" s="158"/>
      <c r="H76" s="158"/>
      <c r="I76" s="159"/>
      <c r="J76" s="160">
        <f>J234</f>
        <v>0</v>
      </c>
      <c r="K76" s="161"/>
    </row>
    <row r="77" spans="2:11" s="8" customFormat="1" ht="19.95" customHeight="1">
      <c r="B77" s="155"/>
      <c r="C77" s="156"/>
      <c r="D77" s="157" t="s">
        <v>138</v>
      </c>
      <c r="E77" s="158"/>
      <c r="F77" s="158"/>
      <c r="G77" s="158"/>
      <c r="H77" s="158"/>
      <c r="I77" s="159"/>
      <c r="J77" s="160">
        <f>J313</f>
        <v>0</v>
      </c>
      <c r="K77" s="161"/>
    </row>
    <row r="78" spans="2:11" s="8" customFormat="1" ht="19.95" customHeight="1">
      <c r="B78" s="155"/>
      <c r="C78" s="156"/>
      <c r="D78" s="157" t="s">
        <v>139</v>
      </c>
      <c r="E78" s="158"/>
      <c r="F78" s="158"/>
      <c r="G78" s="158"/>
      <c r="H78" s="158"/>
      <c r="I78" s="159"/>
      <c r="J78" s="160">
        <f>J316</f>
        <v>0</v>
      </c>
      <c r="K78" s="161"/>
    </row>
    <row r="79" spans="2:11" s="8" customFormat="1" ht="19.95" customHeight="1">
      <c r="B79" s="155"/>
      <c r="C79" s="156"/>
      <c r="D79" s="157" t="s">
        <v>140</v>
      </c>
      <c r="E79" s="158"/>
      <c r="F79" s="158"/>
      <c r="G79" s="158"/>
      <c r="H79" s="158"/>
      <c r="I79" s="159"/>
      <c r="J79" s="160">
        <f>J328</f>
        <v>0</v>
      </c>
      <c r="K79" s="161"/>
    </row>
    <row r="80" spans="2:11" s="8" customFormat="1" ht="19.95" customHeight="1">
      <c r="B80" s="155"/>
      <c r="C80" s="156"/>
      <c r="D80" s="157" t="s">
        <v>141</v>
      </c>
      <c r="E80" s="158"/>
      <c r="F80" s="158"/>
      <c r="G80" s="158"/>
      <c r="H80" s="158"/>
      <c r="I80" s="159"/>
      <c r="J80" s="160">
        <f>J341</f>
        <v>0</v>
      </c>
      <c r="K80" s="161"/>
    </row>
    <row r="81" spans="2:12" s="8" customFormat="1" ht="19.95" customHeight="1">
      <c r="B81" s="155"/>
      <c r="C81" s="156"/>
      <c r="D81" s="157" t="s">
        <v>142</v>
      </c>
      <c r="E81" s="158"/>
      <c r="F81" s="158"/>
      <c r="G81" s="158"/>
      <c r="H81" s="158"/>
      <c r="I81" s="159"/>
      <c r="J81" s="160">
        <f>J346</f>
        <v>0</v>
      </c>
      <c r="K81" s="161"/>
    </row>
    <row r="82" spans="2:12" s="7" customFormat="1" ht="24.9" customHeight="1">
      <c r="B82" s="148"/>
      <c r="C82" s="149"/>
      <c r="D82" s="150" t="s">
        <v>143</v>
      </c>
      <c r="E82" s="151"/>
      <c r="F82" s="151"/>
      <c r="G82" s="151"/>
      <c r="H82" s="151"/>
      <c r="I82" s="152"/>
      <c r="J82" s="153">
        <f>J353</f>
        <v>0</v>
      </c>
      <c r="K82" s="154"/>
    </row>
    <row r="83" spans="2:12" s="1" customFormat="1" ht="21.75" customHeight="1">
      <c r="B83" s="40"/>
      <c r="C83" s="41"/>
      <c r="D83" s="41"/>
      <c r="E83" s="41"/>
      <c r="F83" s="41"/>
      <c r="G83" s="41"/>
      <c r="H83" s="41"/>
      <c r="I83" s="117"/>
      <c r="J83" s="41"/>
      <c r="K83" s="44"/>
    </row>
    <row r="84" spans="2:12" s="1" customFormat="1" ht="6.9" customHeight="1">
      <c r="B84" s="55"/>
      <c r="C84" s="56"/>
      <c r="D84" s="56"/>
      <c r="E84" s="56"/>
      <c r="F84" s="56"/>
      <c r="G84" s="56"/>
      <c r="H84" s="56"/>
      <c r="I84" s="138"/>
      <c r="J84" s="56"/>
      <c r="K84" s="57"/>
    </row>
    <row r="88" spans="2:12" s="1" customFormat="1" ht="6.9" customHeight="1">
      <c r="B88" s="58"/>
      <c r="C88" s="59"/>
      <c r="D88" s="59"/>
      <c r="E88" s="59"/>
      <c r="F88" s="59"/>
      <c r="G88" s="59"/>
      <c r="H88" s="59"/>
      <c r="I88" s="141"/>
      <c r="J88" s="59"/>
      <c r="K88" s="59"/>
      <c r="L88" s="60"/>
    </row>
    <row r="89" spans="2:12" s="1" customFormat="1" ht="36.9" customHeight="1">
      <c r="B89" s="40"/>
      <c r="C89" s="61" t="s">
        <v>144</v>
      </c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6.9" customHeight="1">
      <c r="B90" s="40"/>
      <c r="C90" s="62"/>
      <c r="D90" s="62"/>
      <c r="E90" s="62"/>
      <c r="F90" s="62"/>
      <c r="G90" s="62"/>
      <c r="H90" s="62"/>
      <c r="I90" s="162"/>
      <c r="J90" s="62"/>
      <c r="K90" s="62"/>
      <c r="L90" s="60"/>
    </row>
    <row r="91" spans="2:12" s="1" customFormat="1" ht="14.4" customHeight="1">
      <c r="B91" s="40"/>
      <c r="C91" s="64" t="s">
        <v>18</v>
      </c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16.5" customHeight="1">
      <c r="B92" s="40"/>
      <c r="C92" s="62"/>
      <c r="D92" s="62"/>
      <c r="E92" s="384" t="str">
        <f>E7</f>
        <v>Nymburk - přestavba parovodu</v>
      </c>
      <c r="F92" s="385"/>
      <c r="G92" s="385"/>
      <c r="H92" s="385"/>
      <c r="I92" s="162"/>
      <c r="J92" s="62"/>
      <c r="K92" s="62"/>
      <c r="L92" s="60"/>
    </row>
    <row r="93" spans="2:12" s="1" customFormat="1" ht="14.4" customHeight="1">
      <c r="B93" s="40"/>
      <c r="C93" s="64" t="s">
        <v>110</v>
      </c>
      <c r="D93" s="62"/>
      <c r="E93" s="62"/>
      <c r="F93" s="62"/>
      <c r="G93" s="62"/>
      <c r="H93" s="62"/>
      <c r="I93" s="162"/>
      <c r="J93" s="62"/>
      <c r="K93" s="62"/>
      <c r="L93" s="60"/>
    </row>
    <row r="94" spans="2:12" s="1" customFormat="1" ht="17.25" customHeight="1">
      <c r="B94" s="40"/>
      <c r="C94" s="62"/>
      <c r="D94" s="62"/>
      <c r="E94" s="351" t="str">
        <f>E9</f>
        <v xml:space="preserve">01 - Horkovod DN 250mm </v>
      </c>
      <c r="F94" s="386"/>
      <c r="G94" s="386"/>
      <c r="H94" s="386"/>
      <c r="I94" s="162"/>
      <c r="J94" s="62"/>
      <c r="K94" s="62"/>
      <c r="L94" s="60"/>
    </row>
    <row r="95" spans="2:12" s="1" customFormat="1" ht="6.9" customHeight="1">
      <c r="B95" s="40"/>
      <c r="C95" s="62"/>
      <c r="D95" s="62"/>
      <c r="E95" s="62"/>
      <c r="F95" s="62"/>
      <c r="G95" s="62"/>
      <c r="H95" s="62"/>
      <c r="I95" s="162"/>
      <c r="J95" s="62"/>
      <c r="K95" s="62"/>
      <c r="L95" s="60"/>
    </row>
    <row r="96" spans="2:12" s="1" customFormat="1" ht="18" customHeight="1">
      <c r="B96" s="40"/>
      <c r="C96" s="64" t="s">
        <v>23</v>
      </c>
      <c r="D96" s="62"/>
      <c r="E96" s="62"/>
      <c r="F96" s="163" t="str">
        <f>F12</f>
        <v>Nymburg</v>
      </c>
      <c r="G96" s="62"/>
      <c r="H96" s="62"/>
      <c r="I96" s="164" t="s">
        <v>25</v>
      </c>
      <c r="J96" s="72" t="str">
        <f>IF(J12="","",J12)</f>
        <v>15.5.2017</v>
      </c>
      <c r="K96" s="62"/>
      <c r="L96" s="60"/>
    </row>
    <row r="97" spans="2:65" s="1" customFormat="1" ht="6.9" customHeight="1">
      <c r="B97" s="40"/>
      <c r="C97" s="62"/>
      <c r="D97" s="62"/>
      <c r="E97" s="62"/>
      <c r="F97" s="62"/>
      <c r="G97" s="62"/>
      <c r="H97" s="62"/>
      <c r="I97" s="162"/>
      <c r="J97" s="62"/>
      <c r="K97" s="62"/>
      <c r="L97" s="60"/>
    </row>
    <row r="98" spans="2:65" s="1" customFormat="1" ht="13.2">
      <c r="B98" s="40"/>
      <c r="C98" s="64" t="s">
        <v>27</v>
      </c>
      <c r="D98" s="62"/>
      <c r="E98" s="62"/>
      <c r="F98" s="163" t="str">
        <f>E15</f>
        <v xml:space="preserve"> </v>
      </c>
      <c r="G98" s="62"/>
      <c r="H98" s="62"/>
      <c r="I98" s="164" t="s">
        <v>33</v>
      </c>
      <c r="J98" s="163" t="str">
        <f>E21</f>
        <v>JOBI ENERGO s.r.o.</v>
      </c>
      <c r="K98" s="62"/>
      <c r="L98" s="60"/>
    </row>
    <row r="99" spans="2:65" s="1" customFormat="1" ht="14.4" customHeight="1">
      <c r="B99" s="40"/>
      <c r="C99" s="64" t="s">
        <v>31</v>
      </c>
      <c r="D99" s="62"/>
      <c r="E99" s="62"/>
      <c r="F99" s="163" t="str">
        <f>IF(E18="","",E18)</f>
        <v/>
      </c>
      <c r="G99" s="62"/>
      <c r="H99" s="62"/>
      <c r="I99" s="162"/>
      <c r="J99" s="62"/>
      <c r="K99" s="62"/>
      <c r="L99" s="60"/>
    </row>
    <row r="100" spans="2:65" s="1" customFormat="1" ht="10.35" customHeight="1">
      <c r="B100" s="40"/>
      <c r="C100" s="62"/>
      <c r="D100" s="62"/>
      <c r="E100" s="62"/>
      <c r="F100" s="62"/>
      <c r="G100" s="62"/>
      <c r="H100" s="62"/>
      <c r="I100" s="162"/>
      <c r="J100" s="62"/>
      <c r="K100" s="62"/>
      <c r="L100" s="60"/>
    </row>
    <row r="101" spans="2:65" s="9" customFormat="1" ht="29.25" customHeight="1">
      <c r="B101" s="165"/>
      <c r="C101" s="166" t="s">
        <v>145</v>
      </c>
      <c r="D101" s="167" t="s">
        <v>57</v>
      </c>
      <c r="E101" s="167" t="s">
        <v>53</v>
      </c>
      <c r="F101" s="167" t="s">
        <v>146</v>
      </c>
      <c r="G101" s="167" t="s">
        <v>147</v>
      </c>
      <c r="H101" s="167" t="s">
        <v>148</v>
      </c>
      <c r="I101" s="168" t="s">
        <v>149</v>
      </c>
      <c r="J101" s="167" t="s">
        <v>115</v>
      </c>
      <c r="K101" s="169" t="s">
        <v>150</v>
      </c>
      <c r="L101" s="170"/>
      <c r="M101" s="80" t="s">
        <v>151</v>
      </c>
      <c r="N101" s="81" t="s">
        <v>42</v>
      </c>
      <c r="O101" s="81" t="s">
        <v>152</v>
      </c>
      <c r="P101" s="81" t="s">
        <v>153</v>
      </c>
      <c r="Q101" s="81" t="s">
        <v>154</v>
      </c>
      <c r="R101" s="81" t="s">
        <v>155</v>
      </c>
      <c r="S101" s="81" t="s">
        <v>156</v>
      </c>
      <c r="T101" s="82" t="s">
        <v>157</v>
      </c>
    </row>
    <row r="102" spans="2:65" s="1" customFormat="1" ht="29.25" customHeight="1">
      <c r="B102" s="40"/>
      <c r="C102" s="86" t="s">
        <v>116</v>
      </c>
      <c r="D102" s="62"/>
      <c r="E102" s="62"/>
      <c r="F102" s="62"/>
      <c r="G102" s="62"/>
      <c r="H102" s="62"/>
      <c r="I102" s="162"/>
      <c r="J102" s="171">
        <f>BK102</f>
        <v>0</v>
      </c>
      <c r="K102" s="62"/>
      <c r="L102" s="60"/>
      <c r="M102" s="83"/>
      <c r="N102" s="84"/>
      <c r="O102" s="84"/>
      <c r="P102" s="172">
        <f>P103+P224+P353</f>
        <v>0</v>
      </c>
      <c r="Q102" s="84"/>
      <c r="R102" s="172">
        <f>R103+R224+R353</f>
        <v>2831.1498777054999</v>
      </c>
      <c r="S102" s="84"/>
      <c r="T102" s="173">
        <f>T103+T224+T353</f>
        <v>415.03990189999996</v>
      </c>
      <c r="AT102" s="23" t="s">
        <v>71</v>
      </c>
      <c r="AU102" s="23" t="s">
        <v>117</v>
      </c>
      <c r="BK102" s="174">
        <f>BK103+BK224+BK353</f>
        <v>0</v>
      </c>
    </row>
    <row r="103" spans="2:65" s="10" customFormat="1" ht="37.35" customHeight="1">
      <c r="B103" s="175"/>
      <c r="C103" s="176"/>
      <c r="D103" s="177" t="s">
        <v>71</v>
      </c>
      <c r="E103" s="178" t="s">
        <v>158</v>
      </c>
      <c r="F103" s="178" t="s">
        <v>159</v>
      </c>
      <c r="G103" s="176"/>
      <c r="H103" s="176"/>
      <c r="I103" s="179"/>
      <c r="J103" s="180">
        <f>BK103</f>
        <v>0</v>
      </c>
      <c r="K103" s="176"/>
      <c r="L103" s="181"/>
      <c r="M103" s="182"/>
      <c r="N103" s="183"/>
      <c r="O103" s="183"/>
      <c r="P103" s="184">
        <f>P104+P154+P156+P158+P167+P169+P177</f>
        <v>0</v>
      </c>
      <c r="Q103" s="183"/>
      <c r="R103" s="184">
        <f>R104+R154+R156+R158+R167+R169+R177</f>
        <v>2806.2408732979998</v>
      </c>
      <c r="S103" s="183"/>
      <c r="T103" s="185">
        <f>T104+T154+T156+T158+T167+T169+T177</f>
        <v>415.03990189999996</v>
      </c>
      <c r="AR103" s="186" t="s">
        <v>80</v>
      </c>
      <c r="AT103" s="187" t="s">
        <v>71</v>
      </c>
      <c r="AU103" s="187" t="s">
        <v>72</v>
      </c>
      <c r="AY103" s="186" t="s">
        <v>160</v>
      </c>
      <c r="BK103" s="188">
        <f>BK104+BK154+BK156+BK158+BK167+BK169+BK177</f>
        <v>0</v>
      </c>
    </row>
    <row r="104" spans="2:65" s="10" customFormat="1" ht="19.95" customHeight="1">
      <c r="B104" s="175"/>
      <c r="C104" s="176"/>
      <c r="D104" s="177" t="s">
        <v>71</v>
      </c>
      <c r="E104" s="189" t="s">
        <v>80</v>
      </c>
      <c r="F104" s="189" t="s">
        <v>161</v>
      </c>
      <c r="G104" s="176"/>
      <c r="H104" s="176"/>
      <c r="I104" s="179"/>
      <c r="J104" s="190">
        <f>BK104</f>
        <v>0</v>
      </c>
      <c r="K104" s="176"/>
      <c r="L104" s="181"/>
      <c r="M104" s="182"/>
      <c r="N104" s="183"/>
      <c r="O104" s="183"/>
      <c r="P104" s="184">
        <f>P105+P113+P117+P141+P146</f>
        <v>0</v>
      </c>
      <c r="Q104" s="183"/>
      <c r="R104" s="184">
        <f>R105+R113+R117+R141+R146</f>
        <v>1380.7629629999999</v>
      </c>
      <c r="S104" s="183"/>
      <c r="T104" s="185">
        <f>T105+T113+T117+T141+T146</f>
        <v>0</v>
      </c>
      <c r="AR104" s="186" t="s">
        <v>80</v>
      </c>
      <c r="AT104" s="187" t="s">
        <v>71</v>
      </c>
      <c r="AU104" s="187" t="s">
        <v>80</v>
      </c>
      <c r="AY104" s="186" t="s">
        <v>160</v>
      </c>
      <c r="BK104" s="188">
        <f>BK105+BK113+BK117+BK141+BK146</f>
        <v>0</v>
      </c>
    </row>
    <row r="105" spans="2:65" s="10" customFormat="1" ht="14.85" customHeight="1">
      <c r="B105" s="175"/>
      <c r="C105" s="176"/>
      <c r="D105" s="191" t="s">
        <v>71</v>
      </c>
      <c r="E105" s="192" t="s">
        <v>162</v>
      </c>
      <c r="F105" s="192" t="s">
        <v>163</v>
      </c>
      <c r="G105" s="176"/>
      <c r="H105" s="176"/>
      <c r="I105" s="179"/>
      <c r="J105" s="193">
        <f>BK105</f>
        <v>0</v>
      </c>
      <c r="K105" s="176"/>
      <c r="L105" s="181"/>
      <c r="M105" s="182"/>
      <c r="N105" s="183"/>
      <c r="O105" s="183"/>
      <c r="P105" s="184">
        <f>SUM(P106:P112)</f>
        <v>0</v>
      </c>
      <c r="Q105" s="183"/>
      <c r="R105" s="184">
        <f>SUM(R106:R112)</f>
        <v>0</v>
      </c>
      <c r="S105" s="183"/>
      <c r="T105" s="185">
        <f>SUM(T106:T112)</f>
        <v>0</v>
      </c>
      <c r="AR105" s="186" t="s">
        <v>80</v>
      </c>
      <c r="AT105" s="187" t="s">
        <v>71</v>
      </c>
      <c r="AU105" s="187" t="s">
        <v>82</v>
      </c>
      <c r="AY105" s="186" t="s">
        <v>160</v>
      </c>
      <c r="BK105" s="188">
        <f>SUM(BK106:BK112)</f>
        <v>0</v>
      </c>
    </row>
    <row r="106" spans="2:65" s="1" customFormat="1" ht="16.5" customHeight="1">
      <c r="B106" s="40"/>
      <c r="C106" s="194" t="s">
        <v>80</v>
      </c>
      <c r="D106" s="194" t="s">
        <v>164</v>
      </c>
      <c r="E106" s="195" t="s">
        <v>165</v>
      </c>
      <c r="F106" s="196" t="s">
        <v>166</v>
      </c>
      <c r="G106" s="197" t="s">
        <v>167</v>
      </c>
      <c r="H106" s="198">
        <v>72</v>
      </c>
      <c r="I106" s="199"/>
      <c r="J106" s="200">
        <f>ROUND(I106*H106,2)</f>
        <v>0</v>
      </c>
      <c r="K106" s="196" t="s">
        <v>168</v>
      </c>
      <c r="L106" s="60"/>
      <c r="M106" s="201" t="s">
        <v>21</v>
      </c>
      <c r="N106" s="202" t="s">
        <v>43</v>
      </c>
      <c r="O106" s="41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3" t="s">
        <v>169</v>
      </c>
      <c r="AT106" s="23" t="s">
        <v>164</v>
      </c>
      <c r="AU106" s="23" t="s">
        <v>170</v>
      </c>
      <c r="AY106" s="23" t="s">
        <v>160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3" t="s">
        <v>80</v>
      </c>
      <c r="BK106" s="205">
        <f>ROUND(I106*H106,2)</f>
        <v>0</v>
      </c>
      <c r="BL106" s="23" t="s">
        <v>169</v>
      </c>
      <c r="BM106" s="23" t="s">
        <v>82</v>
      </c>
    </row>
    <row r="107" spans="2:65" s="1" customFormat="1" ht="24">
      <c r="B107" s="40"/>
      <c r="C107" s="62"/>
      <c r="D107" s="206" t="s">
        <v>171</v>
      </c>
      <c r="E107" s="62"/>
      <c r="F107" s="207" t="s">
        <v>172</v>
      </c>
      <c r="G107" s="62"/>
      <c r="H107" s="62"/>
      <c r="I107" s="162"/>
      <c r="J107" s="62"/>
      <c r="K107" s="62"/>
      <c r="L107" s="60"/>
      <c r="M107" s="208"/>
      <c r="N107" s="41"/>
      <c r="O107" s="41"/>
      <c r="P107" s="41"/>
      <c r="Q107" s="41"/>
      <c r="R107" s="41"/>
      <c r="S107" s="41"/>
      <c r="T107" s="77"/>
      <c r="AT107" s="23" t="s">
        <v>171</v>
      </c>
      <c r="AU107" s="23" t="s">
        <v>170</v>
      </c>
    </row>
    <row r="108" spans="2:65" s="11" customFormat="1">
      <c r="B108" s="209"/>
      <c r="C108" s="210"/>
      <c r="D108" s="206" t="s">
        <v>173</v>
      </c>
      <c r="E108" s="211" t="s">
        <v>21</v>
      </c>
      <c r="F108" s="212" t="s">
        <v>174</v>
      </c>
      <c r="G108" s="210"/>
      <c r="H108" s="213">
        <v>72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173</v>
      </c>
      <c r="AU108" s="219" t="s">
        <v>170</v>
      </c>
      <c r="AV108" s="11" t="s">
        <v>82</v>
      </c>
      <c r="AW108" s="11" t="s">
        <v>35</v>
      </c>
      <c r="AX108" s="11" t="s">
        <v>72</v>
      </c>
      <c r="AY108" s="219" t="s">
        <v>160</v>
      </c>
    </row>
    <row r="109" spans="2:65" s="12" customFormat="1">
      <c r="B109" s="220"/>
      <c r="C109" s="221"/>
      <c r="D109" s="222" t="s">
        <v>173</v>
      </c>
      <c r="E109" s="223" t="s">
        <v>21</v>
      </c>
      <c r="F109" s="224" t="s">
        <v>175</v>
      </c>
      <c r="G109" s="221"/>
      <c r="H109" s="225">
        <v>72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173</v>
      </c>
      <c r="AU109" s="231" t="s">
        <v>170</v>
      </c>
      <c r="AV109" s="12" t="s">
        <v>169</v>
      </c>
      <c r="AW109" s="12" t="s">
        <v>35</v>
      </c>
      <c r="AX109" s="12" t="s">
        <v>80</v>
      </c>
      <c r="AY109" s="231" t="s">
        <v>160</v>
      </c>
    </row>
    <row r="110" spans="2:65" s="1" customFormat="1" ht="16.5" customHeight="1">
      <c r="B110" s="40"/>
      <c r="C110" s="194" t="s">
        <v>82</v>
      </c>
      <c r="D110" s="194" t="s">
        <v>164</v>
      </c>
      <c r="E110" s="195" t="s">
        <v>176</v>
      </c>
      <c r="F110" s="196" t="s">
        <v>177</v>
      </c>
      <c r="G110" s="197" t="s">
        <v>167</v>
      </c>
      <c r="H110" s="198">
        <v>72</v>
      </c>
      <c r="I110" s="199"/>
      <c r="J110" s="200">
        <f>ROUND(I110*H110,2)</f>
        <v>0</v>
      </c>
      <c r="K110" s="196" t="s">
        <v>168</v>
      </c>
      <c r="L110" s="60"/>
      <c r="M110" s="201" t="s">
        <v>21</v>
      </c>
      <c r="N110" s="202" t="s">
        <v>43</v>
      </c>
      <c r="O110" s="41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3" t="s">
        <v>169</v>
      </c>
      <c r="AT110" s="23" t="s">
        <v>164</v>
      </c>
      <c r="AU110" s="23" t="s">
        <v>170</v>
      </c>
      <c r="AY110" s="23" t="s">
        <v>160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3" t="s">
        <v>80</v>
      </c>
      <c r="BK110" s="205">
        <f>ROUND(I110*H110,2)</f>
        <v>0</v>
      </c>
      <c r="BL110" s="23" t="s">
        <v>169</v>
      </c>
      <c r="BM110" s="23" t="s">
        <v>169</v>
      </c>
    </row>
    <row r="111" spans="2:65" s="1" customFormat="1" ht="16.5" customHeight="1">
      <c r="B111" s="40"/>
      <c r="C111" s="194" t="s">
        <v>170</v>
      </c>
      <c r="D111" s="194" t="s">
        <v>164</v>
      </c>
      <c r="E111" s="195" t="s">
        <v>178</v>
      </c>
      <c r="F111" s="196" t="s">
        <v>179</v>
      </c>
      <c r="G111" s="197" t="s">
        <v>167</v>
      </c>
      <c r="H111" s="198">
        <v>1555</v>
      </c>
      <c r="I111" s="199"/>
      <c r="J111" s="200">
        <f>ROUND(I111*H111,2)</f>
        <v>0</v>
      </c>
      <c r="K111" s="196" t="s">
        <v>168</v>
      </c>
      <c r="L111" s="60"/>
      <c r="M111" s="201" t="s">
        <v>21</v>
      </c>
      <c r="N111" s="202" t="s">
        <v>43</v>
      </c>
      <c r="O111" s="41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3" t="s">
        <v>169</v>
      </c>
      <c r="AT111" s="23" t="s">
        <v>164</v>
      </c>
      <c r="AU111" s="23" t="s">
        <v>170</v>
      </c>
      <c r="AY111" s="23" t="s">
        <v>160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3" t="s">
        <v>80</v>
      </c>
      <c r="BK111" s="205">
        <f>ROUND(I111*H111,2)</f>
        <v>0</v>
      </c>
      <c r="BL111" s="23" t="s">
        <v>169</v>
      </c>
      <c r="BM111" s="23" t="s">
        <v>180</v>
      </c>
    </row>
    <row r="112" spans="2:65" s="1" customFormat="1" ht="16.5" customHeight="1">
      <c r="B112" s="40"/>
      <c r="C112" s="194" t="s">
        <v>169</v>
      </c>
      <c r="D112" s="194" t="s">
        <v>164</v>
      </c>
      <c r="E112" s="195" t="s">
        <v>181</v>
      </c>
      <c r="F112" s="196" t="s">
        <v>182</v>
      </c>
      <c r="G112" s="197" t="s">
        <v>167</v>
      </c>
      <c r="H112" s="198">
        <v>1555</v>
      </c>
      <c r="I112" s="199"/>
      <c r="J112" s="200">
        <f>ROUND(I112*H112,2)</f>
        <v>0</v>
      </c>
      <c r="K112" s="196" t="s">
        <v>168</v>
      </c>
      <c r="L112" s="60"/>
      <c r="M112" s="201" t="s">
        <v>21</v>
      </c>
      <c r="N112" s="202" t="s">
        <v>43</v>
      </c>
      <c r="O112" s="41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3" t="s">
        <v>169</v>
      </c>
      <c r="AT112" s="23" t="s">
        <v>164</v>
      </c>
      <c r="AU112" s="23" t="s">
        <v>170</v>
      </c>
      <c r="AY112" s="23" t="s">
        <v>160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3" t="s">
        <v>80</v>
      </c>
      <c r="BK112" s="205">
        <f>ROUND(I112*H112,2)</f>
        <v>0</v>
      </c>
      <c r="BL112" s="23" t="s">
        <v>169</v>
      </c>
      <c r="BM112" s="23" t="s">
        <v>183</v>
      </c>
    </row>
    <row r="113" spans="2:65" s="10" customFormat="1" ht="22.35" customHeight="1">
      <c r="B113" s="175"/>
      <c r="C113" s="176"/>
      <c r="D113" s="191" t="s">
        <v>71</v>
      </c>
      <c r="E113" s="192" t="s">
        <v>184</v>
      </c>
      <c r="F113" s="192" t="s">
        <v>185</v>
      </c>
      <c r="G113" s="176"/>
      <c r="H113" s="176"/>
      <c r="I113" s="179"/>
      <c r="J113" s="193">
        <f>BK113</f>
        <v>0</v>
      </c>
      <c r="K113" s="176"/>
      <c r="L113" s="181"/>
      <c r="M113" s="182"/>
      <c r="N113" s="183"/>
      <c r="O113" s="183"/>
      <c r="P113" s="184">
        <f>SUM(P114:P116)</f>
        <v>0</v>
      </c>
      <c r="Q113" s="183"/>
      <c r="R113" s="184">
        <f>SUM(R114:R116)</f>
        <v>2.2330000000000001</v>
      </c>
      <c r="S113" s="183"/>
      <c r="T113" s="185">
        <f>SUM(T114:T116)</f>
        <v>0</v>
      </c>
      <c r="AR113" s="186" t="s">
        <v>80</v>
      </c>
      <c r="AT113" s="187" t="s">
        <v>71</v>
      </c>
      <c r="AU113" s="187" t="s">
        <v>82</v>
      </c>
      <c r="AY113" s="186" t="s">
        <v>160</v>
      </c>
      <c r="BK113" s="188">
        <f>SUM(BK114:BK116)</f>
        <v>0</v>
      </c>
    </row>
    <row r="114" spans="2:65" s="1" customFormat="1" ht="16.5" customHeight="1">
      <c r="B114" s="40"/>
      <c r="C114" s="194" t="s">
        <v>186</v>
      </c>
      <c r="D114" s="194" t="s">
        <v>164</v>
      </c>
      <c r="E114" s="195" t="s">
        <v>187</v>
      </c>
      <c r="F114" s="196" t="s">
        <v>188</v>
      </c>
      <c r="G114" s="197" t="s">
        <v>189</v>
      </c>
      <c r="H114" s="198">
        <v>22</v>
      </c>
      <c r="I114" s="199"/>
      <c r="J114" s="200">
        <f>ROUND(I114*H114,2)</f>
        <v>0</v>
      </c>
      <c r="K114" s="196" t="s">
        <v>21</v>
      </c>
      <c r="L114" s="60"/>
      <c r="M114" s="201" t="s">
        <v>21</v>
      </c>
      <c r="N114" s="202" t="s">
        <v>43</v>
      </c>
      <c r="O114" s="41"/>
      <c r="P114" s="203">
        <f>O114*H114</f>
        <v>0</v>
      </c>
      <c r="Q114" s="203">
        <v>1.7500000000000002E-2</v>
      </c>
      <c r="R114" s="203">
        <f>Q114*H114</f>
        <v>0.38500000000000001</v>
      </c>
      <c r="S114" s="203">
        <v>0</v>
      </c>
      <c r="T114" s="204">
        <f>S114*H114</f>
        <v>0</v>
      </c>
      <c r="AR114" s="23" t="s">
        <v>169</v>
      </c>
      <c r="AT114" s="23" t="s">
        <v>164</v>
      </c>
      <c r="AU114" s="23" t="s">
        <v>170</v>
      </c>
      <c r="AY114" s="23" t="s">
        <v>160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3" t="s">
        <v>80</v>
      </c>
      <c r="BK114" s="205">
        <f>ROUND(I114*H114,2)</f>
        <v>0</v>
      </c>
      <c r="BL114" s="23" t="s">
        <v>169</v>
      </c>
      <c r="BM114" s="23" t="s">
        <v>190</v>
      </c>
    </row>
    <row r="115" spans="2:65" s="1" customFormat="1" ht="24">
      <c r="B115" s="40"/>
      <c r="C115" s="62"/>
      <c r="D115" s="222" t="s">
        <v>171</v>
      </c>
      <c r="E115" s="62"/>
      <c r="F115" s="232" t="s">
        <v>191</v>
      </c>
      <c r="G115" s="62"/>
      <c r="H115" s="62"/>
      <c r="I115" s="162"/>
      <c r="J115" s="62"/>
      <c r="K115" s="62"/>
      <c r="L115" s="60"/>
      <c r="M115" s="208"/>
      <c r="N115" s="41"/>
      <c r="O115" s="41"/>
      <c r="P115" s="41"/>
      <c r="Q115" s="41"/>
      <c r="R115" s="41"/>
      <c r="S115" s="41"/>
      <c r="T115" s="77"/>
      <c r="AT115" s="23" t="s">
        <v>171</v>
      </c>
      <c r="AU115" s="23" t="s">
        <v>170</v>
      </c>
    </row>
    <row r="116" spans="2:65" s="1" customFormat="1" ht="16.5" customHeight="1">
      <c r="B116" s="40"/>
      <c r="C116" s="233" t="s">
        <v>180</v>
      </c>
      <c r="D116" s="233" t="s">
        <v>192</v>
      </c>
      <c r="E116" s="234" t="s">
        <v>193</v>
      </c>
      <c r="F116" s="235" t="s">
        <v>194</v>
      </c>
      <c r="G116" s="236" t="s">
        <v>189</v>
      </c>
      <c r="H116" s="237">
        <v>22</v>
      </c>
      <c r="I116" s="238"/>
      <c r="J116" s="239">
        <f>ROUND(I116*H116,2)</f>
        <v>0</v>
      </c>
      <c r="K116" s="235" t="s">
        <v>21</v>
      </c>
      <c r="L116" s="240"/>
      <c r="M116" s="241" t="s">
        <v>21</v>
      </c>
      <c r="N116" s="242" t="s">
        <v>43</v>
      </c>
      <c r="O116" s="41"/>
      <c r="P116" s="203">
        <f>O116*H116</f>
        <v>0</v>
      </c>
      <c r="Q116" s="203">
        <v>8.4000000000000005E-2</v>
      </c>
      <c r="R116" s="203">
        <f>Q116*H116</f>
        <v>1.8480000000000001</v>
      </c>
      <c r="S116" s="203">
        <v>0</v>
      </c>
      <c r="T116" s="204">
        <f>S116*H116</f>
        <v>0</v>
      </c>
      <c r="AR116" s="23" t="s">
        <v>183</v>
      </c>
      <c r="AT116" s="23" t="s">
        <v>192</v>
      </c>
      <c r="AU116" s="23" t="s">
        <v>170</v>
      </c>
      <c r="AY116" s="23" t="s">
        <v>160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3" t="s">
        <v>80</v>
      </c>
      <c r="BK116" s="205">
        <f>ROUND(I116*H116,2)</f>
        <v>0</v>
      </c>
      <c r="BL116" s="23" t="s">
        <v>169</v>
      </c>
      <c r="BM116" s="23" t="s">
        <v>195</v>
      </c>
    </row>
    <row r="117" spans="2:65" s="10" customFormat="1" ht="22.35" customHeight="1">
      <c r="B117" s="175"/>
      <c r="C117" s="176"/>
      <c r="D117" s="191" t="s">
        <v>71</v>
      </c>
      <c r="E117" s="192" t="s">
        <v>196</v>
      </c>
      <c r="F117" s="192" t="s">
        <v>197</v>
      </c>
      <c r="G117" s="176"/>
      <c r="H117" s="176"/>
      <c r="I117" s="179"/>
      <c r="J117" s="193">
        <f>BK117</f>
        <v>0</v>
      </c>
      <c r="K117" s="176"/>
      <c r="L117" s="181"/>
      <c r="M117" s="182"/>
      <c r="N117" s="183"/>
      <c r="O117" s="183"/>
      <c r="P117" s="184">
        <f>SUM(P118:P140)</f>
        <v>0</v>
      </c>
      <c r="Q117" s="183"/>
      <c r="R117" s="184">
        <f>SUM(R118:R140)</f>
        <v>0</v>
      </c>
      <c r="S117" s="183"/>
      <c r="T117" s="185">
        <f>SUM(T118:T140)</f>
        <v>0</v>
      </c>
      <c r="AR117" s="186" t="s">
        <v>80</v>
      </c>
      <c r="AT117" s="187" t="s">
        <v>71</v>
      </c>
      <c r="AU117" s="187" t="s">
        <v>82</v>
      </c>
      <c r="AY117" s="186" t="s">
        <v>160</v>
      </c>
      <c r="BK117" s="188">
        <f>SUM(BK118:BK140)</f>
        <v>0</v>
      </c>
    </row>
    <row r="118" spans="2:65" s="1" customFormat="1" ht="16.5" customHeight="1">
      <c r="B118" s="40"/>
      <c r="C118" s="194" t="s">
        <v>198</v>
      </c>
      <c r="D118" s="194" t="s">
        <v>164</v>
      </c>
      <c r="E118" s="195" t="s">
        <v>199</v>
      </c>
      <c r="F118" s="196" t="s">
        <v>200</v>
      </c>
      <c r="G118" s="197" t="s">
        <v>167</v>
      </c>
      <c r="H118" s="198">
        <v>849.5</v>
      </c>
      <c r="I118" s="199"/>
      <c r="J118" s="200">
        <f>ROUND(I118*H118,2)</f>
        <v>0</v>
      </c>
      <c r="K118" s="196" t="s">
        <v>168</v>
      </c>
      <c r="L118" s="60"/>
      <c r="M118" s="201" t="s">
        <v>21</v>
      </c>
      <c r="N118" s="202" t="s">
        <v>43</v>
      </c>
      <c r="O118" s="41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23" t="s">
        <v>169</v>
      </c>
      <c r="AT118" s="23" t="s">
        <v>164</v>
      </c>
      <c r="AU118" s="23" t="s">
        <v>170</v>
      </c>
      <c r="AY118" s="23" t="s">
        <v>160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3" t="s">
        <v>80</v>
      </c>
      <c r="BK118" s="205">
        <f>ROUND(I118*H118,2)</f>
        <v>0</v>
      </c>
      <c r="BL118" s="23" t="s">
        <v>169</v>
      </c>
      <c r="BM118" s="23" t="s">
        <v>201</v>
      </c>
    </row>
    <row r="119" spans="2:65" s="11" customFormat="1">
      <c r="B119" s="209"/>
      <c r="C119" s="210"/>
      <c r="D119" s="206" t="s">
        <v>173</v>
      </c>
      <c r="E119" s="211" t="s">
        <v>21</v>
      </c>
      <c r="F119" s="212" t="s">
        <v>202</v>
      </c>
      <c r="G119" s="210"/>
      <c r="H119" s="213">
        <v>849.5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173</v>
      </c>
      <c r="AU119" s="219" t="s">
        <v>170</v>
      </c>
      <c r="AV119" s="11" t="s">
        <v>82</v>
      </c>
      <c r="AW119" s="11" t="s">
        <v>35</v>
      </c>
      <c r="AX119" s="11" t="s">
        <v>72</v>
      </c>
      <c r="AY119" s="219" t="s">
        <v>160</v>
      </c>
    </row>
    <row r="120" spans="2:65" s="12" customFormat="1">
      <c r="B120" s="220"/>
      <c r="C120" s="221"/>
      <c r="D120" s="222" t="s">
        <v>173</v>
      </c>
      <c r="E120" s="223" t="s">
        <v>21</v>
      </c>
      <c r="F120" s="224" t="s">
        <v>175</v>
      </c>
      <c r="G120" s="221"/>
      <c r="H120" s="225">
        <v>849.5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173</v>
      </c>
      <c r="AU120" s="231" t="s">
        <v>170</v>
      </c>
      <c r="AV120" s="12" t="s">
        <v>169</v>
      </c>
      <c r="AW120" s="12" t="s">
        <v>35</v>
      </c>
      <c r="AX120" s="12" t="s">
        <v>80</v>
      </c>
      <c r="AY120" s="231" t="s">
        <v>160</v>
      </c>
    </row>
    <row r="121" spans="2:65" s="1" customFormat="1" ht="16.5" customHeight="1">
      <c r="B121" s="40"/>
      <c r="C121" s="194" t="s">
        <v>183</v>
      </c>
      <c r="D121" s="194" t="s">
        <v>164</v>
      </c>
      <c r="E121" s="195" t="s">
        <v>203</v>
      </c>
      <c r="F121" s="196" t="s">
        <v>204</v>
      </c>
      <c r="G121" s="197" t="s">
        <v>167</v>
      </c>
      <c r="H121" s="198">
        <v>2480</v>
      </c>
      <c r="I121" s="199"/>
      <c r="J121" s="200">
        <f>ROUND(I121*H121,2)</f>
        <v>0</v>
      </c>
      <c r="K121" s="196" t="s">
        <v>168</v>
      </c>
      <c r="L121" s="60"/>
      <c r="M121" s="201" t="s">
        <v>21</v>
      </c>
      <c r="N121" s="202" t="s">
        <v>43</v>
      </c>
      <c r="O121" s="41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3" t="s">
        <v>169</v>
      </c>
      <c r="AT121" s="23" t="s">
        <v>164</v>
      </c>
      <c r="AU121" s="23" t="s">
        <v>170</v>
      </c>
      <c r="AY121" s="23" t="s">
        <v>160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3" t="s">
        <v>80</v>
      </c>
      <c r="BK121" s="205">
        <f>ROUND(I121*H121,2)</f>
        <v>0</v>
      </c>
      <c r="BL121" s="23" t="s">
        <v>169</v>
      </c>
      <c r="BM121" s="23" t="s">
        <v>205</v>
      </c>
    </row>
    <row r="122" spans="2:65" s="13" customFormat="1">
      <c r="B122" s="243"/>
      <c r="C122" s="244"/>
      <c r="D122" s="206" t="s">
        <v>173</v>
      </c>
      <c r="E122" s="245" t="s">
        <v>21</v>
      </c>
      <c r="F122" s="246" t="s">
        <v>206</v>
      </c>
      <c r="G122" s="244"/>
      <c r="H122" s="247" t="s">
        <v>21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173</v>
      </c>
      <c r="AU122" s="253" t="s">
        <v>170</v>
      </c>
      <c r="AV122" s="13" t="s">
        <v>80</v>
      </c>
      <c r="AW122" s="13" t="s">
        <v>35</v>
      </c>
      <c r="AX122" s="13" t="s">
        <v>72</v>
      </c>
      <c r="AY122" s="253" t="s">
        <v>160</v>
      </c>
    </row>
    <row r="123" spans="2:65" s="11" customFormat="1">
      <c r="B123" s="209"/>
      <c r="C123" s="210"/>
      <c r="D123" s="206" t="s">
        <v>173</v>
      </c>
      <c r="E123" s="211" t="s">
        <v>21</v>
      </c>
      <c r="F123" s="212" t="s">
        <v>207</v>
      </c>
      <c r="G123" s="210"/>
      <c r="H123" s="213">
        <v>1627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173</v>
      </c>
      <c r="AU123" s="219" t="s">
        <v>170</v>
      </c>
      <c r="AV123" s="11" t="s">
        <v>82</v>
      </c>
      <c r="AW123" s="11" t="s">
        <v>35</v>
      </c>
      <c r="AX123" s="11" t="s">
        <v>72</v>
      </c>
      <c r="AY123" s="219" t="s">
        <v>160</v>
      </c>
    </row>
    <row r="124" spans="2:65" s="13" customFormat="1">
      <c r="B124" s="243"/>
      <c r="C124" s="244"/>
      <c r="D124" s="206" t="s">
        <v>173</v>
      </c>
      <c r="E124" s="245" t="s">
        <v>21</v>
      </c>
      <c r="F124" s="246" t="s">
        <v>208</v>
      </c>
      <c r="G124" s="244"/>
      <c r="H124" s="247" t="s">
        <v>21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173</v>
      </c>
      <c r="AU124" s="253" t="s">
        <v>170</v>
      </c>
      <c r="AV124" s="13" t="s">
        <v>80</v>
      </c>
      <c r="AW124" s="13" t="s">
        <v>35</v>
      </c>
      <c r="AX124" s="13" t="s">
        <v>72</v>
      </c>
      <c r="AY124" s="253" t="s">
        <v>160</v>
      </c>
    </row>
    <row r="125" spans="2:65" s="11" customFormat="1">
      <c r="B125" s="209"/>
      <c r="C125" s="210"/>
      <c r="D125" s="206" t="s">
        <v>173</v>
      </c>
      <c r="E125" s="211" t="s">
        <v>21</v>
      </c>
      <c r="F125" s="212" t="s">
        <v>209</v>
      </c>
      <c r="G125" s="210"/>
      <c r="H125" s="213">
        <v>853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173</v>
      </c>
      <c r="AU125" s="219" t="s">
        <v>170</v>
      </c>
      <c r="AV125" s="11" t="s">
        <v>82</v>
      </c>
      <c r="AW125" s="11" t="s">
        <v>35</v>
      </c>
      <c r="AX125" s="11" t="s">
        <v>72</v>
      </c>
      <c r="AY125" s="219" t="s">
        <v>160</v>
      </c>
    </row>
    <row r="126" spans="2:65" s="12" customFormat="1">
      <c r="B126" s="220"/>
      <c r="C126" s="221"/>
      <c r="D126" s="222" t="s">
        <v>173</v>
      </c>
      <c r="E126" s="223" t="s">
        <v>21</v>
      </c>
      <c r="F126" s="224" t="s">
        <v>175</v>
      </c>
      <c r="G126" s="221"/>
      <c r="H126" s="225">
        <v>2480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173</v>
      </c>
      <c r="AU126" s="231" t="s">
        <v>170</v>
      </c>
      <c r="AV126" s="12" t="s">
        <v>169</v>
      </c>
      <c r="AW126" s="12" t="s">
        <v>35</v>
      </c>
      <c r="AX126" s="12" t="s">
        <v>80</v>
      </c>
      <c r="AY126" s="231" t="s">
        <v>160</v>
      </c>
    </row>
    <row r="127" spans="2:65" s="1" customFormat="1" ht="16.5" customHeight="1">
      <c r="B127" s="40"/>
      <c r="C127" s="194" t="s">
        <v>210</v>
      </c>
      <c r="D127" s="194" t="s">
        <v>164</v>
      </c>
      <c r="E127" s="195" t="s">
        <v>211</v>
      </c>
      <c r="F127" s="196" t="s">
        <v>212</v>
      </c>
      <c r="G127" s="197" t="s">
        <v>167</v>
      </c>
      <c r="H127" s="198">
        <v>853</v>
      </c>
      <c r="I127" s="199"/>
      <c r="J127" s="200">
        <f>ROUND(I127*H127,2)</f>
        <v>0</v>
      </c>
      <c r="K127" s="196" t="s">
        <v>168</v>
      </c>
      <c r="L127" s="60"/>
      <c r="M127" s="201" t="s">
        <v>21</v>
      </c>
      <c r="N127" s="202" t="s">
        <v>43</v>
      </c>
      <c r="O127" s="41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3" t="s">
        <v>169</v>
      </c>
      <c r="AT127" s="23" t="s">
        <v>164</v>
      </c>
      <c r="AU127" s="23" t="s">
        <v>170</v>
      </c>
      <c r="AY127" s="23" t="s">
        <v>160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3" t="s">
        <v>80</v>
      </c>
      <c r="BK127" s="205">
        <f>ROUND(I127*H127,2)</f>
        <v>0</v>
      </c>
      <c r="BL127" s="23" t="s">
        <v>169</v>
      </c>
      <c r="BM127" s="23" t="s">
        <v>184</v>
      </c>
    </row>
    <row r="128" spans="2:65" s="11" customFormat="1">
      <c r="B128" s="209"/>
      <c r="C128" s="210"/>
      <c r="D128" s="206" t="s">
        <v>173</v>
      </c>
      <c r="E128" s="211" t="s">
        <v>21</v>
      </c>
      <c r="F128" s="212" t="s">
        <v>209</v>
      </c>
      <c r="G128" s="210"/>
      <c r="H128" s="213">
        <v>853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173</v>
      </c>
      <c r="AU128" s="219" t="s">
        <v>170</v>
      </c>
      <c r="AV128" s="11" t="s">
        <v>82</v>
      </c>
      <c r="AW128" s="11" t="s">
        <v>35</v>
      </c>
      <c r="AX128" s="11" t="s">
        <v>72</v>
      </c>
      <c r="AY128" s="219" t="s">
        <v>160</v>
      </c>
    </row>
    <row r="129" spans="2:65" s="12" customFormat="1">
      <c r="B129" s="220"/>
      <c r="C129" s="221"/>
      <c r="D129" s="222" t="s">
        <v>173</v>
      </c>
      <c r="E129" s="223" t="s">
        <v>21</v>
      </c>
      <c r="F129" s="224" t="s">
        <v>175</v>
      </c>
      <c r="G129" s="221"/>
      <c r="H129" s="225">
        <v>853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173</v>
      </c>
      <c r="AU129" s="231" t="s">
        <v>170</v>
      </c>
      <c r="AV129" s="12" t="s">
        <v>169</v>
      </c>
      <c r="AW129" s="12" t="s">
        <v>35</v>
      </c>
      <c r="AX129" s="12" t="s">
        <v>80</v>
      </c>
      <c r="AY129" s="231" t="s">
        <v>160</v>
      </c>
    </row>
    <row r="130" spans="2:65" s="1" customFormat="1" ht="16.5" customHeight="1">
      <c r="B130" s="40"/>
      <c r="C130" s="194" t="s">
        <v>201</v>
      </c>
      <c r="D130" s="194" t="s">
        <v>164</v>
      </c>
      <c r="E130" s="195" t="s">
        <v>213</v>
      </c>
      <c r="F130" s="196" t="s">
        <v>214</v>
      </c>
      <c r="G130" s="197" t="s">
        <v>167</v>
      </c>
      <c r="H130" s="198">
        <v>853</v>
      </c>
      <c r="I130" s="199"/>
      <c r="J130" s="200">
        <f>ROUND(I130*H130,2)</f>
        <v>0</v>
      </c>
      <c r="K130" s="196" t="s">
        <v>168</v>
      </c>
      <c r="L130" s="60"/>
      <c r="M130" s="201" t="s">
        <v>21</v>
      </c>
      <c r="N130" s="202" t="s">
        <v>43</v>
      </c>
      <c r="O130" s="41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3" t="s">
        <v>169</v>
      </c>
      <c r="AT130" s="23" t="s">
        <v>164</v>
      </c>
      <c r="AU130" s="23" t="s">
        <v>170</v>
      </c>
      <c r="AY130" s="23" t="s">
        <v>160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3" t="s">
        <v>80</v>
      </c>
      <c r="BK130" s="205">
        <f>ROUND(I130*H130,2)</f>
        <v>0</v>
      </c>
      <c r="BL130" s="23" t="s">
        <v>169</v>
      </c>
      <c r="BM130" s="23" t="s">
        <v>196</v>
      </c>
    </row>
    <row r="131" spans="2:65" s="11" customFormat="1">
      <c r="B131" s="209"/>
      <c r="C131" s="210"/>
      <c r="D131" s="206" t="s">
        <v>173</v>
      </c>
      <c r="E131" s="211" t="s">
        <v>21</v>
      </c>
      <c r="F131" s="212" t="s">
        <v>215</v>
      </c>
      <c r="G131" s="210"/>
      <c r="H131" s="213">
        <v>590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173</v>
      </c>
      <c r="AU131" s="219" t="s">
        <v>170</v>
      </c>
      <c r="AV131" s="11" t="s">
        <v>82</v>
      </c>
      <c r="AW131" s="11" t="s">
        <v>35</v>
      </c>
      <c r="AX131" s="11" t="s">
        <v>72</v>
      </c>
      <c r="AY131" s="219" t="s">
        <v>160</v>
      </c>
    </row>
    <row r="132" spans="2:65" s="13" customFormat="1">
      <c r="B132" s="243"/>
      <c r="C132" s="244"/>
      <c r="D132" s="206" t="s">
        <v>173</v>
      </c>
      <c r="E132" s="245" t="s">
        <v>21</v>
      </c>
      <c r="F132" s="246" t="s">
        <v>216</v>
      </c>
      <c r="G132" s="244"/>
      <c r="H132" s="247" t="s">
        <v>21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173</v>
      </c>
      <c r="AU132" s="253" t="s">
        <v>170</v>
      </c>
      <c r="AV132" s="13" t="s">
        <v>80</v>
      </c>
      <c r="AW132" s="13" t="s">
        <v>35</v>
      </c>
      <c r="AX132" s="13" t="s">
        <v>72</v>
      </c>
      <c r="AY132" s="253" t="s">
        <v>160</v>
      </c>
    </row>
    <row r="133" spans="2:65" s="11" customFormat="1">
      <c r="B133" s="209"/>
      <c r="C133" s="210"/>
      <c r="D133" s="206" t="s">
        <v>173</v>
      </c>
      <c r="E133" s="211" t="s">
        <v>21</v>
      </c>
      <c r="F133" s="212" t="s">
        <v>217</v>
      </c>
      <c r="G133" s="210"/>
      <c r="H133" s="213">
        <v>263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173</v>
      </c>
      <c r="AU133" s="219" t="s">
        <v>170</v>
      </c>
      <c r="AV133" s="11" t="s">
        <v>82</v>
      </c>
      <c r="AW133" s="11" t="s">
        <v>35</v>
      </c>
      <c r="AX133" s="11" t="s">
        <v>72</v>
      </c>
      <c r="AY133" s="219" t="s">
        <v>160</v>
      </c>
    </row>
    <row r="134" spans="2:65" s="12" customFormat="1">
      <c r="B134" s="220"/>
      <c r="C134" s="221"/>
      <c r="D134" s="222" t="s">
        <v>173</v>
      </c>
      <c r="E134" s="223" t="s">
        <v>21</v>
      </c>
      <c r="F134" s="224" t="s">
        <v>175</v>
      </c>
      <c r="G134" s="221"/>
      <c r="H134" s="225">
        <v>853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173</v>
      </c>
      <c r="AU134" s="231" t="s">
        <v>170</v>
      </c>
      <c r="AV134" s="12" t="s">
        <v>169</v>
      </c>
      <c r="AW134" s="12" t="s">
        <v>35</v>
      </c>
      <c r="AX134" s="12" t="s">
        <v>80</v>
      </c>
      <c r="AY134" s="231" t="s">
        <v>160</v>
      </c>
    </row>
    <row r="135" spans="2:65" s="1" customFormat="1" ht="16.5" customHeight="1">
      <c r="B135" s="40"/>
      <c r="C135" s="194" t="s">
        <v>218</v>
      </c>
      <c r="D135" s="194" t="s">
        <v>164</v>
      </c>
      <c r="E135" s="195" t="s">
        <v>219</v>
      </c>
      <c r="F135" s="196" t="s">
        <v>220</v>
      </c>
      <c r="G135" s="197" t="s">
        <v>167</v>
      </c>
      <c r="H135" s="198">
        <v>774</v>
      </c>
      <c r="I135" s="199"/>
      <c r="J135" s="200">
        <f>ROUND(I135*H135,2)</f>
        <v>0</v>
      </c>
      <c r="K135" s="196" t="s">
        <v>168</v>
      </c>
      <c r="L135" s="60"/>
      <c r="M135" s="201" t="s">
        <v>21</v>
      </c>
      <c r="N135" s="202" t="s">
        <v>43</v>
      </c>
      <c r="O135" s="41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3" t="s">
        <v>169</v>
      </c>
      <c r="AT135" s="23" t="s">
        <v>164</v>
      </c>
      <c r="AU135" s="23" t="s">
        <v>170</v>
      </c>
      <c r="AY135" s="23" t="s">
        <v>160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3" t="s">
        <v>80</v>
      </c>
      <c r="BK135" s="205">
        <f>ROUND(I135*H135,2)</f>
        <v>0</v>
      </c>
      <c r="BL135" s="23" t="s">
        <v>169</v>
      </c>
      <c r="BM135" s="23" t="s">
        <v>221</v>
      </c>
    </row>
    <row r="136" spans="2:65" s="11" customFormat="1">
      <c r="B136" s="209"/>
      <c r="C136" s="210"/>
      <c r="D136" s="206" t="s">
        <v>173</v>
      </c>
      <c r="E136" s="211" t="s">
        <v>21</v>
      </c>
      <c r="F136" s="212" t="s">
        <v>222</v>
      </c>
      <c r="G136" s="210"/>
      <c r="H136" s="213">
        <v>774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173</v>
      </c>
      <c r="AU136" s="219" t="s">
        <v>170</v>
      </c>
      <c r="AV136" s="11" t="s">
        <v>82</v>
      </c>
      <c r="AW136" s="11" t="s">
        <v>35</v>
      </c>
      <c r="AX136" s="11" t="s">
        <v>72</v>
      </c>
      <c r="AY136" s="219" t="s">
        <v>160</v>
      </c>
    </row>
    <row r="137" spans="2:65" s="12" customFormat="1">
      <c r="B137" s="220"/>
      <c r="C137" s="221"/>
      <c r="D137" s="222" t="s">
        <v>173</v>
      </c>
      <c r="E137" s="223" t="s">
        <v>21</v>
      </c>
      <c r="F137" s="224" t="s">
        <v>175</v>
      </c>
      <c r="G137" s="221"/>
      <c r="H137" s="225">
        <v>774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173</v>
      </c>
      <c r="AU137" s="231" t="s">
        <v>170</v>
      </c>
      <c r="AV137" s="12" t="s">
        <v>169</v>
      </c>
      <c r="AW137" s="12" t="s">
        <v>35</v>
      </c>
      <c r="AX137" s="12" t="s">
        <v>80</v>
      </c>
      <c r="AY137" s="231" t="s">
        <v>160</v>
      </c>
    </row>
    <row r="138" spans="2:65" s="1" customFormat="1" ht="16.5" customHeight="1">
      <c r="B138" s="40"/>
      <c r="C138" s="194" t="s">
        <v>205</v>
      </c>
      <c r="D138" s="194" t="s">
        <v>164</v>
      </c>
      <c r="E138" s="195" t="s">
        <v>223</v>
      </c>
      <c r="F138" s="196" t="s">
        <v>224</v>
      </c>
      <c r="G138" s="197" t="s">
        <v>167</v>
      </c>
      <c r="H138" s="198">
        <v>774</v>
      </c>
      <c r="I138" s="199"/>
      <c r="J138" s="200">
        <f>ROUND(I138*H138,2)</f>
        <v>0</v>
      </c>
      <c r="K138" s="196" t="s">
        <v>168</v>
      </c>
      <c r="L138" s="60"/>
      <c r="M138" s="201" t="s">
        <v>21</v>
      </c>
      <c r="N138" s="202" t="s">
        <v>43</v>
      </c>
      <c r="O138" s="41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23" t="s">
        <v>169</v>
      </c>
      <c r="AT138" s="23" t="s">
        <v>164</v>
      </c>
      <c r="AU138" s="23" t="s">
        <v>170</v>
      </c>
      <c r="AY138" s="23" t="s">
        <v>160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3" t="s">
        <v>80</v>
      </c>
      <c r="BK138" s="205">
        <f>ROUND(I138*H138,2)</f>
        <v>0</v>
      </c>
      <c r="BL138" s="23" t="s">
        <v>169</v>
      </c>
      <c r="BM138" s="23" t="s">
        <v>225</v>
      </c>
    </row>
    <row r="139" spans="2:65" s="1" customFormat="1" ht="16.5" customHeight="1">
      <c r="B139" s="40"/>
      <c r="C139" s="194" t="s">
        <v>162</v>
      </c>
      <c r="D139" s="194" t="s">
        <v>164</v>
      </c>
      <c r="E139" s="195" t="s">
        <v>226</v>
      </c>
      <c r="F139" s="196" t="s">
        <v>227</v>
      </c>
      <c r="G139" s="197" t="s">
        <v>228</v>
      </c>
      <c r="H139" s="198">
        <v>1548</v>
      </c>
      <c r="I139" s="199"/>
      <c r="J139" s="200">
        <f>ROUND(I139*H139,2)</f>
        <v>0</v>
      </c>
      <c r="K139" s="196" t="s">
        <v>168</v>
      </c>
      <c r="L139" s="60"/>
      <c r="M139" s="201" t="s">
        <v>21</v>
      </c>
      <c r="N139" s="202" t="s">
        <v>43</v>
      </c>
      <c r="O139" s="41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AR139" s="23" t="s">
        <v>169</v>
      </c>
      <c r="AT139" s="23" t="s">
        <v>164</v>
      </c>
      <c r="AU139" s="23" t="s">
        <v>170</v>
      </c>
      <c r="AY139" s="23" t="s">
        <v>160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3" t="s">
        <v>80</v>
      </c>
      <c r="BK139" s="205">
        <f>ROUND(I139*H139,2)</f>
        <v>0</v>
      </c>
      <c r="BL139" s="23" t="s">
        <v>169</v>
      </c>
      <c r="BM139" s="23" t="s">
        <v>229</v>
      </c>
    </row>
    <row r="140" spans="2:65" s="11" customFormat="1">
      <c r="B140" s="209"/>
      <c r="C140" s="210"/>
      <c r="D140" s="206" t="s">
        <v>173</v>
      </c>
      <c r="E140" s="211" t="s">
        <v>21</v>
      </c>
      <c r="F140" s="212" t="s">
        <v>230</v>
      </c>
      <c r="G140" s="210"/>
      <c r="H140" s="213">
        <v>1548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173</v>
      </c>
      <c r="AU140" s="219" t="s">
        <v>170</v>
      </c>
      <c r="AV140" s="11" t="s">
        <v>82</v>
      </c>
      <c r="AW140" s="11" t="s">
        <v>35</v>
      </c>
      <c r="AX140" s="11" t="s">
        <v>72</v>
      </c>
      <c r="AY140" s="219" t="s">
        <v>160</v>
      </c>
    </row>
    <row r="141" spans="2:65" s="10" customFormat="1" ht="22.35" customHeight="1">
      <c r="B141" s="175"/>
      <c r="C141" s="176"/>
      <c r="D141" s="191" t="s">
        <v>71</v>
      </c>
      <c r="E141" s="192" t="s">
        <v>231</v>
      </c>
      <c r="F141" s="192" t="s">
        <v>232</v>
      </c>
      <c r="G141" s="176"/>
      <c r="H141" s="176"/>
      <c r="I141" s="179"/>
      <c r="J141" s="193">
        <f>BK141</f>
        <v>0</v>
      </c>
      <c r="K141" s="176"/>
      <c r="L141" s="181"/>
      <c r="M141" s="182"/>
      <c r="N141" s="183"/>
      <c r="O141" s="183"/>
      <c r="P141" s="184">
        <f>SUM(P142:P145)</f>
        <v>0</v>
      </c>
      <c r="Q141" s="183"/>
      <c r="R141" s="184">
        <f>SUM(R142:R145)</f>
        <v>1378.511</v>
      </c>
      <c r="S141" s="183"/>
      <c r="T141" s="185">
        <f>SUM(T142:T145)</f>
        <v>0</v>
      </c>
      <c r="AR141" s="186" t="s">
        <v>80</v>
      </c>
      <c r="AT141" s="187" t="s">
        <v>71</v>
      </c>
      <c r="AU141" s="187" t="s">
        <v>82</v>
      </c>
      <c r="AY141" s="186" t="s">
        <v>160</v>
      </c>
      <c r="BK141" s="188">
        <f>SUM(BK142:BK145)</f>
        <v>0</v>
      </c>
    </row>
    <row r="142" spans="2:65" s="1" customFormat="1" ht="38.25" customHeight="1">
      <c r="B142" s="40"/>
      <c r="C142" s="194" t="s">
        <v>184</v>
      </c>
      <c r="D142" s="194" t="s">
        <v>164</v>
      </c>
      <c r="E142" s="195" t="s">
        <v>233</v>
      </c>
      <c r="F142" s="196" t="s">
        <v>234</v>
      </c>
      <c r="G142" s="197" t="s">
        <v>167</v>
      </c>
      <c r="H142" s="198">
        <v>735.7</v>
      </c>
      <c r="I142" s="199"/>
      <c r="J142" s="200">
        <f>ROUND(I142*H142,2)</f>
        <v>0</v>
      </c>
      <c r="K142" s="196" t="s">
        <v>168</v>
      </c>
      <c r="L142" s="60"/>
      <c r="M142" s="201" t="s">
        <v>21</v>
      </c>
      <c r="N142" s="202" t="s">
        <v>43</v>
      </c>
      <c r="O142" s="41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23" t="s">
        <v>169</v>
      </c>
      <c r="AT142" s="23" t="s">
        <v>164</v>
      </c>
      <c r="AU142" s="23" t="s">
        <v>170</v>
      </c>
      <c r="AY142" s="23" t="s">
        <v>160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3" t="s">
        <v>80</v>
      </c>
      <c r="BK142" s="205">
        <f>ROUND(I142*H142,2)</f>
        <v>0</v>
      </c>
      <c r="BL142" s="23" t="s">
        <v>169</v>
      </c>
      <c r="BM142" s="23" t="s">
        <v>235</v>
      </c>
    </row>
    <row r="143" spans="2:65" s="11" customFormat="1">
      <c r="B143" s="209"/>
      <c r="C143" s="210"/>
      <c r="D143" s="222" t="s">
        <v>173</v>
      </c>
      <c r="E143" s="254" t="s">
        <v>21</v>
      </c>
      <c r="F143" s="255" t="s">
        <v>236</v>
      </c>
      <c r="G143" s="210"/>
      <c r="H143" s="256">
        <v>735.7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173</v>
      </c>
      <c r="AU143" s="219" t="s">
        <v>170</v>
      </c>
      <c r="AV143" s="11" t="s">
        <v>82</v>
      </c>
      <c r="AW143" s="11" t="s">
        <v>35</v>
      </c>
      <c r="AX143" s="11" t="s">
        <v>72</v>
      </c>
      <c r="AY143" s="219" t="s">
        <v>160</v>
      </c>
    </row>
    <row r="144" spans="2:65" s="1" customFormat="1" ht="16.5" customHeight="1">
      <c r="B144" s="40"/>
      <c r="C144" s="233" t="s">
        <v>10</v>
      </c>
      <c r="D144" s="233" t="s">
        <v>192</v>
      </c>
      <c r="E144" s="234" t="s">
        <v>237</v>
      </c>
      <c r="F144" s="235" t="s">
        <v>238</v>
      </c>
      <c r="G144" s="236" t="s">
        <v>228</v>
      </c>
      <c r="H144" s="237">
        <v>1378.511</v>
      </c>
      <c r="I144" s="238"/>
      <c r="J144" s="239">
        <f>ROUND(I144*H144,2)</f>
        <v>0</v>
      </c>
      <c r="K144" s="235" t="s">
        <v>168</v>
      </c>
      <c r="L144" s="240"/>
      <c r="M144" s="241" t="s">
        <v>21</v>
      </c>
      <c r="N144" s="242" t="s">
        <v>43</v>
      </c>
      <c r="O144" s="41"/>
      <c r="P144" s="203">
        <f>O144*H144</f>
        <v>0</v>
      </c>
      <c r="Q144" s="203">
        <v>1</v>
      </c>
      <c r="R144" s="203">
        <f>Q144*H144</f>
        <v>1378.511</v>
      </c>
      <c r="S144" s="203">
        <v>0</v>
      </c>
      <c r="T144" s="204">
        <f>S144*H144</f>
        <v>0</v>
      </c>
      <c r="AR144" s="23" t="s">
        <v>183</v>
      </c>
      <c r="AT144" s="23" t="s">
        <v>192</v>
      </c>
      <c r="AU144" s="23" t="s">
        <v>170</v>
      </c>
      <c r="AY144" s="23" t="s">
        <v>160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23" t="s">
        <v>80</v>
      </c>
      <c r="BK144" s="205">
        <f>ROUND(I144*H144,2)</f>
        <v>0</v>
      </c>
      <c r="BL144" s="23" t="s">
        <v>169</v>
      </c>
      <c r="BM144" s="23" t="s">
        <v>239</v>
      </c>
    </row>
    <row r="145" spans="2:65" s="11" customFormat="1">
      <c r="B145" s="209"/>
      <c r="C145" s="210"/>
      <c r="D145" s="206" t="s">
        <v>173</v>
      </c>
      <c r="E145" s="211" t="s">
        <v>21</v>
      </c>
      <c r="F145" s="212" t="s">
        <v>240</v>
      </c>
      <c r="G145" s="210"/>
      <c r="H145" s="213">
        <v>1378.511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173</v>
      </c>
      <c r="AU145" s="219" t="s">
        <v>170</v>
      </c>
      <c r="AV145" s="11" t="s">
        <v>82</v>
      </c>
      <c r="AW145" s="11" t="s">
        <v>35</v>
      </c>
      <c r="AX145" s="11" t="s">
        <v>72</v>
      </c>
      <c r="AY145" s="219" t="s">
        <v>160</v>
      </c>
    </row>
    <row r="146" spans="2:65" s="10" customFormat="1" ht="22.35" customHeight="1">
      <c r="B146" s="175"/>
      <c r="C146" s="176"/>
      <c r="D146" s="191" t="s">
        <v>71</v>
      </c>
      <c r="E146" s="192" t="s">
        <v>221</v>
      </c>
      <c r="F146" s="192" t="s">
        <v>241</v>
      </c>
      <c r="G146" s="176"/>
      <c r="H146" s="176"/>
      <c r="I146" s="179"/>
      <c r="J146" s="193">
        <f>BK146</f>
        <v>0</v>
      </c>
      <c r="K146" s="176"/>
      <c r="L146" s="181"/>
      <c r="M146" s="182"/>
      <c r="N146" s="183"/>
      <c r="O146" s="183"/>
      <c r="P146" s="184">
        <f>SUM(P147:P153)</f>
        <v>0</v>
      </c>
      <c r="Q146" s="183"/>
      <c r="R146" s="184">
        <f>SUM(R147:R153)</f>
        <v>1.8963000000000001E-2</v>
      </c>
      <c r="S146" s="183"/>
      <c r="T146" s="185">
        <f>SUM(T147:T153)</f>
        <v>0</v>
      </c>
      <c r="AR146" s="186" t="s">
        <v>80</v>
      </c>
      <c r="AT146" s="187" t="s">
        <v>71</v>
      </c>
      <c r="AU146" s="187" t="s">
        <v>82</v>
      </c>
      <c r="AY146" s="186" t="s">
        <v>160</v>
      </c>
      <c r="BK146" s="188">
        <f>SUM(BK147:BK153)</f>
        <v>0</v>
      </c>
    </row>
    <row r="147" spans="2:65" s="1" customFormat="1" ht="16.5" customHeight="1">
      <c r="B147" s="40"/>
      <c r="C147" s="194" t="s">
        <v>196</v>
      </c>
      <c r="D147" s="194" t="s">
        <v>164</v>
      </c>
      <c r="E147" s="195" t="s">
        <v>242</v>
      </c>
      <c r="F147" s="196" t="s">
        <v>243</v>
      </c>
      <c r="G147" s="197" t="s">
        <v>167</v>
      </c>
      <c r="H147" s="198">
        <v>90.3</v>
      </c>
      <c r="I147" s="199"/>
      <c r="J147" s="200">
        <f>ROUND(I147*H147,2)</f>
        <v>0</v>
      </c>
      <c r="K147" s="196" t="s">
        <v>168</v>
      </c>
      <c r="L147" s="60"/>
      <c r="M147" s="201" t="s">
        <v>21</v>
      </c>
      <c r="N147" s="202" t="s">
        <v>43</v>
      </c>
      <c r="O147" s="41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AR147" s="23" t="s">
        <v>169</v>
      </c>
      <c r="AT147" s="23" t="s">
        <v>164</v>
      </c>
      <c r="AU147" s="23" t="s">
        <v>170</v>
      </c>
      <c r="AY147" s="23" t="s">
        <v>160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23" t="s">
        <v>80</v>
      </c>
      <c r="BK147" s="205">
        <f>ROUND(I147*H147,2)</f>
        <v>0</v>
      </c>
      <c r="BL147" s="23" t="s">
        <v>169</v>
      </c>
      <c r="BM147" s="23" t="s">
        <v>244</v>
      </c>
    </row>
    <row r="148" spans="2:65" s="11" customFormat="1">
      <c r="B148" s="209"/>
      <c r="C148" s="210"/>
      <c r="D148" s="206" t="s">
        <v>173</v>
      </c>
      <c r="E148" s="211" t="s">
        <v>21</v>
      </c>
      <c r="F148" s="212" t="s">
        <v>245</v>
      </c>
      <c r="G148" s="210"/>
      <c r="H148" s="213">
        <v>90.3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173</v>
      </c>
      <c r="AU148" s="219" t="s">
        <v>170</v>
      </c>
      <c r="AV148" s="11" t="s">
        <v>82</v>
      </c>
      <c r="AW148" s="11" t="s">
        <v>35</v>
      </c>
      <c r="AX148" s="11" t="s">
        <v>72</v>
      </c>
      <c r="AY148" s="219" t="s">
        <v>160</v>
      </c>
    </row>
    <row r="149" spans="2:65" s="12" customFormat="1">
      <c r="B149" s="220"/>
      <c r="C149" s="221"/>
      <c r="D149" s="222" t="s">
        <v>173</v>
      </c>
      <c r="E149" s="223" t="s">
        <v>21</v>
      </c>
      <c r="F149" s="224" t="s">
        <v>175</v>
      </c>
      <c r="G149" s="221"/>
      <c r="H149" s="225">
        <v>90.3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173</v>
      </c>
      <c r="AU149" s="231" t="s">
        <v>170</v>
      </c>
      <c r="AV149" s="12" t="s">
        <v>169</v>
      </c>
      <c r="AW149" s="12" t="s">
        <v>35</v>
      </c>
      <c r="AX149" s="12" t="s">
        <v>80</v>
      </c>
      <c r="AY149" s="231" t="s">
        <v>160</v>
      </c>
    </row>
    <row r="150" spans="2:65" s="1" customFormat="1" ht="16.5" customHeight="1">
      <c r="B150" s="40"/>
      <c r="C150" s="194" t="s">
        <v>231</v>
      </c>
      <c r="D150" s="194" t="s">
        <v>164</v>
      </c>
      <c r="E150" s="195" t="s">
        <v>246</v>
      </c>
      <c r="F150" s="196" t="s">
        <v>247</v>
      </c>
      <c r="G150" s="197" t="s">
        <v>248</v>
      </c>
      <c r="H150" s="198">
        <v>602</v>
      </c>
      <c r="I150" s="199"/>
      <c r="J150" s="200">
        <f>ROUND(I150*H150,2)</f>
        <v>0</v>
      </c>
      <c r="K150" s="196" t="s">
        <v>168</v>
      </c>
      <c r="L150" s="60"/>
      <c r="M150" s="201" t="s">
        <v>21</v>
      </c>
      <c r="N150" s="202" t="s">
        <v>43</v>
      </c>
      <c r="O150" s="41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AR150" s="23" t="s">
        <v>169</v>
      </c>
      <c r="AT150" s="23" t="s">
        <v>164</v>
      </c>
      <c r="AU150" s="23" t="s">
        <v>170</v>
      </c>
      <c r="AY150" s="23" t="s">
        <v>160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23" t="s">
        <v>80</v>
      </c>
      <c r="BK150" s="205">
        <f>ROUND(I150*H150,2)</f>
        <v>0</v>
      </c>
      <c r="BL150" s="23" t="s">
        <v>169</v>
      </c>
      <c r="BM150" s="23" t="s">
        <v>249</v>
      </c>
    </row>
    <row r="151" spans="2:65" s="1" customFormat="1" ht="25.5" customHeight="1">
      <c r="B151" s="40"/>
      <c r="C151" s="194" t="s">
        <v>221</v>
      </c>
      <c r="D151" s="194" t="s">
        <v>164</v>
      </c>
      <c r="E151" s="195" t="s">
        <v>250</v>
      </c>
      <c r="F151" s="196" t="s">
        <v>251</v>
      </c>
      <c r="G151" s="197" t="s">
        <v>248</v>
      </c>
      <c r="H151" s="198">
        <v>602</v>
      </c>
      <c r="I151" s="199"/>
      <c r="J151" s="200">
        <f>ROUND(I151*H151,2)</f>
        <v>0</v>
      </c>
      <c r="K151" s="196" t="s">
        <v>168</v>
      </c>
      <c r="L151" s="60"/>
      <c r="M151" s="201" t="s">
        <v>21</v>
      </c>
      <c r="N151" s="202" t="s">
        <v>43</v>
      </c>
      <c r="O151" s="41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AR151" s="23" t="s">
        <v>169</v>
      </c>
      <c r="AT151" s="23" t="s">
        <v>164</v>
      </c>
      <c r="AU151" s="23" t="s">
        <v>170</v>
      </c>
      <c r="AY151" s="23" t="s">
        <v>160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3" t="s">
        <v>80</v>
      </c>
      <c r="BK151" s="205">
        <f>ROUND(I151*H151,2)</f>
        <v>0</v>
      </c>
      <c r="BL151" s="23" t="s">
        <v>169</v>
      </c>
      <c r="BM151" s="23" t="s">
        <v>252</v>
      </c>
    </row>
    <row r="152" spans="2:65" s="1" customFormat="1" ht="16.5" customHeight="1">
      <c r="B152" s="40"/>
      <c r="C152" s="233" t="s">
        <v>253</v>
      </c>
      <c r="D152" s="233" t="s">
        <v>192</v>
      </c>
      <c r="E152" s="234" t="s">
        <v>254</v>
      </c>
      <c r="F152" s="235" t="s">
        <v>255</v>
      </c>
      <c r="G152" s="236" t="s">
        <v>256</v>
      </c>
      <c r="H152" s="237">
        <v>18.963000000000001</v>
      </c>
      <c r="I152" s="238"/>
      <c r="J152" s="239">
        <f>ROUND(I152*H152,2)</f>
        <v>0</v>
      </c>
      <c r="K152" s="235" t="s">
        <v>168</v>
      </c>
      <c r="L152" s="240"/>
      <c r="M152" s="241" t="s">
        <v>21</v>
      </c>
      <c r="N152" s="242" t="s">
        <v>43</v>
      </c>
      <c r="O152" s="41"/>
      <c r="P152" s="203">
        <f>O152*H152</f>
        <v>0</v>
      </c>
      <c r="Q152" s="203">
        <v>1E-3</v>
      </c>
      <c r="R152" s="203">
        <f>Q152*H152</f>
        <v>1.8963000000000001E-2</v>
      </c>
      <c r="S152" s="203">
        <v>0</v>
      </c>
      <c r="T152" s="204">
        <f>S152*H152</f>
        <v>0</v>
      </c>
      <c r="AR152" s="23" t="s">
        <v>183</v>
      </c>
      <c r="AT152" s="23" t="s">
        <v>192</v>
      </c>
      <c r="AU152" s="23" t="s">
        <v>170</v>
      </c>
      <c r="AY152" s="23" t="s">
        <v>160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3" t="s">
        <v>80</v>
      </c>
      <c r="BK152" s="205">
        <f>ROUND(I152*H152,2)</f>
        <v>0</v>
      </c>
      <c r="BL152" s="23" t="s">
        <v>169</v>
      </c>
      <c r="BM152" s="23" t="s">
        <v>257</v>
      </c>
    </row>
    <row r="153" spans="2:65" s="11" customFormat="1">
      <c r="B153" s="209"/>
      <c r="C153" s="210"/>
      <c r="D153" s="206" t="s">
        <v>173</v>
      </c>
      <c r="E153" s="211" t="s">
        <v>21</v>
      </c>
      <c r="F153" s="212" t="s">
        <v>258</v>
      </c>
      <c r="G153" s="210"/>
      <c r="H153" s="213">
        <v>18.963000000000001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173</v>
      </c>
      <c r="AU153" s="219" t="s">
        <v>170</v>
      </c>
      <c r="AV153" s="11" t="s">
        <v>82</v>
      </c>
      <c r="AW153" s="11" t="s">
        <v>35</v>
      </c>
      <c r="AX153" s="11" t="s">
        <v>72</v>
      </c>
      <c r="AY153" s="219" t="s">
        <v>160</v>
      </c>
    </row>
    <row r="154" spans="2:65" s="10" customFormat="1" ht="29.85" customHeight="1">
      <c r="B154" s="175"/>
      <c r="C154" s="176"/>
      <c r="D154" s="191" t="s">
        <v>71</v>
      </c>
      <c r="E154" s="192" t="s">
        <v>170</v>
      </c>
      <c r="F154" s="192" t="s">
        <v>259</v>
      </c>
      <c r="G154" s="176"/>
      <c r="H154" s="176"/>
      <c r="I154" s="179"/>
      <c r="J154" s="193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273.68063866</v>
      </c>
      <c r="S154" s="183"/>
      <c r="T154" s="185">
        <f>T155</f>
        <v>0</v>
      </c>
      <c r="AR154" s="186" t="s">
        <v>80</v>
      </c>
      <c r="AT154" s="187" t="s">
        <v>71</v>
      </c>
      <c r="AU154" s="187" t="s">
        <v>80</v>
      </c>
      <c r="AY154" s="186" t="s">
        <v>160</v>
      </c>
      <c r="BK154" s="188">
        <f>BK155</f>
        <v>0</v>
      </c>
    </row>
    <row r="155" spans="2:65" s="1" customFormat="1" ht="16.5" customHeight="1">
      <c r="B155" s="40"/>
      <c r="C155" s="194" t="s">
        <v>225</v>
      </c>
      <c r="D155" s="194" t="s">
        <v>164</v>
      </c>
      <c r="E155" s="195" t="s">
        <v>260</v>
      </c>
      <c r="F155" s="196" t="s">
        <v>261</v>
      </c>
      <c r="G155" s="197" t="s">
        <v>262</v>
      </c>
      <c r="H155" s="198">
        <v>2717</v>
      </c>
      <c r="I155" s="199"/>
      <c r="J155" s="200">
        <f>ROUND(I155*H155,2)</f>
        <v>0</v>
      </c>
      <c r="K155" s="196" t="s">
        <v>168</v>
      </c>
      <c r="L155" s="60"/>
      <c r="M155" s="201" t="s">
        <v>21</v>
      </c>
      <c r="N155" s="202" t="s">
        <v>43</v>
      </c>
      <c r="O155" s="41"/>
      <c r="P155" s="203">
        <f>O155*H155</f>
        <v>0</v>
      </c>
      <c r="Q155" s="203">
        <v>0.10072898</v>
      </c>
      <c r="R155" s="203">
        <f>Q155*H155</f>
        <v>273.68063866</v>
      </c>
      <c r="S155" s="203">
        <v>0</v>
      </c>
      <c r="T155" s="204">
        <f>S155*H155</f>
        <v>0</v>
      </c>
      <c r="AR155" s="23" t="s">
        <v>169</v>
      </c>
      <c r="AT155" s="23" t="s">
        <v>164</v>
      </c>
      <c r="AU155" s="23" t="s">
        <v>82</v>
      </c>
      <c r="AY155" s="23" t="s">
        <v>160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3" t="s">
        <v>80</v>
      </c>
      <c r="BK155" s="205">
        <f>ROUND(I155*H155,2)</f>
        <v>0</v>
      </c>
      <c r="BL155" s="23" t="s">
        <v>169</v>
      </c>
      <c r="BM155" s="23" t="s">
        <v>263</v>
      </c>
    </row>
    <row r="156" spans="2:65" s="10" customFormat="1" ht="29.85" customHeight="1">
      <c r="B156" s="175"/>
      <c r="C156" s="176"/>
      <c r="D156" s="191" t="s">
        <v>71</v>
      </c>
      <c r="E156" s="192" t="s">
        <v>169</v>
      </c>
      <c r="F156" s="192" t="s">
        <v>264</v>
      </c>
      <c r="G156" s="176"/>
      <c r="H156" s="176"/>
      <c r="I156" s="179"/>
      <c r="J156" s="193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557.39899600000001</v>
      </c>
      <c r="S156" s="183"/>
      <c r="T156" s="185">
        <f>T157</f>
        <v>0</v>
      </c>
      <c r="AR156" s="186" t="s">
        <v>80</v>
      </c>
      <c r="AT156" s="187" t="s">
        <v>71</v>
      </c>
      <c r="AU156" s="187" t="s">
        <v>80</v>
      </c>
      <c r="AY156" s="186" t="s">
        <v>160</v>
      </c>
      <c r="BK156" s="188">
        <f>BK157</f>
        <v>0</v>
      </c>
    </row>
    <row r="157" spans="2:65" s="1" customFormat="1" ht="16.5" customHeight="1">
      <c r="B157" s="40"/>
      <c r="C157" s="194" t="s">
        <v>9</v>
      </c>
      <c r="D157" s="194" t="s">
        <v>164</v>
      </c>
      <c r="E157" s="195" t="s">
        <v>265</v>
      </c>
      <c r="F157" s="196" t="s">
        <v>266</v>
      </c>
      <c r="G157" s="197" t="s">
        <v>167</v>
      </c>
      <c r="H157" s="198">
        <v>294.8</v>
      </c>
      <c r="I157" s="199"/>
      <c r="J157" s="200">
        <f>ROUND(I157*H157,2)</f>
        <v>0</v>
      </c>
      <c r="K157" s="196" t="s">
        <v>168</v>
      </c>
      <c r="L157" s="60"/>
      <c r="M157" s="201" t="s">
        <v>21</v>
      </c>
      <c r="N157" s="202" t="s">
        <v>43</v>
      </c>
      <c r="O157" s="41"/>
      <c r="P157" s="203">
        <f>O157*H157</f>
        <v>0</v>
      </c>
      <c r="Q157" s="203">
        <v>1.8907700000000001</v>
      </c>
      <c r="R157" s="203">
        <f>Q157*H157</f>
        <v>557.39899600000001</v>
      </c>
      <c r="S157" s="203">
        <v>0</v>
      </c>
      <c r="T157" s="204">
        <f>S157*H157</f>
        <v>0</v>
      </c>
      <c r="AR157" s="23" t="s">
        <v>169</v>
      </c>
      <c r="AT157" s="23" t="s">
        <v>164</v>
      </c>
      <c r="AU157" s="23" t="s">
        <v>82</v>
      </c>
      <c r="AY157" s="23" t="s">
        <v>160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23" t="s">
        <v>80</v>
      </c>
      <c r="BK157" s="205">
        <f>ROUND(I157*H157,2)</f>
        <v>0</v>
      </c>
      <c r="BL157" s="23" t="s">
        <v>169</v>
      </c>
      <c r="BM157" s="23" t="s">
        <v>267</v>
      </c>
    </row>
    <row r="158" spans="2:65" s="10" customFormat="1" ht="29.85" customHeight="1">
      <c r="B158" s="175"/>
      <c r="C158" s="176"/>
      <c r="D158" s="191" t="s">
        <v>71</v>
      </c>
      <c r="E158" s="192" t="s">
        <v>186</v>
      </c>
      <c r="F158" s="192" t="s">
        <v>268</v>
      </c>
      <c r="G158" s="176"/>
      <c r="H158" s="176"/>
      <c r="I158" s="179"/>
      <c r="J158" s="193">
        <f>BK158</f>
        <v>0</v>
      </c>
      <c r="K158" s="176"/>
      <c r="L158" s="181"/>
      <c r="M158" s="182"/>
      <c r="N158" s="183"/>
      <c r="O158" s="183"/>
      <c r="P158" s="184">
        <f>SUM(P159:P166)</f>
        <v>0</v>
      </c>
      <c r="Q158" s="183"/>
      <c r="R158" s="184">
        <f>SUM(R159:R166)</f>
        <v>492.35174999999998</v>
      </c>
      <c r="S158" s="183"/>
      <c r="T158" s="185">
        <f>SUM(T159:T166)</f>
        <v>0</v>
      </c>
      <c r="AR158" s="186" t="s">
        <v>80</v>
      </c>
      <c r="AT158" s="187" t="s">
        <v>71</v>
      </c>
      <c r="AU158" s="187" t="s">
        <v>80</v>
      </c>
      <c r="AY158" s="186" t="s">
        <v>160</v>
      </c>
      <c r="BK158" s="188">
        <f>SUM(BK159:BK166)</f>
        <v>0</v>
      </c>
    </row>
    <row r="159" spans="2:65" s="1" customFormat="1" ht="25.5" customHeight="1">
      <c r="B159" s="40"/>
      <c r="C159" s="194" t="s">
        <v>269</v>
      </c>
      <c r="D159" s="194" t="s">
        <v>164</v>
      </c>
      <c r="E159" s="195" t="s">
        <v>270</v>
      </c>
      <c r="F159" s="196" t="s">
        <v>271</v>
      </c>
      <c r="G159" s="197" t="s">
        <v>248</v>
      </c>
      <c r="H159" s="198">
        <v>775</v>
      </c>
      <c r="I159" s="199"/>
      <c r="J159" s="200">
        <f>ROUND(I159*H159,2)</f>
        <v>0</v>
      </c>
      <c r="K159" s="196" t="s">
        <v>168</v>
      </c>
      <c r="L159" s="60"/>
      <c r="M159" s="201" t="s">
        <v>21</v>
      </c>
      <c r="N159" s="202" t="s">
        <v>43</v>
      </c>
      <c r="O159" s="41"/>
      <c r="P159" s="203">
        <f>O159*H159</f>
        <v>0</v>
      </c>
      <c r="Q159" s="203">
        <v>0.26244000000000001</v>
      </c>
      <c r="R159" s="203">
        <f>Q159*H159</f>
        <v>203.39099999999999</v>
      </c>
      <c r="S159" s="203">
        <v>0</v>
      </c>
      <c r="T159" s="204">
        <f>S159*H159</f>
        <v>0</v>
      </c>
      <c r="AR159" s="23" t="s">
        <v>169</v>
      </c>
      <c r="AT159" s="23" t="s">
        <v>164</v>
      </c>
      <c r="AU159" s="23" t="s">
        <v>82</v>
      </c>
      <c r="AY159" s="23" t="s">
        <v>160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3" t="s">
        <v>80</v>
      </c>
      <c r="BK159" s="205">
        <f>ROUND(I159*H159,2)</f>
        <v>0</v>
      </c>
      <c r="BL159" s="23" t="s">
        <v>169</v>
      </c>
      <c r="BM159" s="23" t="s">
        <v>272</v>
      </c>
    </row>
    <row r="160" spans="2:65" s="1" customFormat="1" ht="25.5" customHeight="1">
      <c r="B160" s="40"/>
      <c r="C160" s="194" t="s">
        <v>273</v>
      </c>
      <c r="D160" s="194" t="s">
        <v>164</v>
      </c>
      <c r="E160" s="195" t="s">
        <v>274</v>
      </c>
      <c r="F160" s="196" t="s">
        <v>275</v>
      </c>
      <c r="G160" s="197" t="s">
        <v>248</v>
      </c>
      <c r="H160" s="198">
        <v>775</v>
      </c>
      <c r="I160" s="199"/>
      <c r="J160" s="200">
        <f>ROUND(I160*H160,2)</f>
        <v>0</v>
      </c>
      <c r="K160" s="196" t="s">
        <v>168</v>
      </c>
      <c r="L160" s="60"/>
      <c r="M160" s="201" t="s">
        <v>21</v>
      </c>
      <c r="N160" s="202" t="s">
        <v>43</v>
      </c>
      <c r="O160" s="41"/>
      <c r="P160" s="203">
        <f>O160*H160</f>
        <v>0</v>
      </c>
      <c r="Q160" s="203">
        <v>0.13980999999999999</v>
      </c>
      <c r="R160" s="203">
        <f>Q160*H160</f>
        <v>108.35274999999999</v>
      </c>
      <c r="S160" s="203">
        <v>0</v>
      </c>
      <c r="T160" s="204">
        <f>S160*H160</f>
        <v>0</v>
      </c>
      <c r="AR160" s="23" t="s">
        <v>169</v>
      </c>
      <c r="AT160" s="23" t="s">
        <v>164</v>
      </c>
      <c r="AU160" s="23" t="s">
        <v>82</v>
      </c>
      <c r="AY160" s="23" t="s">
        <v>160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23" t="s">
        <v>80</v>
      </c>
      <c r="BK160" s="205">
        <f>ROUND(I160*H160,2)</f>
        <v>0</v>
      </c>
      <c r="BL160" s="23" t="s">
        <v>169</v>
      </c>
      <c r="BM160" s="23" t="s">
        <v>276</v>
      </c>
    </row>
    <row r="161" spans="2:65" s="1" customFormat="1" ht="25.5" customHeight="1">
      <c r="B161" s="40"/>
      <c r="C161" s="194" t="s">
        <v>277</v>
      </c>
      <c r="D161" s="194" t="s">
        <v>164</v>
      </c>
      <c r="E161" s="195" t="s">
        <v>278</v>
      </c>
      <c r="F161" s="196" t="s">
        <v>279</v>
      </c>
      <c r="G161" s="197" t="s">
        <v>248</v>
      </c>
      <c r="H161" s="198">
        <v>775</v>
      </c>
      <c r="I161" s="199"/>
      <c r="J161" s="200">
        <f>ROUND(I161*H161,2)</f>
        <v>0</v>
      </c>
      <c r="K161" s="196" t="s">
        <v>168</v>
      </c>
      <c r="L161" s="60"/>
      <c r="M161" s="201" t="s">
        <v>21</v>
      </c>
      <c r="N161" s="202" t="s">
        <v>43</v>
      </c>
      <c r="O161" s="41"/>
      <c r="P161" s="203">
        <f>O161*H161</f>
        <v>0</v>
      </c>
      <c r="Q161" s="203">
        <v>0.15620000000000001</v>
      </c>
      <c r="R161" s="203">
        <f>Q161*H161</f>
        <v>121.05500000000001</v>
      </c>
      <c r="S161" s="203">
        <v>0</v>
      </c>
      <c r="T161" s="204">
        <f>S161*H161</f>
        <v>0</v>
      </c>
      <c r="AR161" s="23" t="s">
        <v>169</v>
      </c>
      <c r="AT161" s="23" t="s">
        <v>164</v>
      </c>
      <c r="AU161" s="23" t="s">
        <v>82</v>
      </c>
      <c r="AY161" s="23" t="s">
        <v>160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3" t="s">
        <v>80</v>
      </c>
      <c r="BK161" s="205">
        <f>ROUND(I161*H161,2)</f>
        <v>0</v>
      </c>
      <c r="BL161" s="23" t="s">
        <v>169</v>
      </c>
      <c r="BM161" s="23" t="s">
        <v>280</v>
      </c>
    </row>
    <row r="162" spans="2:65" s="1" customFormat="1" ht="16.5" customHeight="1">
      <c r="B162" s="40"/>
      <c r="C162" s="194" t="s">
        <v>281</v>
      </c>
      <c r="D162" s="194" t="s">
        <v>164</v>
      </c>
      <c r="E162" s="195" t="s">
        <v>282</v>
      </c>
      <c r="F162" s="196" t="s">
        <v>283</v>
      </c>
      <c r="G162" s="197" t="s">
        <v>248</v>
      </c>
      <c r="H162" s="198">
        <v>18</v>
      </c>
      <c r="I162" s="199"/>
      <c r="J162" s="200">
        <f>ROUND(I162*H162,2)</f>
        <v>0</v>
      </c>
      <c r="K162" s="196" t="s">
        <v>168</v>
      </c>
      <c r="L162" s="60"/>
      <c r="M162" s="201" t="s">
        <v>21</v>
      </c>
      <c r="N162" s="202" t="s">
        <v>43</v>
      </c>
      <c r="O162" s="41"/>
      <c r="P162" s="203">
        <f>O162*H162</f>
        <v>0</v>
      </c>
      <c r="Q162" s="203">
        <v>8.3500000000000005E-2</v>
      </c>
      <c r="R162" s="203">
        <f>Q162*H162</f>
        <v>1.5030000000000001</v>
      </c>
      <c r="S162" s="203">
        <v>0</v>
      </c>
      <c r="T162" s="204">
        <f>S162*H162</f>
        <v>0</v>
      </c>
      <c r="AR162" s="23" t="s">
        <v>169</v>
      </c>
      <c r="AT162" s="23" t="s">
        <v>164</v>
      </c>
      <c r="AU162" s="23" t="s">
        <v>82</v>
      </c>
      <c r="AY162" s="23" t="s">
        <v>160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23" t="s">
        <v>80</v>
      </c>
      <c r="BK162" s="205">
        <f>ROUND(I162*H162,2)</f>
        <v>0</v>
      </c>
      <c r="BL162" s="23" t="s">
        <v>169</v>
      </c>
      <c r="BM162" s="23" t="s">
        <v>284</v>
      </c>
    </row>
    <row r="163" spans="2:65" s="1" customFormat="1" ht="24">
      <c r="B163" s="40"/>
      <c r="C163" s="62"/>
      <c r="D163" s="206" t="s">
        <v>171</v>
      </c>
      <c r="E163" s="62"/>
      <c r="F163" s="207" t="s">
        <v>285</v>
      </c>
      <c r="G163" s="62"/>
      <c r="H163" s="62"/>
      <c r="I163" s="162"/>
      <c r="J163" s="62"/>
      <c r="K163" s="62"/>
      <c r="L163" s="60"/>
      <c r="M163" s="208"/>
      <c r="N163" s="41"/>
      <c r="O163" s="41"/>
      <c r="P163" s="41"/>
      <c r="Q163" s="41"/>
      <c r="R163" s="41"/>
      <c r="S163" s="41"/>
      <c r="T163" s="77"/>
      <c r="AT163" s="23" t="s">
        <v>171</v>
      </c>
      <c r="AU163" s="23" t="s">
        <v>82</v>
      </c>
    </row>
    <row r="164" spans="2:65" s="11" customFormat="1">
      <c r="B164" s="209"/>
      <c r="C164" s="210"/>
      <c r="D164" s="206" t="s">
        <v>173</v>
      </c>
      <c r="E164" s="211" t="s">
        <v>21</v>
      </c>
      <c r="F164" s="212" t="s">
        <v>286</v>
      </c>
      <c r="G164" s="210"/>
      <c r="H164" s="213">
        <v>18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173</v>
      </c>
      <c r="AU164" s="219" t="s">
        <v>82</v>
      </c>
      <c r="AV164" s="11" t="s">
        <v>82</v>
      </c>
      <c r="AW164" s="11" t="s">
        <v>35</v>
      </c>
      <c r="AX164" s="11" t="s">
        <v>72</v>
      </c>
      <c r="AY164" s="219" t="s">
        <v>160</v>
      </c>
    </row>
    <row r="165" spans="2:65" s="12" customFormat="1">
      <c r="B165" s="220"/>
      <c r="C165" s="221"/>
      <c r="D165" s="222" t="s">
        <v>173</v>
      </c>
      <c r="E165" s="223" t="s">
        <v>21</v>
      </c>
      <c r="F165" s="224" t="s">
        <v>175</v>
      </c>
      <c r="G165" s="221"/>
      <c r="H165" s="225">
        <v>18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173</v>
      </c>
      <c r="AU165" s="231" t="s">
        <v>82</v>
      </c>
      <c r="AV165" s="12" t="s">
        <v>169</v>
      </c>
      <c r="AW165" s="12" t="s">
        <v>35</v>
      </c>
      <c r="AX165" s="12" t="s">
        <v>80</v>
      </c>
      <c r="AY165" s="231" t="s">
        <v>160</v>
      </c>
    </row>
    <row r="166" spans="2:65" s="1" customFormat="1" ht="16.5" customHeight="1">
      <c r="B166" s="40"/>
      <c r="C166" s="233" t="s">
        <v>287</v>
      </c>
      <c r="D166" s="233" t="s">
        <v>192</v>
      </c>
      <c r="E166" s="234" t="s">
        <v>288</v>
      </c>
      <c r="F166" s="235" t="s">
        <v>289</v>
      </c>
      <c r="G166" s="236" t="s">
        <v>290</v>
      </c>
      <c r="H166" s="237">
        <v>18</v>
      </c>
      <c r="I166" s="238"/>
      <c r="J166" s="239">
        <f>ROUND(I166*H166,2)</f>
        <v>0</v>
      </c>
      <c r="K166" s="235" t="s">
        <v>21</v>
      </c>
      <c r="L166" s="240"/>
      <c r="M166" s="241" t="s">
        <v>21</v>
      </c>
      <c r="N166" s="242" t="s">
        <v>43</v>
      </c>
      <c r="O166" s="41"/>
      <c r="P166" s="203">
        <f>O166*H166</f>
        <v>0</v>
      </c>
      <c r="Q166" s="203">
        <v>3.2250000000000001</v>
      </c>
      <c r="R166" s="203">
        <f>Q166*H166</f>
        <v>58.050000000000004</v>
      </c>
      <c r="S166" s="203">
        <v>0</v>
      </c>
      <c r="T166" s="204">
        <f>S166*H166</f>
        <v>0</v>
      </c>
      <c r="AR166" s="23" t="s">
        <v>183</v>
      </c>
      <c r="AT166" s="23" t="s">
        <v>192</v>
      </c>
      <c r="AU166" s="23" t="s">
        <v>82</v>
      </c>
      <c r="AY166" s="23" t="s">
        <v>160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3" t="s">
        <v>80</v>
      </c>
      <c r="BK166" s="205">
        <f>ROUND(I166*H166,2)</f>
        <v>0</v>
      </c>
      <c r="BL166" s="23" t="s">
        <v>169</v>
      </c>
      <c r="BM166" s="23" t="s">
        <v>291</v>
      </c>
    </row>
    <row r="167" spans="2:65" s="10" customFormat="1" ht="29.85" customHeight="1">
      <c r="B167" s="175"/>
      <c r="C167" s="176"/>
      <c r="D167" s="191" t="s">
        <v>71</v>
      </c>
      <c r="E167" s="192" t="s">
        <v>180</v>
      </c>
      <c r="F167" s="192" t="s">
        <v>292</v>
      </c>
      <c r="G167" s="176"/>
      <c r="H167" s="176"/>
      <c r="I167" s="179"/>
      <c r="J167" s="193">
        <f>BK167</f>
        <v>0</v>
      </c>
      <c r="K167" s="176"/>
      <c r="L167" s="181"/>
      <c r="M167" s="182"/>
      <c r="N167" s="183"/>
      <c r="O167" s="183"/>
      <c r="P167" s="184">
        <f>P168</f>
        <v>0</v>
      </c>
      <c r="Q167" s="183"/>
      <c r="R167" s="184">
        <f>R168</f>
        <v>91.046669999999992</v>
      </c>
      <c r="S167" s="183"/>
      <c r="T167" s="185">
        <f>T168</f>
        <v>0</v>
      </c>
      <c r="AR167" s="186" t="s">
        <v>80</v>
      </c>
      <c r="AT167" s="187" t="s">
        <v>71</v>
      </c>
      <c r="AU167" s="187" t="s">
        <v>80</v>
      </c>
      <c r="AY167" s="186" t="s">
        <v>160</v>
      </c>
      <c r="BK167" s="188">
        <f>BK168</f>
        <v>0</v>
      </c>
    </row>
    <row r="168" spans="2:65" s="1" customFormat="1" ht="16.5" customHeight="1">
      <c r="B168" s="40"/>
      <c r="C168" s="194" t="s">
        <v>293</v>
      </c>
      <c r="D168" s="194" t="s">
        <v>164</v>
      </c>
      <c r="E168" s="195" t="s">
        <v>294</v>
      </c>
      <c r="F168" s="196" t="s">
        <v>295</v>
      </c>
      <c r="G168" s="197" t="s">
        <v>248</v>
      </c>
      <c r="H168" s="198">
        <v>2037.75</v>
      </c>
      <c r="I168" s="199"/>
      <c r="J168" s="200">
        <f>ROUND(I168*H168,2)</f>
        <v>0</v>
      </c>
      <c r="K168" s="196" t="s">
        <v>168</v>
      </c>
      <c r="L168" s="60"/>
      <c r="M168" s="201" t="s">
        <v>21</v>
      </c>
      <c r="N168" s="202" t="s">
        <v>43</v>
      </c>
      <c r="O168" s="41"/>
      <c r="P168" s="203">
        <f>O168*H168</f>
        <v>0</v>
      </c>
      <c r="Q168" s="203">
        <v>4.4679999999999997E-2</v>
      </c>
      <c r="R168" s="203">
        <f>Q168*H168</f>
        <v>91.046669999999992</v>
      </c>
      <c r="S168" s="203">
        <v>0</v>
      </c>
      <c r="T168" s="204">
        <f>S168*H168</f>
        <v>0</v>
      </c>
      <c r="AR168" s="23" t="s">
        <v>169</v>
      </c>
      <c r="AT168" s="23" t="s">
        <v>164</v>
      </c>
      <c r="AU168" s="23" t="s">
        <v>82</v>
      </c>
      <c r="AY168" s="23" t="s">
        <v>160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3" t="s">
        <v>80</v>
      </c>
      <c r="BK168" s="205">
        <f>ROUND(I168*H168,2)</f>
        <v>0</v>
      </c>
      <c r="BL168" s="23" t="s">
        <v>169</v>
      </c>
      <c r="BM168" s="23" t="s">
        <v>296</v>
      </c>
    </row>
    <row r="169" spans="2:65" s="10" customFormat="1" ht="29.85" customHeight="1">
      <c r="B169" s="175"/>
      <c r="C169" s="176"/>
      <c r="D169" s="191" t="s">
        <v>71</v>
      </c>
      <c r="E169" s="192" t="s">
        <v>183</v>
      </c>
      <c r="F169" s="192" t="s">
        <v>297</v>
      </c>
      <c r="G169" s="176"/>
      <c r="H169" s="176"/>
      <c r="I169" s="179"/>
      <c r="J169" s="193">
        <f>BK169</f>
        <v>0</v>
      </c>
      <c r="K169" s="176"/>
      <c r="L169" s="181"/>
      <c r="M169" s="182"/>
      <c r="N169" s="183"/>
      <c r="O169" s="183"/>
      <c r="P169" s="184">
        <f>SUM(P170:P176)</f>
        <v>0</v>
      </c>
      <c r="Q169" s="183"/>
      <c r="R169" s="184">
        <f>SUM(R170:R176)</f>
        <v>10.970869887999999</v>
      </c>
      <c r="S169" s="183"/>
      <c r="T169" s="185">
        <f>SUM(T170:T176)</f>
        <v>0</v>
      </c>
      <c r="AR169" s="186" t="s">
        <v>80</v>
      </c>
      <c r="AT169" s="187" t="s">
        <v>71</v>
      </c>
      <c r="AU169" s="187" t="s">
        <v>80</v>
      </c>
      <c r="AY169" s="186" t="s">
        <v>160</v>
      </c>
      <c r="BK169" s="188">
        <f>SUM(BK170:BK176)</f>
        <v>0</v>
      </c>
    </row>
    <row r="170" spans="2:65" s="1" customFormat="1" ht="16.5" customHeight="1">
      <c r="B170" s="40"/>
      <c r="C170" s="194" t="s">
        <v>190</v>
      </c>
      <c r="D170" s="194" t="s">
        <v>164</v>
      </c>
      <c r="E170" s="195" t="s">
        <v>298</v>
      </c>
      <c r="F170" s="196" t="s">
        <v>299</v>
      </c>
      <c r="G170" s="197" t="s">
        <v>290</v>
      </c>
      <c r="H170" s="198">
        <v>2</v>
      </c>
      <c r="I170" s="199"/>
      <c r="J170" s="200">
        <f t="shared" ref="J170:J176" si="0">ROUND(I170*H170,2)</f>
        <v>0</v>
      </c>
      <c r="K170" s="196" t="s">
        <v>21</v>
      </c>
      <c r="L170" s="60"/>
      <c r="M170" s="201" t="s">
        <v>21</v>
      </c>
      <c r="N170" s="202" t="s">
        <v>43</v>
      </c>
      <c r="O170" s="41"/>
      <c r="P170" s="203">
        <f t="shared" ref="P170:P176" si="1">O170*H170</f>
        <v>0</v>
      </c>
      <c r="Q170" s="203">
        <v>3.0000000000000001E-3</v>
      </c>
      <c r="R170" s="203">
        <f t="shared" ref="R170:R176" si="2">Q170*H170</f>
        <v>6.0000000000000001E-3</v>
      </c>
      <c r="S170" s="203">
        <v>0</v>
      </c>
      <c r="T170" s="204">
        <f t="shared" ref="T170:T176" si="3">S170*H170</f>
        <v>0</v>
      </c>
      <c r="AR170" s="23" t="s">
        <v>169</v>
      </c>
      <c r="AT170" s="23" t="s">
        <v>164</v>
      </c>
      <c r="AU170" s="23" t="s">
        <v>82</v>
      </c>
      <c r="AY170" s="23" t="s">
        <v>160</v>
      </c>
      <c r="BE170" s="205">
        <f t="shared" ref="BE170:BE176" si="4">IF(N170="základní",J170,0)</f>
        <v>0</v>
      </c>
      <c r="BF170" s="205">
        <f t="shared" ref="BF170:BF176" si="5">IF(N170="snížená",J170,0)</f>
        <v>0</v>
      </c>
      <c r="BG170" s="205">
        <f t="shared" ref="BG170:BG176" si="6">IF(N170="zákl. přenesená",J170,0)</f>
        <v>0</v>
      </c>
      <c r="BH170" s="205">
        <f t="shared" ref="BH170:BH176" si="7">IF(N170="sníž. přenesená",J170,0)</f>
        <v>0</v>
      </c>
      <c r="BI170" s="205">
        <f t="shared" ref="BI170:BI176" si="8">IF(N170="nulová",J170,0)</f>
        <v>0</v>
      </c>
      <c r="BJ170" s="23" t="s">
        <v>80</v>
      </c>
      <c r="BK170" s="205">
        <f t="shared" ref="BK170:BK176" si="9">ROUND(I170*H170,2)</f>
        <v>0</v>
      </c>
      <c r="BL170" s="23" t="s">
        <v>169</v>
      </c>
      <c r="BM170" s="23" t="s">
        <v>300</v>
      </c>
    </row>
    <row r="171" spans="2:65" s="1" customFormat="1" ht="16.5" customHeight="1">
      <c r="B171" s="40"/>
      <c r="C171" s="194" t="s">
        <v>301</v>
      </c>
      <c r="D171" s="194" t="s">
        <v>164</v>
      </c>
      <c r="E171" s="195" t="s">
        <v>302</v>
      </c>
      <c r="F171" s="196" t="s">
        <v>303</v>
      </c>
      <c r="G171" s="197" t="s">
        <v>262</v>
      </c>
      <c r="H171" s="198">
        <v>2</v>
      </c>
      <c r="I171" s="199"/>
      <c r="J171" s="200">
        <f t="shared" si="0"/>
        <v>0</v>
      </c>
      <c r="K171" s="196" t="s">
        <v>168</v>
      </c>
      <c r="L171" s="60"/>
      <c r="M171" s="201" t="s">
        <v>21</v>
      </c>
      <c r="N171" s="202" t="s">
        <v>43</v>
      </c>
      <c r="O171" s="41"/>
      <c r="P171" s="203">
        <f t="shared" si="1"/>
        <v>0</v>
      </c>
      <c r="Q171" s="203">
        <v>2.1167649439999998</v>
      </c>
      <c r="R171" s="203">
        <f t="shared" si="2"/>
        <v>4.2335298879999996</v>
      </c>
      <c r="S171" s="203">
        <v>0</v>
      </c>
      <c r="T171" s="204">
        <f t="shared" si="3"/>
        <v>0</v>
      </c>
      <c r="AR171" s="23" t="s">
        <v>169</v>
      </c>
      <c r="AT171" s="23" t="s">
        <v>164</v>
      </c>
      <c r="AU171" s="23" t="s">
        <v>82</v>
      </c>
      <c r="AY171" s="23" t="s">
        <v>160</v>
      </c>
      <c r="BE171" s="205">
        <f t="shared" si="4"/>
        <v>0</v>
      </c>
      <c r="BF171" s="205">
        <f t="shared" si="5"/>
        <v>0</v>
      </c>
      <c r="BG171" s="205">
        <f t="shared" si="6"/>
        <v>0</v>
      </c>
      <c r="BH171" s="205">
        <f t="shared" si="7"/>
        <v>0</v>
      </c>
      <c r="BI171" s="205">
        <f t="shared" si="8"/>
        <v>0</v>
      </c>
      <c r="BJ171" s="23" t="s">
        <v>80</v>
      </c>
      <c r="BK171" s="205">
        <f t="shared" si="9"/>
        <v>0</v>
      </c>
      <c r="BL171" s="23" t="s">
        <v>169</v>
      </c>
      <c r="BM171" s="23" t="s">
        <v>304</v>
      </c>
    </row>
    <row r="172" spans="2:65" s="1" customFormat="1" ht="16.5" customHeight="1">
      <c r="B172" s="40"/>
      <c r="C172" s="233" t="s">
        <v>195</v>
      </c>
      <c r="D172" s="233" t="s">
        <v>192</v>
      </c>
      <c r="E172" s="234" t="s">
        <v>305</v>
      </c>
      <c r="F172" s="235" t="s">
        <v>306</v>
      </c>
      <c r="G172" s="236" t="s">
        <v>290</v>
      </c>
      <c r="H172" s="237">
        <v>2.02</v>
      </c>
      <c r="I172" s="238"/>
      <c r="J172" s="239">
        <f t="shared" si="0"/>
        <v>0</v>
      </c>
      <c r="K172" s="235" t="s">
        <v>21</v>
      </c>
      <c r="L172" s="240"/>
      <c r="M172" s="241" t="s">
        <v>21</v>
      </c>
      <c r="N172" s="242" t="s">
        <v>43</v>
      </c>
      <c r="O172" s="41"/>
      <c r="P172" s="203">
        <f t="shared" si="1"/>
        <v>0</v>
      </c>
      <c r="Q172" s="203">
        <v>0.87</v>
      </c>
      <c r="R172" s="203">
        <f t="shared" si="2"/>
        <v>1.7574000000000001</v>
      </c>
      <c r="S172" s="203">
        <v>0</v>
      </c>
      <c r="T172" s="204">
        <f t="shared" si="3"/>
        <v>0</v>
      </c>
      <c r="AR172" s="23" t="s">
        <v>183</v>
      </c>
      <c r="AT172" s="23" t="s">
        <v>192</v>
      </c>
      <c r="AU172" s="23" t="s">
        <v>82</v>
      </c>
      <c r="AY172" s="23" t="s">
        <v>160</v>
      </c>
      <c r="BE172" s="205">
        <f t="shared" si="4"/>
        <v>0</v>
      </c>
      <c r="BF172" s="205">
        <f t="shared" si="5"/>
        <v>0</v>
      </c>
      <c r="BG172" s="205">
        <f t="shared" si="6"/>
        <v>0</v>
      </c>
      <c r="BH172" s="205">
        <f t="shared" si="7"/>
        <v>0</v>
      </c>
      <c r="BI172" s="205">
        <f t="shared" si="8"/>
        <v>0</v>
      </c>
      <c r="BJ172" s="23" t="s">
        <v>80</v>
      </c>
      <c r="BK172" s="205">
        <f t="shared" si="9"/>
        <v>0</v>
      </c>
      <c r="BL172" s="23" t="s">
        <v>169</v>
      </c>
      <c r="BM172" s="23" t="s">
        <v>307</v>
      </c>
    </row>
    <row r="173" spans="2:65" s="1" customFormat="1" ht="16.5" customHeight="1">
      <c r="B173" s="40"/>
      <c r="C173" s="233" t="s">
        <v>308</v>
      </c>
      <c r="D173" s="233" t="s">
        <v>192</v>
      </c>
      <c r="E173" s="234" t="s">
        <v>309</v>
      </c>
      <c r="F173" s="235" t="s">
        <v>310</v>
      </c>
      <c r="G173" s="236" t="s">
        <v>290</v>
      </c>
      <c r="H173" s="237">
        <v>2.02</v>
      </c>
      <c r="I173" s="238"/>
      <c r="J173" s="239">
        <f t="shared" si="0"/>
        <v>0</v>
      </c>
      <c r="K173" s="235" t="s">
        <v>21</v>
      </c>
      <c r="L173" s="240"/>
      <c r="M173" s="241" t="s">
        <v>21</v>
      </c>
      <c r="N173" s="242" t="s">
        <v>43</v>
      </c>
      <c r="O173" s="41"/>
      <c r="P173" s="203">
        <f t="shared" si="1"/>
        <v>0</v>
      </c>
      <c r="Q173" s="203">
        <v>1.83</v>
      </c>
      <c r="R173" s="203">
        <f t="shared" si="2"/>
        <v>3.6966000000000001</v>
      </c>
      <c r="S173" s="203">
        <v>0</v>
      </c>
      <c r="T173" s="204">
        <f t="shared" si="3"/>
        <v>0</v>
      </c>
      <c r="AR173" s="23" t="s">
        <v>183</v>
      </c>
      <c r="AT173" s="23" t="s">
        <v>192</v>
      </c>
      <c r="AU173" s="23" t="s">
        <v>82</v>
      </c>
      <c r="AY173" s="23" t="s">
        <v>160</v>
      </c>
      <c r="BE173" s="205">
        <f t="shared" si="4"/>
        <v>0</v>
      </c>
      <c r="BF173" s="205">
        <f t="shared" si="5"/>
        <v>0</v>
      </c>
      <c r="BG173" s="205">
        <f t="shared" si="6"/>
        <v>0</v>
      </c>
      <c r="BH173" s="205">
        <f t="shared" si="7"/>
        <v>0</v>
      </c>
      <c r="BI173" s="205">
        <f t="shared" si="8"/>
        <v>0</v>
      </c>
      <c r="BJ173" s="23" t="s">
        <v>80</v>
      </c>
      <c r="BK173" s="205">
        <f t="shared" si="9"/>
        <v>0</v>
      </c>
      <c r="BL173" s="23" t="s">
        <v>169</v>
      </c>
      <c r="BM173" s="23" t="s">
        <v>311</v>
      </c>
    </row>
    <row r="174" spans="2:65" s="1" customFormat="1" ht="16.5" customHeight="1">
      <c r="B174" s="40"/>
      <c r="C174" s="233" t="s">
        <v>263</v>
      </c>
      <c r="D174" s="233" t="s">
        <v>192</v>
      </c>
      <c r="E174" s="234" t="s">
        <v>312</v>
      </c>
      <c r="F174" s="235" t="s">
        <v>313</v>
      </c>
      <c r="G174" s="236" t="s">
        <v>290</v>
      </c>
      <c r="H174" s="237">
        <v>2.02</v>
      </c>
      <c r="I174" s="238"/>
      <c r="J174" s="239">
        <f t="shared" si="0"/>
        <v>0</v>
      </c>
      <c r="K174" s="235" t="s">
        <v>21</v>
      </c>
      <c r="L174" s="240"/>
      <c r="M174" s="241" t="s">
        <v>21</v>
      </c>
      <c r="N174" s="242" t="s">
        <v>43</v>
      </c>
      <c r="O174" s="41"/>
      <c r="P174" s="203">
        <f t="shared" si="1"/>
        <v>0</v>
      </c>
      <c r="Q174" s="203">
        <v>0.46500000000000002</v>
      </c>
      <c r="R174" s="203">
        <f t="shared" si="2"/>
        <v>0.93930000000000002</v>
      </c>
      <c r="S174" s="203">
        <v>0</v>
      </c>
      <c r="T174" s="204">
        <f t="shared" si="3"/>
        <v>0</v>
      </c>
      <c r="AR174" s="23" t="s">
        <v>183</v>
      </c>
      <c r="AT174" s="23" t="s">
        <v>192</v>
      </c>
      <c r="AU174" s="23" t="s">
        <v>82</v>
      </c>
      <c r="AY174" s="23" t="s">
        <v>160</v>
      </c>
      <c r="BE174" s="205">
        <f t="shared" si="4"/>
        <v>0</v>
      </c>
      <c r="BF174" s="205">
        <f t="shared" si="5"/>
        <v>0</v>
      </c>
      <c r="BG174" s="205">
        <f t="shared" si="6"/>
        <v>0</v>
      </c>
      <c r="BH174" s="205">
        <f t="shared" si="7"/>
        <v>0</v>
      </c>
      <c r="BI174" s="205">
        <f t="shared" si="8"/>
        <v>0</v>
      </c>
      <c r="BJ174" s="23" t="s">
        <v>80</v>
      </c>
      <c r="BK174" s="205">
        <f t="shared" si="9"/>
        <v>0</v>
      </c>
      <c r="BL174" s="23" t="s">
        <v>169</v>
      </c>
      <c r="BM174" s="23" t="s">
        <v>314</v>
      </c>
    </row>
    <row r="175" spans="2:65" s="1" customFormat="1" ht="16.5" customHeight="1">
      <c r="B175" s="40"/>
      <c r="C175" s="194" t="s">
        <v>315</v>
      </c>
      <c r="D175" s="194" t="s">
        <v>164</v>
      </c>
      <c r="E175" s="195" t="s">
        <v>316</v>
      </c>
      <c r="F175" s="196" t="s">
        <v>317</v>
      </c>
      <c r="G175" s="197" t="s">
        <v>262</v>
      </c>
      <c r="H175" s="198">
        <v>2</v>
      </c>
      <c r="I175" s="199"/>
      <c r="J175" s="200">
        <f t="shared" si="0"/>
        <v>0</v>
      </c>
      <c r="K175" s="196" t="s">
        <v>168</v>
      </c>
      <c r="L175" s="60"/>
      <c r="M175" s="201" t="s">
        <v>21</v>
      </c>
      <c r="N175" s="202" t="s">
        <v>43</v>
      </c>
      <c r="O175" s="41"/>
      <c r="P175" s="203">
        <f t="shared" si="1"/>
        <v>0</v>
      </c>
      <c r="Q175" s="203">
        <v>7.0200000000000002E-3</v>
      </c>
      <c r="R175" s="203">
        <f t="shared" si="2"/>
        <v>1.404E-2</v>
      </c>
      <c r="S175" s="203">
        <v>0</v>
      </c>
      <c r="T175" s="204">
        <f t="shared" si="3"/>
        <v>0</v>
      </c>
      <c r="AR175" s="23" t="s">
        <v>169</v>
      </c>
      <c r="AT175" s="23" t="s">
        <v>164</v>
      </c>
      <c r="AU175" s="23" t="s">
        <v>82</v>
      </c>
      <c r="AY175" s="23" t="s">
        <v>160</v>
      </c>
      <c r="BE175" s="205">
        <f t="shared" si="4"/>
        <v>0</v>
      </c>
      <c r="BF175" s="205">
        <f t="shared" si="5"/>
        <v>0</v>
      </c>
      <c r="BG175" s="205">
        <f t="shared" si="6"/>
        <v>0</v>
      </c>
      <c r="BH175" s="205">
        <f t="shared" si="7"/>
        <v>0</v>
      </c>
      <c r="BI175" s="205">
        <f t="shared" si="8"/>
        <v>0</v>
      </c>
      <c r="BJ175" s="23" t="s">
        <v>80</v>
      </c>
      <c r="BK175" s="205">
        <f t="shared" si="9"/>
        <v>0</v>
      </c>
      <c r="BL175" s="23" t="s">
        <v>169</v>
      </c>
      <c r="BM175" s="23" t="s">
        <v>318</v>
      </c>
    </row>
    <row r="176" spans="2:65" s="1" customFormat="1" ht="16.5" customHeight="1">
      <c r="B176" s="40"/>
      <c r="C176" s="233" t="s">
        <v>267</v>
      </c>
      <c r="D176" s="233" t="s">
        <v>192</v>
      </c>
      <c r="E176" s="234" t="s">
        <v>319</v>
      </c>
      <c r="F176" s="235" t="s">
        <v>320</v>
      </c>
      <c r="G176" s="236" t="s">
        <v>262</v>
      </c>
      <c r="H176" s="237">
        <v>2</v>
      </c>
      <c r="I176" s="238"/>
      <c r="J176" s="239">
        <f t="shared" si="0"/>
        <v>0</v>
      </c>
      <c r="K176" s="235" t="s">
        <v>168</v>
      </c>
      <c r="L176" s="240"/>
      <c r="M176" s="241" t="s">
        <v>21</v>
      </c>
      <c r="N176" s="242" t="s">
        <v>43</v>
      </c>
      <c r="O176" s="41"/>
      <c r="P176" s="203">
        <f t="shared" si="1"/>
        <v>0</v>
      </c>
      <c r="Q176" s="203">
        <v>0.16200000000000001</v>
      </c>
      <c r="R176" s="203">
        <f t="shared" si="2"/>
        <v>0.32400000000000001</v>
      </c>
      <c r="S176" s="203">
        <v>0</v>
      </c>
      <c r="T176" s="204">
        <f t="shared" si="3"/>
        <v>0</v>
      </c>
      <c r="AR176" s="23" t="s">
        <v>183</v>
      </c>
      <c r="AT176" s="23" t="s">
        <v>192</v>
      </c>
      <c r="AU176" s="23" t="s">
        <v>82</v>
      </c>
      <c r="AY176" s="23" t="s">
        <v>160</v>
      </c>
      <c r="BE176" s="205">
        <f t="shared" si="4"/>
        <v>0</v>
      </c>
      <c r="BF176" s="205">
        <f t="shared" si="5"/>
        <v>0</v>
      </c>
      <c r="BG176" s="205">
        <f t="shared" si="6"/>
        <v>0</v>
      </c>
      <c r="BH176" s="205">
        <f t="shared" si="7"/>
        <v>0</v>
      </c>
      <c r="BI176" s="205">
        <f t="shared" si="8"/>
        <v>0</v>
      </c>
      <c r="BJ176" s="23" t="s">
        <v>80</v>
      </c>
      <c r="BK176" s="205">
        <f t="shared" si="9"/>
        <v>0</v>
      </c>
      <c r="BL176" s="23" t="s">
        <v>169</v>
      </c>
      <c r="BM176" s="23" t="s">
        <v>321</v>
      </c>
    </row>
    <row r="177" spans="2:65" s="10" customFormat="1" ht="29.85" customHeight="1">
      <c r="B177" s="175"/>
      <c r="C177" s="176"/>
      <c r="D177" s="177" t="s">
        <v>71</v>
      </c>
      <c r="E177" s="189" t="s">
        <v>210</v>
      </c>
      <c r="F177" s="189" t="s">
        <v>322</v>
      </c>
      <c r="G177" s="176"/>
      <c r="H177" s="176"/>
      <c r="I177" s="179"/>
      <c r="J177" s="190">
        <f>BK177</f>
        <v>0</v>
      </c>
      <c r="K177" s="176"/>
      <c r="L177" s="181"/>
      <c r="M177" s="182"/>
      <c r="N177" s="183"/>
      <c r="O177" s="183"/>
      <c r="P177" s="184">
        <f>P178+P184+P194+P209</f>
        <v>0</v>
      </c>
      <c r="Q177" s="183"/>
      <c r="R177" s="184">
        <f>R178+R184+R194+R209</f>
        <v>2.8985749999999998E-2</v>
      </c>
      <c r="S177" s="183"/>
      <c r="T177" s="185">
        <f>T178+T184+T194+T209</f>
        <v>415.03990189999996</v>
      </c>
      <c r="AR177" s="186" t="s">
        <v>80</v>
      </c>
      <c r="AT177" s="187" t="s">
        <v>71</v>
      </c>
      <c r="AU177" s="187" t="s">
        <v>80</v>
      </c>
      <c r="AY177" s="186" t="s">
        <v>160</v>
      </c>
      <c r="BK177" s="188">
        <f>BK178+BK184+BK194+BK209</f>
        <v>0</v>
      </c>
    </row>
    <row r="178" spans="2:65" s="10" customFormat="1" ht="14.85" customHeight="1">
      <c r="B178" s="175"/>
      <c r="C178" s="176"/>
      <c r="D178" s="191" t="s">
        <v>71</v>
      </c>
      <c r="E178" s="192" t="s">
        <v>323</v>
      </c>
      <c r="F178" s="192" t="s">
        <v>324</v>
      </c>
      <c r="G178" s="176"/>
      <c r="H178" s="176"/>
      <c r="I178" s="179"/>
      <c r="J178" s="193">
        <f>BK178</f>
        <v>0</v>
      </c>
      <c r="K178" s="176"/>
      <c r="L178" s="181"/>
      <c r="M178" s="182"/>
      <c r="N178" s="183"/>
      <c r="O178" s="183"/>
      <c r="P178" s="184">
        <f>SUM(P179:P183)</f>
        <v>0</v>
      </c>
      <c r="Q178" s="183"/>
      <c r="R178" s="184">
        <f>SUM(R179:R183)</f>
        <v>1.208E-2</v>
      </c>
      <c r="S178" s="183"/>
      <c r="T178" s="185">
        <f>SUM(T179:T183)</f>
        <v>0</v>
      </c>
      <c r="AR178" s="186" t="s">
        <v>80</v>
      </c>
      <c r="AT178" s="187" t="s">
        <v>71</v>
      </c>
      <c r="AU178" s="187" t="s">
        <v>82</v>
      </c>
      <c r="AY178" s="186" t="s">
        <v>160</v>
      </c>
      <c r="BK178" s="188">
        <f>SUM(BK179:BK183)</f>
        <v>0</v>
      </c>
    </row>
    <row r="179" spans="2:65" s="1" customFormat="1" ht="16.5" customHeight="1">
      <c r="B179" s="40"/>
      <c r="C179" s="194" t="s">
        <v>325</v>
      </c>
      <c r="D179" s="194" t="s">
        <v>164</v>
      </c>
      <c r="E179" s="195" t="s">
        <v>326</v>
      </c>
      <c r="F179" s="196" t="s">
        <v>327</v>
      </c>
      <c r="G179" s="197" t="s">
        <v>262</v>
      </c>
      <c r="H179" s="198">
        <v>4</v>
      </c>
      <c r="I179" s="199"/>
      <c r="J179" s="200">
        <f>ROUND(I179*H179,2)</f>
        <v>0</v>
      </c>
      <c r="K179" s="196" t="s">
        <v>168</v>
      </c>
      <c r="L179" s="60"/>
      <c r="M179" s="201" t="s">
        <v>21</v>
      </c>
      <c r="N179" s="202" t="s">
        <v>43</v>
      </c>
      <c r="O179" s="41"/>
      <c r="P179" s="203">
        <f>O179*H179</f>
        <v>0</v>
      </c>
      <c r="Q179" s="203">
        <v>8.0000000000000007E-5</v>
      </c>
      <c r="R179" s="203">
        <f>Q179*H179</f>
        <v>3.2000000000000003E-4</v>
      </c>
      <c r="S179" s="203">
        <v>0</v>
      </c>
      <c r="T179" s="204">
        <f>S179*H179</f>
        <v>0</v>
      </c>
      <c r="AR179" s="23" t="s">
        <v>169</v>
      </c>
      <c r="AT179" s="23" t="s">
        <v>164</v>
      </c>
      <c r="AU179" s="23" t="s">
        <v>170</v>
      </c>
      <c r="AY179" s="23" t="s">
        <v>160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3" t="s">
        <v>80</v>
      </c>
      <c r="BK179" s="205">
        <f>ROUND(I179*H179,2)</f>
        <v>0</v>
      </c>
      <c r="BL179" s="23" t="s">
        <v>169</v>
      </c>
      <c r="BM179" s="23" t="s">
        <v>328</v>
      </c>
    </row>
    <row r="180" spans="2:65" s="1" customFormat="1" ht="16.5" customHeight="1">
      <c r="B180" s="40"/>
      <c r="C180" s="233" t="s">
        <v>329</v>
      </c>
      <c r="D180" s="233" t="s">
        <v>192</v>
      </c>
      <c r="E180" s="234" t="s">
        <v>330</v>
      </c>
      <c r="F180" s="235" t="s">
        <v>331</v>
      </c>
      <c r="G180" s="236" t="s">
        <v>290</v>
      </c>
      <c r="H180" s="237">
        <v>4</v>
      </c>
      <c r="I180" s="238"/>
      <c r="J180" s="239">
        <f>ROUND(I180*H180,2)</f>
        <v>0</v>
      </c>
      <c r="K180" s="235" t="s">
        <v>21</v>
      </c>
      <c r="L180" s="240"/>
      <c r="M180" s="241" t="s">
        <v>21</v>
      </c>
      <c r="N180" s="242" t="s">
        <v>43</v>
      </c>
      <c r="O180" s="41"/>
      <c r="P180" s="203">
        <f>O180*H180</f>
        <v>0</v>
      </c>
      <c r="Q180" s="203">
        <v>2.9399999999999999E-3</v>
      </c>
      <c r="R180" s="203">
        <f>Q180*H180</f>
        <v>1.176E-2</v>
      </c>
      <c r="S180" s="203">
        <v>0</v>
      </c>
      <c r="T180" s="204">
        <f>S180*H180</f>
        <v>0</v>
      </c>
      <c r="AR180" s="23" t="s">
        <v>183</v>
      </c>
      <c r="AT180" s="23" t="s">
        <v>192</v>
      </c>
      <c r="AU180" s="23" t="s">
        <v>170</v>
      </c>
      <c r="AY180" s="23" t="s">
        <v>160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3" t="s">
        <v>80</v>
      </c>
      <c r="BK180" s="205">
        <f>ROUND(I180*H180,2)</f>
        <v>0</v>
      </c>
      <c r="BL180" s="23" t="s">
        <v>169</v>
      </c>
      <c r="BM180" s="23" t="s">
        <v>332</v>
      </c>
    </row>
    <row r="181" spans="2:65" s="1" customFormat="1" ht="24">
      <c r="B181" s="40"/>
      <c r="C181" s="62"/>
      <c r="D181" s="222" t="s">
        <v>171</v>
      </c>
      <c r="E181" s="62"/>
      <c r="F181" s="232" t="s">
        <v>333</v>
      </c>
      <c r="G181" s="62"/>
      <c r="H181" s="62"/>
      <c r="I181" s="162"/>
      <c r="J181" s="62"/>
      <c r="K181" s="62"/>
      <c r="L181" s="60"/>
      <c r="M181" s="208"/>
      <c r="N181" s="41"/>
      <c r="O181" s="41"/>
      <c r="P181" s="41"/>
      <c r="Q181" s="41"/>
      <c r="R181" s="41"/>
      <c r="S181" s="41"/>
      <c r="T181" s="77"/>
      <c r="AT181" s="23" t="s">
        <v>171</v>
      </c>
      <c r="AU181" s="23" t="s">
        <v>170</v>
      </c>
    </row>
    <row r="182" spans="2:65" s="1" customFormat="1" ht="16.5" customHeight="1">
      <c r="B182" s="40"/>
      <c r="C182" s="194" t="s">
        <v>334</v>
      </c>
      <c r="D182" s="194" t="s">
        <v>164</v>
      </c>
      <c r="E182" s="195" t="s">
        <v>335</v>
      </c>
      <c r="F182" s="196" t="s">
        <v>336</v>
      </c>
      <c r="G182" s="197" t="s">
        <v>189</v>
      </c>
      <c r="H182" s="198">
        <v>264</v>
      </c>
      <c r="I182" s="199"/>
      <c r="J182" s="200">
        <f>ROUND(I182*H182,2)</f>
        <v>0</v>
      </c>
      <c r="K182" s="196" t="s">
        <v>21</v>
      </c>
      <c r="L182" s="60"/>
      <c r="M182" s="201" t="s">
        <v>21</v>
      </c>
      <c r="N182" s="202" t="s">
        <v>43</v>
      </c>
      <c r="O182" s="41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AR182" s="23" t="s">
        <v>169</v>
      </c>
      <c r="AT182" s="23" t="s">
        <v>164</v>
      </c>
      <c r="AU182" s="23" t="s">
        <v>170</v>
      </c>
      <c r="AY182" s="23" t="s">
        <v>160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3" t="s">
        <v>80</v>
      </c>
      <c r="BK182" s="205">
        <f>ROUND(I182*H182,2)</f>
        <v>0</v>
      </c>
      <c r="BL182" s="23" t="s">
        <v>169</v>
      </c>
      <c r="BM182" s="23" t="s">
        <v>337</v>
      </c>
    </row>
    <row r="183" spans="2:65" s="1" customFormat="1" ht="16.5" customHeight="1">
      <c r="B183" s="40"/>
      <c r="C183" s="233" t="s">
        <v>338</v>
      </c>
      <c r="D183" s="233" t="s">
        <v>192</v>
      </c>
      <c r="E183" s="234" t="s">
        <v>339</v>
      </c>
      <c r="F183" s="235" t="s">
        <v>340</v>
      </c>
      <c r="G183" s="236" t="s">
        <v>290</v>
      </c>
      <c r="H183" s="237">
        <v>264</v>
      </c>
      <c r="I183" s="238"/>
      <c r="J183" s="239">
        <f>ROUND(I183*H183,2)</f>
        <v>0</v>
      </c>
      <c r="K183" s="235" t="s">
        <v>21</v>
      </c>
      <c r="L183" s="240"/>
      <c r="M183" s="241" t="s">
        <v>21</v>
      </c>
      <c r="N183" s="242" t="s">
        <v>43</v>
      </c>
      <c r="O183" s="41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AR183" s="23" t="s">
        <v>183</v>
      </c>
      <c r="AT183" s="23" t="s">
        <v>192</v>
      </c>
      <c r="AU183" s="23" t="s">
        <v>170</v>
      </c>
      <c r="AY183" s="23" t="s">
        <v>160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23" t="s">
        <v>80</v>
      </c>
      <c r="BK183" s="205">
        <f>ROUND(I183*H183,2)</f>
        <v>0</v>
      </c>
      <c r="BL183" s="23" t="s">
        <v>169</v>
      </c>
      <c r="BM183" s="23" t="s">
        <v>341</v>
      </c>
    </row>
    <row r="184" spans="2:65" s="10" customFormat="1" ht="22.35" customHeight="1">
      <c r="B184" s="175"/>
      <c r="C184" s="176"/>
      <c r="D184" s="191" t="s">
        <v>71</v>
      </c>
      <c r="E184" s="192" t="s">
        <v>342</v>
      </c>
      <c r="F184" s="192" t="s">
        <v>343</v>
      </c>
      <c r="G184" s="176"/>
      <c r="H184" s="176"/>
      <c r="I184" s="179"/>
      <c r="J184" s="193">
        <f>BK184</f>
        <v>0</v>
      </c>
      <c r="K184" s="176"/>
      <c r="L184" s="181"/>
      <c r="M184" s="182"/>
      <c r="N184" s="183"/>
      <c r="O184" s="183"/>
      <c r="P184" s="184">
        <f>SUM(P185:P193)</f>
        <v>0</v>
      </c>
      <c r="Q184" s="183"/>
      <c r="R184" s="184">
        <f>SUM(R185:R193)</f>
        <v>2.5497499999999999E-3</v>
      </c>
      <c r="S184" s="183"/>
      <c r="T184" s="185">
        <f>SUM(T185:T193)</f>
        <v>170.5</v>
      </c>
      <c r="AR184" s="186" t="s">
        <v>80</v>
      </c>
      <c r="AT184" s="187" t="s">
        <v>71</v>
      </c>
      <c r="AU184" s="187" t="s">
        <v>82</v>
      </c>
      <c r="AY184" s="186" t="s">
        <v>160</v>
      </c>
      <c r="BK184" s="188">
        <f>SUM(BK185:BK193)</f>
        <v>0</v>
      </c>
    </row>
    <row r="185" spans="2:65" s="1" customFormat="1" ht="16.5" customHeight="1">
      <c r="B185" s="40"/>
      <c r="C185" s="194" t="s">
        <v>344</v>
      </c>
      <c r="D185" s="194" t="s">
        <v>164</v>
      </c>
      <c r="E185" s="195" t="s">
        <v>345</v>
      </c>
      <c r="F185" s="196" t="s">
        <v>346</v>
      </c>
      <c r="G185" s="197" t="s">
        <v>248</v>
      </c>
      <c r="H185" s="198">
        <v>775</v>
      </c>
      <c r="I185" s="199"/>
      <c r="J185" s="200">
        <f>ROUND(I185*H185,2)</f>
        <v>0</v>
      </c>
      <c r="K185" s="196" t="s">
        <v>168</v>
      </c>
      <c r="L185" s="60"/>
      <c r="M185" s="201" t="s">
        <v>21</v>
      </c>
      <c r="N185" s="202" t="s">
        <v>43</v>
      </c>
      <c r="O185" s="41"/>
      <c r="P185" s="203">
        <f>O185*H185</f>
        <v>0</v>
      </c>
      <c r="Q185" s="203">
        <v>0</v>
      </c>
      <c r="R185" s="203">
        <f>Q185*H185</f>
        <v>0</v>
      </c>
      <c r="S185" s="203">
        <v>0.22</v>
      </c>
      <c r="T185" s="204">
        <f>S185*H185</f>
        <v>170.5</v>
      </c>
      <c r="AR185" s="23" t="s">
        <v>169</v>
      </c>
      <c r="AT185" s="23" t="s">
        <v>164</v>
      </c>
      <c r="AU185" s="23" t="s">
        <v>170</v>
      </c>
      <c r="AY185" s="23" t="s">
        <v>160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3" t="s">
        <v>80</v>
      </c>
      <c r="BK185" s="205">
        <f>ROUND(I185*H185,2)</f>
        <v>0</v>
      </c>
      <c r="BL185" s="23" t="s">
        <v>169</v>
      </c>
      <c r="BM185" s="23" t="s">
        <v>347</v>
      </c>
    </row>
    <row r="186" spans="2:65" s="1" customFormat="1" ht="16.5" customHeight="1">
      <c r="B186" s="40"/>
      <c r="C186" s="194" t="s">
        <v>348</v>
      </c>
      <c r="D186" s="194" t="s">
        <v>164</v>
      </c>
      <c r="E186" s="195" t="s">
        <v>349</v>
      </c>
      <c r="F186" s="196" t="s">
        <v>350</v>
      </c>
      <c r="G186" s="197" t="s">
        <v>189</v>
      </c>
      <c r="H186" s="198">
        <v>1550</v>
      </c>
      <c r="I186" s="199"/>
      <c r="J186" s="200">
        <f>ROUND(I186*H186,2)</f>
        <v>0</v>
      </c>
      <c r="K186" s="196" t="s">
        <v>168</v>
      </c>
      <c r="L186" s="60"/>
      <c r="M186" s="201" t="s">
        <v>21</v>
      </c>
      <c r="N186" s="202" t="s">
        <v>43</v>
      </c>
      <c r="O186" s="41"/>
      <c r="P186" s="203">
        <f>O186*H186</f>
        <v>0</v>
      </c>
      <c r="Q186" s="203">
        <v>1.6449999999999999E-6</v>
      </c>
      <c r="R186" s="203">
        <f>Q186*H186</f>
        <v>2.5497499999999999E-3</v>
      </c>
      <c r="S186" s="203">
        <v>0</v>
      </c>
      <c r="T186" s="204">
        <f>S186*H186</f>
        <v>0</v>
      </c>
      <c r="AR186" s="23" t="s">
        <v>169</v>
      </c>
      <c r="AT186" s="23" t="s">
        <v>164</v>
      </c>
      <c r="AU186" s="23" t="s">
        <v>170</v>
      </c>
      <c r="AY186" s="23" t="s">
        <v>160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23" t="s">
        <v>80</v>
      </c>
      <c r="BK186" s="205">
        <f>ROUND(I186*H186,2)</f>
        <v>0</v>
      </c>
      <c r="BL186" s="23" t="s">
        <v>169</v>
      </c>
      <c r="BM186" s="23" t="s">
        <v>351</v>
      </c>
    </row>
    <row r="187" spans="2:65" s="11" customFormat="1">
      <c r="B187" s="209"/>
      <c r="C187" s="210"/>
      <c r="D187" s="206" t="s">
        <v>173</v>
      </c>
      <c r="E187" s="211" t="s">
        <v>21</v>
      </c>
      <c r="F187" s="212" t="s">
        <v>352</v>
      </c>
      <c r="G187" s="210"/>
      <c r="H187" s="213">
        <v>1550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173</v>
      </c>
      <c r="AU187" s="219" t="s">
        <v>170</v>
      </c>
      <c r="AV187" s="11" t="s">
        <v>82</v>
      </c>
      <c r="AW187" s="11" t="s">
        <v>35</v>
      </c>
      <c r="AX187" s="11" t="s">
        <v>72</v>
      </c>
      <c r="AY187" s="219" t="s">
        <v>160</v>
      </c>
    </row>
    <row r="188" spans="2:65" s="12" customFormat="1">
      <c r="B188" s="220"/>
      <c r="C188" s="221"/>
      <c r="D188" s="222" t="s">
        <v>173</v>
      </c>
      <c r="E188" s="223" t="s">
        <v>21</v>
      </c>
      <c r="F188" s="224" t="s">
        <v>175</v>
      </c>
      <c r="G188" s="221"/>
      <c r="H188" s="225">
        <v>1550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173</v>
      </c>
      <c r="AU188" s="231" t="s">
        <v>170</v>
      </c>
      <c r="AV188" s="12" t="s">
        <v>169</v>
      </c>
      <c r="AW188" s="12" t="s">
        <v>35</v>
      </c>
      <c r="AX188" s="12" t="s">
        <v>80</v>
      </c>
      <c r="AY188" s="231" t="s">
        <v>160</v>
      </c>
    </row>
    <row r="189" spans="2:65" s="1" customFormat="1" ht="25.5" customHeight="1">
      <c r="B189" s="40"/>
      <c r="C189" s="194" t="s">
        <v>353</v>
      </c>
      <c r="D189" s="194" t="s">
        <v>164</v>
      </c>
      <c r="E189" s="195" t="s">
        <v>354</v>
      </c>
      <c r="F189" s="196" t="s">
        <v>355</v>
      </c>
      <c r="G189" s="197" t="s">
        <v>228</v>
      </c>
      <c r="H189" s="198">
        <v>170.5</v>
      </c>
      <c r="I189" s="199"/>
      <c r="J189" s="200">
        <f>ROUND(I189*H189,2)</f>
        <v>0</v>
      </c>
      <c r="K189" s="196" t="s">
        <v>168</v>
      </c>
      <c r="L189" s="60"/>
      <c r="M189" s="201" t="s">
        <v>21</v>
      </c>
      <c r="N189" s="202" t="s">
        <v>43</v>
      </c>
      <c r="O189" s="41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AR189" s="23" t="s">
        <v>169</v>
      </c>
      <c r="AT189" s="23" t="s">
        <v>164</v>
      </c>
      <c r="AU189" s="23" t="s">
        <v>170</v>
      </c>
      <c r="AY189" s="23" t="s">
        <v>160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23" t="s">
        <v>80</v>
      </c>
      <c r="BK189" s="205">
        <f>ROUND(I189*H189,2)</f>
        <v>0</v>
      </c>
      <c r="BL189" s="23" t="s">
        <v>169</v>
      </c>
      <c r="BM189" s="23" t="s">
        <v>356</v>
      </c>
    </row>
    <row r="190" spans="2:65" s="1" customFormat="1" ht="25.5" customHeight="1">
      <c r="B190" s="40"/>
      <c r="C190" s="194" t="s">
        <v>284</v>
      </c>
      <c r="D190" s="194" t="s">
        <v>164</v>
      </c>
      <c r="E190" s="195" t="s">
        <v>357</v>
      </c>
      <c r="F190" s="196" t="s">
        <v>358</v>
      </c>
      <c r="G190" s="197" t="s">
        <v>228</v>
      </c>
      <c r="H190" s="198">
        <v>1534.5</v>
      </c>
      <c r="I190" s="199"/>
      <c r="J190" s="200">
        <f>ROUND(I190*H190,2)</f>
        <v>0</v>
      </c>
      <c r="K190" s="196" t="s">
        <v>168</v>
      </c>
      <c r="L190" s="60"/>
      <c r="M190" s="201" t="s">
        <v>21</v>
      </c>
      <c r="N190" s="202" t="s">
        <v>43</v>
      </c>
      <c r="O190" s="41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AR190" s="23" t="s">
        <v>169</v>
      </c>
      <c r="AT190" s="23" t="s">
        <v>164</v>
      </c>
      <c r="AU190" s="23" t="s">
        <v>170</v>
      </c>
      <c r="AY190" s="23" t="s">
        <v>160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23" t="s">
        <v>80</v>
      </c>
      <c r="BK190" s="205">
        <f>ROUND(I190*H190,2)</f>
        <v>0</v>
      </c>
      <c r="BL190" s="23" t="s">
        <v>169</v>
      </c>
      <c r="BM190" s="23" t="s">
        <v>359</v>
      </c>
    </row>
    <row r="191" spans="2:65" s="11" customFormat="1">
      <c r="B191" s="209"/>
      <c r="C191" s="210"/>
      <c r="D191" s="222" t="s">
        <v>173</v>
      </c>
      <c r="E191" s="210"/>
      <c r="F191" s="255" t="s">
        <v>360</v>
      </c>
      <c r="G191" s="210"/>
      <c r="H191" s="256">
        <v>1534.5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173</v>
      </c>
      <c r="AU191" s="219" t="s">
        <v>170</v>
      </c>
      <c r="AV191" s="11" t="s">
        <v>82</v>
      </c>
      <c r="AW191" s="11" t="s">
        <v>6</v>
      </c>
      <c r="AX191" s="11" t="s">
        <v>80</v>
      </c>
      <c r="AY191" s="219" t="s">
        <v>160</v>
      </c>
    </row>
    <row r="192" spans="2:65" s="1" customFormat="1" ht="16.5" customHeight="1">
      <c r="B192" s="40"/>
      <c r="C192" s="194" t="s">
        <v>361</v>
      </c>
      <c r="D192" s="194" t="s">
        <v>164</v>
      </c>
      <c r="E192" s="195" t="s">
        <v>362</v>
      </c>
      <c r="F192" s="196" t="s">
        <v>363</v>
      </c>
      <c r="G192" s="197" t="s">
        <v>228</v>
      </c>
      <c r="H192" s="198">
        <v>170.5</v>
      </c>
      <c r="I192" s="199"/>
      <c r="J192" s="200">
        <f>ROUND(I192*H192,2)</f>
        <v>0</v>
      </c>
      <c r="K192" s="196" t="s">
        <v>168</v>
      </c>
      <c r="L192" s="60"/>
      <c r="M192" s="201" t="s">
        <v>21</v>
      </c>
      <c r="N192" s="202" t="s">
        <v>43</v>
      </c>
      <c r="O192" s="41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AR192" s="23" t="s">
        <v>169</v>
      </c>
      <c r="AT192" s="23" t="s">
        <v>164</v>
      </c>
      <c r="AU192" s="23" t="s">
        <v>170</v>
      </c>
      <c r="AY192" s="23" t="s">
        <v>160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23" t="s">
        <v>80</v>
      </c>
      <c r="BK192" s="205">
        <f>ROUND(I192*H192,2)</f>
        <v>0</v>
      </c>
      <c r="BL192" s="23" t="s">
        <v>169</v>
      </c>
      <c r="BM192" s="23" t="s">
        <v>364</v>
      </c>
    </row>
    <row r="193" spans="2:65" s="1" customFormat="1" ht="25.5" customHeight="1">
      <c r="B193" s="40"/>
      <c r="C193" s="194" t="s">
        <v>291</v>
      </c>
      <c r="D193" s="194" t="s">
        <v>164</v>
      </c>
      <c r="E193" s="195" t="s">
        <v>365</v>
      </c>
      <c r="F193" s="196" t="s">
        <v>366</v>
      </c>
      <c r="G193" s="197" t="s">
        <v>228</v>
      </c>
      <c r="H193" s="198">
        <v>170.5</v>
      </c>
      <c r="I193" s="199"/>
      <c r="J193" s="200">
        <f>ROUND(I193*H193,2)</f>
        <v>0</v>
      </c>
      <c r="K193" s="196" t="s">
        <v>21</v>
      </c>
      <c r="L193" s="60"/>
      <c r="M193" s="201" t="s">
        <v>21</v>
      </c>
      <c r="N193" s="202" t="s">
        <v>43</v>
      </c>
      <c r="O193" s="41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AR193" s="23" t="s">
        <v>169</v>
      </c>
      <c r="AT193" s="23" t="s">
        <v>164</v>
      </c>
      <c r="AU193" s="23" t="s">
        <v>170</v>
      </c>
      <c r="AY193" s="23" t="s">
        <v>160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23" t="s">
        <v>80</v>
      </c>
      <c r="BK193" s="205">
        <f>ROUND(I193*H193,2)</f>
        <v>0</v>
      </c>
      <c r="BL193" s="23" t="s">
        <v>169</v>
      </c>
      <c r="BM193" s="23" t="s">
        <v>367</v>
      </c>
    </row>
    <row r="194" spans="2:65" s="10" customFormat="1" ht="22.35" customHeight="1">
      <c r="B194" s="175"/>
      <c r="C194" s="176"/>
      <c r="D194" s="191" t="s">
        <v>71</v>
      </c>
      <c r="E194" s="192" t="s">
        <v>368</v>
      </c>
      <c r="F194" s="192" t="s">
        <v>369</v>
      </c>
      <c r="G194" s="176"/>
      <c r="H194" s="176"/>
      <c r="I194" s="179"/>
      <c r="J194" s="193">
        <f>BK194</f>
        <v>0</v>
      </c>
      <c r="K194" s="176"/>
      <c r="L194" s="181"/>
      <c r="M194" s="182"/>
      <c r="N194" s="183"/>
      <c r="O194" s="183"/>
      <c r="P194" s="184">
        <f>SUM(P195:P208)</f>
        <v>0</v>
      </c>
      <c r="Q194" s="183"/>
      <c r="R194" s="184">
        <f>SUM(R195:R208)</f>
        <v>0</v>
      </c>
      <c r="S194" s="183"/>
      <c r="T194" s="185">
        <f>SUM(T195:T208)</f>
        <v>238.41674999999998</v>
      </c>
      <c r="AR194" s="186" t="s">
        <v>80</v>
      </c>
      <c r="AT194" s="187" t="s">
        <v>71</v>
      </c>
      <c r="AU194" s="187" t="s">
        <v>82</v>
      </c>
      <c r="AY194" s="186" t="s">
        <v>160</v>
      </c>
      <c r="BK194" s="188">
        <f>SUM(BK195:BK208)</f>
        <v>0</v>
      </c>
    </row>
    <row r="195" spans="2:65" s="1" customFormat="1" ht="16.5" customHeight="1">
      <c r="B195" s="40"/>
      <c r="C195" s="194" t="s">
        <v>370</v>
      </c>
      <c r="D195" s="194" t="s">
        <v>164</v>
      </c>
      <c r="E195" s="195" t="s">
        <v>371</v>
      </c>
      <c r="F195" s="196" t="s">
        <v>372</v>
      </c>
      <c r="G195" s="197" t="s">
        <v>262</v>
      </c>
      <c r="H195" s="198">
        <v>2717</v>
      </c>
      <c r="I195" s="199"/>
      <c r="J195" s="200">
        <f>ROUND(I195*H195,2)</f>
        <v>0</v>
      </c>
      <c r="K195" s="196" t="s">
        <v>168</v>
      </c>
      <c r="L195" s="60"/>
      <c r="M195" s="201" t="s">
        <v>21</v>
      </c>
      <c r="N195" s="202" t="s">
        <v>43</v>
      </c>
      <c r="O195" s="41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23" t="s">
        <v>169</v>
      </c>
      <c r="AT195" s="23" t="s">
        <v>164</v>
      </c>
      <c r="AU195" s="23" t="s">
        <v>170</v>
      </c>
      <c r="AY195" s="23" t="s">
        <v>160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3" t="s">
        <v>80</v>
      </c>
      <c r="BK195" s="205">
        <f>ROUND(I195*H195,2)</f>
        <v>0</v>
      </c>
      <c r="BL195" s="23" t="s">
        <v>169</v>
      </c>
      <c r="BM195" s="23" t="s">
        <v>373</v>
      </c>
    </row>
    <row r="196" spans="2:65" s="1" customFormat="1" ht="24">
      <c r="B196" s="40"/>
      <c r="C196" s="62"/>
      <c r="D196" s="206" t="s">
        <v>171</v>
      </c>
      <c r="E196" s="62"/>
      <c r="F196" s="207" t="s">
        <v>374</v>
      </c>
      <c r="G196" s="62"/>
      <c r="H196" s="62"/>
      <c r="I196" s="162"/>
      <c r="J196" s="62"/>
      <c r="K196" s="62"/>
      <c r="L196" s="60"/>
      <c r="M196" s="208"/>
      <c r="N196" s="41"/>
      <c r="O196" s="41"/>
      <c r="P196" s="41"/>
      <c r="Q196" s="41"/>
      <c r="R196" s="41"/>
      <c r="S196" s="41"/>
      <c r="T196" s="77"/>
      <c r="AT196" s="23" t="s">
        <v>171</v>
      </c>
      <c r="AU196" s="23" t="s">
        <v>170</v>
      </c>
    </row>
    <row r="197" spans="2:65" s="11" customFormat="1">
      <c r="B197" s="209"/>
      <c r="C197" s="210"/>
      <c r="D197" s="222" t="s">
        <v>173</v>
      </c>
      <c r="E197" s="254" t="s">
        <v>21</v>
      </c>
      <c r="F197" s="255" t="s">
        <v>375</v>
      </c>
      <c r="G197" s="210"/>
      <c r="H197" s="256">
        <v>2717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173</v>
      </c>
      <c r="AU197" s="219" t="s">
        <v>170</v>
      </c>
      <c r="AV197" s="11" t="s">
        <v>82</v>
      </c>
      <c r="AW197" s="11" t="s">
        <v>35</v>
      </c>
      <c r="AX197" s="11" t="s">
        <v>80</v>
      </c>
      <c r="AY197" s="219" t="s">
        <v>160</v>
      </c>
    </row>
    <row r="198" spans="2:65" s="1" customFormat="1" ht="16.5" customHeight="1">
      <c r="B198" s="40"/>
      <c r="C198" s="194" t="s">
        <v>376</v>
      </c>
      <c r="D198" s="194" t="s">
        <v>164</v>
      </c>
      <c r="E198" s="195" t="s">
        <v>377</v>
      </c>
      <c r="F198" s="196" t="s">
        <v>378</v>
      </c>
      <c r="G198" s="197" t="s">
        <v>248</v>
      </c>
      <c r="H198" s="198">
        <v>2037.75</v>
      </c>
      <c r="I198" s="199"/>
      <c r="J198" s="200">
        <f>ROUND(I198*H198,2)</f>
        <v>0</v>
      </c>
      <c r="K198" s="196" t="s">
        <v>168</v>
      </c>
      <c r="L198" s="60"/>
      <c r="M198" s="201" t="s">
        <v>21</v>
      </c>
      <c r="N198" s="202" t="s">
        <v>43</v>
      </c>
      <c r="O198" s="41"/>
      <c r="P198" s="203">
        <f>O198*H198</f>
        <v>0</v>
      </c>
      <c r="Q198" s="203">
        <v>0</v>
      </c>
      <c r="R198" s="203">
        <f>Q198*H198</f>
        <v>0</v>
      </c>
      <c r="S198" s="203">
        <v>7.2999999999999995E-2</v>
      </c>
      <c r="T198" s="204">
        <f>S198*H198</f>
        <v>148.75574999999998</v>
      </c>
      <c r="AR198" s="23" t="s">
        <v>169</v>
      </c>
      <c r="AT198" s="23" t="s">
        <v>164</v>
      </c>
      <c r="AU198" s="23" t="s">
        <v>170</v>
      </c>
      <c r="AY198" s="23" t="s">
        <v>160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3" t="s">
        <v>80</v>
      </c>
      <c r="BK198" s="205">
        <f>ROUND(I198*H198,2)</f>
        <v>0</v>
      </c>
      <c r="BL198" s="23" t="s">
        <v>169</v>
      </c>
      <c r="BM198" s="23" t="s">
        <v>379</v>
      </c>
    </row>
    <row r="199" spans="2:65" s="11" customFormat="1">
      <c r="B199" s="209"/>
      <c r="C199" s="210"/>
      <c r="D199" s="222" t="s">
        <v>173</v>
      </c>
      <c r="E199" s="254" t="s">
        <v>21</v>
      </c>
      <c r="F199" s="255" t="s">
        <v>380</v>
      </c>
      <c r="G199" s="210"/>
      <c r="H199" s="256">
        <v>2037.75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173</v>
      </c>
      <c r="AU199" s="219" t="s">
        <v>170</v>
      </c>
      <c r="AV199" s="11" t="s">
        <v>82</v>
      </c>
      <c r="AW199" s="11" t="s">
        <v>35</v>
      </c>
      <c r="AX199" s="11" t="s">
        <v>80</v>
      </c>
      <c r="AY199" s="219" t="s">
        <v>160</v>
      </c>
    </row>
    <row r="200" spans="2:65" s="1" customFormat="1" ht="16.5" customHeight="1">
      <c r="B200" s="40"/>
      <c r="C200" s="194" t="s">
        <v>381</v>
      </c>
      <c r="D200" s="194" t="s">
        <v>164</v>
      </c>
      <c r="E200" s="195" t="s">
        <v>382</v>
      </c>
      <c r="F200" s="196" t="s">
        <v>383</v>
      </c>
      <c r="G200" s="197" t="s">
        <v>167</v>
      </c>
      <c r="H200" s="198">
        <v>40.755000000000003</v>
      </c>
      <c r="I200" s="199"/>
      <c r="J200" s="200">
        <f>ROUND(I200*H200,2)</f>
        <v>0</v>
      </c>
      <c r="K200" s="196" t="s">
        <v>168</v>
      </c>
      <c r="L200" s="60"/>
      <c r="M200" s="201" t="s">
        <v>21</v>
      </c>
      <c r="N200" s="202" t="s">
        <v>43</v>
      </c>
      <c r="O200" s="41"/>
      <c r="P200" s="203">
        <f>O200*H200</f>
        <v>0</v>
      </c>
      <c r="Q200" s="203">
        <v>0</v>
      </c>
      <c r="R200" s="203">
        <f>Q200*H200</f>
        <v>0</v>
      </c>
      <c r="S200" s="203">
        <v>2.2000000000000002</v>
      </c>
      <c r="T200" s="204">
        <f>S200*H200</f>
        <v>89.661000000000016</v>
      </c>
      <c r="AR200" s="23" t="s">
        <v>169</v>
      </c>
      <c r="AT200" s="23" t="s">
        <v>164</v>
      </c>
      <c r="AU200" s="23" t="s">
        <v>170</v>
      </c>
      <c r="AY200" s="23" t="s">
        <v>160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3" t="s">
        <v>80</v>
      </c>
      <c r="BK200" s="205">
        <f>ROUND(I200*H200,2)</f>
        <v>0</v>
      </c>
      <c r="BL200" s="23" t="s">
        <v>169</v>
      </c>
      <c r="BM200" s="23" t="s">
        <v>384</v>
      </c>
    </row>
    <row r="201" spans="2:65" s="11" customFormat="1">
      <c r="B201" s="209"/>
      <c r="C201" s="210"/>
      <c r="D201" s="222" t="s">
        <v>173</v>
      </c>
      <c r="E201" s="254" t="s">
        <v>21</v>
      </c>
      <c r="F201" s="255" t="s">
        <v>385</v>
      </c>
      <c r="G201" s="210"/>
      <c r="H201" s="256">
        <v>40.755000000000003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173</v>
      </c>
      <c r="AU201" s="219" t="s">
        <v>170</v>
      </c>
      <c r="AV201" s="11" t="s">
        <v>82</v>
      </c>
      <c r="AW201" s="11" t="s">
        <v>35</v>
      </c>
      <c r="AX201" s="11" t="s">
        <v>80</v>
      </c>
      <c r="AY201" s="219" t="s">
        <v>160</v>
      </c>
    </row>
    <row r="202" spans="2:65" s="1" customFormat="1" ht="25.5" customHeight="1">
      <c r="B202" s="40"/>
      <c r="C202" s="194" t="s">
        <v>300</v>
      </c>
      <c r="D202" s="194" t="s">
        <v>164</v>
      </c>
      <c r="E202" s="195" t="s">
        <v>386</v>
      </c>
      <c r="F202" s="196" t="s">
        <v>387</v>
      </c>
      <c r="G202" s="197" t="s">
        <v>228</v>
      </c>
      <c r="H202" s="198">
        <v>238.417</v>
      </c>
      <c r="I202" s="199"/>
      <c r="J202" s="200">
        <f>ROUND(I202*H202,2)</f>
        <v>0</v>
      </c>
      <c r="K202" s="196" t="s">
        <v>168</v>
      </c>
      <c r="L202" s="60"/>
      <c r="M202" s="201" t="s">
        <v>21</v>
      </c>
      <c r="N202" s="202" t="s">
        <v>43</v>
      </c>
      <c r="O202" s="41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AR202" s="23" t="s">
        <v>169</v>
      </c>
      <c r="AT202" s="23" t="s">
        <v>164</v>
      </c>
      <c r="AU202" s="23" t="s">
        <v>170</v>
      </c>
      <c r="AY202" s="23" t="s">
        <v>160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3" t="s">
        <v>80</v>
      </c>
      <c r="BK202" s="205">
        <f>ROUND(I202*H202,2)</f>
        <v>0</v>
      </c>
      <c r="BL202" s="23" t="s">
        <v>169</v>
      </c>
      <c r="BM202" s="23" t="s">
        <v>388</v>
      </c>
    </row>
    <row r="203" spans="2:65" s="1" customFormat="1" ht="25.5" customHeight="1">
      <c r="B203" s="40"/>
      <c r="C203" s="194" t="s">
        <v>389</v>
      </c>
      <c r="D203" s="194" t="s">
        <v>164</v>
      </c>
      <c r="E203" s="195" t="s">
        <v>390</v>
      </c>
      <c r="F203" s="196" t="s">
        <v>391</v>
      </c>
      <c r="G203" s="197" t="s">
        <v>228</v>
      </c>
      <c r="H203" s="198">
        <v>2145.7530000000002</v>
      </c>
      <c r="I203" s="199"/>
      <c r="J203" s="200">
        <f>ROUND(I203*H203,2)</f>
        <v>0</v>
      </c>
      <c r="K203" s="196" t="s">
        <v>168</v>
      </c>
      <c r="L203" s="60"/>
      <c r="M203" s="201" t="s">
        <v>21</v>
      </c>
      <c r="N203" s="202" t="s">
        <v>43</v>
      </c>
      <c r="O203" s="41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AR203" s="23" t="s">
        <v>169</v>
      </c>
      <c r="AT203" s="23" t="s">
        <v>164</v>
      </c>
      <c r="AU203" s="23" t="s">
        <v>170</v>
      </c>
      <c r="AY203" s="23" t="s">
        <v>160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3" t="s">
        <v>80</v>
      </c>
      <c r="BK203" s="205">
        <f>ROUND(I203*H203,2)</f>
        <v>0</v>
      </c>
      <c r="BL203" s="23" t="s">
        <v>169</v>
      </c>
      <c r="BM203" s="23" t="s">
        <v>392</v>
      </c>
    </row>
    <row r="204" spans="2:65" s="11" customFormat="1">
      <c r="B204" s="209"/>
      <c r="C204" s="210"/>
      <c r="D204" s="222" t="s">
        <v>173</v>
      </c>
      <c r="E204" s="210"/>
      <c r="F204" s="255" t="s">
        <v>393</v>
      </c>
      <c r="G204" s="210"/>
      <c r="H204" s="256">
        <v>2145.7530000000002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173</v>
      </c>
      <c r="AU204" s="219" t="s">
        <v>170</v>
      </c>
      <c r="AV204" s="11" t="s">
        <v>82</v>
      </c>
      <c r="AW204" s="11" t="s">
        <v>6</v>
      </c>
      <c r="AX204" s="11" t="s">
        <v>80</v>
      </c>
      <c r="AY204" s="219" t="s">
        <v>160</v>
      </c>
    </row>
    <row r="205" spans="2:65" s="1" customFormat="1" ht="16.5" customHeight="1">
      <c r="B205" s="40"/>
      <c r="C205" s="194" t="s">
        <v>304</v>
      </c>
      <c r="D205" s="194" t="s">
        <v>164</v>
      </c>
      <c r="E205" s="195" t="s">
        <v>394</v>
      </c>
      <c r="F205" s="196" t="s">
        <v>395</v>
      </c>
      <c r="G205" s="197" t="s">
        <v>228</v>
      </c>
      <c r="H205" s="198">
        <v>193.792</v>
      </c>
      <c r="I205" s="199"/>
      <c r="J205" s="200">
        <f>ROUND(I205*H205,2)</f>
        <v>0</v>
      </c>
      <c r="K205" s="196" t="s">
        <v>168</v>
      </c>
      <c r="L205" s="60"/>
      <c r="M205" s="201" t="s">
        <v>21</v>
      </c>
      <c r="N205" s="202" t="s">
        <v>43</v>
      </c>
      <c r="O205" s="41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AR205" s="23" t="s">
        <v>169</v>
      </c>
      <c r="AT205" s="23" t="s">
        <v>164</v>
      </c>
      <c r="AU205" s="23" t="s">
        <v>170</v>
      </c>
      <c r="AY205" s="23" t="s">
        <v>160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23" t="s">
        <v>80</v>
      </c>
      <c r="BK205" s="205">
        <f>ROUND(I205*H205,2)</f>
        <v>0</v>
      </c>
      <c r="BL205" s="23" t="s">
        <v>169</v>
      </c>
      <c r="BM205" s="23" t="s">
        <v>396</v>
      </c>
    </row>
    <row r="206" spans="2:65" s="1" customFormat="1" ht="16.5" customHeight="1">
      <c r="B206" s="40"/>
      <c r="C206" s="194" t="s">
        <v>397</v>
      </c>
      <c r="D206" s="194" t="s">
        <v>164</v>
      </c>
      <c r="E206" s="195" t="s">
        <v>398</v>
      </c>
      <c r="F206" s="196" t="s">
        <v>399</v>
      </c>
      <c r="G206" s="197" t="s">
        <v>228</v>
      </c>
      <c r="H206" s="198">
        <v>193.792</v>
      </c>
      <c r="I206" s="199"/>
      <c r="J206" s="200">
        <f>ROUND(I206*H206,2)</f>
        <v>0</v>
      </c>
      <c r="K206" s="196" t="s">
        <v>168</v>
      </c>
      <c r="L206" s="60"/>
      <c r="M206" s="201" t="s">
        <v>21</v>
      </c>
      <c r="N206" s="202" t="s">
        <v>43</v>
      </c>
      <c r="O206" s="41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AR206" s="23" t="s">
        <v>169</v>
      </c>
      <c r="AT206" s="23" t="s">
        <v>164</v>
      </c>
      <c r="AU206" s="23" t="s">
        <v>170</v>
      </c>
      <c r="AY206" s="23" t="s">
        <v>160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3" t="s">
        <v>80</v>
      </c>
      <c r="BK206" s="205">
        <f>ROUND(I206*H206,2)</f>
        <v>0</v>
      </c>
      <c r="BL206" s="23" t="s">
        <v>169</v>
      </c>
      <c r="BM206" s="23" t="s">
        <v>400</v>
      </c>
    </row>
    <row r="207" spans="2:65" s="11" customFormat="1">
      <c r="B207" s="209"/>
      <c r="C207" s="210"/>
      <c r="D207" s="222" t="s">
        <v>173</v>
      </c>
      <c r="E207" s="254" t="s">
        <v>21</v>
      </c>
      <c r="F207" s="255" t="s">
        <v>401</v>
      </c>
      <c r="G207" s="210"/>
      <c r="H207" s="256">
        <v>193.792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173</v>
      </c>
      <c r="AU207" s="219" t="s">
        <v>170</v>
      </c>
      <c r="AV207" s="11" t="s">
        <v>82</v>
      </c>
      <c r="AW207" s="11" t="s">
        <v>35</v>
      </c>
      <c r="AX207" s="11" t="s">
        <v>72</v>
      </c>
      <c r="AY207" s="219" t="s">
        <v>160</v>
      </c>
    </row>
    <row r="208" spans="2:65" s="1" customFormat="1" ht="25.5" customHeight="1">
      <c r="B208" s="40"/>
      <c r="C208" s="194" t="s">
        <v>307</v>
      </c>
      <c r="D208" s="194" t="s">
        <v>164</v>
      </c>
      <c r="E208" s="195" t="s">
        <v>402</v>
      </c>
      <c r="F208" s="196" t="s">
        <v>403</v>
      </c>
      <c r="G208" s="197" t="s">
        <v>228</v>
      </c>
      <c r="H208" s="198">
        <v>44.625</v>
      </c>
      <c r="I208" s="199"/>
      <c r="J208" s="200">
        <f>ROUND(I208*H208,2)</f>
        <v>0</v>
      </c>
      <c r="K208" s="196" t="s">
        <v>168</v>
      </c>
      <c r="L208" s="60"/>
      <c r="M208" s="201" t="s">
        <v>21</v>
      </c>
      <c r="N208" s="202" t="s">
        <v>43</v>
      </c>
      <c r="O208" s="41"/>
      <c r="P208" s="203">
        <f>O208*H208</f>
        <v>0</v>
      </c>
      <c r="Q208" s="203">
        <v>0</v>
      </c>
      <c r="R208" s="203">
        <f>Q208*H208</f>
        <v>0</v>
      </c>
      <c r="S208" s="203">
        <v>0</v>
      </c>
      <c r="T208" s="204">
        <f>S208*H208</f>
        <v>0</v>
      </c>
      <c r="AR208" s="23" t="s">
        <v>169</v>
      </c>
      <c r="AT208" s="23" t="s">
        <v>164</v>
      </c>
      <c r="AU208" s="23" t="s">
        <v>170</v>
      </c>
      <c r="AY208" s="23" t="s">
        <v>160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23" t="s">
        <v>80</v>
      </c>
      <c r="BK208" s="205">
        <f>ROUND(I208*H208,2)</f>
        <v>0</v>
      </c>
      <c r="BL208" s="23" t="s">
        <v>169</v>
      </c>
      <c r="BM208" s="23" t="s">
        <v>404</v>
      </c>
    </row>
    <row r="209" spans="2:65" s="10" customFormat="1" ht="22.35" customHeight="1">
      <c r="B209" s="175"/>
      <c r="C209" s="176"/>
      <c r="D209" s="191" t="s">
        <v>71</v>
      </c>
      <c r="E209" s="192" t="s">
        <v>405</v>
      </c>
      <c r="F209" s="192" t="s">
        <v>406</v>
      </c>
      <c r="G209" s="176"/>
      <c r="H209" s="176"/>
      <c r="I209" s="179"/>
      <c r="J209" s="193">
        <f>BK209</f>
        <v>0</v>
      </c>
      <c r="K209" s="176"/>
      <c r="L209" s="181"/>
      <c r="M209" s="182"/>
      <c r="N209" s="183"/>
      <c r="O209" s="183"/>
      <c r="P209" s="184">
        <f>SUM(P210:P223)</f>
        <v>0</v>
      </c>
      <c r="Q209" s="183"/>
      <c r="R209" s="184">
        <f>SUM(R210:R223)</f>
        <v>1.4355999999999999E-2</v>
      </c>
      <c r="S209" s="183"/>
      <c r="T209" s="185">
        <f>SUM(T210:T223)</f>
        <v>6.1231518999999999</v>
      </c>
      <c r="AR209" s="186" t="s">
        <v>80</v>
      </c>
      <c r="AT209" s="187" t="s">
        <v>71</v>
      </c>
      <c r="AU209" s="187" t="s">
        <v>82</v>
      </c>
      <c r="AY209" s="186" t="s">
        <v>160</v>
      </c>
      <c r="BK209" s="188">
        <f>SUM(BK210:BK223)</f>
        <v>0</v>
      </c>
    </row>
    <row r="210" spans="2:65" s="1" customFormat="1" ht="16.5" customHeight="1">
      <c r="B210" s="40"/>
      <c r="C210" s="194" t="s">
        <v>407</v>
      </c>
      <c r="D210" s="194" t="s">
        <v>164</v>
      </c>
      <c r="E210" s="195" t="s">
        <v>408</v>
      </c>
      <c r="F210" s="196" t="s">
        <v>409</v>
      </c>
      <c r="G210" s="197" t="s">
        <v>189</v>
      </c>
      <c r="H210" s="198">
        <v>97</v>
      </c>
      <c r="I210" s="199"/>
      <c r="J210" s="200">
        <f>ROUND(I210*H210,2)</f>
        <v>0</v>
      </c>
      <c r="K210" s="196" t="s">
        <v>168</v>
      </c>
      <c r="L210" s="60"/>
      <c r="M210" s="201" t="s">
        <v>21</v>
      </c>
      <c r="N210" s="202" t="s">
        <v>43</v>
      </c>
      <c r="O210" s="41"/>
      <c r="P210" s="203">
        <f>O210*H210</f>
        <v>0</v>
      </c>
      <c r="Q210" s="203">
        <v>1.4799999999999999E-4</v>
      </c>
      <c r="R210" s="203">
        <f>Q210*H210</f>
        <v>1.4355999999999999E-2</v>
      </c>
      <c r="S210" s="203">
        <v>3.9559999999999998E-2</v>
      </c>
      <c r="T210" s="204">
        <f>S210*H210</f>
        <v>3.8373199999999996</v>
      </c>
      <c r="AR210" s="23" t="s">
        <v>169</v>
      </c>
      <c r="AT210" s="23" t="s">
        <v>164</v>
      </c>
      <c r="AU210" s="23" t="s">
        <v>170</v>
      </c>
      <c r="AY210" s="23" t="s">
        <v>160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23" t="s">
        <v>80</v>
      </c>
      <c r="BK210" s="205">
        <f>ROUND(I210*H210,2)</f>
        <v>0</v>
      </c>
      <c r="BL210" s="23" t="s">
        <v>169</v>
      </c>
      <c r="BM210" s="23" t="s">
        <v>410</v>
      </c>
    </row>
    <row r="211" spans="2:65" s="11" customFormat="1">
      <c r="B211" s="209"/>
      <c r="C211" s="210"/>
      <c r="D211" s="206" t="s">
        <v>173</v>
      </c>
      <c r="E211" s="211" t="s">
        <v>21</v>
      </c>
      <c r="F211" s="212" t="s">
        <v>411</v>
      </c>
      <c r="G211" s="210"/>
      <c r="H211" s="213">
        <v>97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173</v>
      </c>
      <c r="AU211" s="219" t="s">
        <v>170</v>
      </c>
      <c r="AV211" s="11" t="s">
        <v>82</v>
      </c>
      <c r="AW211" s="11" t="s">
        <v>35</v>
      </c>
      <c r="AX211" s="11" t="s">
        <v>72</v>
      </c>
      <c r="AY211" s="219" t="s">
        <v>160</v>
      </c>
    </row>
    <row r="212" spans="2:65" s="12" customFormat="1">
      <c r="B212" s="220"/>
      <c r="C212" s="221"/>
      <c r="D212" s="222" t="s">
        <v>173</v>
      </c>
      <c r="E212" s="223" t="s">
        <v>21</v>
      </c>
      <c r="F212" s="224" t="s">
        <v>175</v>
      </c>
      <c r="G212" s="221"/>
      <c r="H212" s="225">
        <v>97</v>
      </c>
      <c r="I212" s="226"/>
      <c r="J212" s="221"/>
      <c r="K212" s="221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173</v>
      </c>
      <c r="AU212" s="231" t="s">
        <v>170</v>
      </c>
      <c r="AV212" s="12" t="s">
        <v>169</v>
      </c>
      <c r="AW212" s="12" t="s">
        <v>35</v>
      </c>
      <c r="AX212" s="12" t="s">
        <v>80</v>
      </c>
      <c r="AY212" s="231" t="s">
        <v>160</v>
      </c>
    </row>
    <row r="213" spans="2:65" s="1" customFormat="1" ht="16.5" customHeight="1">
      <c r="B213" s="40"/>
      <c r="C213" s="194" t="s">
        <v>311</v>
      </c>
      <c r="D213" s="194" t="s">
        <v>164</v>
      </c>
      <c r="E213" s="195" t="s">
        <v>412</v>
      </c>
      <c r="F213" s="196" t="s">
        <v>413</v>
      </c>
      <c r="G213" s="197" t="s">
        <v>248</v>
      </c>
      <c r="H213" s="198">
        <v>91.069000000000003</v>
      </c>
      <c r="I213" s="199"/>
      <c r="J213" s="200">
        <f>ROUND(I213*H213,2)</f>
        <v>0</v>
      </c>
      <c r="K213" s="196" t="s">
        <v>414</v>
      </c>
      <c r="L213" s="60"/>
      <c r="M213" s="201" t="s">
        <v>21</v>
      </c>
      <c r="N213" s="202" t="s">
        <v>43</v>
      </c>
      <c r="O213" s="41"/>
      <c r="P213" s="203">
        <f>O213*H213</f>
        <v>0</v>
      </c>
      <c r="Q213" s="203">
        <v>0</v>
      </c>
      <c r="R213" s="203">
        <f>Q213*H213</f>
        <v>0</v>
      </c>
      <c r="S213" s="203">
        <v>0.02</v>
      </c>
      <c r="T213" s="204">
        <f>S213*H213</f>
        <v>1.82138</v>
      </c>
      <c r="AR213" s="23" t="s">
        <v>169</v>
      </c>
      <c r="AT213" s="23" t="s">
        <v>164</v>
      </c>
      <c r="AU213" s="23" t="s">
        <v>170</v>
      </c>
      <c r="AY213" s="23" t="s">
        <v>160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23" t="s">
        <v>80</v>
      </c>
      <c r="BK213" s="205">
        <f>ROUND(I213*H213,2)</f>
        <v>0</v>
      </c>
      <c r="BL213" s="23" t="s">
        <v>169</v>
      </c>
      <c r="BM213" s="23" t="s">
        <v>415</v>
      </c>
    </row>
    <row r="214" spans="2:65" s="11" customFormat="1">
      <c r="B214" s="209"/>
      <c r="C214" s="210"/>
      <c r="D214" s="206" t="s">
        <v>173</v>
      </c>
      <c r="E214" s="211" t="s">
        <v>21</v>
      </c>
      <c r="F214" s="212" t="s">
        <v>416</v>
      </c>
      <c r="G214" s="210"/>
      <c r="H214" s="213">
        <v>91.069000000000003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173</v>
      </c>
      <c r="AU214" s="219" t="s">
        <v>170</v>
      </c>
      <c r="AV214" s="11" t="s">
        <v>82</v>
      </c>
      <c r="AW214" s="11" t="s">
        <v>35</v>
      </c>
      <c r="AX214" s="11" t="s">
        <v>72</v>
      </c>
      <c r="AY214" s="219" t="s">
        <v>160</v>
      </c>
    </row>
    <row r="215" spans="2:65" s="12" customFormat="1">
      <c r="B215" s="220"/>
      <c r="C215" s="221"/>
      <c r="D215" s="222" t="s">
        <v>173</v>
      </c>
      <c r="E215" s="223" t="s">
        <v>21</v>
      </c>
      <c r="F215" s="224" t="s">
        <v>175</v>
      </c>
      <c r="G215" s="221"/>
      <c r="H215" s="225">
        <v>91.069000000000003</v>
      </c>
      <c r="I215" s="226"/>
      <c r="J215" s="221"/>
      <c r="K215" s="221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173</v>
      </c>
      <c r="AU215" s="231" t="s">
        <v>170</v>
      </c>
      <c r="AV215" s="12" t="s">
        <v>169</v>
      </c>
      <c r="AW215" s="12" t="s">
        <v>35</v>
      </c>
      <c r="AX215" s="12" t="s">
        <v>80</v>
      </c>
      <c r="AY215" s="231" t="s">
        <v>160</v>
      </c>
    </row>
    <row r="216" spans="2:65" s="1" customFormat="1" ht="16.5" customHeight="1">
      <c r="B216" s="40"/>
      <c r="C216" s="194" t="s">
        <v>417</v>
      </c>
      <c r="D216" s="194" t="s">
        <v>164</v>
      </c>
      <c r="E216" s="195" t="s">
        <v>418</v>
      </c>
      <c r="F216" s="196" t="s">
        <v>419</v>
      </c>
      <c r="G216" s="197" t="s">
        <v>248</v>
      </c>
      <c r="H216" s="198">
        <v>91.069000000000003</v>
      </c>
      <c r="I216" s="199"/>
      <c r="J216" s="200">
        <f>ROUND(I216*H216,2)</f>
        <v>0</v>
      </c>
      <c r="K216" s="196" t="s">
        <v>414</v>
      </c>
      <c r="L216" s="60"/>
      <c r="M216" s="201" t="s">
        <v>21</v>
      </c>
      <c r="N216" s="202" t="s">
        <v>43</v>
      </c>
      <c r="O216" s="41"/>
      <c r="P216" s="203">
        <f>O216*H216</f>
        <v>0</v>
      </c>
      <c r="Q216" s="203">
        <v>0</v>
      </c>
      <c r="R216" s="203">
        <f>Q216*H216</f>
        <v>0</v>
      </c>
      <c r="S216" s="203">
        <v>5.1000000000000004E-3</v>
      </c>
      <c r="T216" s="204">
        <f>S216*H216</f>
        <v>0.46445190000000003</v>
      </c>
      <c r="AR216" s="23" t="s">
        <v>169</v>
      </c>
      <c r="AT216" s="23" t="s">
        <v>164</v>
      </c>
      <c r="AU216" s="23" t="s">
        <v>170</v>
      </c>
      <c r="AY216" s="23" t="s">
        <v>160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23" t="s">
        <v>80</v>
      </c>
      <c r="BK216" s="205">
        <f>ROUND(I216*H216,2)</f>
        <v>0</v>
      </c>
      <c r="BL216" s="23" t="s">
        <v>169</v>
      </c>
      <c r="BM216" s="23" t="s">
        <v>420</v>
      </c>
    </row>
    <row r="217" spans="2:65" s="1" customFormat="1" ht="25.5" customHeight="1">
      <c r="B217" s="40"/>
      <c r="C217" s="194" t="s">
        <v>314</v>
      </c>
      <c r="D217" s="194" t="s">
        <v>164</v>
      </c>
      <c r="E217" s="195" t="s">
        <v>386</v>
      </c>
      <c r="F217" s="196" t="s">
        <v>387</v>
      </c>
      <c r="G217" s="197" t="s">
        <v>228</v>
      </c>
      <c r="H217" s="198">
        <v>6.1230000000000002</v>
      </c>
      <c r="I217" s="199"/>
      <c r="J217" s="200">
        <f>ROUND(I217*H217,2)</f>
        <v>0</v>
      </c>
      <c r="K217" s="196" t="s">
        <v>168</v>
      </c>
      <c r="L217" s="60"/>
      <c r="M217" s="201" t="s">
        <v>21</v>
      </c>
      <c r="N217" s="202" t="s">
        <v>43</v>
      </c>
      <c r="O217" s="41"/>
      <c r="P217" s="203">
        <f>O217*H217</f>
        <v>0</v>
      </c>
      <c r="Q217" s="203">
        <v>0</v>
      </c>
      <c r="R217" s="203">
        <f>Q217*H217</f>
        <v>0</v>
      </c>
      <c r="S217" s="203">
        <v>0</v>
      </c>
      <c r="T217" s="204">
        <f>S217*H217</f>
        <v>0</v>
      </c>
      <c r="AR217" s="23" t="s">
        <v>169</v>
      </c>
      <c r="AT217" s="23" t="s">
        <v>164</v>
      </c>
      <c r="AU217" s="23" t="s">
        <v>170</v>
      </c>
      <c r="AY217" s="23" t="s">
        <v>160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23" t="s">
        <v>80</v>
      </c>
      <c r="BK217" s="205">
        <f>ROUND(I217*H217,2)</f>
        <v>0</v>
      </c>
      <c r="BL217" s="23" t="s">
        <v>169</v>
      </c>
      <c r="BM217" s="23" t="s">
        <v>421</v>
      </c>
    </row>
    <row r="218" spans="2:65" s="1" customFormat="1" ht="25.5" customHeight="1">
      <c r="B218" s="40"/>
      <c r="C218" s="194" t="s">
        <v>422</v>
      </c>
      <c r="D218" s="194" t="s">
        <v>164</v>
      </c>
      <c r="E218" s="195" t="s">
        <v>390</v>
      </c>
      <c r="F218" s="196" t="s">
        <v>391</v>
      </c>
      <c r="G218" s="197" t="s">
        <v>228</v>
      </c>
      <c r="H218" s="198">
        <v>55.106999999999999</v>
      </c>
      <c r="I218" s="199"/>
      <c r="J218" s="200">
        <f>ROUND(I218*H218,2)</f>
        <v>0</v>
      </c>
      <c r="K218" s="196" t="s">
        <v>168</v>
      </c>
      <c r="L218" s="60"/>
      <c r="M218" s="201" t="s">
        <v>21</v>
      </c>
      <c r="N218" s="202" t="s">
        <v>43</v>
      </c>
      <c r="O218" s="41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AR218" s="23" t="s">
        <v>169</v>
      </c>
      <c r="AT218" s="23" t="s">
        <v>164</v>
      </c>
      <c r="AU218" s="23" t="s">
        <v>170</v>
      </c>
      <c r="AY218" s="23" t="s">
        <v>160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23" t="s">
        <v>80</v>
      </c>
      <c r="BK218" s="205">
        <f>ROUND(I218*H218,2)</f>
        <v>0</v>
      </c>
      <c r="BL218" s="23" t="s">
        <v>169</v>
      </c>
      <c r="BM218" s="23" t="s">
        <v>423</v>
      </c>
    </row>
    <row r="219" spans="2:65" s="11" customFormat="1">
      <c r="B219" s="209"/>
      <c r="C219" s="210"/>
      <c r="D219" s="222" t="s">
        <v>173</v>
      </c>
      <c r="E219" s="210"/>
      <c r="F219" s="255" t="s">
        <v>424</v>
      </c>
      <c r="G219" s="210"/>
      <c r="H219" s="256">
        <v>55.106999999999999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173</v>
      </c>
      <c r="AU219" s="219" t="s">
        <v>170</v>
      </c>
      <c r="AV219" s="11" t="s">
        <v>82</v>
      </c>
      <c r="AW219" s="11" t="s">
        <v>6</v>
      </c>
      <c r="AX219" s="11" t="s">
        <v>80</v>
      </c>
      <c r="AY219" s="219" t="s">
        <v>160</v>
      </c>
    </row>
    <row r="220" spans="2:65" s="1" customFormat="1" ht="16.5" customHeight="1">
      <c r="B220" s="40"/>
      <c r="C220" s="194" t="s">
        <v>318</v>
      </c>
      <c r="D220" s="194" t="s">
        <v>164</v>
      </c>
      <c r="E220" s="195" t="s">
        <v>394</v>
      </c>
      <c r="F220" s="196" t="s">
        <v>395</v>
      </c>
      <c r="G220" s="197" t="s">
        <v>228</v>
      </c>
      <c r="H220" s="198">
        <v>6.1230000000000002</v>
      </c>
      <c r="I220" s="199"/>
      <c r="J220" s="200">
        <f>ROUND(I220*H220,2)</f>
        <v>0</v>
      </c>
      <c r="K220" s="196" t="s">
        <v>168</v>
      </c>
      <c r="L220" s="60"/>
      <c r="M220" s="201" t="s">
        <v>21</v>
      </c>
      <c r="N220" s="202" t="s">
        <v>43</v>
      </c>
      <c r="O220" s="41"/>
      <c r="P220" s="203">
        <f>O220*H220</f>
        <v>0</v>
      </c>
      <c r="Q220" s="203">
        <v>0</v>
      </c>
      <c r="R220" s="203">
        <f>Q220*H220</f>
        <v>0</v>
      </c>
      <c r="S220" s="203">
        <v>0</v>
      </c>
      <c r="T220" s="204">
        <f>S220*H220</f>
        <v>0</v>
      </c>
      <c r="AR220" s="23" t="s">
        <v>169</v>
      </c>
      <c r="AT220" s="23" t="s">
        <v>164</v>
      </c>
      <c r="AU220" s="23" t="s">
        <v>170</v>
      </c>
      <c r="AY220" s="23" t="s">
        <v>160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23" t="s">
        <v>80</v>
      </c>
      <c r="BK220" s="205">
        <f>ROUND(I220*H220,2)</f>
        <v>0</v>
      </c>
      <c r="BL220" s="23" t="s">
        <v>169</v>
      </c>
      <c r="BM220" s="23" t="s">
        <v>425</v>
      </c>
    </row>
    <row r="221" spans="2:65" s="1" customFormat="1" ht="25.5" customHeight="1">
      <c r="B221" s="40"/>
      <c r="C221" s="194" t="s">
        <v>426</v>
      </c>
      <c r="D221" s="194" t="s">
        <v>164</v>
      </c>
      <c r="E221" s="195" t="s">
        <v>402</v>
      </c>
      <c r="F221" s="196" t="s">
        <v>403</v>
      </c>
      <c r="G221" s="197" t="s">
        <v>228</v>
      </c>
      <c r="H221" s="198">
        <v>1.821</v>
      </c>
      <c r="I221" s="199"/>
      <c r="J221" s="200">
        <f>ROUND(I221*H221,2)</f>
        <v>0</v>
      </c>
      <c r="K221" s="196" t="s">
        <v>168</v>
      </c>
      <c r="L221" s="60"/>
      <c r="M221" s="201" t="s">
        <v>21</v>
      </c>
      <c r="N221" s="202" t="s">
        <v>43</v>
      </c>
      <c r="O221" s="41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AR221" s="23" t="s">
        <v>169</v>
      </c>
      <c r="AT221" s="23" t="s">
        <v>164</v>
      </c>
      <c r="AU221" s="23" t="s">
        <v>170</v>
      </c>
      <c r="AY221" s="23" t="s">
        <v>160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23" t="s">
        <v>80</v>
      </c>
      <c r="BK221" s="205">
        <f>ROUND(I221*H221,2)</f>
        <v>0</v>
      </c>
      <c r="BL221" s="23" t="s">
        <v>169</v>
      </c>
      <c r="BM221" s="23" t="s">
        <v>427</v>
      </c>
    </row>
    <row r="222" spans="2:65" s="1" customFormat="1" ht="25.5" customHeight="1">
      <c r="B222" s="40"/>
      <c r="C222" s="194" t="s">
        <v>428</v>
      </c>
      <c r="D222" s="194" t="s">
        <v>164</v>
      </c>
      <c r="E222" s="195" t="s">
        <v>429</v>
      </c>
      <c r="F222" s="196" t="s">
        <v>430</v>
      </c>
      <c r="G222" s="197" t="s">
        <v>228</v>
      </c>
      <c r="H222" s="198">
        <v>4.3019999999999996</v>
      </c>
      <c r="I222" s="199"/>
      <c r="J222" s="200">
        <f>ROUND(I222*H222,2)</f>
        <v>0</v>
      </c>
      <c r="K222" s="196" t="s">
        <v>21</v>
      </c>
      <c r="L222" s="60"/>
      <c r="M222" s="201" t="s">
        <v>21</v>
      </c>
      <c r="N222" s="202" t="s">
        <v>43</v>
      </c>
      <c r="O222" s="41"/>
      <c r="P222" s="203">
        <f>O222*H222</f>
        <v>0</v>
      </c>
      <c r="Q222" s="203">
        <v>0</v>
      </c>
      <c r="R222" s="203">
        <f>Q222*H222</f>
        <v>0</v>
      </c>
      <c r="S222" s="203">
        <v>0</v>
      </c>
      <c r="T222" s="204">
        <f>S222*H222</f>
        <v>0</v>
      </c>
      <c r="AR222" s="23" t="s">
        <v>169</v>
      </c>
      <c r="AT222" s="23" t="s">
        <v>164</v>
      </c>
      <c r="AU222" s="23" t="s">
        <v>170</v>
      </c>
      <c r="AY222" s="23" t="s">
        <v>160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23" t="s">
        <v>80</v>
      </c>
      <c r="BK222" s="205">
        <f>ROUND(I222*H222,2)</f>
        <v>0</v>
      </c>
      <c r="BL222" s="23" t="s">
        <v>169</v>
      </c>
      <c r="BM222" s="23" t="s">
        <v>431</v>
      </c>
    </row>
    <row r="223" spans="2:65" s="11" customFormat="1">
      <c r="B223" s="209"/>
      <c r="C223" s="210"/>
      <c r="D223" s="206" t="s">
        <v>173</v>
      </c>
      <c r="E223" s="211" t="s">
        <v>21</v>
      </c>
      <c r="F223" s="212" t="s">
        <v>432</v>
      </c>
      <c r="G223" s="210"/>
      <c r="H223" s="213">
        <v>4.3019999999999996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173</v>
      </c>
      <c r="AU223" s="219" t="s">
        <v>170</v>
      </c>
      <c r="AV223" s="11" t="s">
        <v>82</v>
      </c>
      <c r="AW223" s="11" t="s">
        <v>35</v>
      </c>
      <c r="AX223" s="11" t="s">
        <v>72</v>
      </c>
      <c r="AY223" s="219" t="s">
        <v>160</v>
      </c>
    </row>
    <row r="224" spans="2:65" s="10" customFormat="1" ht="37.35" customHeight="1">
      <c r="B224" s="175"/>
      <c r="C224" s="176"/>
      <c r="D224" s="177" t="s">
        <v>71</v>
      </c>
      <c r="E224" s="178" t="s">
        <v>433</v>
      </c>
      <c r="F224" s="178" t="s">
        <v>434</v>
      </c>
      <c r="G224" s="176"/>
      <c r="H224" s="176"/>
      <c r="I224" s="179"/>
      <c r="J224" s="180">
        <f>BK224</f>
        <v>0</v>
      </c>
      <c r="K224" s="176"/>
      <c r="L224" s="181"/>
      <c r="M224" s="182"/>
      <c r="N224" s="183"/>
      <c r="O224" s="183"/>
      <c r="P224" s="184">
        <f>P225+P234+P313+P316+P328+P341+P346</f>
        <v>0</v>
      </c>
      <c r="Q224" s="183"/>
      <c r="R224" s="184">
        <f>R225+R234+R313+R316+R328+R341+R346</f>
        <v>24.909004407500003</v>
      </c>
      <c r="S224" s="183"/>
      <c r="T224" s="185">
        <f>T225+T234+T313+T316+T328+T341+T346</f>
        <v>0</v>
      </c>
      <c r="AR224" s="186" t="s">
        <v>82</v>
      </c>
      <c r="AT224" s="187" t="s">
        <v>71</v>
      </c>
      <c r="AU224" s="187" t="s">
        <v>72</v>
      </c>
      <c r="AY224" s="186" t="s">
        <v>160</v>
      </c>
      <c r="BK224" s="188">
        <f>BK225+BK234+BK313+BK316+BK328+BK341+BK346</f>
        <v>0</v>
      </c>
    </row>
    <row r="225" spans="2:65" s="10" customFormat="1" ht="19.95" customHeight="1">
      <c r="B225" s="175"/>
      <c r="C225" s="176"/>
      <c r="D225" s="191" t="s">
        <v>71</v>
      </c>
      <c r="E225" s="192" t="s">
        <v>435</v>
      </c>
      <c r="F225" s="192" t="s">
        <v>436</v>
      </c>
      <c r="G225" s="176"/>
      <c r="H225" s="176"/>
      <c r="I225" s="179"/>
      <c r="J225" s="193">
        <f>BK225</f>
        <v>0</v>
      </c>
      <c r="K225" s="176"/>
      <c r="L225" s="181"/>
      <c r="M225" s="182"/>
      <c r="N225" s="183"/>
      <c r="O225" s="183"/>
      <c r="P225" s="184">
        <f>SUM(P226:P233)</f>
        <v>0</v>
      </c>
      <c r="Q225" s="183"/>
      <c r="R225" s="184">
        <f>SUM(R226:R233)</f>
        <v>2.7072000000000003</v>
      </c>
      <c r="S225" s="183"/>
      <c r="T225" s="185">
        <f>SUM(T226:T233)</f>
        <v>0</v>
      </c>
      <c r="AR225" s="186" t="s">
        <v>82</v>
      </c>
      <c r="AT225" s="187" t="s">
        <v>71</v>
      </c>
      <c r="AU225" s="187" t="s">
        <v>80</v>
      </c>
      <c r="AY225" s="186" t="s">
        <v>160</v>
      </c>
      <c r="BK225" s="188">
        <f>SUM(BK226:BK233)</f>
        <v>0</v>
      </c>
    </row>
    <row r="226" spans="2:65" s="1" customFormat="1" ht="16.5" customHeight="1">
      <c r="B226" s="40"/>
      <c r="C226" s="194" t="s">
        <v>437</v>
      </c>
      <c r="D226" s="194" t="s">
        <v>164</v>
      </c>
      <c r="E226" s="195" t="s">
        <v>438</v>
      </c>
      <c r="F226" s="196" t="s">
        <v>439</v>
      </c>
      <c r="G226" s="197" t="s">
        <v>189</v>
      </c>
      <c r="H226" s="198">
        <v>1800</v>
      </c>
      <c r="I226" s="199"/>
      <c r="J226" s="200">
        <f>ROUND(I226*H226,2)</f>
        <v>0</v>
      </c>
      <c r="K226" s="196" t="s">
        <v>168</v>
      </c>
      <c r="L226" s="60"/>
      <c r="M226" s="201" t="s">
        <v>21</v>
      </c>
      <c r="N226" s="202" t="s">
        <v>43</v>
      </c>
      <c r="O226" s="41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AR226" s="23" t="s">
        <v>196</v>
      </c>
      <c r="AT226" s="23" t="s">
        <v>164</v>
      </c>
      <c r="AU226" s="23" t="s">
        <v>82</v>
      </c>
      <c r="AY226" s="23" t="s">
        <v>160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23" t="s">
        <v>80</v>
      </c>
      <c r="BK226" s="205">
        <f>ROUND(I226*H226,2)</f>
        <v>0</v>
      </c>
      <c r="BL226" s="23" t="s">
        <v>196</v>
      </c>
      <c r="BM226" s="23" t="s">
        <v>440</v>
      </c>
    </row>
    <row r="227" spans="2:65" s="1" customFormat="1" ht="24">
      <c r="B227" s="40"/>
      <c r="C227" s="62"/>
      <c r="D227" s="222" t="s">
        <v>171</v>
      </c>
      <c r="E227" s="62"/>
      <c r="F227" s="232" t="s">
        <v>441</v>
      </c>
      <c r="G227" s="62"/>
      <c r="H227" s="62"/>
      <c r="I227" s="162"/>
      <c r="J227" s="62"/>
      <c r="K227" s="62"/>
      <c r="L227" s="60"/>
      <c r="M227" s="208"/>
      <c r="N227" s="41"/>
      <c r="O227" s="41"/>
      <c r="P227" s="41"/>
      <c r="Q227" s="41"/>
      <c r="R227" s="41"/>
      <c r="S227" s="41"/>
      <c r="T227" s="77"/>
      <c r="AT227" s="23" t="s">
        <v>171</v>
      </c>
      <c r="AU227" s="23" t="s">
        <v>82</v>
      </c>
    </row>
    <row r="228" spans="2:65" s="1" customFormat="1" ht="16.5" customHeight="1">
      <c r="B228" s="40"/>
      <c r="C228" s="233" t="s">
        <v>328</v>
      </c>
      <c r="D228" s="233" t="s">
        <v>192</v>
      </c>
      <c r="E228" s="234" t="s">
        <v>442</v>
      </c>
      <c r="F228" s="235" t="s">
        <v>443</v>
      </c>
      <c r="G228" s="236" t="s">
        <v>189</v>
      </c>
      <c r="H228" s="237">
        <v>1800</v>
      </c>
      <c r="I228" s="238"/>
      <c r="J228" s="239">
        <f>ROUND(I228*H228,2)</f>
        <v>0</v>
      </c>
      <c r="K228" s="235" t="s">
        <v>21</v>
      </c>
      <c r="L228" s="240"/>
      <c r="M228" s="241" t="s">
        <v>21</v>
      </c>
      <c r="N228" s="242" t="s">
        <v>43</v>
      </c>
      <c r="O228" s="41"/>
      <c r="P228" s="203">
        <f>O228*H228</f>
        <v>0</v>
      </c>
      <c r="Q228" s="203">
        <v>1.5E-3</v>
      </c>
      <c r="R228" s="203">
        <f>Q228*H228</f>
        <v>2.7</v>
      </c>
      <c r="S228" s="203">
        <v>0</v>
      </c>
      <c r="T228" s="204">
        <f>S228*H228</f>
        <v>0</v>
      </c>
      <c r="AR228" s="23" t="s">
        <v>263</v>
      </c>
      <c r="AT228" s="23" t="s">
        <v>192</v>
      </c>
      <c r="AU228" s="23" t="s">
        <v>82</v>
      </c>
      <c r="AY228" s="23" t="s">
        <v>160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23" t="s">
        <v>80</v>
      </c>
      <c r="BK228" s="205">
        <f>ROUND(I228*H228,2)</f>
        <v>0</v>
      </c>
      <c r="BL228" s="23" t="s">
        <v>196</v>
      </c>
      <c r="BM228" s="23" t="s">
        <v>444</v>
      </c>
    </row>
    <row r="229" spans="2:65" s="1" customFormat="1" ht="25.5" customHeight="1">
      <c r="B229" s="40"/>
      <c r="C229" s="194" t="s">
        <v>445</v>
      </c>
      <c r="D229" s="194" t="s">
        <v>164</v>
      </c>
      <c r="E229" s="195" t="s">
        <v>446</v>
      </c>
      <c r="F229" s="196" t="s">
        <v>447</v>
      </c>
      <c r="G229" s="197" t="s">
        <v>189</v>
      </c>
      <c r="H229" s="198">
        <v>3600</v>
      </c>
      <c r="I229" s="199"/>
      <c r="J229" s="200">
        <f>ROUND(I229*H229,2)</f>
        <v>0</v>
      </c>
      <c r="K229" s="196" t="s">
        <v>168</v>
      </c>
      <c r="L229" s="60"/>
      <c r="M229" s="201" t="s">
        <v>21</v>
      </c>
      <c r="N229" s="202" t="s">
        <v>43</v>
      </c>
      <c r="O229" s="41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AR229" s="23" t="s">
        <v>196</v>
      </c>
      <c r="AT229" s="23" t="s">
        <v>164</v>
      </c>
      <c r="AU229" s="23" t="s">
        <v>82</v>
      </c>
      <c r="AY229" s="23" t="s">
        <v>160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23" t="s">
        <v>80</v>
      </c>
      <c r="BK229" s="205">
        <f>ROUND(I229*H229,2)</f>
        <v>0</v>
      </c>
      <c r="BL229" s="23" t="s">
        <v>196</v>
      </c>
      <c r="BM229" s="23" t="s">
        <v>448</v>
      </c>
    </row>
    <row r="230" spans="2:65" s="11" customFormat="1">
      <c r="B230" s="209"/>
      <c r="C230" s="210"/>
      <c r="D230" s="222" t="s">
        <v>173</v>
      </c>
      <c r="E230" s="254" t="s">
        <v>21</v>
      </c>
      <c r="F230" s="255" t="s">
        <v>449</v>
      </c>
      <c r="G230" s="210"/>
      <c r="H230" s="256">
        <v>3600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173</v>
      </c>
      <c r="AU230" s="219" t="s">
        <v>82</v>
      </c>
      <c r="AV230" s="11" t="s">
        <v>82</v>
      </c>
      <c r="AW230" s="11" t="s">
        <v>35</v>
      </c>
      <c r="AX230" s="11" t="s">
        <v>72</v>
      </c>
      <c r="AY230" s="219" t="s">
        <v>160</v>
      </c>
    </row>
    <row r="231" spans="2:65" s="1" customFormat="1" ht="16.5" customHeight="1">
      <c r="B231" s="40"/>
      <c r="C231" s="233" t="s">
        <v>332</v>
      </c>
      <c r="D231" s="233" t="s">
        <v>192</v>
      </c>
      <c r="E231" s="234" t="s">
        <v>450</v>
      </c>
      <c r="F231" s="235" t="s">
        <v>451</v>
      </c>
      <c r="G231" s="236" t="s">
        <v>452</v>
      </c>
      <c r="H231" s="237">
        <v>72</v>
      </c>
      <c r="I231" s="238"/>
      <c r="J231" s="239">
        <f>ROUND(I231*H231,2)</f>
        <v>0</v>
      </c>
      <c r="K231" s="235" t="s">
        <v>21</v>
      </c>
      <c r="L231" s="240"/>
      <c r="M231" s="241" t="s">
        <v>21</v>
      </c>
      <c r="N231" s="242" t="s">
        <v>43</v>
      </c>
      <c r="O231" s="41"/>
      <c r="P231" s="203">
        <f>O231*H231</f>
        <v>0</v>
      </c>
      <c r="Q231" s="203">
        <v>1E-4</v>
      </c>
      <c r="R231" s="203">
        <f>Q231*H231</f>
        <v>7.2000000000000007E-3</v>
      </c>
      <c r="S231" s="203">
        <v>0</v>
      </c>
      <c r="T231" s="204">
        <f>S231*H231</f>
        <v>0</v>
      </c>
      <c r="AR231" s="23" t="s">
        <v>263</v>
      </c>
      <c r="AT231" s="23" t="s">
        <v>192</v>
      </c>
      <c r="AU231" s="23" t="s">
        <v>82</v>
      </c>
      <c r="AY231" s="23" t="s">
        <v>160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23" t="s">
        <v>80</v>
      </c>
      <c r="BK231" s="205">
        <f>ROUND(I231*H231,2)</f>
        <v>0</v>
      </c>
      <c r="BL231" s="23" t="s">
        <v>196</v>
      </c>
      <c r="BM231" s="23" t="s">
        <v>453</v>
      </c>
    </row>
    <row r="232" spans="2:65" s="11" customFormat="1">
      <c r="B232" s="209"/>
      <c r="C232" s="210"/>
      <c r="D232" s="206" t="s">
        <v>173</v>
      </c>
      <c r="E232" s="211" t="s">
        <v>21</v>
      </c>
      <c r="F232" s="212" t="s">
        <v>454</v>
      </c>
      <c r="G232" s="210"/>
      <c r="H232" s="213">
        <v>72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173</v>
      </c>
      <c r="AU232" s="219" t="s">
        <v>82</v>
      </c>
      <c r="AV232" s="11" t="s">
        <v>82</v>
      </c>
      <c r="AW232" s="11" t="s">
        <v>35</v>
      </c>
      <c r="AX232" s="11" t="s">
        <v>72</v>
      </c>
      <c r="AY232" s="219" t="s">
        <v>160</v>
      </c>
    </row>
    <row r="233" spans="2:65" s="12" customFormat="1">
      <c r="B233" s="220"/>
      <c r="C233" s="221"/>
      <c r="D233" s="206" t="s">
        <v>173</v>
      </c>
      <c r="E233" s="257" t="s">
        <v>21</v>
      </c>
      <c r="F233" s="258" t="s">
        <v>175</v>
      </c>
      <c r="G233" s="221"/>
      <c r="H233" s="259">
        <v>72</v>
      </c>
      <c r="I233" s="226"/>
      <c r="J233" s="221"/>
      <c r="K233" s="221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173</v>
      </c>
      <c r="AU233" s="231" t="s">
        <v>82</v>
      </c>
      <c r="AV233" s="12" t="s">
        <v>169</v>
      </c>
      <c r="AW233" s="12" t="s">
        <v>35</v>
      </c>
      <c r="AX233" s="12" t="s">
        <v>80</v>
      </c>
      <c r="AY233" s="231" t="s">
        <v>160</v>
      </c>
    </row>
    <row r="234" spans="2:65" s="10" customFormat="1" ht="29.85" customHeight="1">
      <c r="B234" s="175"/>
      <c r="C234" s="176"/>
      <c r="D234" s="191" t="s">
        <v>71</v>
      </c>
      <c r="E234" s="192" t="s">
        <v>455</v>
      </c>
      <c r="F234" s="192" t="s">
        <v>456</v>
      </c>
      <c r="G234" s="176"/>
      <c r="H234" s="176"/>
      <c r="I234" s="179"/>
      <c r="J234" s="193">
        <f>BK234</f>
        <v>0</v>
      </c>
      <c r="K234" s="176"/>
      <c r="L234" s="181"/>
      <c r="M234" s="182"/>
      <c r="N234" s="183"/>
      <c r="O234" s="183"/>
      <c r="P234" s="184">
        <f>SUM(P235:P312)</f>
        <v>0</v>
      </c>
      <c r="Q234" s="183"/>
      <c r="R234" s="184">
        <f>SUM(R235:R312)</f>
        <v>20.261578220000004</v>
      </c>
      <c r="S234" s="183"/>
      <c r="T234" s="185">
        <f>SUM(T235:T312)</f>
        <v>0</v>
      </c>
      <c r="AR234" s="186" t="s">
        <v>82</v>
      </c>
      <c r="AT234" s="187" t="s">
        <v>71</v>
      </c>
      <c r="AU234" s="187" t="s">
        <v>80</v>
      </c>
      <c r="AY234" s="186" t="s">
        <v>160</v>
      </c>
      <c r="BK234" s="188">
        <f>SUM(BK235:BK312)</f>
        <v>0</v>
      </c>
    </row>
    <row r="235" spans="2:65" s="1" customFormat="1" ht="16.5" customHeight="1">
      <c r="B235" s="40"/>
      <c r="C235" s="194" t="s">
        <v>457</v>
      </c>
      <c r="D235" s="194" t="s">
        <v>164</v>
      </c>
      <c r="E235" s="195" t="s">
        <v>458</v>
      </c>
      <c r="F235" s="196" t="s">
        <v>459</v>
      </c>
      <c r="G235" s="197" t="s">
        <v>262</v>
      </c>
      <c r="H235" s="198">
        <v>6</v>
      </c>
      <c r="I235" s="199"/>
      <c r="J235" s="200">
        <f>ROUND(I235*H235,2)</f>
        <v>0</v>
      </c>
      <c r="K235" s="196" t="s">
        <v>168</v>
      </c>
      <c r="L235" s="60"/>
      <c r="M235" s="201" t="s">
        <v>21</v>
      </c>
      <c r="N235" s="202" t="s">
        <v>43</v>
      </c>
      <c r="O235" s="41"/>
      <c r="P235" s="203">
        <f>O235*H235</f>
        <v>0</v>
      </c>
      <c r="Q235" s="203">
        <v>0</v>
      </c>
      <c r="R235" s="203">
        <f>Q235*H235</f>
        <v>0</v>
      </c>
      <c r="S235" s="203">
        <v>0</v>
      </c>
      <c r="T235" s="204">
        <f>S235*H235</f>
        <v>0</v>
      </c>
      <c r="AR235" s="23" t="s">
        <v>196</v>
      </c>
      <c r="AT235" s="23" t="s">
        <v>164</v>
      </c>
      <c r="AU235" s="23" t="s">
        <v>82</v>
      </c>
      <c r="AY235" s="23" t="s">
        <v>160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23" t="s">
        <v>80</v>
      </c>
      <c r="BK235" s="205">
        <f>ROUND(I235*H235,2)</f>
        <v>0</v>
      </c>
      <c r="BL235" s="23" t="s">
        <v>196</v>
      </c>
      <c r="BM235" s="23" t="s">
        <v>460</v>
      </c>
    </row>
    <row r="236" spans="2:65" s="1" customFormat="1" ht="24">
      <c r="B236" s="40"/>
      <c r="C236" s="62"/>
      <c r="D236" s="206" t="s">
        <v>171</v>
      </c>
      <c r="E236" s="62"/>
      <c r="F236" s="207" t="s">
        <v>461</v>
      </c>
      <c r="G236" s="62"/>
      <c r="H236" s="62"/>
      <c r="I236" s="162"/>
      <c r="J236" s="62"/>
      <c r="K236" s="62"/>
      <c r="L236" s="60"/>
      <c r="M236" s="208"/>
      <c r="N236" s="41"/>
      <c r="O236" s="41"/>
      <c r="P236" s="41"/>
      <c r="Q236" s="41"/>
      <c r="R236" s="41"/>
      <c r="S236" s="41"/>
      <c r="T236" s="77"/>
      <c r="AT236" s="23" t="s">
        <v>171</v>
      </c>
      <c r="AU236" s="23" t="s">
        <v>82</v>
      </c>
    </row>
    <row r="237" spans="2:65" s="11" customFormat="1">
      <c r="B237" s="209"/>
      <c r="C237" s="210"/>
      <c r="D237" s="206" t="s">
        <v>173</v>
      </c>
      <c r="E237" s="211" t="s">
        <v>21</v>
      </c>
      <c r="F237" s="212" t="s">
        <v>462</v>
      </c>
      <c r="G237" s="210"/>
      <c r="H237" s="213">
        <v>6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173</v>
      </c>
      <c r="AU237" s="219" t="s">
        <v>82</v>
      </c>
      <c r="AV237" s="11" t="s">
        <v>82</v>
      </c>
      <c r="AW237" s="11" t="s">
        <v>35</v>
      </c>
      <c r="AX237" s="11" t="s">
        <v>72</v>
      </c>
      <c r="AY237" s="219" t="s">
        <v>160</v>
      </c>
    </row>
    <row r="238" spans="2:65" s="12" customFormat="1">
      <c r="B238" s="220"/>
      <c r="C238" s="221"/>
      <c r="D238" s="222" t="s">
        <v>173</v>
      </c>
      <c r="E238" s="223" t="s">
        <v>21</v>
      </c>
      <c r="F238" s="224" t="s">
        <v>175</v>
      </c>
      <c r="G238" s="221"/>
      <c r="H238" s="225">
        <v>6</v>
      </c>
      <c r="I238" s="226"/>
      <c r="J238" s="221"/>
      <c r="K238" s="221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173</v>
      </c>
      <c r="AU238" s="231" t="s">
        <v>82</v>
      </c>
      <c r="AV238" s="12" t="s">
        <v>169</v>
      </c>
      <c r="AW238" s="12" t="s">
        <v>35</v>
      </c>
      <c r="AX238" s="12" t="s">
        <v>80</v>
      </c>
      <c r="AY238" s="231" t="s">
        <v>160</v>
      </c>
    </row>
    <row r="239" spans="2:65" s="1" customFormat="1" ht="16.5" customHeight="1">
      <c r="B239" s="40"/>
      <c r="C239" s="233" t="s">
        <v>337</v>
      </c>
      <c r="D239" s="233" t="s">
        <v>192</v>
      </c>
      <c r="E239" s="234" t="s">
        <v>463</v>
      </c>
      <c r="F239" s="235" t="s">
        <v>464</v>
      </c>
      <c r="G239" s="236" t="s">
        <v>290</v>
      </c>
      <c r="H239" s="237">
        <v>4</v>
      </c>
      <c r="I239" s="238"/>
      <c r="J239" s="239">
        <f>ROUND(I239*H239,2)</f>
        <v>0</v>
      </c>
      <c r="K239" s="235" t="s">
        <v>21</v>
      </c>
      <c r="L239" s="240"/>
      <c r="M239" s="241" t="s">
        <v>21</v>
      </c>
      <c r="N239" s="242" t="s">
        <v>43</v>
      </c>
      <c r="O239" s="41"/>
      <c r="P239" s="203">
        <f>O239*H239</f>
        <v>0</v>
      </c>
      <c r="Q239" s="203">
        <v>8.8999999999999996E-2</v>
      </c>
      <c r="R239" s="203">
        <f>Q239*H239</f>
        <v>0.35599999999999998</v>
      </c>
      <c r="S239" s="203">
        <v>0</v>
      </c>
      <c r="T239" s="204">
        <f>S239*H239</f>
        <v>0</v>
      </c>
      <c r="AR239" s="23" t="s">
        <v>263</v>
      </c>
      <c r="AT239" s="23" t="s">
        <v>192</v>
      </c>
      <c r="AU239" s="23" t="s">
        <v>82</v>
      </c>
      <c r="AY239" s="23" t="s">
        <v>160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23" t="s">
        <v>80</v>
      </c>
      <c r="BK239" s="205">
        <f>ROUND(I239*H239,2)</f>
        <v>0</v>
      </c>
      <c r="BL239" s="23" t="s">
        <v>196</v>
      </c>
      <c r="BM239" s="23" t="s">
        <v>465</v>
      </c>
    </row>
    <row r="240" spans="2:65" s="1" customFormat="1" ht="24">
      <c r="B240" s="40"/>
      <c r="C240" s="62"/>
      <c r="D240" s="222" t="s">
        <v>171</v>
      </c>
      <c r="E240" s="62"/>
      <c r="F240" s="232" t="s">
        <v>466</v>
      </c>
      <c r="G240" s="62"/>
      <c r="H240" s="62"/>
      <c r="I240" s="162"/>
      <c r="J240" s="62"/>
      <c r="K240" s="62"/>
      <c r="L240" s="60"/>
      <c r="M240" s="208"/>
      <c r="N240" s="41"/>
      <c r="O240" s="41"/>
      <c r="P240" s="41"/>
      <c r="Q240" s="41"/>
      <c r="R240" s="41"/>
      <c r="S240" s="41"/>
      <c r="T240" s="77"/>
      <c r="AT240" s="23" t="s">
        <v>171</v>
      </c>
      <c r="AU240" s="23" t="s">
        <v>82</v>
      </c>
    </row>
    <row r="241" spans="2:65" s="1" customFormat="1" ht="16.5" customHeight="1">
      <c r="B241" s="40"/>
      <c r="C241" s="233" t="s">
        <v>467</v>
      </c>
      <c r="D241" s="233" t="s">
        <v>192</v>
      </c>
      <c r="E241" s="234" t="s">
        <v>468</v>
      </c>
      <c r="F241" s="235" t="s">
        <v>469</v>
      </c>
      <c r="G241" s="236" t="s">
        <v>290</v>
      </c>
      <c r="H241" s="237">
        <v>2</v>
      </c>
      <c r="I241" s="238"/>
      <c r="J241" s="239">
        <f>ROUND(I241*H241,2)</f>
        <v>0</v>
      </c>
      <c r="K241" s="235" t="s">
        <v>21</v>
      </c>
      <c r="L241" s="240"/>
      <c r="M241" s="241" t="s">
        <v>21</v>
      </c>
      <c r="N241" s="242" t="s">
        <v>43</v>
      </c>
      <c r="O241" s="41"/>
      <c r="P241" s="203">
        <f>O241*H241</f>
        <v>0</v>
      </c>
      <c r="Q241" s="203">
        <v>5.6000000000000001E-2</v>
      </c>
      <c r="R241" s="203">
        <f>Q241*H241</f>
        <v>0.112</v>
      </c>
      <c r="S241" s="203">
        <v>0</v>
      </c>
      <c r="T241" s="204">
        <f>S241*H241</f>
        <v>0</v>
      </c>
      <c r="AR241" s="23" t="s">
        <v>263</v>
      </c>
      <c r="AT241" s="23" t="s">
        <v>192</v>
      </c>
      <c r="AU241" s="23" t="s">
        <v>82</v>
      </c>
      <c r="AY241" s="23" t="s">
        <v>160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23" t="s">
        <v>80</v>
      </c>
      <c r="BK241" s="205">
        <f>ROUND(I241*H241,2)</f>
        <v>0</v>
      </c>
      <c r="BL241" s="23" t="s">
        <v>196</v>
      </c>
      <c r="BM241" s="23" t="s">
        <v>470</v>
      </c>
    </row>
    <row r="242" spans="2:65" s="1" customFormat="1" ht="24">
      <c r="B242" s="40"/>
      <c r="C242" s="62"/>
      <c r="D242" s="222" t="s">
        <v>171</v>
      </c>
      <c r="E242" s="62"/>
      <c r="F242" s="232" t="s">
        <v>471</v>
      </c>
      <c r="G242" s="62"/>
      <c r="H242" s="62"/>
      <c r="I242" s="162"/>
      <c r="J242" s="62"/>
      <c r="K242" s="62"/>
      <c r="L242" s="60"/>
      <c r="M242" s="208"/>
      <c r="N242" s="41"/>
      <c r="O242" s="41"/>
      <c r="P242" s="41"/>
      <c r="Q242" s="41"/>
      <c r="R242" s="41"/>
      <c r="S242" s="41"/>
      <c r="T242" s="77"/>
      <c r="AT242" s="23" t="s">
        <v>171</v>
      </c>
      <c r="AU242" s="23" t="s">
        <v>82</v>
      </c>
    </row>
    <row r="243" spans="2:65" s="1" customFormat="1" ht="16.5" customHeight="1">
      <c r="B243" s="40"/>
      <c r="C243" s="233" t="s">
        <v>341</v>
      </c>
      <c r="D243" s="233" t="s">
        <v>192</v>
      </c>
      <c r="E243" s="234" t="s">
        <v>472</v>
      </c>
      <c r="F243" s="235" t="s">
        <v>473</v>
      </c>
      <c r="G243" s="236" t="s">
        <v>189</v>
      </c>
      <c r="H243" s="237">
        <v>4350</v>
      </c>
      <c r="I243" s="238"/>
      <c r="J243" s="239">
        <f>ROUND(I243*H243,2)</f>
        <v>0</v>
      </c>
      <c r="K243" s="235" t="s">
        <v>21</v>
      </c>
      <c r="L243" s="240"/>
      <c r="M243" s="241" t="s">
        <v>21</v>
      </c>
      <c r="N243" s="242" t="s">
        <v>43</v>
      </c>
      <c r="O243" s="41"/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AR243" s="23" t="s">
        <v>263</v>
      </c>
      <c r="AT243" s="23" t="s">
        <v>192</v>
      </c>
      <c r="AU243" s="23" t="s">
        <v>82</v>
      </c>
      <c r="AY243" s="23" t="s">
        <v>160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23" t="s">
        <v>80</v>
      </c>
      <c r="BK243" s="205">
        <f>ROUND(I243*H243,2)</f>
        <v>0</v>
      </c>
      <c r="BL243" s="23" t="s">
        <v>196</v>
      </c>
      <c r="BM243" s="23" t="s">
        <v>474</v>
      </c>
    </row>
    <row r="244" spans="2:65" s="1" customFormat="1" ht="24">
      <c r="B244" s="40"/>
      <c r="C244" s="62"/>
      <c r="D244" s="206" t="s">
        <v>171</v>
      </c>
      <c r="E244" s="62"/>
      <c r="F244" s="207" t="s">
        <v>475</v>
      </c>
      <c r="G244" s="62"/>
      <c r="H244" s="62"/>
      <c r="I244" s="162"/>
      <c r="J244" s="62"/>
      <c r="K244" s="62"/>
      <c r="L244" s="60"/>
      <c r="M244" s="208"/>
      <c r="N244" s="41"/>
      <c r="O244" s="41"/>
      <c r="P244" s="41"/>
      <c r="Q244" s="41"/>
      <c r="R244" s="41"/>
      <c r="S244" s="41"/>
      <c r="T244" s="77"/>
      <c r="AT244" s="23" t="s">
        <v>171</v>
      </c>
      <c r="AU244" s="23" t="s">
        <v>82</v>
      </c>
    </row>
    <row r="245" spans="2:65" s="13" customFormat="1">
      <c r="B245" s="243"/>
      <c r="C245" s="244"/>
      <c r="D245" s="206" t="s">
        <v>173</v>
      </c>
      <c r="E245" s="245" t="s">
        <v>21</v>
      </c>
      <c r="F245" s="246" t="s">
        <v>476</v>
      </c>
      <c r="G245" s="244"/>
      <c r="H245" s="247" t="s">
        <v>21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173</v>
      </c>
      <c r="AU245" s="253" t="s">
        <v>82</v>
      </c>
      <c r="AV245" s="13" t="s">
        <v>80</v>
      </c>
      <c r="AW245" s="13" t="s">
        <v>35</v>
      </c>
      <c r="AX245" s="13" t="s">
        <v>72</v>
      </c>
      <c r="AY245" s="253" t="s">
        <v>160</v>
      </c>
    </row>
    <row r="246" spans="2:65" s="11" customFormat="1">
      <c r="B246" s="209"/>
      <c r="C246" s="210"/>
      <c r="D246" s="206" t="s">
        <v>173</v>
      </c>
      <c r="E246" s="211" t="s">
        <v>21</v>
      </c>
      <c r="F246" s="212" t="s">
        <v>477</v>
      </c>
      <c r="G246" s="210"/>
      <c r="H246" s="213">
        <v>24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173</v>
      </c>
      <c r="AU246" s="219" t="s">
        <v>82</v>
      </c>
      <c r="AV246" s="11" t="s">
        <v>82</v>
      </c>
      <c r="AW246" s="11" t="s">
        <v>35</v>
      </c>
      <c r="AX246" s="11" t="s">
        <v>72</v>
      </c>
      <c r="AY246" s="219" t="s">
        <v>160</v>
      </c>
    </row>
    <row r="247" spans="2:65" s="13" customFormat="1">
      <c r="B247" s="243"/>
      <c r="C247" s="244"/>
      <c r="D247" s="206" t="s">
        <v>173</v>
      </c>
      <c r="E247" s="245" t="s">
        <v>21</v>
      </c>
      <c r="F247" s="246" t="s">
        <v>478</v>
      </c>
      <c r="G247" s="244"/>
      <c r="H247" s="247" t="s">
        <v>21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173</v>
      </c>
      <c r="AU247" s="253" t="s">
        <v>82</v>
      </c>
      <c r="AV247" s="13" t="s">
        <v>80</v>
      </c>
      <c r="AW247" s="13" t="s">
        <v>35</v>
      </c>
      <c r="AX247" s="13" t="s">
        <v>72</v>
      </c>
      <c r="AY247" s="253" t="s">
        <v>160</v>
      </c>
    </row>
    <row r="248" spans="2:65" s="11" customFormat="1">
      <c r="B248" s="209"/>
      <c r="C248" s="210"/>
      <c r="D248" s="206" t="s">
        <v>173</v>
      </c>
      <c r="E248" s="211" t="s">
        <v>21</v>
      </c>
      <c r="F248" s="212" t="s">
        <v>479</v>
      </c>
      <c r="G248" s="210"/>
      <c r="H248" s="213">
        <v>72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173</v>
      </c>
      <c r="AU248" s="219" t="s">
        <v>82</v>
      </c>
      <c r="AV248" s="11" t="s">
        <v>82</v>
      </c>
      <c r="AW248" s="11" t="s">
        <v>35</v>
      </c>
      <c r="AX248" s="11" t="s">
        <v>72</v>
      </c>
      <c r="AY248" s="219" t="s">
        <v>160</v>
      </c>
    </row>
    <row r="249" spans="2:65" s="13" customFormat="1">
      <c r="B249" s="243"/>
      <c r="C249" s="244"/>
      <c r="D249" s="206" t="s">
        <v>173</v>
      </c>
      <c r="E249" s="245" t="s">
        <v>21</v>
      </c>
      <c r="F249" s="246" t="s">
        <v>480</v>
      </c>
      <c r="G249" s="244"/>
      <c r="H249" s="247" t="s">
        <v>21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173</v>
      </c>
      <c r="AU249" s="253" t="s">
        <v>82</v>
      </c>
      <c r="AV249" s="13" t="s">
        <v>80</v>
      </c>
      <c r="AW249" s="13" t="s">
        <v>35</v>
      </c>
      <c r="AX249" s="13" t="s">
        <v>72</v>
      </c>
      <c r="AY249" s="253" t="s">
        <v>160</v>
      </c>
    </row>
    <row r="250" spans="2:65" s="11" customFormat="1">
      <c r="B250" s="209"/>
      <c r="C250" s="210"/>
      <c r="D250" s="206" t="s">
        <v>173</v>
      </c>
      <c r="E250" s="211" t="s">
        <v>21</v>
      </c>
      <c r="F250" s="212" t="s">
        <v>481</v>
      </c>
      <c r="G250" s="210"/>
      <c r="H250" s="213">
        <v>24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173</v>
      </c>
      <c r="AU250" s="219" t="s">
        <v>82</v>
      </c>
      <c r="AV250" s="11" t="s">
        <v>82</v>
      </c>
      <c r="AW250" s="11" t="s">
        <v>35</v>
      </c>
      <c r="AX250" s="11" t="s">
        <v>72</v>
      </c>
      <c r="AY250" s="219" t="s">
        <v>160</v>
      </c>
    </row>
    <row r="251" spans="2:65" s="13" customFormat="1">
      <c r="B251" s="243"/>
      <c r="C251" s="244"/>
      <c r="D251" s="206" t="s">
        <v>173</v>
      </c>
      <c r="E251" s="245" t="s">
        <v>21</v>
      </c>
      <c r="F251" s="246" t="s">
        <v>482</v>
      </c>
      <c r="G251" s="244"/>
      <c r="H251" s="247" t="s">
        <v>21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173</v>
      </c>
      <c r="AU251" s="253" t="s">
        <v>82</v>
      </c>
      <c r="AV251" s="13" t="s">
        <v>80</v>
      </c>
      <c r="AW251" s="13" t="s">
        <v>35</v>
      </c>
      <c r="AX251" s="13" t="s">
        <v>72</v>
      </c>
      <c r="AY251" s="253" t="s">
        <v>160</v>
      </c>
    </row>
    <row r="252" spans="2:65" s="11" customFormat="1">
      <c r="B252" s="209"/>
      <c r="C252" s="210"/>
      <c r="D252" s="206" t="s">
        <v>173</v>
      </c>
      <c r="E252" s="211" t="s">
        <v>21</v>
      </c>
      <c r="F252" s="212" t="s">
        <v>483</v>
      </c>
      <c r="G252" s="210"/>
      <c r="H252" s="213">
        <v>438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173</v>
      </c>
      <c r="AU252" s="219" t="s">
        <v>82</v>
      </c>
      <c r="AV252" s="11" t="s">
        <v>82</v>
      </c>
      <c r="AW252" s="11" t="s">
        <v>35</v>
      </c>
      <c r="AX252" s="11" t="s">
        <v>72</v>
      </c>
      <c r="AY252" s="219" t="s">
        <v>160</v>
      </c>
    </row>
    <row r="253" spans="2:65" s="13" customFormat="1">
      <c r="B253" s="243"/>
      <c r="C253" s="244"/>
      <c r="D253" s="206" t="s">
        <v>173</v>
      </c>
      <c r="E253" s="245" t="s">
        <v>21</v>
      </c>
      <c r="F253" s="246" t="s">
        <v>484</v>
      </c>
      <c r="G253" s="244"/>
      <c r="H253" s="247" t="s">
        <v>21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173</v>
      </c>
      <c r="AU253" s="253" t="s">
        <v>82</v>
      </c>
      <c r="AV253" s="13" t="s">
        <v>80</v>
      </c>
      <c r="AW253" s="13" t="s">
        <v>35</v>
      </c>
      <c r="AX253" s="13" t="s">
        <v>72</v>
      </c>
      <c r="AY253" s="253" t="s">
        <v>160</v>
      </c>
    </row>
    <row r="254" spans="2:65" s="11" customFormat="1">
      <c r="B254" s="209"/>
      <c r="C254" s="210"/>
      <c r="D254" s="206" t="s">
        <v>173</v>
      </c>
      <c r="E254" s="211" t="s">
        <v>21</v>
      </c>
      <c r="F254" s="212" t="s">
        <v>485</v>
      </c>
      <c r="G254" s="210"/>
      <c r="H254" s="213">
        <v>3792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173</v>
      </c>
      <c r="AU254" s="219" t="s">
        <v>82</v>
      </c>
      <c r="AV254" s="11" t="s">
        <v>82</v>
      </c>
      <c r="AW254" s="11" t="s">
        <v>35</v>
      </c>
      <c r="AX254" s="11" t="s">
        <v>72</v>
      </c>
      <c r="AY254" s="219" t="s">
        <v>160</v>
      </c>
    </row>
    <row r="255" spans="2:65" s="12" customFormat="1">
      <c r="B255" s="220"/>
      <c r="C255" s="221"/>
      <c r="D255" s="222" t="s">
        <v>173</v>
      </c>
      <c r="E255" s="223" t="s">
        <v>21</v>
      </c>
      <c r="F255" s="224" t="s">
        <v>175</v>
      </c>
      <c r="G255" s="221"/>
      <c r="H255" s="225">
        <v>4350</v>
      </c>
      <c r="I255" s="226"/>
      <c r="J255" s="221"/>
      <c r="K255" s="221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173</v>
      </c>
      <c r="AU255" s="231" t="s">
        <v>82</v>
      </c>
      <c r="AV255" s="12" t="s">
        <v>169</v>
      </c>
      <c r="AW255" s="12" t="s">
        <v>35</v>
      </c>
      <c r="AX255" s="12" t="s">
        <v>80</v>
      </c>
      <c r="AY255" s="231" t="s">
        <v>160</v>
      </c>
    </row>
    <row r="256" spans="2:65" s="1" customFormat="1" ht="16.5" customHeight="1">
      <c r="B256" s="40"/>
      <c r="C256" s="194" t="s">
        <v>486</v>
      </c>
      <c r="D256" s="194" t="s">
        <v>164</v>
      </c>
      <c r="E256" s="195" t="s">
        <v>487</v>
      </c>
      <c r="F256" s="196" t="s">
        <v>488</v>
      </c>
      <c r="G256" s="197" t="s">
        <v>189</v>
      </c>
      <c r="H256" s="198">
        <v>4350</v>
      </c>
      <c r="I256" s="199"/>
      <c r="J256" s="200">
        <f>ROUND(I256*H256,2)</f>
        <v>0</v>
      </c>
      <c r="K256" s="196" t="s">
        <v>21</v>
      </c>
      <c r="L256" s="60"/>
      <c r="M256" s="201" t="s">
        <v>21</v>
      </c>
      <c r="N256" s="202" t="s">
        <v>43</v>
      </c>
      <c r="O256" s="41"/>
      <c r="P256" s="203">
        <f>O256*H256</f>
        <v>0</v>
      </c>
      <c r="Q256" s="203">
        <v>0</v>
      </c>
      <c r="R256" s="203">
        <f>Q256*H256</f>
        <v>0</v>
      </c>
      <c r="S256" s="203">
        <v>0</v>
      </c>
      <c r="T256" s="204">
        <f>S256*H256</f>
        <v>0</v>
      </c>
      <c r="AR256" s="23" t="s">
        <v>196</v>
      </c>
      <c r="AT256" s="23" t="s">
        <v>164</v>
      </c>
      <c r="AU256" s="23" t="s">
        <v>82</v>
      </c>
      <c r="AY256" s="23" t="s">
        <v>160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23" t="s">
        <v>80</v>
      </c>
      <c r="BK256" s="205">
        <f>ROUND(I256*H256,2)</f>
        <v>0</v>
      </c>
      <c r="BL256" s="23" t="s">
        <v>196</v>
      </c>
      <c r="BM256" s="23" t="s">
        <v>489</v>
      </c>
    </row>
    <row r="257" spans="2:65" s="1" customFormat="1" ht="24">
      <c r="B257" s="40"/>
      <c r="C257" s="62"/>
      <c r="D257" s="222" t="s">
        <v>171</v>
      </c>
      <c r="E257" s="62"/>
      <c r="F257" s="232" t="s">
        <v>490</v>
      </c>
      <c r="G257" s="62"/>
      <c r="H257" s="62"/>
      <c r="I257" s="162"/>
      <c r="J257" s="62"/>
      <c r="K257" s="62"/>
      <c r="L257" s="60"/>
      <c r="M257" s="208"/>
      <c r="N257" s="41"/>
      <c r="O257" s="41"/>
      <c r="P257" s="41"/>
      <c r="Q257" s="41"/>
      <c r="R257" s="41"/>
      <c r="S257" s="41"/>
      <c r="T257" s="77"/>
      <c r="AT257" s="23" t="s">
        <v>171</v>
      </c>
      <c r="AU257" s="23" t="s">
        <v>82</v>
      </c>
    </row>
    <row r="258" spans="2:65" s="1" customFormat="1" ht="16.5" customHeight="1">
      <c r="B258" s="40"/>
      <c r="C258" s="194" t="s">
        <v>244</v>
      </c>
      <c r="D258" s="194" t="s">
        <v>164</v>
      </c>
      <c r="E258" s="195" t="s">
        <v>491</v>
      </c>
      <c r="F258" s="196" t="s">
        <v>492</v>
      </c>
      <c r="G258" s="197" t="s">
        <v>189</v>
      </c>
      <c r="H258" s="198">
        <v>100</v>
      </c>
      <c r="I258" s="199"/>
      <c r="J258" s="200">
        <f>ROUND(I258*H258,2)</f>
        <v>0</v>
      </c>
      <c r="K258" s="196" t="s">
        <v>168</v>
      </c>
      <c r="L258" s="60"/>
      <c r="M258" s="201" t="s">
        <v>21</v>
      </c>
      <c r="N258" s="202" t="s">
        <v>43</v>
      </c>
      <c r="O258" s="41"/>
      <c r="P258" s="203">
        <f>O258*H258</f>
        <v>0</v>
      </c>
      <c r="Q258" s="203">
        <v>1.5296400000000001E-4</v>
      </c>
      <c r="R258" s="203">
        <f>Q258*H258</f>
        <v>1.5296400000000002E-2</v>
      </c>
      <c r="S258" s="203">
        <v>0</v>
      </c>
      <c r="T258" s="204">
        <f>S258*H258</f>
        <v>0</v>
      </c>
      <c r="AR258" s="23" t="s">
        <v>196</v>
      </c>
      <c r="AT258" s="23" t="s">
        <v>164</v>
      </c>
      <c r="AU258" s="23" t="s">
        <v>82</v>
      </c>
      <c r="AY258" s="23" t="s">
        <v>160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23" t="s">
        <v>80</v>
      </c>
      <c r="BK258" s="205">
        <f>ROUND(I258*H258,2)</f>
        <v>0</v>
      </c>
      <c r="BL258" s="23" t="s">
        <v>196</v>
      </c>
      <c r="BM258" s="23" t="s">
        <v>493</v>
      </c>
    </row>
    <row r="259" spans="2:65" s="1" customFormat="1" ht="24">
      <c r="B259" s="40"/>
      <c r="C259" s="62"/>
      <c r="D259" s="222" t="s">
        <v>171</v>
      </c>
      <c r="E259" s="62"/>
      <c r="F259" s="232" t="s">
        <v>494</v>
      </c>
      <c r="G259" s="62"/>
      <c r="H259" s="62"/>
      <c r="I259" s="162"/>
      <c r="J259" s="62"/>
      <c r="K259" s="62"/>
      <c r="L259" s="60"/>
      <c r="M259" s="208"/>
      <c r="N259" s="41"/>
      <c r="O259" s="41"/>
      <c r="P259" s="41"/>
      <c r="Q259" s="41"/>
      <c r="R259" s="41"/>
      <c r="S259" s="41"/>
      <c r="T259" s="77"/>
      <c r="AT259" s="23" t="s">
        <v>171</v>
      </c>
      <c r="AU259" s="23" t="s">
        <v>82</v>
      </c>
    </row>
    <row r="260" spans="2:65" s="1" customFormat="1" ht="16.5" customHeight="1">
      <c r="B260" s="40"/>
      <c r="C260" s="233" t="s">
        <v>495</v>
      </c>
      <c r="D260" s="233" t="s">
        <v>192</v>
      </c>
      <c r="E260" s="234" t="s">
        <v>496</v>
      </c>
      <c r="F260" s="235" t="s">
        <v>497</v>
      </c>
      <c r="G260" s="236" t="s">
        <v>189</v>
      </c>
      <c r="H260" s="237">
        <v>100</v>
      </c>
      <c r="I260" s="238"/>
      <c r="J260" s="239">
        <f>ROUND(I260*H260,2)</f>
        <v>0</v>
      </c>
      <c r="K260" s="235" t="s">
        <v>168</v>
      </c>
      <c r="L260" s="240"/>
      <c r="M260" s="241" t="s">
        <v>21</v>
      </c>
      <c r="N260" s="242" t="s">
        <v>43</v>
      </c>
      <c r="O260" s="41"/>
      <c r="P260" s="203">
        <f>O260*H260</f>
        <v>0</v>
      </c>
      <c r="Q260" s="203">
        <v>3.3050000000000003E-2</v>
      </c>
      <c r="R260" s="203">
        <f>Q260*H260</f>
        <v>3.3050000000000002</v>
      </c>
      <c r="S260" s="203">
        <v>0</v>
      </c>
      <c r="T260" s="204">
        <f>S260*H260</f>
        <v>0</v>
      </c>
      <c r="AR260" s="23" t="s">
        <v>498</v>
      </c>
      <c r="AT260" s="23" t="s">
        <v>192</v>
      </c>
      <c r="AU260" s="23" t="s">
        <v>82</v>
      </c>
      <c r="AY260" s="23" t="s">
        <v>160</v>
      </c>
      <c r="BE260" s="205">
        <f>IF(N260="základní",J260,0)</f>
        <v>0</v>
      </c>
      <c r="BF260" s="205">
        <f>IF(N260="snížená",J260,0)</f>
        <v>0</v>
      </c>
      <c r="BG260" s="205">
        <f>IF(N260="zákl. přenesená",J260,0)</f>
        <v>0</v>
      </c>
      <c r="BH260" s="205">
        <f>IF(N260="sníž. přenesená",J260,0)</f>
        <v>0</v>
      </c>
      <c r="BI260" s="205">
        <f>IF(N260="nulová",J260,0)</f>
        <v>0</v>
      </c>
      <c r="BJ260" s="23" t="s">
        <v>80</v>
      </c>
      <c r="BK260" s="205">
        <f>ROUND(I260*H260,2)</f>
        <v>0</v>
      </c>
      <c r="BL260" s="23" t="s">
        <v>498</v>
      </c>
      <c r="BM260" s="23" t="s">
        <v>499</v>
      </c>
    </row>
    <row r="261" spans="2:65" s="1" customFormat="1" ht="16.5" customHeight="1">
      <c r="B261" s="40"/>
      <c r="C261" s="194" t="s">
        <v>249</v>
      </c>
      <c r="D261" s="194" t="s">
        <v>164</v>
      </c>
      <c r="E261" s="195" t="s">
        <v>500</v>
      </c>
      <c r="F261" s="196" t="s">
        <v>492</v>
      </c>
      <c r="G261" s="197" t="s">
        <v>189</v>
      </c>
      <c r="H261" s="198">
        <v>22</v>
      </c>
      <c r="I261" s="199"/>
      <c r="J261" s="200">
        <f>ROUND(I261*H261,2)</f>
        <v>0</v>
      </c>
      <c r="K261" s="196" t="s">
        <v>168</v>
      </c>
      <c r="L261" s="60"/>
      <c r="M261" s="201" t="s">
        <v>21</v>
      </c>
      <c r="N261" s="202" t="s">
        <v>43</v>
      </c>
      <c r="O261" s="41"/>
      <c r="P261" s="203">
        <f>O261*H261</f>
        <v>0</v>
      </c>
      <c r="Q261" s="203">
        <v>1.9209000000000001E-4</v>
      </c>
      <c r="R261" s="203">
        <f>Q261*H261</f>
        <v>4.2259800000000007E-3</v>
      </c>
      <c r="S261" s="203">
        <v>0</v>
      </c>
      <c r="T261" s="204">
        <f>S261*H261</f>
        <v>0</v>
      </c>
      <c r="AR261" s="23" t="s">
        <v>196</v>
      </c>
      <c r="AT261" s="23" t="s">
        <v>164</v>
      </c>
      <c r="AU261" s="23" t="s">
        <v>82</v>
      </c>
      <c r="AY261" s="23" t="s">
        <v>160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23" t="s">
        <v>80</v>
      </c>
      <c r="BK261" s="205">
        <f>ROUND(I261*H261,2)</f>
        <v>0</v>
      </c>
      <c r="BL261" s="23" t="s">
        <v>196</v>
      </c>
      <c r="BM261" s="23" t="s">
        <v>501</v>
      </c>
    </row>
    <row r="262" spans="2:65" s="1" customFormat="1" ht="24">
      <c r="B262" s="40"/>
      <c r="C262" s="62"/>
      <c r="D262" s="222" t="s">
        <v>171</v>
      </c>
      <c r="E262" s="62"/>
      <c r="F262" s="232" t="s">
        <v>502</v>
      </c>
      <c r="G262" s="62"/>
      <c r="H262" s="62"/>
      <c r="I262" s="162"/>
      <c r="J262" s="62"/>
      <c r="K262" s="62"/>
      <c r="L262" s="60"/>
      <c r="M262" s="208"/>
      <c r="N262" s="41"/>
      <c r="O262" s="41"/>
      <c r="P262" s="41"/>
      <c r="Q262" s="41"/>
      <c r="R262" s="41"/>
      <c r="S262" s="41"/>
      <c r="T262" s="77"/>
      <c r="AT262" s="23" t="s">
        <v>171</v>
      </c>
      <c r="AU262" s="23" t="s">
        <v>82</v>
      </c>
    </row>
    <row r="263" spans="2:65" s="1" customFormat="1" ht="16.5" customHeight="1">
      <c r="B263" s="40"/>
      <c r="C263" s="233" t="s">
        <v>503</v>
      </c>
      <c r="D263" s="233" t="s">
        <v>192</v>
      </c>
      <c r="E263" s="234" t="s">
        <v>504</v>
      </c>
      <c r="F263" s="235" t="s">
        <v>505</v>
      </c>
      <c r="G263" s="236" t="s">
        <v>189</v>
      </c>
      <c r="H263" s="237">
        <v>22</v>
      </c>
      <c r="I263" s="238"/>
      <c r="J263" s="239">
        <f>ROUND(I263*H263,2)</f>
        <v>0</v>
      </c>
      <c r="K263" s="235" t="s">
        <v>168</v>
      </c>
      <c r="L263" s="240"/>
      <c r="M263" s="241" t="s">
        <v>21</v>
      </c>
      <c r="N263" s="242" t="s">
        <v>43</v>
      </c>
      <c r="O263" s="41"/>
      <c r="P263" s="203">
        <f>O263*H263</f>
        <v>0</v>
      </c>
      <c r="Q263" s="203">
        <v>5.0939999999999999E-2</v>
      </c>
      <c r="R263" s="203">
        <f>Q263*H263</f>
        <v>1.1206799999999999</v>
      </c>
      <c r="S263" s="203">
        <v>0</v>
      </c>
      <c r="T263" s="204">
        <f>S263*H263</f>
        <v>0</v>
      </c>
      <c r="AR263" s="23" t="s">
        <v>498</v>
      </c>
      <c r="AT263" s="23" t="s">
        <v>192</v>
      </c>
      <c r="AU263" s="23" t="s">
        <v>82</v>
      </c>
      <c r="AY263" s="23" t="s">
        <v>160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23" t="s">
        <v>80</v>
      </c>
      <c r="BK263" s="205">
        <f>ROUND(I263*H263,2)</f>
        <v>0</v>
      </c>
      <c r="BL263" s="23" t="s">
        <v>498</v>
      </c>
      <c r="BM263" s="23" t="s">
        <v>506</v>
      </c>
    </row>
    <row r="264" spans="2:65" s="1" customFormat="1" ht="25.5" customHeight="1">
      <c r="B264" s="40"/>
      <c r="C264" s="194" t="s">
        <v>507</v>
      </c>
      <c r="D264" s="194" t="s">
        <v>164</v>
      </c>
      <c r="E264" s="195" t="s">
        <v>508</v>
      </c>
      <c r="F264" s="196" t="s">
        <v>509</v>
      </c>
      <c r="G264" s="197" t="s">
        <v>262</v>
      </c>
      <c r="H264" s="198">
        <v>10</v>
      </c>
      <c r="I264" s="199"/>
      <c r="J264" s="200">
        <f>ROUND(I264*H264,2)</f>
        <v>0</v>
      </c>
      <c r="K264" s="196" t="s">
        <v>168</v>
      </c>
      <c r="L264" s="60"/>
      <c r="M264" s="201" t="s">
        <v>21</v>
      </c>
      <c r="N264" s="202" t="s">
        <v>43</v>
      </c>
      <c r="O264" s="41"/>
      <c r="P264" s="203">
        <f>O264*H264</f>
        <v>0</v>
      </c>
      <c r="Q264" s="203">
        <v>8.5999999999999998E-4</v>
      </c>
      <c r="R264" s="203">
        <f>Q264*H264</f>
        <v>8.6E-3</v>
      </c>
      <c r="S264" s="203">
        <v>0</v>
      </c>
      <c r="T264" s="204">
        <f>S264*H264</f>
        <v>0</v>
      </c>
      <c r="AR264" s="23" t="s">
        <v>196</v>
      </c>
      <c r="AT264" s="23" t="s">
        <v>164</v>
      </c>
      <c r="AU264" s="23" t="s">
        <v>82</v>
      </c>
      <c r="AY264" s="23" t="s">
        <v>160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23" t="s">
        <v>80</v>
      </c>
      <c r="BK264" s="205">
        <f>ROUND(I264*H264,2)</f>
        <v>0</v>
      </c>
      <c r="BL264" s="23" t="s">
        <v>196</v>
      </c>
      <c r="BM264" s="23" t="s">
        <v>510</v>
      </c>
    </row>
    <row r="265" spans="2:65" s="11" customFormat="1">
      <c r="B265" s="209"/>
      <c r="C265" s="210"/>
      <c r="D265" s="222" t="s">
        <v>173</v>
      </c>
      <c r="E265" s="254" t="s">
        <v>21</v>
      </c>
      <c r="F265" s="255" t="s">
        <v>511</v>
      </c>
      <c r="G265" s="210"/>
      <c r="H265" s="256">
        <v>10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173</v>
      </c>
      <c r="AU265" s="219" t="s">
        <v>82</v>
      </c>
      <c r="AV265" s="11" t="s">
        <v>82</v>
      </c>
      <c r="AW265" s="11" t="s">
        <v>35</v>
      </c>
      <c r="AX265" s="11" t="s">
        <v>72</v>
      </c>
      <c r="AY265" s="219" t="s">
        <v>160</v>
      </c>
    </row>
    <row r="266" spans="2:65" s="1" customFormat="1" ht="16.5" customHeight="1">
      <c r="B266" s="40"/>
      <c r="C266" s="233" t="s">
        <v>512</v>
      </c>
      <c r="D266" s="233" t="s">
        <v>192</v>
      </c>
      <c r="E266" s="234" t="s">
        <v>513</v>
      </c>
      <c r="F266" s="235" t="s">
        <v>514</v>
      </c>
      <c r="G266" s="236" t="s">
        <v>290</v>
      </c>
      <c r="H266" s="237">
        <v>8</v>
      </c>
      <c r="I266" s="238"/>
      <c r="J266" s="239">
        <f>ROUND(I266*H266,2)</f>
        <v>0</v>
      </c>
      <c r="K266" s="235" t="s">
        <v>21</v>
      </c>
      <c r="L266" s="240"/>
      <c r="M266" s="241" t="s">
        <v>21</v>
      </c>
      <c r="N266" s="242" t="s">
        <v>43</v>
      </c>
      <c r="O266" s="41"/>
      <c r="P266" s="203">
        <f>O266*H266</f>
        <v>0</v>
      </c>
      <c r="Q266" s="203">
        <v>0.01</v>
      </c>
      <c r="R266" s="203">
        <f>Q266*H266</f>
        <v>0.08</v>
      </c>
      <c r="S266" s="203">
        <v>0</v>
      </c>
      <c r="T266" s="204">
        <f>S266*H266</f>
        <v>0</v>
      </c>
      <c r="AR266" s="23" t="s">
        <v>263</v>
      </c>
      <c r="AT266" s="23" t="s">
        <v>192</v>
      </c>
      <c r="AU266" s="23" t="s">
        <v>82</v>
      </c>
      <c r="AY266" s="23" t="s">
        <v>160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23" t="s">
        <v>80</v>
      </c>
      <c r="BK266" s="205">
        <f>ROUND(I266*H266,2)</f>
        <v>0</v>
      </c>
      <c r="BL266" s="23" t="s">
        <v>196</v>
      </c>
      <c r="BM266" s="23" t="s">
        <v>515</v>
      </c>
    </row>
    <row r="267" spans="2:65" s="1" customFormat="1" ht="16.5" customHeight="1">
      <c r="B267" s="40"/>
      <c r="C267" s="233" t="s">
        <v>516</v>
      </c>
      <c r="D267" s="233" t="s">
        <v>192</v>
      </c>
      <c r="E267" s="234" t="s">
        <v>517</v>
      </c>
      <c r="F267" s="235" t="s">
        <v>518</v>
      </c>
      <c r="G267" s="236" t="s">
        <v>290</v>
      </c>
      <c r="H267" s="237">
        <v>2</v>
      </c>
      <c r="I267" s="238"/>
      <c r="J267" s="239">
        <f>ROUND(I267*H267,2)</f>
        <v>0</v>
      </c>
      <c r="K267" s="235" t="s">
        <v>21</v>
      </c>
      <c r="L267" s="240"/>
      <c r="M267" s="241" t="s">
        <v>21</v>
      </c>
      <c r="N267" s="242" t="s">
        <v>43</v>
      </c>
      <c r="O267" s="41"/>
      <c r="P267" s="203">
        <f>O267*H267</f>
        <v>0</v>
      </c>
      <c r="Q267" s="203">
        <v>0</v>
      </c>
      <c r="R267" s="203">
        <f>Q267*H267</f>
        <v>0</v>
      </c>
      <c r="S267" s="203">
        <v>0</v>
      </c>
      <c r="T267" s="204">
        <f>S267*H267</f>
        <v>0</v>
      </c>
      <c r="AR267" s="23" t="s">
        <v>263</v>
      </c>
      <c r="AT267" s="23" t="s">
        <v>192</v>
      </c>
      <c r="AU267" s="23" t="s">
        <v>82</v>
      </c>
      <c r="AY267" s="23" t="s">
        <v>160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23" t="s">
        <v>80</v>
      </c>
      <c r="BK267" s="205">
        <f>ROUND(I267*H267,2)</f>
        <v>0</v>
      </c>
      <c r="BL267" s="23" t="s">
        <v>196</v>
      </c>
      <c r="BM267" s="23" t="s">
        <v>519</v>
      </c>
    </row>
    <row r="268" spans="2:65" s="1" customFormat="1" ht="16.5" customHeight="1">
      <c r="B268" s="40"/>
      <c r="C268" s="194" t="s">
        <v>520</v>
      </c>
      <c r="D268" s="194" t="s">
        <v>164</v>
      </c>
      <c r="E268" s="195" t="s">
        <v>521</v>
      </c>
      <c r="F268" s="196" t="s">
        <v>522</v>
      </c>
      <c r="G268" s="197" t="s">
        <v>290</v>
      </c>
      <c r="H268" s="198">
        <v>6</v>
      </c>
      <c r="I268" s="199"/>
      <c r="J268" s="200">
        <f>ROUND(I268*H268,2)</f>
        <v>0</v>
      </c>
      <c r="K268" s="196" t="s">
        <v>21</v>
      </c>
      <c r="L268" s="60"/>
      <c r="M268" s="201" t="s">
        <v>21</v>
      </c>
      <c r="N268" s="202" t="s">
        <v>43</v>
      </c>
      <c r="O268" s="41"/>
      <c r="P268" s="203">
        <f>O268*H268</f>
        <v>0</v>
      </c>
      <c r="Q268" s="203">
        <v>0</v>
      </c>
      <c r="R268" s="203">
        <f>Q268*H268</f>
        <v>0</v>
      </c>
      <c r="S268" s="203">
        <v>0</v>
      </c>
      <c r="T268" s="204">
        <f>S268*H268</f>
        <v>0</v>
      </c>
      <c r="AR268" s="23" t="s">
        <v>196</v>
      </c>
      <c r="AT268" s="23" t="s">
        <v>164</v>
      </c>
      <c r="AU268" s="23" t="s">
        <v>82</v>
      </c>
      <c r="AY268" s="23" t="s">
        <v>160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23" t="s">
        <v>80</v>
      </c>
      <c r="BK268" s="205">
        <f>ROUND(I268*H268,2)</f>
        <v>0</v>
      </c>
      <c r="BL268" s="23" t="s">
        <v>196</v>
      </c>
      <c r="BM268" s="23" t="s">
        <v>523</v>
      </c>
    </row>
    <row r="269" spans="2:65" s="11" customFormat="1">
      <c r="B269" s="209"/>
      <c r="C269" s="210"/>
      <c r="D269" s="206" t="s">
        <v>173</v>
      </c>
      <c r="E269" s="211" t="s">
        <v>21</v>
      </c>
      <c r="F269" s="212" t="s">
        <v>524</v>
      </c>
      <c r="G269" s="210"/>
      <c r="H269" s="213">
        <v>6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173</v>
      </c>
      <c r="AU269" s="219" t="s">
        <v>82</v>
      </c>
      <c r="AV269" s="11" t="s">
        <v>82</v>
      </c>
      <c r="AW269" s="11" t="s">
        <v>35</v>
      </c>
      <c r="AX269" s="11" t="s">
        <v>72</v>
      </c>
      <c r="AY269" s="219" t="s">
        <v>160</v>
      </c>
    </row>
    <row r="270" spans="2:65" s="12" customFormat="1">
      <c r="B270" s="220"/>
      <c r="C270" s="221"/>
      <c r="D270" s="222" t="s">
        <v>173</v>
      </c>
      <c r="E270" s="223" t="s">
        <v>21</v>
      </c>
      <c r="F270" s="224" t="s">
        <v>175</v>
      </c>
      <c r="G270" s="221"/>
      <c r="H270" s="225">
        <v>6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173</v>
      </c>
      <c r="AU270" s="231" t="s">
        <v>82</v>
      </c>
      <c r="AV270" s="12" t="s">
        <v>169</v>
      </c>
      <c r="AW270" s="12" t="s">
        <v>35</v>
      </c>
      <c r="AX270" s="12" t="s">
        <v>80</v>
      </c>
      <c r="AY270" s="231" t="s">
        <v>160</v>
      </c>
    </row>
    <row r="271" spans="2:65" s="1" customFormat="1" ht="16.5" customHeight="1">
      <c r="B271" s="40"/>
      <c r="C271" s="194" t="s">
        <v>347</v>
      </c>
      <c r="D271" s="194" t="s">
        <v>164</v>
      </c>
      <c r="E271" s="195" t="s">
        <v>525</v>
      </c>
      <c r="F271" s="196" t="s">
        <v>526</v>
      </c>
      <c r="G271" s="197" t="s">
        <v>262</v>
      </c>
      <c r="H271" s="198">
        <v>6</v>
      </c>
      <c r="I271" s="199"/>
      <c r="J271" s="200">
        <f>ROUND(I271*H271,2)</f>
        <v>0</v>
      </c>
      <c r="K271" s="196" t="s">
        <v>168</v>
      </c>
      <c r="L271" s="60"/>
      <c r="M271" s="201" t="s">
        <v>21</v>
      </c>
      <c r="N271" s="202" t="s">
        <v>43</v>
      </c>
      <c r="O271" s="41"/>
      <c r="P271" s="203">
        <f>O271*H271</f>
        <v>0</v>
      </c>
      <c r="Q271" s="203">
        <v>1.08E-3</v>
      </c>
      <c r="R271" s="203">
        <f>Q271*H271</f>
        <v>6.4799999999999996E-3</v>
      </c>
      <c r="S271" s="203">
        <v>0</v>
      </c>
      <c r="T271" s="204">
        <f>S271*H271</f>
        <v>0</v>
      </c>
      <c r="AR271" s="23" t="s">
        <v>196</v>
      </c>
      <c r="AT271" s="23" t="s">
        <v>164</v>
      </c>
      <c r="AU271" s="23" t="s">
        <v>82</v>
      </c>
      <c r="AY271" s="23" t="s">
        <v>160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23" t="s">
        <v>80</v>
      </c>
      <c r="BK271" s="205">
        <f>ROUND(I271*H271,2)</f>
        <v>0</v>
      </c>
      <c r="BL271" s="23" t="s">
        <v>196</v>
      </c>
      <c r="BM271" s="23" t="s">
        <v>527</v>
      </c>
    </row>
    <row r="272" spans="2:65" s="11" customFormat="1">
      <c r="B272" s="209"/>
      <c r="C272" s="210"/>
      <c r="D272" s="222" t="s">
        <v>173</v>
      </c>
      <c r="E272" s="254" t="s">
        <v>21</v>
      </c>
      <c r="F272" s="255" t="s">
        <v>524</v>
      </c>
      <c r="G272" s="210"/>
      <c r="H272" s="256">
        <v>6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173</v>
      </c>
      <c r="AU272" s="219" t="s">
        <v>82</v>
      </c>
      <c r="AV272" s="11" t="s">
        <v>82</v>
      </c>
      <c r="AW272" s="11" t="s">
        <v>35</v>
      </c>
      <c r="AX272" s="11" t="s">
        <v>72</v>
      </c>
      <c r="AY272" s="219" t="s">
        <v>160</v>
      </c>
    </row>
    <row r="273" spans="2:65" s="1" customFormat="1" ht="16.5" customHeight="1">
      <c r="B273" s="40"/>
      <c r="C273" s="233" t="s">
        <v>528</v>
      </c>
      <c r="D273" s="233" t="s">
        <v>192</v>
      </c>
      <c r="E273" s="234" t="s">
        <v>529</v>
      </c>
      <c r="F273" s="235" t="s">
        <v>530</v>
      </c>
      <c r="G273" s="236" t="s">
        <v>290</v>
      </c>
      <c r="H273" s="237">
        <v>2</v>
      </c>
      <c r="I273" s="238"/>
      <c r="J273" s="239">
        <f>ROUND(I273*H273,2)</f>
        <v>0</v>
      </c>
      <c r="K273" s="235" t="s">
        <v>21</v>
      </c>
      <c r="L273" s="240"/>
      <c r="M273" s="241" t="s">
        <v>21</v>
      </c>
      <c r="N273" s="242" t="s">
        <v>43</v>
      </c>
      <c r="O273" s="41"/>
      <c r="P273" s="203">
        <f>O273*H273</f>
        <v>0</v>
      </c>
      <c r="Q273" s="203">
        <v>5.0000000000000001E-4</v>
      </c>
      <c r="R273" s="203">
        <f>Q273*H273</f>
        <v>1E-3</v>
      </c>
      <c r="S273" s="203">
        <v>0</v>
      </c>
      <c r="T273" s="204">
        <f>S273*H273</f>
        <v>0</v>
      </c>
      <c r="AR273" s="23" t="s">
        <v>263</v>
      </c>
      <c r="AT273" s="23" t="s">
        <v>192</v>
      </c>
      <c r="AU273" s="23" t="s">
        <v>82</v>
      </c>
      <c r="AY273" s="23" t="s">
        <v>160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23" t="s">
        <v>80</v>
      </c>
      <c r="BK273" s="205">
        <f>ROUND(I273*H273,2)</f>
        <v>0</v>
      </c>
      <c r="BL273" s="23" t="s">
        <v>196</v>
      </c>
      <c r="BM273" s="23" t="s">
        <v>531</v>
      </c>
    </row>
    <row r="274" spans="2:65" s="1" customFormat="1" ht="16.5" customHeight="1">
      <c r="B274" s="40"/>
      <c r="C274" s="233" t="s">
        <v>351</v>
      </c>
      <c r="D274" s="233" t="s">
        <v>192</v>
      </c>
      <c r="E274" s="234" t="s">
        <v>532</v>
      </c>
      <c r="F274" s="235" t="s">
        <v>533</v>
      </c>
      <c r="G274" s="236" t="s">
        <v>290</v>
      </c>
      <c r="H274" s="237">
        <v>4</v>
      </c>
      <c r="I274" s="238"/>
      <c r="J274" s="239">
        <f>ROUND(I274*H274,2)</f>
        <v>0</v>
      </c>
      <c r="K274" s="235" t="s">
        <v>21</v>
      </c>
      <c r="L274" s="240"/>
      <c r="M274" s="241" t="s">
        <v>21</v>
      </c>
      <c r="N274" s="242" t="s">
        <v>43</v>
      </c>
      <c r="O274" s="41"/>
      <c r="P274" s="203">
        <f>O274*H274</f>
        <v>0</v>
      </c>
      <c r="Q274" s="203">
        <v>0</v>
      </c>
      <c r="R274" s="203">
        <f>Q274*H274</f>
        <v>0</v>
      </c>
      <c r="S274" s="203">
        <v>0</v>
      </c>
      <c r="T274" s="204">
        <f>S274*H274</f>
        <v>0</v>
      </c>
      <c r="AR274" s="23" t="s">
        <v>263</v>
      </c>
      <c r="AT274" s="23" t="s">
        <v>192</v>
      </c>
      <c r="AU274" s="23" t="s">
        <v>82</v>
      </c>
      <c r="AY274" s="23" t="s">
        <v>160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23" t="s">
        <v>80</v>
      </c>
      <c r="BK274" s="205">
        <f>ROUND(I274*H274,2)</f>
        <v>0</v>
      </c>
      <c r="BL274" s="23" t="s">
        <v>196</v>
      </c>
      <c r="BM274" s="23" t="s">
        <v>534</v>
      </c>
    </row>
    <row r="275" spans="2:65" s="1" customFormat="1" ht="16.5" customHeight="1">
      <c r="B275" s="40"/>
      <c r="C275" s="194" t="s">
        <v>535</v>
      </c>
      <c r="D275" s="194" t="s">
        <v>164</v>
      </c>
      <c r="E275" s="195" t="s">
        <v>536</v>
      </c>
      <c r="F275" s="196" t="s">
        <v>537</v>
      </c>
      <c r="G275" s="197" t="s">
        <v>262</v>
      </c>
      <c r="H275" s="198">
        <v>8</v>
      </c>
      <c r="I275" s="199"/>
      <c r="J275" s="200">
        <f>ROUND(I275*H275,2)</f>
        <v>0</v>
      </c>
      <c r="K275" s="196" t="s">
        <v>168</v>
      </c>
      <c r="L275" s="60"/>
      <c r="M275" s="201" t="s">
        <v>21</v>
      </c>
      <c r="N275" s="202" t="s">
        <v>43</v>
      </c>
      <c r="O275" s="41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AR275" s="23" t="s">
        <v>196</v>
      </c>
      <c r="AT275" s="23" t="s">
        <v>164</v>
      </c>
      <c r="AU275" s="23" t="s">
        <v>82</v>
      </c>
      <c r="AY275" s="23" t="s">
        <v>160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23" t="s">
        <v>80</v>
      </c>
      <c r="BK275" s="205">
        <f>ROUND(I275*H275,2)</f>
        <v>0</v>
      </c>
      <c r="BL275" s="23" t="s">
        <v>196</v>
      </c>
      <c r="BM275" s="23" t="s">
        <v>538</v>
      </c>
    </row>
    <row r="276" spans="2:65" s="1" customFormat="1" ht="24">
      <c r="B276" s="40"/>
      <c r="C276" s="62"/>
      <c r="D276" s="222" t="s">
        <v>171</v>
      </c>
      <c r="E276" s="62"/>
      <c r="F276" s="232" t="s">
        <v>539</v>
      </c>
      <c r="G276" s="62"/>
      <c r="H276" s="62"/>
      <c r="I276" s="162"/>
      <c r="J276" s="62"/>
      <c r="K276" s="62"/>
      <c r="L276" s="60"/>
      <c r="M276" s="208"/>
      <c r="N276" s="41"/>
      <c r="O276" s="41"/>
      <c r="P276" s="41"/>
      <c r="Q276" s="41"/>
      <c r="R276" s="41"/>
      <c r="S276" s="41"/>
      <c r="T276" s="77"/>
      <c r="AT276" s="23" t="s">
        <v>171</v>
      </c>
      <c r="AU276" s="23" t="s">
        <v>82</v>
      </c>
    </row>
    <row r="277" spans="2:65" s="1" customFormat="1" ht="16.5" customHeight="1">
      <c r="B277" s="40"/>
      <c r="C277" s="233" t="s">
        <v>540</v>
      </c>
      <c r="D277" s="233" t="s">
        <v>192</v>
      </c>
      <c r="E277" s="234" t="s">
        <v>541</v>
      </c>
      <c r="F277" s="235" t="s">
        <v>542</v>
      </c>
      <c r="G277" s="236" t="s">
        <v>290</v>
      </c>
      <c r="H277" s="237">
        <v>8</v>
      </c>
      <c r="I277" s="238"/>
      <c r="J277" s="239">
        <f>ROUND(I277*H277,2)</f>
        <v>0</v>
      </c>
      <c r="K277" s="235" t="s">
        <v>21</v>
      </c>
      <c r="L277" s="240"/>
      <c r="M277" s="241" t="s">
        <v>21</v>
      </c>
      <c r="N277" s="242" t="s">
        <v>43</v>
      </c>
      <c r="O277" s="41"/>
      <c r="P277" s="203">
        <f>O277*H277</f>
        <v>0</v>
      </c>
      <c r="Q277" s="203">
        <v>6.2899999999999996E-3</v>
      </c>
      <c r="R277" s="203">
        <f>Q277*H277</f>
        <v>5.0319999999999997E-2</v>
      </c>
      <c r="S277" s="203">
        <v>0</v>
      </c>
      <c r="T277" s="204">
        <f>S277*H277</f>
        <v>0</v>
      </c>
      <c r="AR277" s="23" t="s">
        <v>263</v>
      </c>
      <c r="AT277" s="23" t="s">
        <v>192</v>
      </c>
      <c r="AU277" s="23" t="s">
        <v>82</v>
      </c>
      <c r="AY277" s="23" t="s">
        <v>160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23" t="s">
        <v>80</v>
      </c>
      <c r="BK277" s="205">
        <f>ROUND(I277*H277,2)</f>
        <v>0</v>
      </c>
      <c r="BL277" s="23" t="s">
        <v>196</v>
      </c>
      <c r="BM277" s="23" t="s">
        <v>543</v>
      </c>
    </row>
    <row r="278" spans="2:65" s="1" customFormat="1" ht="16.5" customHeight="1">
      <c r="B278" s="40"/>
      <c r="C278" s="194" t="s">
        <v>544</v>
      </c>
      <c r="D278" s="194" t="s">
        <v>164</v>
      </c>
      <c r="E278" s="195" t="s">
        <v>545</v>
      </c>
      <c r="F278" s="196" t="s">
        <v>459</v>
      </c>
      <c r="G278" s="197" t="s">
        <v>262</v>
      </c>
      <c r="H278" s="198">
        <v>4</v>
      </c>
      <c r="I278" s="199"/>
      <c r="J278" s="200">
        <f>ROUND(I278*H278,2)</f>
        <v>0</v>
      </c>
      <c r="K278" s="196" t="s">
        <v>168</v>
      </c>
      <c r="L278" s="60"/>
      <c r="M278" s="201" t="s">
        <v>21</v>
      </c>
      <c r="N278" s="202" t="s">
        <v>43</v>
      </c>
      <c r="O278" s="41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AR278" s="23" t="s">
        <v>196</v>
      </c>
      <c r="AT278" s="23" t="s">
        <v>164</v>
      </c>
      <c r="AU278" s="23" t="s">
        <v>82</v>
      </c>
      <c r="AY278" s="23" t="s">
        <v>160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23" t="s">
        <v>80</v>
      </c>
      <c r="BK278" s="205">
        <f>ROUND(I278*H278,2)</f>
        <v>0</v>
      </c>
      <c r="BL278" s="23" t="s">
        <v>196</v>
      </c>
      <c r="BM278" s="23" t="s">
        <v>546</v>
      </c>
    </row>
    <row r="279" spans="2:65" s="1" customFormat="1" ht="24">
      <c r="B279" s="40"/>
      <c r="C279" s="62"/>
      <c r="D279" s="222" t="s">
        <v>171</v>
      </c>
      <c r="E279" s="62"/>
      <c r="F279" s="232" t="s">
        <v>547</v>
      </c>
      <c r="G279" s="62"/>
      <c r="H279" s="62"/>
      <c r="I279" s="162"/>
      <c r="J279" s="62"/>
      <c r="K279" s="62"/>
      <c r="L279" s="60"/>
      <c r="M279" s="208"/>
      <c r="N279" s="41"/>
      <c r="O279" s="41"/>
      <c r="P279" s="41"/>
      <c r="Q279" s="41"/>
      <c r="R279" s="41"/>
      <c r="S279" s="41"/>
      <c r="T279" s="77"/>
      <c r="AT279" s="23" t="s">
        <v>171</v>
      </c>
      <c r="AU279" s="23" t="s">
        <v>82</v>
      </c>
    </row>
    <row r="280" spans="2:65" s="1" customFormat="1" ht="16.5" customHeight="1">
      <c r="B280" s="40"/>
      <c r="C280" s="233" t="s">
        <v>548</v>
      </c>
      <c r="D280" s="233" t="s">
        <v>192</v>
      </c>
      <c r="E280" s="234" t="s">
        <v>549</v>
      </c>
      <c r="F280" s="235" t="s">
        <v>550</v>
      </c>
      <c r="G280" s="236" t="s">
        <v>290</v>
      </c>
      <c r="H280" s="237">
        <v>4</v>
      </c>
      <c r="I280" s="238"/>
      <c r="J280" s="239">
        <f>ROUND(I280*H280,2)</f>
        <v>0</v>
      </c>
      <c r="K280" s="235" t="s">
        <v>21</v>
      </c>
      <c r="L280" s="240"/>
      <c r="M280" s="241" t="s">
        <v>21</v>
      </c>
      <c r="N280" s="242" t="s">
        <v>43</v>
      </c>
      <c r="O280" s="41"/>
      <c r="P280" s="203">
        <f>O280*H280</f>
        <v>0</v>
      </c>
      <c r="Q280" s="203">
        <v>0.02</v>
      </c>
      <c r="R280" s="203">
        <f>Q280*H280</f>
        <v>0.08</v>
      </c>
      <c r="S280" s="203">
        <v>0</v>
      </c>
      <c r="T280" s="204">
        <f>S280*H280</f>
        <v>0</v>
      </c>
      <c r="AR280" s="23" t="s">
        <v>263</v>
      </c>
      <c r="AT280" s="23" t="s">
        <v>192</v>
      </c>
      <c r="AU280" s="23" t="s">
        <v>82</v>
      </c>
      <c r="AY280" s="23" t="s">
        <v>160</v>
      </c>
      <c r="BE280" s="205">
        <f>IF(N280="základní",J280,0)</f>
        <v>0</v>
      </c>
      <c r="BF280" s="205">
        <f>IF(N280="snížená",J280,0)</f>
        <v>0</v>
      </c>
      <c r="BG280" s="205">
        <f>IF(N280="zákl. přenesená",J280,0)</f>
        <v>0</v>
      </c>
      <c r="BH280" s="205">
        <f>IF(N280="sníž. přenesená",J280,0)</f>
        <v>0</v>
      </c>
      <c r="BI280" s="205">
        <f>IF(N280="nulová",J280,0)</f>
        <v>0</v>
      </c>
      <c r="BJ280" s="23" t="s">
        <v>80</v>
      </c>
      <c r="BK280" s="205">
        <f>ROUND(I280*H280,2)</f>
        <v>0</v>
      </c>
      <c r="BL280" s="23" t="s">
        <v>196</v>
      </c>
      <c r="BM280" s="23" t="s">
        <v>551</v>
      </c>
    </row>
    <row r="281" spans="2:65" s="1" customFormat="1" ht="16.5" customHeight="1">
      <c r="B281" s="40"/>
      <c r="C281" s="194" t="s">
        <v>552</v>
      </c>
      <c r="D281" s="194" t="s">
        <v>164</v>
      </c>
      <c r="E281" s="195" t="s">
        <v>525</v>
      </c>
      <c r="F281" s="196" t="s">
        <v>526</v>
      </c>
      <c r="G281" s="197" t="s">
        <v>262</v>
      </c>
      <c r="H281" s="198">
        <v>12</v>
      </c>
      <c r="I281" s="199"/>
      <c r="J281" s="200">
        <f>ROUND(I281*H281,2)</f>
        <v>0</v>
      </c>
      <c r="K281" s="196" t="s">
        <v>168</v>
      </c>
      <c r="L281" s="60"/>
      <c r="M281" s="201" t="s">
        <v>21</v>
      </c>
      <c r="N281" s="202" t="s">
        <v>43</v>
      </c>
      <c r="O281" s="41"/>
      <c r="P281" s="203">
        <f>O281*H281</f>
        <v>0</v>
      </c>
      <c r="Q281" s="203">
        <v>1.08132E-3</v>
      </c>
      <c r="R281" s="203">
        <f>Q281*H281</f>
        <v>1.2975839999999999E-2</v>
      </c>
      <c r="S281" s="203">
        <v>0</v>
      </c>
      <c r="T281" s="204">
        <f>S281*H281</f>
        <v>0</v>
      </c>
      <c r="AR281" s="23" t="s">
        <v>196</v>
      </c>
      <c r="AT281" s="23" t="s">
        <v>164</v>
      </c>
      <c r="AU281" s="23" t="s">
        <v>82</v>
      </c>
      <c r="AY281" s="23" t="s">
        <v>160</v>
      </c>
      <c r="BE281" s="205">
        <f>IF(N281="základní",J281,0)</f>
        <v>0</v>
      </c>
      <c r="BF281" s="205">
        <f>IF(N281="snížená",J281,0)</f>
        <v>0</v>
      </c>
      <c r="BG281" s="205">
        <f>IF(N281="zákl. přenesená",J281,0)</f>
        <v>0</v>
      </c>
      <c r="BH281" s="205">
        <f>IF(N281="sníž. přenesená",J281,0)</f>
        <v>0</v>
      </c>
      <c r="BI281" s="205">
        <f>IF(N281="nulová",J281,0)</f>
        <v>0</v>
      </c>
      <c r="BJ281" s="23" t="s">
        <v>80</v>
      </c>
      <c r="BK281" s="205">
        <f>ROUND(I281*H281,2)</f>
        <v>0</v>
      </c>
      <c r="BL281" s="23" t="s">
        <v>196</v>
      </c>
      <c r="BM281" s="23" t="s">
        <v>553</v>
      </c>
    </row>
    <row r="282" spans="2:65" s="1" customFormat="1" ht="24">
      <c r="B282" s="40"/>
      <c r="C282" s="62"/>
      <c r="D282" s="222" t="s">
        <v>171</v>
      </c>
      <c r="E282" s="62"/>
      <c r="F282" s="232" t="s">
        <v>554</v>
      </c>
      <c r="G282" s="62"/>
      <c r="H282" s="62"/>
      <c r="I282" s="162"/>
      <c r="J282" s="62"/>
      <c r="K282" s="62"/>
      <c r="L282" s="60"/>
      <c r="M282" s="208"/>
      <c r="N282" s="41"/>
      <c r="O282" s="41"/>
      <c r="P282" s="41"/>
      <c r="Q282" s="41"/>
      <c r="R282" s="41"/>
      <c r="S282" s="41"/>
      <c r="T282" s="77"/>
      <c r="AT282" s="23" t="s">
        <v>171</v>
      </c>
      <c r="AU282" s="23" t="s">
        <v>82</v>
      </c>
    </row>
    <row r="283" spans="2:65" s="1" customFormat="1" ht="16.5" customHeight="1">
      <c r="B283" s="40"/>
      <c r="C283" s="233" t="s">
        <v>555</v>
      </c>
      <c r="D283" s="233" t="s">
        <v>192</v>
      </c>
      <c r="E283" s="234" t="s">
        <v>556</v>
      </c>
      <c r="F283" s="235" t="s">
        <v>557</v>
      </c>
      <c r="G283" s="236" t="s">
        <v>290</v>
      </c>
      <c r="H283" s="237">
        <v>12</v>
      </c>
      <c r="I283" s="238"/>
      <c r="J283" s="239">
        <f>ROUND(I283*H283,2)</f>
        <v>0</v>
      </c>
      <c r="K283" s="235" t="s">
        <v>21</v>
      </c>
      <c r="L283" s="240"/>
      <c r="M283" s="241" t="s">
        <v>21</v>
      </c>
      <c r="N283" s="242" t="s">
        <v>43</v>
      </c>
      <c r="O283" s="41"/>
      <c r="P283" s="203">
        <f>O283*H283</f>
        <v>0</v>
      </c>
      <c r="Q283" s="203">
        <v>0.127</v>
      </c>
      <c r="R283" s="203">
        <f>Q283*H283</f>
        <v>1.524</v>
      </c>
      <c r="S283" s="203">
        <v>0</v>
      </c>
      <c r="T283" s="204">
        <f>S283*H283</f>
        <v>0</v>
      </c>
      <c r="AR283" s="23" t="s">
        <v>263</v>
      </c>
      <c r="AT283" s="23" t="s">
        <v>192</v>
      </c>
      <c r="AU283" s="23" t="s">
        <v>82</v>
      </c>
      <c r="AY283" s="23" t="s">
        <v>160</v>
      </c>
      <c r="BE283" s="205">
        <f>IF(N283="základní",J283,0)</f>
        <v>0</v>
      </c>
      <c r="BF283" s="205">
        <f>IF(N283="snížená",J283,0)</f>
        <v>0</v>
      </c>
      <c r="BG283" s="205">
        <f>IF(N283="zákl. přenesená",J283,0)</f>
        <v>0</v>
      </c>
      <c r="BH283" s="205">
        <f>IF(N283="sníž. přenesená",J283,0)</f>
        <v>0</v>
      </c>
      <c r="BI283" s="205">
        <f>IF(N283="nulová",J283,0)</f>
        <v>0</v>
      </c>
      <c r="BJ283" s="23" t="s">
        <v>80</v>
      </c>
      <c r="BK283" s="205">
        <f>ROUND(I283*H283,2)</f>
        <v>0</v>
      </c>
      <c r="BL283" s="23" t="s">
        <v>196</v>
      </c>
      <c r="BM283" s="23" t="s">
        <v>558</v>
      </c>
    </row>
    <row r="284" spans="2:65" s="1" customFormat="1" ht="24">
      <c r="B284" s="40"/>
      <c r="C284" s="62"/>
      <c r="D284" s="222" t="s">
        <v>171</v>
      </c>
      <c r="E284" s="62"/>
      <c r="F284" s="232" t="s">
        <v>559</v>
      </c>
      <c r="G284" s="62"/>
      <c r="H284" s="62"/>
      <c r="I284" s="162"/>
      <c r="J284" s="62"/>
      <c r="K284" s="62"/>
      <c r="L284" s="60"/>
      <c r="M284" s="208"/>
      <c r="N284" s="41"/>
      <c r="O284" s="41"/>
      <c r="P284" s="41"/>
      <c r="Q284" s="41"/>
      <c r="R284" s="41"/>
      <c r="S284" s="41"/>
      <c r="T284" s="77"/>
      <c r="AT284" s="23" t="s">
        <v>171</v>
      </c>
      <c r="AU284" s="23" t="s">
        <v>82</v>
      </c>
    </row>
    <row r="285" spans="2:65" s="1" customFormat="1" ht="16.5" customHeight="1">
      <c r="B285" s="40"/>
      <c r="C285" s="194" t="s">
        <v>560</v>
      </c>
      <c r="D285" s="194" t="s">
        <v>164</v>
      </c>
      <c r="E285" s="195" t="s">
        <v>561</v>
      </c>
      <c r="F285" s="196" t="s">
        <v>562</v>
      </c>
      <c r="G285" s="197" t="s">
        <v>290</v>
      </c>
      <c r="H285" s="198">
        <v>1158</v>
      </c>
      <c r="I285" s="199"/>
      <c r="J285" s="200">
        <f>ROUND(I285*H285,2)</f>
        <v>0</v>
      </c>
      <c r="K285" s="196" t="s">
        <v>21</v>
      </c>
      <c r="L285" s="60"/>
      <c r="M285" s="201" t="s">
        <v>21</v>
      </c>
      <c r="N285" s="202" t="s">
        <v>43</v>
      </c>
      <c r="O285" s="41"/>
      <c r="P285" s="203">
        <f>O285*H285</f>
        <v>0</v>
      </c>
      <c r="Q285" s="203">
        <v>0</v>
      </c>
      <c r="R285" s="203">
        <f>Q285*H285</f>
        <v>0</v>
      </c>
      <c r="S285" s="203">
        <v>0</v>
      </c>
      <c r="T285" s="204">
        <f>S285*H285</f>
        <v>0</v>
      </c>
      <c r="AR285" s="23" t="s">
        <v>196</v>
      </c>
      <c r="AT285" s="23" t="s">
        <v>164</v>
      </c>
      <c r="AU285" s="23" t="s">
        <v>82</v>
      </c>
      <c r="AY285" s="23" t="s">
        <v>160</v>
      </c>
      <c r="BE285" s="205">
        <f>IF(N285="základní",J285,0)</f>
        <v>0</v>
      </c>
      <c r="BF285" s="205">
        <f>IF(N285="snížená",J285,0)</f>
        <v>0</v>
      </c>
      <c r="BG285" s="205">
        <f>IF(N285="zákl. přenesená",J285,0)</f>
        <v>0</v>
      </c>
      <c r="BH285" s="205">
        <f>IF(N285="sníž. přenesená",J285,0)</f>
        <v>0</v>
      </c>
      <c r="BI285" s="205">
        <f>IF(N285="nulová",J285,0)</f>
        <v>0</v>
      </c>
      <c r="BJ285" s="23" t="s">
        <v>80</v>
      </c>
      <c r="BK285" s="205">
        <f>ROUND(I285*H285,2)</f>
        <v>0</v>
      </c>
      <c r="BL285" s="23" t="s">
        <v>196</v>
      </c>
      <c r="BM285" s="23" t="s">
        <v>563</v>
      </c>
    </row>
    <row r="286" spans="2:65" s="1" customFormat="1" ht="24">
      <c r="B286" s="40"/>
      <c r="C286" s="62"/>
      <c r="D286" s="206" t="s">
        <v>171</v>
      </c>
      <c r="E286" s="62"/>
      <c r="F286" s="207" t="s">
        <v>564</v>
      </c>
      <c r="G286" s="62"/>
      <c r="H286" s="62"/>
      <c r="I286" s="162"/>
      <c r="J286" s="62"/>
      <c r="K286" s="62"/>
      <c r="L286" s="60"/>
      <c r="M286" s="208"/>
      <c r="N286" s="41"/>
      <c r="O286" s="41"/>
      <c r="P286" s="41"/>
      <c r="Q286" s="41"/>
      <c r="R286" s="41"/>
      <c r="S286" s="41"/>
      <c r="T286" s="77"/>
      <c r="AT286" s="23" t="s">
        <v>171</v>
      </c>
      <c r="AU286" s="23" t="s">
        <v>82</v>
      </c>
    </row>
    <row r="287" spans="2:65" s="11" customFormat="1">
      <c r="B287" s="209"/>
      <c r="C287" s="210"/>
      <c r="D287" s="206" t="s">
        <v>173</v>
      </c>
      <c r="E287" s="211" t="s">
        <v>21</v>
      </c>
      <c r="F287" s="212" t="s">
        <v>565</v>
      </c>
      <c r="G287" s="210"/>
      <c r="H287" s="213">
        <v>1158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173</v>
      </c>
      <c r="AU287" s="219" t="s">
        <v>82</v>
      </c>
      <c r="AV287" s="11" t="s">
        <v>82</v>
      </c>
      <c r="AW287" s="11" t="s">
        <v>35</v>
      </c>
      <c r="AX287" s="11" t="s">
        <v>72</v>
      </c>
      <c r="AY287" s="219" t="s">
        <v>160</v>
      </c>
    </row>
    <row r="288" spans="2:65" s="12" customFormat="1">
      <c r="B288" s="220"/>
      <c r="C288" s="221"/>
      <c r="D288" s="222" t="s">
        <v>173</v>
      </c>
      <c r="E288" s="223" t="s">
        <v>21</v>
      </c>
      <c r="F288" s="224" t="s">
        <v>175</v>
      </c>
      <c r="G288" s="221"/>
      <c r="H288" s="225">
        <v>1158</v>
      </c>
      <c r="I288" s="226"/>
      <c r="J288" s="221"/>
      <c r="K288" s="221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173</v>
      </c>
      <c r="AU288" s="231" t="s">
        <v>82</v>
      </c>
      <c r="AV288" s="12" t="s">
        <v>169</v>
      </c>
      <c r="AW288" s="12" t="s">
        <v>35</v>
      </c>
      <c r="AX288" s="12" t="s">
        <v>80</v>
      </c>
      <c r="AY288" s="231" t="s">
        <v>160</v>
      </c>
    </row>
    <row r="289" spans="2:65" s="1" customFormat="1" ht="16.5" customHeight="1">
      <c r="B289" s="40"/>
      <c r="C289" s="233" t="s">
        <v>566</v>
      </c>
      <c r="D289" s="233" t="s">
        <v>192</v>
      </c>
      <c r="E289" s="234" t="s">
        <v>567</v>
      </c>
      <c r="F289" s="235" t="s">
        <v>568</v>
      </c>
      <c r="G289" s="236" t="s">
        <v>290</v>
      </c>
      <c r="H289" s="237">
        <v>108</v>
      </c>
      <c r="I289" s="238"/>
      <c r="J289" s="239">
        <f>ROUND(I289*H289,2)</f>
        <v>0</v>
      </c>
      <c r="K289" s="235" t="s">
        <v>21</v>
      </c>
      <c r="L289" s="240"/>
      <c r="M289" s="241" t="s">
        <v>21</v>
      </c>
      <c r="N289" s="242" t="s">
        <v>43</v>
      </c>
      <c r="O289" s="41"/>
      <c r="P289" s="203">
        <f>O289*H289</f>
        <v>0</v>
      </c>
      <c r="Q289" s="203">
        <v>6.5000000000000002E-2</v>
      </c>
      <c r="R289" s="203">
        <f>Q289*H289</f>
        <v>7.0200000000000005</v>
      </c>
      <c r="S289" s="203">
        <v>0</v>
      </c>
      <c r="T289" s="204">
        <f>S289*H289</f>
        <v>0</v>
      </c>
      <c r="AR289" s="23" t="s">
        <v>263</v>
      </c>
      <c r="AT289" s="23" t="s">
        <v>192</v>
      </c>
      <c r="AU289" s="23" t="s">
        <v>82</v>
      </c>
      <c r="AY289" s="23" t="s">
        <v>160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23" t="s">
        <v>80</v>
      </c>
      <c r="BK289" s="205">
        <f>ROUND(I289*H289,2)</f>
        <v>0</v>
      </c>
      <c r="BL289" s="23" t="s">
        <v>196</v>
      </c>
      <c r="BM289" s="23" t="s">
        <v>569</v>
      </c>
    </row>
    <row r="290" spans="2:65" s="1" customFormat="1" ht="24">
      <c r="B290" s="40"/>
      <c r="C290" s="62"/>
      <c r="D290" s="222" t="s">
        <v>171</v>
      </c>
      <c r="E290" s="62"/>
      <c r="F290" s="232" t="s">
        <v>570</v>
      </c>
      <c r="G290" s="62"/>
      <c r="H290" s="62"/>
      <c r="I290" s="162"/>
      <c r="J290" s="62"/>
      <c r="K290" s="62"/>
      <c r="L290" s="60"/>
      <c r="M290" s="208"/>
      <c r="N290" s="41"/>
      <c r="O290" s="41"/>
      <c r="P290" s="41"/>
      <c r="Q290" s="41"/>
      <c r="R290" s="41"/>
      <c r="S290" s="41"/>
      <c r="T290" s="77"/>
      <c r="AT290" s="23" t="s">
        <v>171</v>
      </c>
      <c r="AU290" s="23" t="s">
        <v>82</v>
      </c>
    </row>
    <row r="291" spans="2:65" s="1" customFormat="1" ht="16.5" customHeight="1">
      <c r="B291" s="40"/>
      <c r="C291" s="233" t="s">
        <v>571</v>
      </c>
      <c r="D291" s="233" t="s">
        <v>192</v>
      </c>
      <c r="E291" s="234" t="s">
        <v>572</v>
      </c>
      <c r="F291" s="235" t="s">
        <v>573</v>
      </c>
      <c r="G291" s="236" t="s">
        <v>290</v>
      </c>
      <c r="H291" s="237">
        <v>87</v>
      </c>
      <c r="I291" s="238"/>
      <c r="J291" s="239">
        <f>ROUND(I291*H291,2)</f>
        <v>0</v>
      </c>
      <c r="K291" s="235" t="s">
        <v>21</v>
      </c>
      <c r="L291" s="240"/>
      <c r="M291" s="241" t="s">
        <v>21</v>
      </c>
      <c r="N291" s="242" t="s">
        <v>43</v>
      </c>
      <c r="O291" s="41"/>
      <c r="P291" s="203">
        <f>O291*H291</f>
        <v>0</v>
      </c>
      <c r="Q291" s="203">
        <v>6.5000000000000002E-2</v>
      </c>
      <c r="R291" s="203">
        <f>Q291*H291</f>
        <v>5.6550000000000002</v>
      </c>
      <c r="S291" s="203">
        <v>0</v>
      </c>
      <c r="T291" s="204">
        <f>S291*H291</f>
        <v>0</v>
      </c>
      <c r="AR291" s="23" t="s">
        <v>263</v>
      </c>
      <c r="AT291" s="23" t="s">
        <v>192</v>
      </c>
      <c r="AU291" s="23" t="s">
        <v>82</v>
      </c>
      <c r="AY291" s="23" t="s">
        <v>160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23" t="s">
        <v>80</v>
      </c>
      <c r="BK291" s="205">
        <f>ROUND(I291*H291,2)</f>
        <v>0</v>
      </c>
      <c r="BL291" s="23" t="s">
        <v>196</v>
      </c>
      <c r="BM291" s="23" t="s">
        <v>574</v>
      </c>
    </row>
    <row r="292" spans="2:65" s="1" customFormat="1" ht="24">
      <c r="B292" s="40"/>
      <c r="C292" s="62"/>
      <c r="D292" s="222" t="s">
        <v>171</v>
      </c>
      <c r="E292" s="62"/>
      <c r="F292" s="232" t="s">
        <v>575</v>
      </c>
      <c r="G292" s="62"/>
      <c r="H292" s="62"/>
      <c r="I292" s="162"/>
      <c r="J292" s="62"/>
      <c r="K292" s="62"/>
      <c r="L292" s="60"/>
      <c r="M292" s="208"/>
      <c r="N292" s="41"/>
      <c r="O292" s="41"/>
      <c r="P292" s="41"/>
      <c r="Q292" s="41"/>
      <c r="R292" s="41"/>
      <c r="S292" s="41"/>
      <c r="T292" s="77"/>
      <c r="AT292" s="23" t="s">
        <v>171</v>
      </c>
      <c r="AU292" s="23" t="s">
        <v>82</v>
      </c>
    </row>
    <row r="293" spans="2:65" s="1" customFormat="1" ht="16.5" customHeight="1">
      <c r="B293" s="40"/>
      <c r="C293" s="233" t="s">
        <v>373</v>
      </c>
      <c r="D293" s="233" t="s">
        <v>192</v>
      </c>
      <c r="E293" s="234" t="s">
        <v>576</v>
      </c>
      <c r="F293" s="235" t="s">
        <v>577</v>
      </c>
      <c r="G293" s="236" t="s">
        <v>290</v>
      </c>
      <c r="H293" s="237">
        <v>14</v>
      </c>
      <c r="I293" s="238"/>
      <c r="J293" s="239">
        <f>ROUND(I293*H293,2)</f>
        <v>0</v>
      </c>
      <c r="K293" s="235" t="s">
        <v>21</v>
      </c>
      <c r="L293" s="240"/>
      <c r="M293" s="241" t="s">
        <v>21</v>
      </c>
      <c r="N293" s="242" t="s">
        <v>43</v>
      </c>
      <c r="O293" s="41"/>
      <c r="P293" s="203">
        <f>O293*H293</f>
        <v>0</v>
      </c>
      <c r="Q293" s="203">
        <v>6.5000000000000002E-2</v>
      </c>
      <c r="R293" s="203">
        <f>Q293*H293</f>
        <v>0.91</v>
      </c>
      <c r="S293" s="203">
        <v>0</v>
      </c>
      <c r="T293" s="204">
        <f>S293*H293</f>
        <v>0</v>
      </c>
      <c r="AR293" s="23" t="s">
        <v>263</v>
      </c>
      <c r="AT293" s="23" t="s">
        <v>192</v>
      </c>
      <c r="AU293" s="23" t="s">
        <v>82</v>
      </c>
      <c r="AY293" s="23" t="s">
        <v>160</v>
      </c>
      <c r="BE293" s="205">
        <f>IF(N293="základní",J293,0)</f>
        <v>0</v>
      </c>
      <c r="BF293" s="205">
        <f>IF(N293="snížená",J293,0)</f>
        <v>0</v>
      </c>
      <c r="BG293" s="205">
        <f>IF(N293="zákl. přenesená",J293,0)</f>
        <v>0</v>
      </c>
      <c r="BH293" s="205">
        <f>IF(N293="sníž. přenesená",J293,0)</f>
        <v>0</v>
      </c>
      <c r="BI293" s="205">
        <f>IF(N293="nulová",J293,0)</f>
        <v>0</v>
      </c>
      <c r="BJ293" s="23" t="s">
        <v>80</v>
      </c>
      <c r="BK293" s="205">
        <f>ROUND(I293*H293,2)</f>
        <v>0</v>
      </c>
      <c r="BL293" s="23" t="s">
        <v>196</v>
      </c>
      <c r="BM293" s="23" t="s">
        <v>578</v>
      </c>
    </row>
    <row r="294" spans="2:65" s="1" customFormat="1" ht="16.5" customHeight="1">
      <c r="B294" s="40"/>
      <c r="C294" s="194" t="s">
        <v>342</v>
      </c>
      <c r="D294" s="194" t="s">
        <v>164</v>
      </c>
      <c r="E294" s="195" t="s">
        <v>579</v>
      </c>
      <c r="F294" s="196" t="s">
        <v>580</v>
      </c>
      <c r="G294" s="197" t="s">
        <v>189</v>
      </c>
      <c r="H294" s="198">
        <v>96</v>
      </c>
      <c r="I294" s="199"/>
      <c r="J294" s="200">
        <f>ROUND(I294*H294,2)</f>
        <v>0</v>
      </c>
      <c r="K294" s="196" t="s">
        <v>168</v>
      </c>
      <c r="L294" s="60"/>
      <c r="M294" s="201" t="s">
        <v>21</v>
      </c>
      <c r="N294" s="202" t="s">
        <v>43</v>
      </c>
      <c r="O294" s="41"/>
      <c r="P294" s="203">
        <f>O294*H294</f>
        <v>0</v>
      </c>
      <c r="Q294" s="203">
        <v>0</v>
      </c>
      <c r="R294" s="203">
        <f>Q294*H294</f>
        <v>0</v>
      </c>
      <c r="S294" s="203">
        <v>0</v>
      </c>
      <c r="T294" s="204">
        <f>S294*H294</f>
        <v>0</v>
      </c>
      <c r="AR294" s="23" t="s">
        <v>196</v>
      </c>
      <c r="AT294" s="23" t="s">
        <v>164</v>
      </c>
      <c r="AU294" s="23" t="s">
        <v>82</v>
      </c>
      <c r="AY294" s="23" t="s">
        <v>160</v>
      </c>
      <c r="BE294" s="205">
        <f>IF(N294="základní",J294,0)</f>
        <v>0</v>
      </c>
      <c r="BF294" s="205">
        <f>IF(N294="snížená",J294,0)</f>
        <v>0</v>
      </c>
      <c r="BG294" s="205">
        <f>IF(N294="zákl. přenesená",J294,0)</f>
        <v>0</v>
      </c>
      <c r="BH294" s="205">
        <f>IF(N294="sníž. přenesená",J294,0)</f>
        <v>0</v>
      </c>
      <c r="BI294" s="205">
        <f>IF(N294="nulová",J294,0)</f>
        <v>0</v>
      </c>
      <c r="BJ294" s="23" t="s">
        <v>80</v>
      </c>
      <c r="BK294" s="205">
        <f>ROUND(I294*H294,2)</f>
        <v>0</v>
      </c>
      <c r="BL294" s="23" t="s">
        <v>196</v>
      </c>
      <c r="BM294" s="23" t="s">
        <v>581</v>
      </c>
    </row>
    <row r="295" spans="2:65" s="1" customFormat="1" ht="24">
      <c r="B295" s="40"/>
      <c r="C295" s="62"/>
      <c r="D295" s="206" t="s">
        <v>171</v>
      </c>
      <c r="E295" s="62"/>
      <c r="F295" s="207" t="s">
        <v>582</v>
      </c>
      <c r="G295" s="62"/>
      <c r="H295" s="62"/>
      <c r="I295" s="162"/>
      <c r="J295" s="62"/>
      <c r="K295" s="62"/>
      <c r="L295" s="60"/>
      <c r="M295" s="208"/>
      <c r="N295" s="41"/>
      <c r="O295" s="41"/>
      <c r="P295" s="41"/>
      <c r="Q295" s="41"/>
      <c r="R295" s="41"/>
      <c r="S295" s="41"/>
      <c r="T295" s="77"/>
      <c r="AT295" s="23" t="s">
        <v>171</v>
      </c>
      <c r="AU295" s="23" t="s">
        <v>82</v>
      </c>
    </row>
    <row r="296" spans="2:65" s="11" customFormat="1">
      <c r="B296" s="209"/>
      <c r="C296" s="210"/>
      <c r="D296" s="206" t="s">
        <v>173</v>
      </c>
      <c r="E296" s="211" t="s">
        <v>21</v>
      </c>
      <c r="F296" s="212" t="s">
        <v>583</v>
      </c>
      <c r="G296" s="210"/>
      <c r="H296" s="213">
        <v>96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173</v>
      </c>
      <c r="AU296" s="219" t="s">
        <v>82</v>
      </c>
      <c r="AV296" s="11" t="s">
        <v>82</v>
      </c>
      <c r="AW296" s="11" t="s">
        <v>35</v>
      </c>
      <c r="AX296" s="11" t="s">
        <v>72</v>
      </c>
      <c r="AY296" s="219" t="s">
        <v>160</v>
      </c>
    </row>
    <row r="297" spans="2:65" s="12" customFormat="1">
      <c r="B297" s="220"/>
      <c r="C297" s="221"/>
      <c r="D297" s="222" t="s">
        <v>173</v>
      </c>
      <c r="E297" s="223" t="s">
        <v>21</v>
      </c>
      <c r="F297" s="224" t="s">
        <v>175</v>
      </c>
      <c r="G297" s="221"/>
      <c r="H297" s="225">
        <v>96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173</v>
      </c>
      <c r="AU297" s="231" t="s">
        <v>82</v>
      </c>
      <c r="AV297" s="12" t="s">
        <v>169</v>
      </c>
      <c r="AW297" s="12" t="s">
        <v>35</v>
      </c>
      <c r="AX297" s="12" t="s">
        <v>80</v>
      </c>
      <c r="AY297" s="231" t="s">
        <v>160</v>
      </c>
    </row>
    <row r="298" spans="2:65" s="1" customFormat="1" ht="16.5" customHeight="1">
      <c r="B298" s="40"/>
      <c r="C298" s="194" t="s">
        <v>584</v>
      </c>
      <c r="D298" s="194" t="s">
        <v>164</v>
      </c>
      <c r="E298" s="195" t="s">
        <v>585</v>
      </c>
      <c r="F298" s="196" t="s">
        <v>580</v>
      </c>
      <c r="G298" s="197" t="s">
        <v>189</v>
      </c>
      <c r="H298" s="198">
        <v>124</v>
      </c>
      <c r="I298" s="199"/>
      <c r="J298" s="200">
        <f>ROUND(I298*H298,2)</f>
        <v>0</v>
      </c>
      <c r="K298" s="196" t="s">
        <v>168</v>
      </c>
      <c r="L298" s="60"/>
      <c r="M298" s="201" t="s">
        <v>21</v>
      </c>
      <c r="N298" s="202" t="s">
        <v>43</v>
      </c>
      <c r="O298" s="41"/>
      <c r="P298" s="203">
        <f>O298*H298</f>
        <v>0</v>
      </c>
      <c r="Q298" s="203">
        <v>0</v>
      </c>
      <c r="R298" s="203">
        <f>Q298*H298</f>
        <v>0</v>
      </c>
      <c r="S298" s="203">
        <v>0</v>
      </c>
      <c r="T298" s="204">
        <f>S298*H298</f>
        <v>0</v>
      </c>
      <c r="AR298" s="23" t="s">
        <v>196</v>
      </c>
      <c r="AT298" s="23" t="s">
        <v>164</v>
      </c>
      <c r="AU298" s="23" t="s">
        <v>82</v>
      </c>
      <c r="AY298" s="23" t="s">
        <v>160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23" t="s">
        <v>80</v>
      </c>
      <c r="BK298" s="205">
        <f>ROUND(I298*H298,2)</f>
        <v>0</v>
      </c>
      <c r="BL298" s="23" t="s">
        <v>196</v>
      </c>
      <c r="BM298" s="23" t="s">
        <v>586</v>
      </c>
    </row>
    <row r="299" spans="2:65" s="1" customFormat="1" ht="24">
      <c r="B299" s="40"/>
      <c r="C299" s="62"/>
      <c r="D299" s="206" t="s">
        <v>171</v>
      </c>
      <c r="E299" s="62"/>
      <c r="F299" s="207" t="s">
        <v>587</v>
      </c>
      <c r="G299" s="62"/>
      <c r="H299" s="62"/>
      <c r="I299" s="162"/>
      <c r="J299" s="62"/>
      <c r="K299" s="62"/>
      <c r="L299" s="60"/>
      <c r="M299" s="208"/>
      <c r="N299" s="41"/>
      <c r="O299" s="41"/>
      <c r="P299" s="41"/>
      <c r="Q299" s="41"/>
      <c r="R299" s="41"/>
      <c r="S299" s="41"/>
      <c r="T299" s="77"/>
      <c r="AT299" s="23" t="s">
        <v>171</v>
      </c>
      <c r="AU299" s="23" t="s">
        <v>82</v>
      </c>
    </row>
    <row r="300" spans="2:65" s="11" customFormat="1">
      <c r="B300" s="209"/>
      <c r="C300" s="210"/>
      <c r="D300" s="206" t="s">
        <v>173</v>
      </c>
      <c r="E300" s="211" t="s">
        <v>21</v>
      </c>
      <c r="F300" s="212" t="s">
        <v>588</v>
      </c>
      <c r="G300" s="210"/>
      <c r="H300" s="213">
        <v>124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173</v>
      </c>
      <c r="AU300" s="219" t="s">
        <v>82</v>
      </c>
      <c r="AV300" s="11" t="s">
        <v>82</v>
      </c>
      <c r="AW300" s="11" t="s">
        <v>35</v>
      </c>
      <c r="AX300" s="11" t="s">
        <v>72</v>
      </c>
      <c r="AY300" s="219" t="s">
        <v>160</v>
      </c>
    </row>
    <row r="301" spans="2:65" s="12" customFormat="1">
      <c r="B301" s="220"/>
      <c r="C301" s="221"/>
      <c r="D301" s="222" t="s">
        <v>173</v>
      </c>
      <c r="E301" s="223" t="s">
        <v>21</v>
      </c>
      <c r="F301" s="224" t="s">
        <v>175</v>
      </c>
      <c r="G301" s="221"/>
      <c r="H301" s="225">
        <v>124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173</v>
      </c>
      <c r="AU301" s="231" t="s">
        <v>82</v>
      </c>
      <c r="AV301" s="12" t="s">
        <v>169</v>
      </c>
      <c r="AW301" s="12" t="s">
        <v>35</v>
      </c>
      <c r="AX301" s="12" t="s">
        <v>80</v>
      </c>
      <c r="AY301" s="231" t="s">
        <v>160</v>
      </c>
    </row>
    <row r="302" spans="2:65" s="1" customFormat="1" ht="16.5" customHeight="1">
      <c r="B302" s="40"/>
      <c r="C302" s="194" t="s">
        <v>589</v>
      </c>
      <c r="D302" s="194" t="s">
        <v>164</v>
      </c>
      <c r="E302" s="195" t="s">
        <v>590</v>
      </c>
      <c r="F302" s="196" t="s">
        <v>580</v>
      </c>
      <c r="G302" s="197" t="s">
        <v>189</v>
      </c>
      <c r="H302" s="198">
        <v>4252</v>
      </c>
      <c r="I302" s="199"/>
      <c r="J302" s="200">
        <f>ROUND(I302*H302,2)</f>
        <v>0</v>
      </c>
      <c r="K302" s="196" t="s">
        <v>168</v>
      </c>
      <c r="L302" s="60"/>
      <c r="M302" s="201" t="s">
        <v>21</v>
      </c>
      <c r="N302" s="202" t="s">
        <v>43</v>
      </c>
      <c r="O302" s="41"/>
      <c r="P302" s="203">
        <f>O302*H302</f>
        <v>0</v>
      </c>
      <c r="Q302" s="203">
        <v>0</v>
      </c>
      <c r="R302" s="203">
        <f>Q302*H302</f>
        <v>0</v>
      </c>
      <c r="S302" s="203">
        <v>0</v>
      </c>
      <c r="T302" s="204">
        <f>S302*H302</f>
        <v>0</v>
      </c>
      <c r="AR302" s="23" t="s">
        <v>196</v>
      </c>
      <c r="AT302" s="23" t="s">
        <v>164</v>
      </c>
      <c r="AU302" s="23" t="s">
        <v>82</v>
      </c>
      <c r="AY302" s="23" t="s">
        <v>160</v>
      </c>
      <c r="BE302" s="205">
        <f>IF(N302="základní",J302,0)</f>
        <v>0</v>
      </c>
      <c r="BF302" s="205">
        <f>IF(N302="snížená",J302,0)</f>
        <v>0</v>
      </c>
      <c r="BG302" s="205">
        <f>IF(N302="zákl. přenesená",J302,0)</f>
        <v>0</v>
      </c>
      <c r="BH302" s="205">
        <f>IF(N302="sníž. přenesená",J302,0)</f>
        <v>0</v>
      </c>
      <c r="BI302" s="205">
        <f>IF(N302="nulová",J302,0)</f>
        <v>0</v>
      </c>
      <c r="BJ302" s="23" t="s">
        <v>80</v>
      </c>
      <c r="BK302" s="205">
        <f>ROUND(I302*H302,2)</f>
        <v>0</v>
      </c>
      <c r="BL302" s="23" t="s">
        <v>196</v>
      </c>
      <c r="BM302" s="23" t="s">
        <v>591</v>
      </c>
    </row>
    <row r="303" spans="2:65" s="1" customFormat="1" ht="24">
      <c r="B303" s="40"/>
      <c r="C303" s="62"/>
      <c r="D303" s="206" t="s">
        <v>171</v>
      </c>
      <c r="E303" s="62"/>
      <c r="F303" s="207" t="s">
        <v>471</v>
      </c>
      <c r="G303" s="62"/>
      <c r="H303" s="62"/>
      <c r="I303" s="162"/>
      <c r="J303" s="62"/>
      <c r="K303" s="62"/>
      <c r="L303" s="60"/>
      <c r="M303" s="208"/>
      <c r="N303" s="41"/>
      <c r="O303" s="41"/>
      <c r="P303" s="41"/>
      <c r="Q303" s="41"/>
      <c r="R303" s="41"/>
      <c r="S303" s="41"/>
      <c r="T303" s="77"/>
      <c r="AT303" s="23" t="s">
        <v>171</v>
      </c>
      <c r="AU303" s="23" t="s">
        <v>82</v>
      </c>
    </row>
    <row r="304" spans="2:65" s="11" customFormat="1">
      <c r="B304" s="209"/>
      <c r="C304" s="210"/>
      <c r="D304" s="206" t="s">
        <v>173</v>
      </c>
      <c r="E304" s="211" t="s">
        <v>21</v>
      </c>
      <c r="F304" s="212" t="s">
        <v>592</v>
      </c>
      <c r="G304" s="210"/>
      <c r="H304" s="213">
        <v>4252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173</v>
      </c>
      <c r="AU304" s="219" t="s">
        <v>82</v>
      </c>
      <c r="AV304" s="11" t="s">
        <v>82</v>
      </c>
      <c r="AW304" s="11" t="s">
        <v>35</v>
      </c>
      <c r="AX304" s="11" t="s">
        <v>72</v>
      </c>
      <c r="AY304" s="219" t="s">
        <v>160</v>
      </c>
    </row>
    <row r="305" spans="2:65" s="12" customFormat="1">
      <c r="B305" s="220"/>
      <c r="C305" s="221"/>
      <c r="D305" s="222" t="s">
        <v>173</v>
      </c>
      <c r="E305" s="223" t="s">
        <v>21</v>
      </c>
      <c r="F305" s="224" t="s">
        <v>175</v>
      </c>
      <c r="G305" s="221"/>
      <c r="H305" s="225">
        <v>4252</v>
      </c>
      <c r="I305" s="226"/>
      <c r="J305" s="221"/>
      <c r="K305" s="221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173</v>
      </c>
      <c r="AU305" s="231" t="s">
        <v>82</v>
      </c>
      <c r="AV305" s="12" t="s">
        <v>169</v>
      </c>
      <c r="AW305" s="12" t="s">
        <v>35</v>
      </c>
      <c r="AX305" s="12" t="s">
        <v>80</v>
      </c>
      <c r="AY305" s="231" t="s">
        <v>160</v>
      </c>
    </row>
    <row r="306" spans="2:65" s="1" customFormat="1" ht="16.5" customHeight="1">
      <c r="B306" s="40"/>
      <c r="C306" s="194" t="s">
        <v>379</v>
      </c>
      <c r="D306" s="194" t="s">
        <v>164</v>
      </c>
      <c r="E306" s="195" t="s">
        <v>593</v>
      </c>
      <c r="F306" s="196" t="s">
        <v>594</v>
      </c>
      <c r="G306" s="197" t="s">
        <v>189</v>
      </c>
      <c r="H306" s="198">
        <v>96</v>
      </c>
      <c r="I306" s="199"/>
      <c r="J306" s="200">
        <f>ROUND(I306*H306,2)</f>
        <v>0</v>
      </c>
      <c r="K306" s="196" t="s">
        <v>168</v>
      </c>
      <c r="L306" s="60"/>
      <c r="M306" s="201" t="s">
        <v>21</v>
      </c>
      <c r="N306" s="202" t="s">
        <v>43</v>
      </c>
      <c r="O306" s="41"/>
      <c r="P306" s="203">
        <f>O306*H306</f>
        <v>0</v>
      </c>
      <c r="Q306" s="203">
        <v>0</v>
      </c>
      <c r="R306" s="203">
        <f>Q306*H306</f>
        <v>0</v>
      </c>
      <c r="S306" s="203">
        <v>0</v>
      </c>
      <c r="T306" s="204">
        <f>S306*H306</f>
        <v>0</v>
      </c>
      <c r="AR306" s="23" t="s">
        <v>196</v>
      </c>
      <c r="AT306" s="23" t="s">
        <v>164</v>
      </c>
      <c r="AU306" s="23" t="s">
        <v>82</v>
      </c>
      <c r="AY306" s="23" t="s">
        <v>160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23" t="s">
        <v>80</v>
      </c>
      <c r="BK306" s="205">
        <f>ROUND(I306*H306,2)</f>
        <v>0</v>
      </c>
      <c r="BL306" s="23" t="s">
        <v>196</v>
      </c>
      <c r="BM306" s="23" t="s">
        <v>595</v>
      </c>
    </row>
    <row r="307" spans="2:65" s="1" customFormat="1" ht="24">
      <c r="B307" s="40"/>
      <c r="C307" s="62"/>
      <c r="D307" s="222" t="s">
        <v>171</v>
      </c>
      <c r="E307" s="62"/>
      <c r="F307" s="232" t="s">
        <v>596</v>
      </c>
      <c r="G307" s="62"/>
      <c r="H307" s="62"/>
      <c r="I307" s="162"/>
      <c r="J307" s="62"/>
      <c r="K307" s="62"/>
      <c r="L307" s="60"/>
      <c r="M307" s="208"/>
      <c r="N307" s="41"/>
      <c r="O307" s="41"/>
      <c r="P307" s="41"/>
      <c r="Q307" s="41"/>
      <c r="R307" s="41"/>
      <c r="S307" s="41"/>
      <c r="T307" s="77"/>
      <c r="AT307" s="23" t="s">
        <v>171</v>
      </c>
      <c r="AU307" s="23" t="s">
        <v>82</v>
      </c>
    </row>
    <row r="308" spans="2:65" s="1" customFormat="1" ht="16.5" customHeight="1">
      <c r="B308" s="40"/>
      <c r="C308" s="194" t="s">
        <v>323</v>
      </c>
      <c r="D308" s="194" t="s">
        <v>164</v>
      </c>
      <c r="E308" s="195" t="s">
        <v>597</v>
      </c>
      <c r="F308" s="196" t="s">
        <v>594</v>
      </c>
      <c r="G308" s="197" t="s">
        <v>189</v>
      </c>
      <c r="H308" s="198">
        <v>124</v>
      </c>
      <c r="I308" s="199"/>
      <c r="J308" s="200">
        <f>ROUND(I308*H308,2)</f>
        <v>0</v>
      </c>
      <c r="K308" s="196" t="s">
        <v>168</v>
      </c>
      <c r="L308" s="60"/>
      <c r="M308" s="201" t="s">
        <v>21</v>
      </c>
      <c r="N308" s="202" t="s">
        <v>43</v>
      </c>
      <c r="O308" s="41"/>
      <c r="P308" s="203">
        <f>O308*H308</f>
        <v>0</v>
      </c>
      <c r="Q308" s="203">
        <v>0</v>
      </c>
      <c r="R308" s="203">
        <f>Q308*H308</f>
        <v>0</v>
      </c>
      <c r="S308" s="203">
        <v>0</v>
      </c>
      <c r="T308" s="204">
        <f>S308*H308</f>
        <v>0</v>
      </c>
      <c r="AR308" s="23" t="s">
        <v>196</v>
      </c>
      <c r="AT308" s="23" t="s">
        <v>164</v>
      </c>
      <c r="AU308" s="23" t="s">
        <v>82</v>
      </c>
      <c r="AY308" s="23" t="s">
        <v>160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23" t="s">
        <v>80</v>
      </c>
      <c r="BK308" s="205">
        <f>ROUND(I308*H308,2)</f>
        <v>0</v>
      </c>
      <c r="BL308" s="23" t="s">
        <v>196</v>
      </c>
      <c r="BM308" s="23" t="s">
        <v>598</v>
      </c>
    </row>
    <row r="309" spans="2:65" s="1" customFormat="1" ht="24">
      <c r="B309" s="40"/>
      <c r="C309" s="62"/>
      <c r="D309" s="222" t="s">
        <v>171</v>
      </c>
      <c r="E309" s="62"/>
      <c r="F309" s="232" t="s">
        <v>599</v>
      </c>
      <c r="G309" s="62"/>
      <c r="H309" s="62"/>
      <c r="I309" s="162"/>
      <c r="J309" s="62"/>
      <c r="K309" s="62"/>
      <c r="L309" s="60"/>
      <c r="M309" s="208"/>
      <c r="N309" s="41"/>
      <c r="O309" s="41"/>
      <c r="P309" s="41"/>
      <c r="Q309" s="41"/>
      <c r="R309" s="41"/>
      <c r="S309" s="41"/>
      <c r="T309" s="77"/>
      <c r="AT309" s="23" t="s">
        <v>171</v>
      </c>
      <c r="AU309" s="23" t="s">
        <v>82</v>
      </c>
    </row>
    <row r="310" spans="2:65" s="1" customFormat="1" ht="16.5" customHeight="1">
      <c r="B310" s="40"/>
      <c r="C310" s="194" t="s">
        <v>368</v>
      </c>
      <c r="D310" s="194" t="s">
        <v>164</v>
      </c>
      <c r="E310" s="195" t="s">
        <v>600</v>
      </c>
      <c r="F310" s="196" t="s">
        <v>594</v>
      </c>
      <c r="G310" s="197" t="s">
        <v>189</v>
      </c>
      <c r="H310" s="198">
        <v>4252</v>
      </c>
      <c r="I310" s="199"/>
      <c r="J310" s="200">
        <f>ROUND(I310*H310,2)</f>
        <v>0</v>
      </c>
      <c r="K310" s="196" t="s">
        <v>168</v>
      </c>
      <c r="L310" s="60"/>
      <c r="M310" s="201" t="s">
        <v>21</v>
      </c>
      <c r="N310" s="202" t="s">
        <v>43</v>
      </c>
      <c r="O310" s="41"/>
      <c r="P310" s="203">
        <f>O310*H310</f>
        <v>0</v>
      </c>
      <c r="Q310" s="203">
        <v>0</v>
      </c>
      <c r="R310" s="203">
        <f>Q310*H310</f>
        <v>0</v>
      </c>
      <c r="S310" s="203">
        <v>0</v>
      </c>
      <c r="T310" s="204">
        <f>S310*H310</f>
        <v>0</v>
      </c>
      <c r="AR310" s="23" t="s">
        <v>196</v>
      </c>
      <c r="AT310" s="23" t="s">
        <v>164</v>
      </c>
      <c r="AU310" s="23" t="s">
        <v>82</v>
      </c>
      <c r="AY310" s="23" t="s">
        <v>160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23" t="s">
        <v>80</v>
      </c>
      <c r="BK310" s="205">
        <f>ROUND(I310*H310,2)</f>
        <v>0</v>
      </c>
      <c r="BL310" s="23" t="s">
        <v>196</v>
      </c>
      <c r="BM310" s="23" t="s">
        <v>601</v>
      </c>
    </row>
    <row r="311" spans="2:65" s="1" customFormat="1" ht="24">
      <c r="B311" s="40"/>
      <c r="C311" s="62"/>
      <c r="D311" s="222" t="s">
        <v>171</v>
      </c>
      <c r="E311" s="62"/>
      <c r="F311" s="232" t="s">
        <v>602</v>
      </c>
      <c r="G311" s="62"/>
      <c r="H311" s="62"/>
      <c r="I311" s="162"/>
      <c r="J311" s="62"/>
      <c r="K311" s="62"/>
      <c r="L311" s="60"/>
      <c r="M311" s="208"/>
      <c r="N311" s="41"/>
      <c r="O311" s="41"/>
      <c r="P311" s="41"/>
      <c r="Q311" s="41"/>
      <c r="R311" s="41"/>
      <c r="S311" s="41"/>
      <c r="T311" s="77"/>
      <c r="AT311" s="23" t="s">
        <v>171</v>
      </c>
      <c r="AU311" s="23" t="s">
        <v>82</v>
      </c>
    </row>
    <row r="312" spans="2:65" s="1" customFormat="1" ht="16.5" customHeight="1">
      <c r="B312" s="40"/>
      <c r="C312" s="194" t="s">
        <v>405</v>
      </c>
      <c r="D312" s="194" t="s">
        <v>164</v>
      </c>
      <c r="E312" s="195" t="s">
        <v>603</v>
      </c>
      <c r="F312" s="196" t="s">
        <v>604</v>
      </c>
      <c r="G312" s="197" t="s">
        <v>228</v>
      </c>
      <c r="H312" s="198">
        <v>2743.2570000000001</v>
      </c>
      <c r="I312" s="199"/>
      <c r="J312" s="200">
        <f>ROUND(I312*H312,2)</f>
        <v>0</v>
      </c>
      <c r="K312" s="196" t="s">
        <v>168</v>
      </c>
      <c r="L312" s="60"/>
      <c r="M312" s="201" t="s">
        <v>21</v>
      </c>
      <c r="N312" s="202" t="s">
        <v>43</v>
      </c>
      <c r="O312" s="41"/>
      <c r="P312" s="203">
        <f>O312*H312</f>
        <v>0</v>
      </c>
      <c r="Q312" s="203">
        <v>0</v>
      </c>
      <c r="R312" s="203">
        <f>Q312*H312</f>
        <v>0</v>
      </c>
      <c r="S312" s="203">
        <v>0</v>
      </c>
      <c r="T312" s="204">
        <f>S312*H312</f>
        <v>0</v>
      </c>
      <c r="AR312" s="23" t="s">
        <v>196</v>
      </c>
      <c r="AT312" s="23" t="s">
        <v>164</v>
      </c>
      <c r="AU312" s="23" t="s">
        <v>82</v>
      </c>
      <c r="AY312" s="23" t="s">
        <v>160</v>
      </c>
      <c r="BE312" s="205">
        <f>IF(N312="základní",J312,0)</f>
        <v>0</v>
      </c>
      <c r="BF312" s="205">
        <f>IF(N312="snížená",J312,0)</f>
        <v>0</v>
      </c>
      <c r="BG312" s="205">
        <f>IF(N312="zákl. přenesená",J312,0)</f>
        <v>0</v>
      </c>
      <c r="BH312" s="205">
        <f>IF(N312="sníž. přenesená",J312,0)</f>
        <v>0</v>
      </c>
      <c r="BI312" s="205">
        <f>IF(N312="nulová",J312,0)</f>
        <v>0</v>
      </c>
      <c r="BJ312" s="23" t="s">
        <v>80</v>
      </c>
      <c r="BK312" s="205">
        <f>ROUND(I312*H312,2)</f>
        <v>0</v>
      </c>
      <c r="BL312" s="23" t="s">
        <v>196</v>
      </c>
      <c r="BM312" s="23" t="s">
        <v>605</v>
      </c>
    </row>
    <row r="313" spans="2:65" s="10" customFormat="1" ht="29.85" customHeight="1">
      <c r="B313" s="175"/>
      <c r="C313" s="176"/>
      <c r="D313" s="191" t="s">
        <v>71</v>
      </c>
      <c r="E313" s="192" t="s">
        <v>606</v>
      </c>
      <c r="F313" s="192" t="s">
        <v>607</v>
      </c>
      <c r="G313" s="176"/>
      <c r="H313" s="176"/>
      <c r="I313" s="179"/>
      <c r="J313" s="193">
        <f>BK313</f>
        <v>0</v>
      </c>
      <c r="K313" s="176"/>
      <c r="L313" s="181"/>
      <c r="M313" s="182"/>
      <c r="N313" s="183"/>
      <c r="O313" s="183"/>
      <c r="P313" s="184">
        <f>SUM(P314:P315)</f>
        <v>0</v>
      </c>
      <c r="Q313" s="183"/>
      <c r="R313" s="184">
        <f>SUM(R314:R315)</f>
        <v>5.8320000000000004E-2</v>
      </c>
      <c r="S313" s="183"/>
      <c r="T313" s="185">
        <f>SUM(T314:T315)</f>
        <v>0</v>
      </c>
      <c r="AR313" s="186" t="s">
        <v>82</v>
      </c>
      <c r="AT313" s="187" t="s">
        <v>71</v>
      </c>
      <c r="AU313" s="187" t="s">
        <v>80</v>
      </c>
      <c r="AY313" s="186" t="s">
        <v>160</v>
      </c>
      <c r="BK313" s="188">
        <f>SUM(BK314:BK315)</f>
        <v>0</v>
      </c>
    </row>
    <row r="314" spans="2:65" s="1" customFormat="1" ht="16.5" customHeight="1">
      <c r="B314" s="40"/>
      <c r="C314" s="194" t="s">
        <v>384</v>
      </c>
      <c r="D314" s="194" t="s">
        <v>164</v>
      </c>
      <c r="E314" s="195" t="s">
        <v>608</v>
      </c>
      <c r="F314" s="196" t="s">
        <v>609</v>
      </c>
      <c r="G314" s="197" t="s">
        <v>189</v>
      </c>
      <c r="H314" s="198">
        <v>972</v>
      </c>
      <c r="I314" s="199"/>
      <c r="J314" s="200">
        <f>ROUND(I314*H314,2)</f>
        <v>0</v>
      </c>
      <c r="K314" s="196" t="s">
        <v>168</v>
      </c>
      <c r="L314" s="60"/>
      <c r="M314" s="201" t="s">
        <v>21</v>
      </c>
      <c r="N314" s="202" t="s">
        <v>43</v>
      </c>
      <c r="O314" s="41"/>
      <c r="P314" s="203">
        <f>O314*H314</f>
        <v>0</v>
      </c>
      <c r="Q314" s="203">
        <v>6.0000000000000002E-5</v>
      </c>
      <c r="R314" s="203">
        <f>Q314*H314</f>
        <v>5.8320000000000004E-2</v>
      </c>
      <c r="S314" s="203">
        <v>0</v>
      </c>
      <c r="T314" s="204">
        <f>S314*H314</f>
        <v>0</v>
      </c>
      <c r="AR314" s="23" t="s">
        <v>196</v>
      </c>
      <c r="AT314" s="23" t="s">
        <v>164</v>
      </c>
      <c r="AU314" s="23" t="s">
        <v>82</v>
      </c>
      <c r="AY314" s="23" t="s">
        <v>160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23" t="s">
        <v>80</v>
      </c>
      <c r="BK314" s="205">
        <f>ROUND(I314*H314,2)</f>
        <v>0</v>
      </c>
      <c r="BL314" s="23" t="s">
        <v>196</v>
      </c>
      <c r="BM314" s="23" t="s">
        <v>610</v>
      </c>
    </row>
    <row r="315" spans="2:65" s="1" customFormat="1" ht="24">
      <c r="B315" s="40"/>
      <c r="C315" s="62"/>
      <c r="D315" s="206" t="s">
        <v>171</v>
      </c>
      <c r="E315" s="62"/>
      <c r="F315" s="207" t="s">
        <v>611</v>
      </c>
      <c r="G315" s="62"/>
      <c r="H315" s="62"/>
      <c r="I315" s="162"/>
      <c r="J315" s="62"/>
      <c r="K315" s="62"/>
      <c r="L315" s="60"/>
      <c r="M315" s="208"/>
      <c r="N315" s="41"/>
      <c r="O315" s="41"/>
      <c r="P315" s="41"/>
      <c r="Q315" s="41"/>
      <c r="R315" s="41"/>
      <c r="S315" s="41"/>
      <c r="T315" s="77"/>
      <c r="AT315" s="23" t="s">
        <v>171</v>
      </c>
      <c r="AU315" s="23" t="s">
        <v>82</v>
      </c>
    </row>
    <row r="316" spans="2:65" s="10" customFormat="1" ht="29.85" customHeight="1">
      <c r="B316" s="175"/>
      <c r="C316" s="176"/>
      <c r="D316" s="191" t="s">
        <v>71</v>
      </c>
      <c r="E316" s="192" t="s">
        <v>612</v>
      </c>
      <c r="F316" s="192" t="s">
        <v>613</v>
      </c>
      <c r="G316" s="176"/>
      <c r="H316" s="176"/>
      <c r="I316" s="179"/>
      <c r="J316" s="193">
        <f>BK316</f>
        <v>0</v>
      </c>
      <c r="K316" s="176"/>
      <c r="L316" s="181"/>
      <c r="M316" s="182"/>
      <c r="N316" s="183"/>
      <c r="O316" s="183"/>
      <c r="P316" s="184">
        <f>SUM(P317:P327)</f>
        <v>0</v>
      </c>
      <c r="Q316" s="183"/>
      <c r="R316" s="184">
        <f>SUM(R317:R327)</f>
        <v>0.43445618749999998</v>
      </c>
      <c r="S316" s="183"/>
      <c r="T316" s="185">
        <f>SUM(T317:T327)</f>
        <v>0</v>
      </c>
      <c r="AR316" s="186" t="s">
        <v>82</v>
      </c>
      <c r="AT316" s="187" t="s">
        <v>71</v>
      </c>
      <c r="AU316" s="187" t="s">
        <v>80</v>
      </c>
      <c r="AY316" s="186" t="s">
        <v>160</v>
      </c>
      <c r="BK316" s="188">
        <f>SUM(BK317:BK327)</f>
        <v>0</v>
      </c>
    </row>
    <row r="317" spans="2:65" s="1" customFormat="1" ht="16.5" customHeight="1">
      <c r="B317" s="40"/>
      <c r="C317" s="194" t="s">
        <v>614</v>
      </c>
      <c r="D317" s="194" t="s">
        <v>164</v>
      </c>
      <c r="E317" s="195" t="s">
        <v>615</v>
      </c>
      <c r="F317" s="196" t="s">
        <v>616</v>
      </c>
      <c r="G317" s="197" t="s">
        <v>248</v>
      </c>
      <c r="H317" s="198">
        <v>145.5</v>
      </c>
      <c r="I317" s="199"/>
      <c r="J317" s="200">
        <f>ROUND(I317*H317,2)</f>
        <v>0</v>
      </c>
      <c r="K317" s="196" t="s">
        <v>168</v>
      </c>
      <c r="L317" s="60"/>
      <c r="M317" s="201" t="s">
        <v>21</v>
      </c>
      <c r="N317" s="202" t="s">
        <v>43</v>
      </c>
      <c r="O317" s="41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AR317" s="23" t="s">
        <v>196</v>
      </c>
      <c r="AT317" s="23" t="s">
        <v>164</v>
      </c>
      <c r="AU317" s="23" t="s">
        <v>82</v>
      </c>
      <c r="AY317" s="23" t="s">
        <v>160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23" t="s">
        <v>80</v>
      </c>
      <c r="BK317" s="205">
        <f>ROUND(I317*H317,2)</f>
        <v>0</v>
      </c>
      <c r="BL317" s="23" t="s">
        <v>196</v>
      </c>
      <c r="BM317" s="23" t="s">
        <v>617</v>
      </c>
    </row>
    <row r="318" spans="2:65" s="11" customFormat="1">
      <c r="B318" s="209"/>
      <c r="C318" s="210"/>
      <c r="D318" s="206" t="s">
        <v>173</v>
      </c>
      <c r="E318" s="211" t="s">
        <v>21</v>
      </c>
      <c r="F318" s="212" t="s">
        <v>618</v>
      </c>
      <c r="G318" s="210"/>
      <c r="H318" s="213">
        <v>145.5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173</v>
      </c>
      <c r="AU318" s="219" t="s">
        <v>82</v>
      </c>
      <c r="AV318" s="11" t="s">
        <v>82</v>
      </c>
      <c r="AW318" s="11" t="s">
        <v>35</v>
      </c>
      <c r="AX318" s="11" t="s">
        <v>72</v>
      </c>
      <c r="AY318" s="219" t="s">
        <v>160</v>
      </c>
    </row>
    <row r="319" spans="2:65" s="12" customFormat="1">
      <c r="B319" s="220"/>
      <c r="C319" s="221"/>
      <c r="D319" s="222" t="s">
        <v>173</v>
      </c>
      <c r="E319" s="223" t="s">
        <v>21</v>
      </c>
      <c r="F319" s="224" t="s">
        <v>175</v>
      </c>
      <c r="G319" s="221"/>
      <c r="H319" s="225">
        <v>145.5</v>
      </c>
      <c r="I319" s="226"/>
      <c r="J319" s="221"/>
      <c r="K319" s="221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173</v>
      </c>
      <c r="AU319" s="231" t="s">
        <v>82</v>
      </c>
      <c r="AV319" s="12" t="s">
        <v>169</v>
      </c>
      <c r="AW319" s="12" t="s">
        <v>35</v>
      </c>
      <c r="AX319" s="12" t="s">
        <v>80</v>
      </c>
      <c r="AY319" s="231" t="s">
        <v>160</v>
      </c>
    </row>
    <row r="320" spans="2:65" s="1" customFormat="1" ht="16.5" customHeight="1">
      <c r="B320" s="40"/>
      <c r="C320" s="233" t="s">
        <v>619</v>
      </c>
      <c r="D320" s="233" t="s">
        <v>192</v>
      </c>
      <c r="E320" s="234" t="s">
        <v>620</v>
      </c>
      <c r="F320" s="235" t="s">
        <v>621</v>
      </c>
      <c r="G320" s="236" t="s">
        <v>228</v>
      </c>
      <c r="H320" s="237">
        <v>2.9000000000000001E-2</v>
      </c>
      <c r="I320" s="238"/>
      <c r="J320" s="239">
        <f>ROUND(I320*H320,2)</f>
        <v>0</v>
      </c>
      <c r="K320" s="235" t="s">
        <v>168</v>
      </c>
      <c r="L320" s="240"/>
      <c r="M320" s="241" t="s">
        <v>21</v>
      </c>
      <c r="N320" s="242" t="s">
        <v>43</v>
      </c>
      <c r="O320" s="41"/>
      <c r="P320" s="203">
        <f>O320*H320</f>
        <v>0</v>
      </c>
      <c r="Q320" s="203">
        <v>1</v>
      </c>
      <c r="R320" s="203">
        <f>Q320*H320</f>
        <v>2.9000000000000001E-2</v>
      </c>
      <c r="S320" s="203">
        <v>0</v>
      </c>
      <c r="T320" s="204">
        <f>S320*H320</f>
        <v>0</v>
      </c>
      <c r="AR320" s="23" t="s">
        <v>263</v>
      </c>
      <c r="AT320" s="23" t="s">
        <v>192</v>
      </c>
      <c r="AU320" s="23" t="s">
        <v>82</v>
      </c>
      <c r="AY320" s="23" t="s">
        <v>160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23" t="s">
        <v>80</v>
      </c>
      <c r="BK320" s="205">
        <f>ROUND(I320*H320,2)</f>
        <v>0</v>
      </c>
      <c r="BL320" s="23" t="s">
        <v>196</v>
      </c>
      <c r="BM320" s="23" t="s">
        <v>622</v>
      </c>
    </row>
    <row r="321" spans="2:65" s="11" customFormat="1">
      <c r="B321" s="209"/>
      <c r="C321" s="210"/>
      <c r="D321" s="206" t="s">
        <v>173</v>
      </c>
      <c r="E321" s="211" t="s">
        <v>21</v>
      </c>
      <c r="F321" s="212" t="s">
        <v>623</v>
      </c>
      <c r="G321" s="210"/>
      <c r="H321" s="213">
        <v>2.9000000000000001E-2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173</v>
      </c>
      <c r="AU321" s="219" t="s">
        <v>82</v>
      </c>
      <c r="AV321" s="11" t="s">
        <v>82</v>
      </c>
      <c r="AW321" s="11" t="s">
        <v>35</v>
      </c>
      <c r="AX321" s="11" t="s">
        <v>72</v>
      </c>
      <c r="AY321" s="219" t="s">
        <v>160</v>
      </c>
    </row>
    <row r="322" spans="2:65" s="12" customFormat="1">
      <c r="B322" s="220"/>
      <c r="C322" s="221"/>
      <c r="D322" s="222" t="s">
        <v>173</v>
      </c>
      <c r="E322" s="223" t="s">
        <v>21</v>
      </c>
      <c r="F322" s="224" t="s">
        <v>175</v>
      </c>
      <c r="G322" s="221"/>
      <c r="H322" s="225">
        <v>2.9000000000000001E-2</v>
      </c>
      <c r="I322" s="226"/>
      <c r="J322" s="221"/>
      <c r="K322" s="221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173</v>
      </c>
      <c r="AU322" s="231" t="s">
        <v>82</v>
      </c>
      <c r="AV322" s="12" t="s">
        <v>169</v>
      </c>
      <c r="AW322" s="12" t="s">
        <v>35</v>
      </c>
      <c r="AX322" s="12" t="s">
        <v>80</v>
      </c>
      <c r="AY322" s="231" t="s">
        <v>160</v>
      </c>
    </row>
    <row r="323" spans="2:65" s="1" customFormat="1" ht="16.5" customHeight="1">
      <c r="B323" s="40"/>
      <c r="C323" s="194" t="s">
        <v>624</v>
      </c>
      <c r="D323" s="194" t="s">
        <v>164</v>
      </c>
      <c r="E323" s="195" t="s">
        <v>625</v>
      </c>
      <c r="F323" s="196" t="s">
        <v>626</v>
      </c>
      <c r="G323" s="197" t="s">
        <v>248</v>
      </c>
      <c r="H323" s="198">
        <v>72.75</v>
      </c>
      <c r="I323" s="199"/>
      <c r="J323" s="200">
        <f>ROUND(I323*H323,2)</f>
        <v>0</v>
      </c>
      <c r="K323" s="196" t="s">
        <v>168</v>
      </c>
      <c r="L323" s="60"/>
      <c r="M323" s="201" t="s">
        <v>21</v>
      </c>
      <c r="N323" s="202" t="s">
        <v>43</v>
      </c>
      <c r="O323" s="41"/>
      <c r="P323" s="203">
        <f>O323*H323</f>
        <v>0</v>
      </c>
      <c r="Q323" s="203">
        <v>3.9825E-4</v>
      </c>
      <c r="R323" s="203">
        <f>Q323*H323</f>
        <v>2.89726875E-2</v>
      </c>
      <c r="S323" s="203">
        <v>0</v>
      </c>
      <c r="T323" s="204">
        <f>S323*H323</f>
        <v>0</v>
      </c>
      <c r="AR323" s="23" t="s">
        <v>196</v>
      </c>
      <c r="AT323" s="23" t="s">
        <v>164</v>
      </c>
      <c r="AU323" s="23" t="s">
        <v>82</v>
      </c>
      <c r="AY323" s="23" t="s">
        <v>160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23" t="s">
        <v>80</v>
      </c>
      <c r="BK323" s="205">
        <f>ROUND(I323*H323,2)</f>
        <v>0</v>
      </c>
      <c r="BL323" s="23" t="s">
        <v>196</v>
      </c>
      <c r="BM323" s="23" t="s">
        <v>627</v>
      </c>
    </row>
    <row r="324" spans="2:65" s="1" customFormat="1" ht="16.5" customHeight="1">
      <c r="B324" s="40"/>
      <c r="C324" s="233" t="s">
        <v>628</v>
      </c>
      <c r="D324" s="233" t="s">
        <v>192</v>
      </c>
      <c r="E324" s="234" t="s">
        <v>629</v>
      </c>
      <c r="F324" s="235" t="s">
        <v>630</v>
      </c>
      <c r="G324" s="236" t="s">
        <v>248</v>
      </c>
      <c r="H324" s="237">
        <v>83.662999999999997</v>
      </c>
      <c r="I324" s="238"/>
      <c r="J324" s="239">
        <f>ROUND(I324*H324,2)</f>
        <v>0</v>
      </c>
      <c r="K324" s="235" t="s">
        <v>21</v>
      </c>
      <c r="L324" s="240"/>
      <c r="M324" s="241" t="s">
        <v>21</v>
      </c>
      <c r="N324" s="242" t="s">
        <v>43</v>
      </c>
      <c r="O324" s="41"/>
      <c r="P324" s="203">
        <f>O324*H324</f>
        <v>0</v>
      </c>
      <c r="Q324" s="203">
        <v>4.4999999999999997E-3</v>
      </c>
      <c r="R324" s="203">
        <f>Q324*H324</f>
        <v>0.37648349999999997</v>
      </c>
      <c r="S324" s="203">
        <v>0</v>
      </c>
      <c r="T324" s="204">
        <f>S324*H324</f>
        <v>0</v>
      </c>
      <c r="AR324" s="23" t="s">
        <v>263</v>
      </c>
      <c r="AT324" s="23" t="s">
        <v>192</v>
      </c>
      <c r="AU324" s="23" t="s">
        <v>82</v>
      </c>
      <c r="AY324" s="23" t="s">
        <v>160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23" t="s">
        <v>80</v>
      </c>
      <c r="BK324" s="205">
        <f>ROUND(I324*H324,2)</f>
        <v>0</v>
      </c>
      <c r="BL324" s="23" t="s">
        <v>196</v>
      </c>
      <c r="BM324" s="23" t="s">
        <v>631</v>
      </c>
    </row>
    <row r="325" spans="2:65" s="11" customFormat="1">
      <c r="B325" s="209"/>
      <c r="C325" s="210"/>
      <c r="D325" s="206" t="s">
        <v>173</v>
      </c>
      <c r="E325" s="211" t="s">
        <v>21</v>
      </c>
      <c r="F325" s="212" t="s">
        <v>632</v>
      </c>
      <c r="G325" s="210"/>
      <c r="H325" s="213">
        <v>83.662999999999997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173</v>
      </c>
      <c r="AU325" s="219" t="s">
        <v>82</v>
      </c>
      <c r="AV325" s="11" t="s">
        <v>82</v>
      </c>
      <c r="AW325" s="11" t="s">
        <v>35</v>
      </c>
      <c r="AX325" s="11" t="s">
        <v>72</v>
      </c>
      <c r="AY325" s="219" t="s">
        <v>160</v>
      </c>
    </row>
    <row r="326" spans="2:65" s="12" customFormat="1">
      <c r="B326" s="220"/>
      <c r="C326" s="221"/>
      <c r="D326" s="222" t="s">
        <v>173</v>
      </c>
      <c r="E326" s="223" t="s">
        <v>21</v>
      </c>
      <c r="F326" s="224" t="s">
        <v>175</v>
      </c>
      <c r="G326" s="221"/>
      <c r="H326" s="225">
        <v>83.662999999999997</v>
      </c>
      <c r="I326" s="226"/>
      <c r="J326" s="221"/>
      <c r="K326" s="221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173</v>
      </c>
      <c r="AU326" s="231" t="s">
        <v>82</v>
      </c>
      <c r="AV326" s="12" t="s">
        <v>169</v>
      </c>
      <c r="AW326" s="12" t="s">
        <v>35</v>
      </c>
      <c r="AX326" s="12" t="s">
        <v>80</v>
      </c>
      <c r="AY326" s="231" t="s">
        <v>160</v>
      </c>
    </row>
    <row r="327" spans="2:65" s="1" customFormat="1" ht="16.5" customHeight="1">
      <c r="B327" s="40"/>
      <c r="C327" s="194" t="s">
        <v>633</v>
      </c>
      <c r="D327" s="194" t="s">
        <v>164</v>
      </c>
      <c r="E327" s="195" t="s">
        <v>634</v>
      </c>
      <c r="F327" s="196" t="s">
        <v>635</v>
      </c>
      <c r="G327" s="197" t="s">
        <v>228</v>
      </c>
      <c r="H327" s="198">
        <v>0.435</v>
      </c>
      <c r="I327" s="199"/>
      <c r="J327" s="200">
        <f>ROUND(I327*H327,2)</f>
        <v>0</v>
      </c>
      <c r="K327" s="196" t="s">
        <v>168</v>
      </c>
      <c r="L327" s="60"/>
      <c r="M327" s="201" t="s">
        <v>21</v>
      </c>
      <c r="N327" s="202" t="s">
        <v>43</v>
      </c>
      <c r="O327" s="41"/>
      <c r="P327" s="203">
        <f>O327*H327</f>
        <v>0</v>
      </c>
      <c r="Q327" s="203">
        <v>0</v>
      </c>
      <c r="R327" s="203">
        <f>Q327*H327</f>
        <v>0</v>
      </c>
      <c r="S327" s="203">
        <v>0</v>
      </c>
      <c r="T327" s="204">
        <f>S327*H327</f>
        <v>0</v>
      </c>
      <c r="AR327" s="23" t="s">
        <v>196</v>
      </c>
      <c r="AT327" s="23" t="s">
        <v>164</v>
      </c>
      <c r="AU327" s="23" t="s">
        <v>82</v>
      </c>
      <c r="AY327" s="23" t="s">
        <v>160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23" t="s">
        <v>80</v>
      </c>
      <c r="BK327" s="205">
        <f>ROUND(I327*H327,2)</f>
        <v>0</v>
      </c>
      <c r="BL327" s="23" t="s">
        <v>196</v>
      </c>
      <c r="BM327" s="23" t="s">
        <v>636</v>
      </c>
    </row>
    <row r="328" spans="2:65" s="10" customFormat="1" ht="29.85" customHeight="1">
      <c r="B328" s="175"/>
      <c r="C328" s="176"/>
      <c r="D328" s="191" t="s">
        <v>71</v>
      </c>
      <c r="E328" s="192" t="s">
        <v>637</v>
      </c>
      <c r="F328" s="192" t="s">
        <v>638</v>
      </c>
      <c r="G328" s="176"/>
      <c r="H328" s="176"/>
      <c r="I328" s="179"/>
      <c r="J328" s="193">
        <f>BK328</f>
        <v>0</v>
      </c>
      <c r="K328" s="176"/>
      <c r="L328" s="181"/>
      <c r="M328" s="182"/>
      <c r="N328" s="183"/>
      <c r="O328" s="183"/>
      <c r="P328" s="184">
        <f>SUM(P329:P340)</f>
        <v>0</v>
      </c>
      <c r="Q328" s="183"/>
      <c r="R328" s="184">
        <f>SUM(R329:R340)</f>
        <v>0.75644999999999996</v>
      </c>
      <c r="S328" s="183"/>
      <c r="T328" s="185">
        <f>SUM(T329:T340)</f>
        <v>0</v>
      </c>
      <c r="AR328" s="186" t="s">
        <v>82</v>
      </c>
      <c r="AT328" s="187" t="s">
        <v>71</v>
      </c>
      <c r="AU328" s="187" t="s">
        <v>80</v>
      </c>
      <c r="AY328" s="186" t="s">
        <v>160</v>
      </c>
      <c r="BK328" s="188">
        <f>SUM(BK329:BK340)</f>
        <v>0</v>
      </c>
    </row>
    <row r="329" spans="2:65" s="1" customFormat="1" ht="16.5" customHeight="1">
      <c r="B329" s="40"/>
      <c r="C329" s="194" t="s">
        <v>639</v>
      </c>
      <c r="D329" s="194" t="s">
        <v>164</v>
      </c>
      <c r="E329" s="195" t="s">
        <v>640</v>
      </c>
      <c r="F329" s="196" t="s">
        <v>641</v>
      </c>
      <c r="G329" s="197" t="s">
        <v>248</v>
      </c>
      <c r="H329" s="198">
        <v>30.24</v>
      </c>
      <c r="I329" s="199"/>
      <c r="J329" s="200">
        <f>ROUND(I329*H329,2)</f>
        <v>0</v>
      </c>
      <c r="K329" s="196" t="s">
        <v>168</v>
      </c>
      <c r="L329" s="60"/>
      <c r="M329" s="201" t="s">
        <v>21</v>
      </c>
      <c r="N329" s="202" t="s">
        <v>43</v>
      </c>
      <c r="O329" s="41"/>
      <c r="P329" s="203">
        <f>O329*H329</f>
        <v>0</v>
      </c>
      <c r="Q329" s="203">
        <v>2.5000000000000001E-4</v>
      </c>
      <c r="R329" s="203">
        <f>Q329*H329</f>
        <v>7.5599999999999999E-3</v>
      </c>
      <c r="S329" s="203">
        <v>0</v>
      </c>
      <c r="T329" s="204">
        <f>S329*H329</f>
        <v>0</v>
      </c>
      <c r="AR329" s="23" t="s">
        <v>196</v>
      </c>
      <c r="AT329" s="23" t="s">
        <v>164</v>
      </c>
      <c r="AU329" s="23" t="s">
        <v>82</v>
      </c>
      <c r="AY329" s="23" t="s">
        <v>160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23" t="s">
        <v>80</v>
      </c>
      <c r="BK329" s="205">
        <f>ROUND(I329*H329,2)</f>
        <v>0</v>
      </c>
      <c r="BL329" s="23" t="s">
        <v>196</v>
      </c>
      <c r="BM329" s="23" t="s">
        <v>642</v>
      </c>
    </row>
    <row r="330" spans="2:65" s="11" customFormat="1">
      <c r="B330" s="209"/>
      <c r="C330" s="210"/>
      <c r="D330" s="206" t="s">
        <v>173</v>
      </c>
      <c r="E330" s="211" t="s">
        <v>21</v>
      </c>
      <c r="F330" s="212" t="s">
        <v>643</v>
      </c>
      <c r="G330" s="210"/>
      <c r="H330" s="213">
        <v>30.24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173</v>
      </c>
      <c r="AU330" s="219" t="s">
        <v>82</v>
      </c>
      <c r="AV330" s="11" t="s">
        <v>82</v>
      </c>
      <c r="AW330" s="11" t="s">
        <v>35</v>
      </c>
      <c r="AX330" s="11" t="s">
        <v>72</v>
      </c>
      <c r="AY330" s="219" t="s">
        <v>160</v>
      </c>
    </row>
    <row r="331" spans="2:65" s="12" customFormat="1">
      <c r="B331" s="220"/>
      <c r="C331" s="221"/>
      <c r="D331" s="222" t="s">
        <v>173</v>
      </c>
      <c r="E331" s="223" t="s">
        <v>21</v>
      </c>
      <c r="F331" s="224" t="s">
        <v>175</v>
      </c>
      <c r="G331" s="221"/>
      <c r="H331" s="225">
        <v>30.24</v>
      </c>
      <c r="I331" s="226"/>
      <c r="J331" s="221"/>
      <c r="K331" s="221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173</v>
      </c>
      <c r="AU331" s="231" t="s">
        <v>82</v>
      </c>
      <c r="AV331" s="12" t="s">
        <v>169</v>
      </c>
      <c r="AW331" s="12" t="s">
        <v>35</v>
      </c>
      <c r="AX331" s="12" t="s">
        <v>80</v>
      </c>
      <c r="AY331" s="231" t="s">
        <v>160</v>
      </c>
    </row>
    <row r="332" spans="2:65" s="1" customFormat="1" ht="25.5" customHeight="1">
      <c r="B332" s="40"/>
      <c r="C332" s="233" t="s">
        <v>644</v>
      </c>
      <c r="D332" s="233" t="s">
        <v>192</v>
      </c>
      <c r="E332" s="234" t="s">
        <v>645</v>
      </c>
      <c r="F332" s="235" t="s">
        <v>646</v>
      </c>
      <c r="G332" s="236" t="s">
        <v>248</v>
      </c>
      <c r="H332" s="237">
        <v>31.751999999999999</v>
      </c>
      <c r="I332" s="238"/>
      <c r="J332" s="239">
        <f>ROUND(I332*H332,2)</f>
        <v>0</v>
      </c>
      <c r="K332" s="235" t="s">
        <v>168</v>
      </c>
      <c r="L332" s="240"/>
      <c r="M332" s="241" t="s">
        <v>21</v>
      </c>
      <c r="N332" s="242" t="s">
        <v>43</v>
      </c>
      <c r="O332" s="41"/>
      <c r="P332" s="203">
        <f>O332*H332</f>
        <v>0</v>
      </c>
      <c r="Q332" s="203">
        <v>1.25E-3</v>
      </c>
      <c r="R332" s="203">
        <f>Q332*H332</f>
        <v>3.9689999999999996E-2</v>
      </c>
      <c r="S332" s="203">
        <v>0</v>
      </c>
      <c r="T332" s="204">
        <f>S332*H332</f>
        <v>0</v>
      </c>
      <c r="AR332" s="23" t="s">
        <v>498</v>
      </c>
      <c r="AT332" s="23" t="s">
        <v>192</v>
      </c>
      <c r="AU332" s="23" t="s">
        <v>82</v>
      </c>
      <c r="AY332" s="23" t="s">
        <v>160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23" t="s">
        <v>80</v>
      </c>
      <c r="BK332" s="205">
        <f>ROUND(I332*H332,2)</f>
        <v>0</v>
      </c>
      <c r="BL332" s="23" t="s">
        <v>498</v>
      </c>
      <c r="BM332" s="23" t="s">
        <v>647</v>
      </c>
    </row>
    <row r="333" spans="2:65" s="1" customFormat="1" ht="24">
      <c r="B333" s="40"/>
      <c r="C333" s="62"/>
      <c r="D333" s="206" t="s">
        <v>171</v>
      </c>
      <c r="E333" s="62"/>
      <c r="F333" s="207" t="s">
        <v>648</v>
      </c>
      <c r="G333" s="62"/>
      <c r="H333" s="62"/>
      <c r="I333" s="162"/>
      <c r="J333" s="62"/>
      <c r="K333" s="62"/>
      <c r="L333" s="60"/>
      <c r="M333" s="208"/>
      <c r="N333" s="41"/>
      <c r="O333" s="41"/>
      <c r="P333" s="41"/>
      <c r="Q333" s="41"/>
      <c r="R333" s="41"/>
      <c r="S333" s="41"/>
      <c r="T333" s="77"/>
      <c r="AT333" s="23" t="s">
        <v>171</v>
      </c>
      <c r="AU333" s="23" t="s">
        <v>82</v>
      </c>
    </row>
    <row r="334" spans="2:65" s="11" customFormat="1">
      <c r="B334" s="209"/>
      <c r="C334" s="210"/>
      <c r="D334" s="222" t="s">
        <v>173</v>
      </c>
      <c r="E334" s="254" t="s">
        <v>21</v>
      </c>
      <c r="F334" s="255" t="s">
        <v>649</v>
      </c>
      <c r="G334" s="210"/>
      <c r="H334" s="256">
        <v>31.751999999999999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173</v>
      </c>
      <c r="AU334" s="219" t="s">
        <v>82</v>
      </c>
      <c r="AV334" s="11" t="s">
        <v>82</v>
      </c>
      <c r="AW334" s="11" t="s">
        <v>35</v>
      </c>
      <c r="AX334" s="11" t="s">
        <v>72</v>
      </c>
      <c r="AY334" s="219" t="s">
        <v>160</v>
      </c>
    </row>
    <row r="335" spans="2:65" s="1" customFormat="1" ht="16.5" customHeight="1">
      <c r="B335" s="40"/>
      <c r="C335" s="194" t="s">
        <v>650</v>
      </c>
      <c r="D335" s="194" t="s">
        <v>164</v>
      </c>
      <c r="E335" s="195" t="s">
        <v>651</v>
      </c>
      <c r="F335" s="196" t="s">
        <v>652</v>
      </c>
      <c r="G335" s="197" t="s">
        <v>248</v>
      </c>
      <c r="H335" s="198">
        <v>80</v>
      </c>
      <c r="I335" s="199"/>
      <c r="J335" s="200">
        <f>ROUND(I335*H335,2)</f>
        <v>0</v>
      </c>
      <c r="K335" s="196" t="s">
        <v>168</v>
      </c>
      <c r="L335" s="60"/>
      <c r="M335" s="201" t="s">
        <v>21</v>
      </c>
      <c r="N335" s="202" t="s">
        <v>43</v>
      </c>
      <c r="O335" s="41"/>
      <c r="P335" s="203">
        <f>O335*H335</f>
        <v>0</v>
      </c>
      <c r="Q335" s="203">
        <v>1.39E-3</v>
      </c>
      <c r="R335" s="203">
        <f>Q335*H335</f>
        <v>0.11119999999999999</v>
      </c>
      <c r="S335" s="203">
        <v>0</v>
      </c>
      <c r="T335" s="204">
        <f>S335*H335</f>
        <v>0</v>
      </c>
      <c r="AR335" s="23" t="s">
        <v>196</v>
      </c>
      <c r="AT335" s="23" t="s">
        <v>164</v>
      </c>
      <c r="AU335" s="23" t="s">
        <v>82</v>
      </c>
      <c r="AY335" s="23" t="s">
        <v>160</v>
      </c>
      <c r="BE335" s="205">
        <f>IF(N335="základní",J335,0)</f>
        <v>0</v>
      </c>
      <c r="BF335" s="205">
        <f>IF(N335="snížená",J335,0)</f>
        <v>0</v>
      </c>
      <c r="BG335" s="205">
        <f>IF(N335="zákl. přenesená",J335,0)</f>
        <v>0</v>
      </c>
      <c r="BH335" s="205">
        <f>IF(N335="sníž. přenesená",J335,0)</f>
        <v>0</v>
      </c>
      <c r="BI335" s="205">
        <f>IF(N335="nulová",J335,0)</f>
        <v>0</v>
      </c>
      <c r="BJ335" s="23" t="s">
        <v>80</v>
      </c>
      <c r="BK335" s="205">
        <f>ROUND(I335*H335,2)</f>
        <v>0</v>
      </c>
      <c r="BL335" s="23" t="s">
        <v>196</v>
      </c>
      <c r="BM335" s="23" t="s">
        <v>653</v>
      </c>
    </row>
    <row r="336" spans="2:65" s="11" customFormat="1">
      <c r="B336" s="209"/>
      <c r="C336" s="210"/>
      <c r="D336" s="206" t="s">
        <v>173</v>
      </c>
      <c r="E336" s="211" t="s">
        <v>21</v>
      </c>
      <c r="F336" s="212" t="s">
        <v>654</v>
      </c>
      <c r="G336" s="210"/>
      <c r="H336" s="213">
        <v>80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173</v>
      </c>
      <c r="AU336" s="219" t="s">
        <v>82</v>
      </c>
      <c r="AV336" s="11" t="s">
        <v>82</v>
      </c>
      <c r="AW336" s="11" t="s">
        <v>35</v>
      </c>
      <c r="AX336" s="11" t="s">
        <v>72</v>
      </c>
      <c r="AY336" s="219" t="s">
        <v>160</v>
      </c>
    </row>
    <row r="337" spans="2:65" s="12" customFormat="1">
      <c r="B337" s="220"/>
      <c r="C337" s="221"/>
      <c r="D337" s="222" t="s">
        <v>173</v>
      </c>
      <c r="E337" s="223" t="s">
        <v>21</v>
      </c>
      <c r="F337" s="224" t="s">
        <v>175</v>
      </c>
      <c r="G337" s="221"/>
      <c r="H337" s="225">
        <v>80</v>
      </c>
      <c r="I337" s="226"/>
      <c r="J337" s="221"/>
      <c r="K337" s="221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173</v>
      </c>
      <c r="AU337" s="231" t="s">
        <v>82</v>
      </c>
      <c r="AV337" s="12" t="s">
        <v>169</v>
      </c>
      <c r="AW337" s="12" t="s">
        <v>35</v>
      </c>
      <c r="AX337" s="12" t="s">
        <v>80</v>
      </c>
      <c r="AY337" s="231" t="s">
        <v>160</v>
      </c>
    </row>
    <row r="338" spans="2:65" s="1" customFormat="1" ht="16.5" customHeight="1">
      <c r="B338" s="40"/>
      <c r="C338" s="233" t="s">
        <v>655</v>
      </c>
      <c r="D338" s="233" t="s">
        <v>192</v>
      </c>
      <c r="E338" s="234" t="s">
        <v>656</v>
      </c>
      <c r="F338" s="235" t="s">
        <v>657</v>
      </c>
      <c r="G338" s="236" t="s">
        <v>248</v>
      </c>
      <c r="H338" s="237">
        <v>92</v>
      </c>
      <c r="I338" s="238"/>
      <c r="J338" s="239">
        <f>ROUND(I338*H338,2)</f>
        <v>0</v>
      </c>
      <c r="K338" s="235" t="s">
        <v>168</v>
      </c>
      <c r="L338" s="240"/>
      <c r="M338" s="241" t="s">
        <v>21</v>
      </c>
      <c r="N338" s="242" t="s">
        <v>43</v>
      </c>
      <c r="O338" s="41"/>
      <c r="P338" s="203">
        <f>O338*H338</f>
        <v>0</v>
      </c>
      <c r="Q338" s="203">
        <v>6.4999999999999997E-3</v>
      </c>
      <c r="R338" s="203">
        <f>Q338*H338</f>
        <v>0.59799999999999998</v>
      </c>
      <c r="S338" s="203">
        <v>0</v>
      </c>
      <c r="T338" s="204">
        <f>S338*H338</f>
        <v>0</v>
      </c>
      <c r="AR338" s="23" t="s">
        <v>498</v>
      </c>
      <c r="AT338" s="23" t="s">
        <v>192</v>
      </c>
      <c r="AU338" s="23" t="s">
        <v>82</v>
      </c>
      <c r="AY338" s="23" t="s">
        <v>160</v>
      </c>
      <c r="BE338" s="205">
        <f>IF(N338="základní",J338,0)</f>
        <v>0</v>
      </c>
      <c r="BF338" s="205">
        <f>IF(N338="snížená",J338,0)</f>
        <v>0</v>
      </c>
      <c r="BG338" s="205">
        <f>IF(N338="zákl. přenesená",J338,0)</f>
        <v>0</v>
      </c>
      <c r="BH338" s="205">
        <f>IF(N338="sníž. přenesená",J338,0)</f>
        <v>0</v>
      </c>
      <c r="BI338" s="205">
        <f>IF(N338="nulová",J338,0)</f>
        <v>0</v>
      </c>
      <c r="BJ338" s="23" t="s">
        <v>80</v>
      </c>
      <c r="BK338" s="205">
        <f>ROUND(I338*H338,2)</f>
        <v>0</v>
      </c>
      <c r="BL338" s="23" t="s">
        <v>498</v>
      </c>
      <c r="BM338" s="23" t="s">
        <v>658</v>
      </c>
    </row>
    <row r="339" spans="2:65" s="11" customFormat="1">
      <c r="B339" s="209"/>
      <c r="C339" s="210"/>
      <c r="D339" s="222" t="s">
        <v>173</v>
      </c>
      <c r="E339" s="254" t="s">
        <v>21</v>
      </c>
      <c r="F339" s="255" t="s">
        <v>659</v>
      </c>
      <c r="G339" s="210"/>
      <c r="H339" s="256">
        <v>92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173</v>
      </c>
      <c r="AU339" s="219" t="s">
        <v>82</v>
      </c>
      <c r="AV339" s="11" t="s">
        <v>82</v>
      </c>
      <c r="AW339" s="11" t="s">
        <v>35</v>
      </c>
      <c r="AX339" s="11" t="s">
        <v>72</v>
      </c>
      <c r="AY339" s="219" t="s">
        <v>160</v>
      </c>
    </row>
    <row r="340" spans="2:65" s="1" customFormat="1" ht="16.5" customHeight="1">
      <c r="B340" s="40"/>
      <c r="C340" s="194" t="s">
        <v>660</v>
      </c>
      <c r="D340" s="194" t="s">
        <v>164</v>
      </c>
      <c r="E340" s="195" t="s">
        <v>661</v>
      </c>
      <c r="F340" s="196" t="s">
        <v>662</v>
      </c>
      <c r="G340" s="197" t="s">
        <v>228</v>
      </c>
      <c r="H340" s="198">
        <v>0.214</v>
      </c>
      <c r="I340" s="199"/>
      <c r="J340" s="200">
        <f>ROUND(I340*H340,2)</f>
        <v>0</v>
      </c>
      <c r="K340" s="196" t="s">
        <v>168</v>
      </c>
      <c r="L340" s="60"/>
      <c r="M340" s="201" t="s">
        <v>21</v>
      </c>
      <c r="N340" s="202" t="s">
        <v>43</v>
      </c>
      <c r="O340" s="41"/>
      <c r="P340" s="203">
        <f>O340*H340</f>
        <v>0</v>
      </c>
      <c r="Q340" s="203">
        <v>0</v>
      </c>
      <c r="R340" s="203">
        <f>Q340*H340</f>
        <v>0</v>
      </c>
      <c r="S340" s="203">
        <v>0</v>
      </c>
      <c r="T340" s="204">
        <f>S340*H340</f>
        <v>0</v>
      </c>
      <c r="AR340" s="23" t="s">
        <v>196</v>
      </c>
      <c r="AT340" s="23" t="s">
        <v>164</v>
      </c>
      <c r="AU340" s="23" t="s">
        <v>82</v>
      </c>
      <c r="AY340" s="23" t="s">
        <v>160</v>
      </c>
      <c r="BE340" s="205">
        <f>IF(N340="základní",J340,0)</f>
        <v>0</v>
      </c>
      <c r="BF340" s="205">
        <f>IF(N340="snížená",J340,0)</f>
        <v>0</v>
      </c>
      <c r="BG340" s="205">
        <f>IF(N340="zákl. přenesená",J340,0)</f>
        <v>0</v>
      </c>
      <c r="BH340" s="205">
        <f>IF(N340="sníž. přenesená",J340,0)</f>
        <v>0</v>
      </c>
      <c r="BI340" s="205">
        <f>IF(N340="nulová",J340,0)</f>
        <v>0</v>
      </c>
      <c r="BJ340" s="23" t="s">
        <v>80</v>
      </c>
      <c r="BK340" s="205">
        <f>ROUND(I340*H340,2)</f>
        <v>0</v>
      </c>
      <c r="BL340" s="23" t="s">
        <v>196</v>
      </c>
      <c r="BM340" s="23" t="s">
        <v>663</v>
      </c>
    </row>
    <row r="341" spans="2:65" s="10" customFormat="1" ht="29.85" customHeight="1">
      <c r="B341" s="175"/>
      <c r="C341" s="176"/>
      <c r="D341" s="191" t="s">
        <v>71</v>
      </c>
      <c r="E341" s="192" t="s">
        <v>664</v>
      </c>
      <c r="F341" s="192" t="s">
        <v>665</v>
      </c>
      <c r="G341" s="176"/>
      <c r="H341" s="176"/>
      <c r="I341" s="179"/>
      <c r="J341" s="193">
        <f>BK341</f>
        <v>0</v>
      </c>
      <c r="K341" s="176"/>
      <c r="L341" s="181"/>
      <c r="M341" s="182"/>
      <c r="N341" s="183"/>
      <c r="O341" s="183"/>
      <c r="P341" s="184">
        <f>SUM(P342:P345)</f>
        <v>0</v>
      </c>
      <c r="Q341" s="183"/>
      <c r="R341" s="184">
        <f>SUM(R342:R345)</f>
        <v>4.8999999999999995E-2</v>
      </c>
      <c r="S341" s="183"/>
      <c r="T341" s="185">
        <f>SUM(T342:T345)</f>
        <v>0</v>
      </c>
      <c r="AR341" s="186" t="s">
        <v>82</v>
      </c>
      <c r="AT341" s="187" t="s">
        <v>71</v>
      </c>
      <c r="AU341" s="187" t="s">
        <v>80</v>
      </c>
      <c r="AY341" s="186" t="s">
        <v>160</v>
      </c>
      <c r="BK341" s="188">
        <f>SUM(BK342:BK345)</f>
        <v>0</v>
      </c>
    </row>
    <row r="342" spans="2:65" s="1" customFormat="1" ht="25.5" customHeight="1">
      <c r="B342" s="40"/>
      <c r="C342" s="194" t="s">
        <v>666</v>
      </c>
      <c r="D342" s="194" t="s">
        <v>164</v>
      </c>
      <c r="E342" s="195" t="s">
        <v>667</v>
      </c>
      <c r="F342" s="196" t="s">
        <v>668</v>
      </c>
      <c r="G342" s="197" t="s">
        <v>248</v>
      </c>
      <c r="H342" s="198">
        <v>350</v>
      </c>
      <c r="I342" s="199"/>
      <c r="J342" s="200">
        <f>ROUND(I342*H342,2)</f>
        <v>0</v>
      </c>
      <c r="K342" s="196" t="s">
        <v>168</v>
      </c>
      <c r="L342" s="60"/>
      <c r="M342" s="201" t="s">
        <v>21</v>
      </c>
      <c r="N342" s="202" t="s">
        <v>43</v>
      </c>
      <c r="O342" s="41"/>
      <c r="P342" s="203">
        <f>O342*H342</f>
        <v>0</v>
      </c>
      <c r="Q342" s="203">
        <v>1.3999999999999999E-4</v>
      </c>
      <c r="R342" s="203">
        <f>Q342*H342</f>
        <v>4.8999999999999995E-2</v>
      </c>
      <c r="S342" s="203">
        <v>0</v>
      </c>
      <c r="T342" s="204">
        <f>S342*H342</f>
        <v>0</v>
      </c>
      <c r="AR342" s="23" t="s">
        <v>196</v>
      </c>
      <c r="AT342" s="23" t="s">
        <v>164</v>
      </c>
      <c r="AU342" s="23" t="s">
        <v>82</v>
      </c>
      <c r="AY342" s="23" t="s">
        <v>160</v>
      </c>
      <c r="BE342" s="205">
        <f>IF(N342="základní",J342,0)</f>
        <v>0</v>
      </c>
      <c r="BF342" s="205">
        <f>IF(N342="snížená",J342,0)</f>
        <v>0</v>
      </c>
      <c r="BG342" s="205">
        <f>IF(N342="zákl. přenesená",J342,0)</f>
        <v>0</v>
      </c>
      <c r="BH342" s="205">
        <f>IF(N342="sníž. přenesená",J342,0)</f>
        <v>0</v>
      </c>
      <c r="BI342" s="205">
        <f>IF(N342="nulová",J342,0)</f>
        <v>0</v>
      </c>
      <c r="BJ342" s="23" t="s">
        <v>80</v>
      </c>
      <c r="BK342" s="205">
        <f>ROUND(I342*H342,2)</f>
        <v>0</v>
      </c>
      <c r="BL342" s="23" t="s">
        <v>196</v>
      </c>
      <c r="BM342" s="23" t="s">
        <v>669</v>
      </c>
    </row>
    <row r="343" spans="2:65" s="1" customFormat="1" ht="24">
      <c r="B343" s="40"/>
      <c r="C343" s="62"/>
      <c r="D343" s="206" t="s">
        <v>171</v>
      </c>
      <c r="E343" s="62"/>
      <c r="F343" s="207" t="s">
        <v>670</v>
      </c>
      <c r="G343" s="62"/>
      <c r="H343" s="62"/>
      <c r="I343" s="162"/>
      <c r="J343" s="62"/>
      <c r="K343" s="62"/>
      <c r="L343" s="60"/>
      <c r="M343" s="208"/>
      <c r="N343" s="41"/>
      <c r="O343" s="41"/>
      <c r="P343" s="41"/>
      <c r="Q343" s="41"/>
      <c r="R343" s="41"/>
      <c r="S343" s="41"/>
      <c r="T343" s="77"/>
      <c r="AT343" s="23" t="s">
        <v>171</v>
      </c>
      <c r="AU343" s="23" t="s">
        <v>82</v>
      </c>
    </row>
    <row r="344" spans="2:65" s="11" customFormat="1">
      <c r="B344" s="209"/>
      <c r="C344" s="210"/>
      <c r="D344" s="206" t="s">
        <v>173</v>
      </c>
      <c r="E344" s="211" t="s">
        <v>21</v>
      </c>
      <c r="F344" s="212" t="s">
        <v>671</v>
      </c>
      <c r="G344" s="210"/>
      <c r="H344" s="213">
        <v>175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173</v>
      </c>
      <c r="AU344" s="219" t="s">
        <v>82</v>
      </c>
      <c r="AV344" s="11" t="s">
        <v>82</v>
      </c>
      <c r="AW344" s="11" t="s">
        <v>35</v>
      </c>
      <c r="AX344" s="11" t="s">
        <v>72</v>
      </c>
      <c r="AY344" s="219" t="s">
        <v>160</v>
      </c>
    </row>
    <row r="345" spans="2:65" s="11" customFormat="1">
      <c r="B345" s="209"/>
      <c r="C345" s="210"/>
      <c r="D345" s="206" t="s">
        <v>173</v>
      </c>
      <c r="E345" s="210"/>
      <c r="F345" s="212" t="s">
        <v>672</v>
      </c>
      <c r="G345" s="210"/>
      <c r="H345" s="213">
        <v>350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173</v>
      </c>
      <c r="AU345" s="219" t="s">
        <v>82</v>
      </c>
      <c r="AV345" s="11" t="s">
        <v>82</v>
      </c>
      <c r="AW345" s="11" t="s">
        <v>6</v>
      </c>
      <c r="AX345" s="11" t="s">
        <v>80</v>
      </c>
      <c r="AY345" s="219" t="s">
        <v>160</v>
      </c>
    </row>
    <row r="346" spans="2:65" s="10" customFormat="1" ht="29.85" customHeight="1">
      <c r="B346" s="175"/>
      <c r="C346" s="176"/>
      <c r="D346" s="191" t="s">
        <v>71</v>
      </c>
      <c r="E346" s="192" t="s">
        <v>673</v>
      </c>
      <c r="F346" s="192" t="s">
        <v>674</v>
      </c>
      <c r="G346" s="176"/>
      <c r="H346" s="176"/>
      <c r="I346" s="179"/>
      <c r="J346" s="193">
        <f>BK346</f>
        <v>0</v>
      </c>
      <c r="K346" s="176"/>
      <c r="L346" s="181"/>
      <c r="M346" s="182"/>
      <c r="N346" s="183"/>
      <c r="O346" s="183"/>
      <c r="P346" s="184">
        <f>SUM(P347:P352)</f>
        <v>0</v>
      </c>
      <c r="Q346" s="183"/>
      <c r="R346" s="184">
        <f>SUM(R347:R352)</f>
        <v>0.64200000000000002</v>
      </c>
      <c r="S346" s="183"/>
      <c r="T346" s="185">
        <f>SUM(T347:T352)</f>
        <v>0</v>
      </c>
      <c r="AR346" s="186" t="s">
        <v>82</v>
      </c>
      <c r="AT346" s="187" t="s">
        <v>71</v>
      </c>
      <c r="AU346" s="187" t="s">
        <v>80</v>
      </c>
      <c r="AY346" s="186" t="s">
        <v>160</v>
      </c>
      <c r="BK346" s="188">
        <f>SUM(BK347:BK352)</f>
        <v>0</v>
      </c>
    </row>
    <row r="347" spans="2:65" s="1" customFormat="1" ht="16.5" customHeight="1">
      <c r="B347" s="40"/>
      <c r="C347" s="194" t="s">
        <v>675</v>
      </c>
      <c r="D347" s="194" t="s">
        <v>164</v>
      </c>
      <c r="E347" s="195" t="s">
        <v>676</v>
      </c>
      <c r="F347" s="196" t="s">
        <v>677</v>
      </c>
      <c r="G347" s="197" t="s">
        <v>290</v>
      </c>
      <c r="H347" s="198">
        <v>642</v>
      </c>
      <c r="I347" s="199"/>
      <c r="J347" s="200">
        <f>ROUND(I347*H347,2)</f>
        <v>0</v>
      </c>
      <c r="K347" s="196" t="s">
        <v>21</v>
      </c>
      <c r="L347" s="60"/>
      <c r="M347" s="201" t="s">
        <v>21</v>
      </c>
      <c r="N347" s="202" t="s">
        <v>43</v>
      </c>
      <c r="O347" s="41"/>
      <c r="P347" s="203">
        <f>O347*H347</f>
        <v>0</v>
      </c>
      <c r="Q347" s="203">
        <v>0</v>
      </c>
      <c r="R347" s="203">
        <f>Q347*H347</f>
        <v>0</v>
      </c>
      <c r="S347" s="203">
        <v>0</v>
      </c>
      <c r="T347" s="204">
        <f>S347*H347</f>
        <v>0</v>
      </c>
      <c r="AR347" s="23" t="s">
        <v>196</v>
      </c>
      <c r="AT347" s="23" t="s">
        <v>164</v>
      </c>
      <c r="AU347" s="23" t="s">
        <v>82</v>
      </c>
      <c r="AY347" s="23" t="s">
        <v>160</v>
      </c>
      <c r="BE347" s="205">
        <f>IF(N347="základní",J347,0)</f>
        <v>0</v>
      </c>
      <c r="BF347" s="205">
        <f>IF(N347="snížená",J347,0)</f>
        <v>0</v>
      </c>
      <c r="BG347" s="205">
        <f>IF(N347="zákl. přenesená",J347,0)</f>
        <v>0</v>
      </c>
      <c r="BH347" s="205">
        <f>IF(N347="sníž. přenesená",J347,0)</f>
        <v>0</v>
      </c>
      <c r="BI347" s="205">
        <f>IF(N347="nulová",J347,0)</f>
        <v>0</v>
      </c>
      <c r="BJ347" s="23" t="s">
        <v>80</v>
      </c>
      <c r="BK347" s="205">
        <f>ROUND(I347*H347,2)</f>
        <v>0</v>
      </c>
      <c r="BL347" s="23" t="s">
        <v>196</v>
      </c>
      <c r="BM347" s="23" t="s">
        <v>678</v>
      </c>
    </row>
    <row r="348" spans="2:65" s="11" customFormat="1">
      <c r="B348" s="209"/>
      <c r="C348" s="210"/>
      <c r="D348" s="206" t="s">
        <v>173</v>
      </c>
      <c r="E348" s="211" t="s">
        <v>21</v>
      </c>
      <c r="F348" s="212" t="s">
        <v>679</v>
      </c>
      <c r="G348" s="210"/>
      <c r="H348" s="213">
        <v>642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173</v>
      </c>
      <c r="AU348" s="219" t="s">
        <v>82</v>
      </c>
      <c r="AV348" s="11" t="s">
        <v>82</v>
      </c>
      <c r="AW348" s="11" t="s">
        <v>35</v>
      </c>
      <c r="AX348" s="11" t="s">
        <v>72</v>
      </c>
      <c r="AY348" s="219" t="s">
        <v>160</v>
      </c>
    </row>
    <row r="349" spans="2:65" s="12" customFormat="1">
      <c r="B349" s="220"/>
      <c r="C349" s="221"/>
      <c r="D349" s="222" t="s">
        <v>173</v>
      </c>
      <c r="E349" s="223" t="s">
        <v>21</v>
      </c>
      <c r="F349" s="224" t="s">
        <v>175</v>
      </c>
      <c r="G349" s="221"/>
      <c r="H349" s="225">
        <v>642</v>
      </c>
      <c r="I349" s="226"/>
      <c r="J349" s="221"/>
      <c r="K349" s="221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173</v>
      </c>
      <c r="AU349" s="231" t="s">
        <v>82</v>
      </c>
      <c r="AV349" s="12" t="s">
        <v>169</v>
      </c>
      <c r="AW349" s="12" t="s">
        <v>35</v>
      </c>
      <c r="AX349" s="12" t="s">
        <v>80</v>
      </c>
      <c r="AY349" s="231" t="s">
        <v>160</v>
      </c>
    </row>
    <row r="350" spans="2:65" s="1" customFormat="1" ht="16.5" customHeight="1">
      <c r="B350" s="40"/>
      <c r="C350" s="233" t="s">
        <v>680</v>
      </c>
      <c r="D350" s="233" t="s">
        <v>192</v>
      </c>
      <c r="E350" s="234" t="s">
        <v>681</v>
      </c>
      <c r="F350" s="235" t="s">
        <v>682</v>
      </c>
      <c r="G350" s="236" t="s">
        <v>290</v>
      </c>
      <c r="H350" s="237">
        <v>22</v>
      </c>
      <c r="I350" s="238"/>
      <c r="J350" s="239">
        <f>ROUND(I350*H350,2)</f>
        <v>0</v>
      </c>
      <c r="K350" s="235" t="s">
        <v>21</v>
      </c>
      <c r="L350" s="240"/>
      <c r="M350" s="241" t="s">
        <v>21</v>
      </c>
      <c r="N350" s="242" t="s">
        <v>43</v>
      </c>
      <c r="O350" s="41"/>
      <c r="P350" s="203">
        <f>O350*H350</f>
        <v>0</v>
      </c>
      <c r="Q350" s="203">
        <v>1E-3</v>
      </c>
      <c r="R350" s="203">
        <f>Q350*H350</f>
        <v>2.1999999999999999E-2</v>
      </c>
      <c r="S350" s="203">
        <v>0</v>
      </c>
      <c r="T350" s="204">
        <f>S350*H350</f>
        <v>0</v>
      </c>
      <c r="AR350" s="23" t="s">
        <v>263</v>
      </c>
      <c r="AT350" s="23" t="s">
        <v>192</v>
      </c>
      <c r="AU350" s="23" t="s">
        <v>82</v>
      </c>
      <c r="AY350" s="23" t="s">
        <v>160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23" t="s">
        <v>80</v>
      </c>
      <c r="BK350" s="205">
        <f>ROUND(I350*H350,2)</f>
        <v>0</v>
      </c>
      <c r="BL350" s="23" t="s">
        <v>196</v>
      </c>
      <c r="BM350" s="23" t="s">
        <v>683</v>
      </c>
    </row>
    <row r="351" spans="2:65" s="1" customFormat="1" ht="16.5" customHeight="1">
      <c r="B351" s="40"/>
      <c r="C351" s="233" t="s">
        <v>684</v>
      </c>
      <c r="D351" s="233" t="s">
        <v>192</v>
      </c>
      <c r="E351" s="234" t="s">
        <v>685</v>
      </c>
      <c r="F351" s="235" t="s">
        <v>686</v>
      </c>
      <c r="G351" s="236" t="s">
        <v>290</v>
      </c>
      <c r="H351" s="237">
        <v>8</v>
      </c>
      <c r="I351" s="238"/>
      <c r="J351" s="239">
        <f>ROUND(I351*H351,2)</f>
        <v>0</v>
      </c>
      <c r="K351" s="235" t="s">
        <v>21</v>
      </c>
      <c r="L351" s="240"/>
      <c r="M351" s="241" t="s">
        <v>21</v>
      </c>
      <c r="N351" s="242" t="s">
        <v>43</v>
      </c>
      <c r="O351" s="41"/>
      <c r="P351" s="203">
        <f>O351*H351</f>
        <v>0</v>
      </c>
      <c r="Q351" s="203">
        <v>1E-3</v>
      </c>
      <c r="R351" s="203">
        <f>Q351*H351</f>
        <v>8.0000000000000002E-3</v>
      </c>
      <c r="S351" s="203">
        <v>0</v>
      </c>
      <c r="T351" s="204">
        <f>S351*H351</f>
        <v>0</v>
      </c>
      <c r="AR351" s="23" t="s">
        <v>263</v>
      </c>
      <c r="AT351" s="23" t="s">
        <v>192</v>
      </c>
      <c r="AU351" s="23" t="s">
        <v>82</v>
      </c>
      <c r="AY351" s="23" t="s">
        <v>160</v>
      </c>
      <c r="BE351" s="205">
        <f>IF(N351="základní",J351,0)</f>
        <v>0</v>
      </c>
      <c r="BF351" s="205">
        <f>IF(N351="snížená",J351,0)</f>
        <v>0</v>
      </c>
      <c r="BG351" s="205">
        <f>IF(N351="zákl. přenesená",J351,0)</f>
        <v>0</v>
      </c>
      <c r="BH351" s="205">
        <f>IF(N351="sníž. přenesená",J351,0)</f>
        <v>0</v>
      </c>
      <c r="BI351" s="205">
        <f>IF(N351="nulová",J351,0)</f>
        <v>0</v>
      </c>
      <c r="BJ351" s="23" t="s">
        <v>80</v>
      </c>
      <c r="BK351" s="205">
        <f>ROUND(I351*H351,2)</f>
        <v>0</v>
      </c>
      <c r="BL351" s="23" t="s">
        <v>196</v>
      </c>
      <c r="BM351" s="23" t="s">
        <v>687</v>
      </c>
    </row>
    <row r="352" spans="2:65" s="1" customFormat="1" ht="16.5" customHeight="1">
      <c r="B352" s="40"/>
      <c r="C352" s="233" t="s">
        <v>688</v>
      </c>
      <c r="D352" s="233" t="s">
        <v>192</v>
      </c>
      <c r="E352" s="234" t="s">
        <v>689</v>
      </c>
      <c r="F352" s="235" t="s">
        <v>690</v>
      </c>
      <c r="G352" s="236" t="s">
        <v>290</v>
      </c>
      <c r="H352" s="237">
        <v>612</v>
      </c>
      <c r="I352" s="238"/>
      <c r="J352" s="239">
        <f>ROUND(I352*H352,2)</f>
        <v>0</v>
      </c>
      <c r="K352" s="235" t="s">
        <v>21</v>
      </c>
      <c r="L352" s="240"/>
      <c r="M352" s="241" t="s">
        <v>21</v>
      </c>
      <c r="N352" s="242" t="s">
        <v>43</v>
      </c>
      <c r="O352" s="41"/>
      <c r="P352" s="203">
        <f>O352*H352</f>
        <v>0</v>
      </c>
      <c r="Q352" s="203">
        <v>1E-3</v>
      </c>
      <c r="R352" s="203">
        <f>Q352*H352</f>
        <v>0.61199999999999999</v>
      </c>
      <c r="S352" s="203">
        <v>0</v>
      </c>
      <c r="T352" s="204">
        <f>S352*H352</f>
        <v>0</v>
      </c>
      <c r="AR352" s="23" t="s">
        <v>263</v>
      </c>
      <c r="AT352" s="23" t="s">
        <v>192</v>
      </c>
      <c r="AU352" s="23" t="s">
        <v>82</v>
      </c>
      <c r="AY352" s="23" t="s">
        <v>160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23" t="s">
        <v>80</v>
      </c>
      <c r="BK352" s="205">
        <f>ROUND(I352*H352,2)</f>
        <v>0</v>
      </c>
      <c r="BL352" s="23" t="s">
        <v>196</v>
      </c>
      <c r="BM352" s="23" t="s">
        <v>691</v>
      </c>
    </row>
    <row r="353" spans="2:65" s="10" customFormat="1" ht="37.35" customHeight="1">
      <c r="B353" s="175"/>
      <c r="C353" s="176"/>
      <c r="D353" s="191" t="s">
        <v>71</v>
      </c>
      <c r="E353" s="260" t="s">
        <v>692</v>
      </c>
      <c r="F353" s="260" t="s">
        <v>693</v>
      </c>
      <c r="G353" s="176"/>
      <c r="H353" s="176"/>
      <c r="I353" s="179"/>
      <c r="J353" s="261">
        <f>BK353</f>
        <v>0</v>
      </c>
      <c r="K353" s="176"/>
      <c r="L353" s="181"/>
      <c r="M353" s="182"/>
      <c r="N353" s="183"/>
      <c r="O353" s="183"/>
      <c r="P353" s="184">
        <f>P354</f>
        <v>0</v>
      </c>
      <c r="Q353" s="183"/>
      <c r="R353" s="184">
        <f>R354</f>
        <v>0</v>
      </c>
      <c r="S353" s="183"/>
      <c r="T353" s="185">
        <f>T354</f>
        <v>0</v>
      </c>
      <c r="AR353" s="186" t="s">
        <v>186</v>
      </c>
      <c r="AT353" s="187" t="s">
        <v>71</v>
      </c>
      <c r="AU353" s="187" t="s">
        <v>72</v>
      </c>
      <c r="AY353" s="186" t="s">
        <v>160</v>
      </c>
      <c r="BK353" s="188">
        <f>BK354</f>
        <v>0</v>
      </c>
    </row>
    <row r="354" spans="2:65" s="1" customFormat="1" ht="16.5" customHeight="1">
      <c r="B354" s="40"/>
      <c r="C354" s="194" t="s">
        <v>694</v>
      </c>
      <c r="D354" s="194" t="s">
        <v>164</v>
      </c>
      <c r="E354" s="195" t="s">
        <v>695</v>
      </c>
      <c r="F354" s="196" t="s">
        <v>696</v>
      </c>
      <c r="G354" s="197" t="s">
        <v>697</v>
      </c>
      <c r="H354" s="262"/>
      <c r="I354" s="199"/>
      <c r="J354" s="200">
        <f>ROUND(I354*H354,2)</f>
        <v>0</v>
      </c>
      <c r="K354" s="196" t="s">
        <v>168</v>
      </c>
      <c r="L354" s="60"/>
      <c r="M354" s="201" t="s">
        <v>21</v>
      </c>
      <c r="N354" s="263" t="s">
        <v>43</v>
      </c>
      <c r="O354" s="264"/>
      <c r="P354" s="265">
        <f>O354*H354</f>
        <v>0</v>
      </c>
      <c r="Q354" s="265">
        <v>0</v>
      </c>
      <c r="R354" s="265">
        <f>Q354*H354</f>
        <v>0</v>
      </c>
      <c r="S354" s="265">
        <v>0</v>
      </c>
      <c r="T354" s="266">
        <f>S354*H354</f>
        <v>0</v>
      </c>
      <c r="AR354" s="23" t="s">
        <v>698</v>
      </c>
      <c r="AT354" s="23" t="s">
        <v>164</v>
      </c>
      <c r="AU354" s="23" t="s">
        <v>80</v>
      </c>
      <c r="AY354" s="23" t="s">
        <v>160</v>
      </c>
      <c r="BE354" s="205">
        <f>IF(N354="základní",J354,0)</f>
        <v>0</v>
      </c>
      <c r="BF354" s="205">
        <f>IF(N354="snížená",J354,0)</f>
        <v>0</v>
      </c>
      <c r="BG354" s="205">
        <f>IF(N354="zákl. přenesená",J354,0)</f>
        <v>0</v>
      </c>
      <c r="BH354" s="205">
        <f>IF(N354="sníž. přenesená",J354,0)</f>
        <v>0</v>
      </c>
      <c r="BI354" s="205">
        <f>IF(N354="nulová",J354,0)</f>
        <v>0</v>
      </c>
      <c r="BJ354" s="23" t="s">
        <v>80</v>
      </c>
      <c r="BK354" s="205">
        <f>ROUND(I354*H354,2)</f>
        <v>0</v>
      </c>
      <c r="BL354" s="23" t="s">
        <v>698</v>
      </c>
      <c r="BM354" s="23" t="s">
        <v>699</v>
      </c>
    </row>
    <row r="355" spans="2:65" s="1" customFormat="1" ht="6.9" customHeight="1">
      <c r="B355" s="55"/>
      <c r="C355" s="56"/>
      <c r="D355" s="56"/>
      <c r="E355" s="56"/>
      <c r="F355" s="56"/>
      <c r="G355" s="56"/>
      <c r="H355" s="56"/>
      <c r="I355" s="138"/>
      <c r="J355" s="56"/>
      <c r="K355" s="56"/>
      <c r="L355" s="60"/>
    </row>
  </sheetData>
  <sheetProtection password="CC35" sheet="1" objects="1" scenarios="1" formatCells="0" formatColumns="0" formatRows="0" sort="0" autoFilter="0"/>
  <autoFilter ref="C101:K35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3"/>
  <sheetViews>
    <sheetView showGridLines="0" tabSelected="1" workbookViewId="0">
      <pane ySplit="1" topLeftCell="A272" activePane="bottomLeft" state="frozen"/>
      <selection pane="bottomLeft" activeCell="F321" sqref="F321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85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700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ROUND(J98,2)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ROUND(SUM(BE98:BE362), 2)</f>
        <v>0</v>
      </c>
      <c r="G30" s="41"/>
      <c r="H30" s="41"/>
      <c r="I30" s="130">
        <v>0.21</v>
      </c>
      <c r="J30" s="129">
        <f>ROUND(ROUND((SUM(BE98:BE362)),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ROUND(SUM(BF98:BF362), 2)</f>
        <v>0</v>
      </c>
      <c r="G31" s="41"/>
      <c r="H31" s="41"/>
      <c r="I31" s="130">
        <v>0.15</v>
      </c>
      <c r="J31" s="129">
        <f>ROUND(ROUND((SUM(BF98:BF362)),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ROUND(SUM(BG98:BG362),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ROUND(SUM(BH98:BH362),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ROUND(SUM(BI98:BI362),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>02 - Horkovod Jankovice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J98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J99</f>
        <v>0</v>
      </c>
      <c r="K57" s="154"/>
    </row>
    <row r="58" spans="2:47" s="8" customFormat="1" ht="19.95" customHeight="1">
      <c r="B58" s="155"/>
      <c r="C58" s="156"/>
      <c r="D58" s="157" t="s">
        <v>119</v>
      </c>
      <c r="E58" s="158"/>
      <c r="F58" s="158"/>
      <c r="G58" s="158"/>
      <c r="H58" s="158"/>
      <c r="I58" s="159"/>
      <c r="J58" s="160">
        <f>J100</f>
        <v>0</v>
      </c>
      <c r="K58" s="161"/>
    </row>
    <row r="59" spans="2:47" s="8" customFormat="1" ht="14.85" customHeight="1">
      <c r="B59" s="155"/>
      <c r="C59" s="156"/>
      <c r="D59" s="157" t="s">
        <v>120</v>
      </c>
      <c r="E59" s="158"/>
      <c r="F59" s="158"/>
      <c r="G59" s="158"/>
      <c r="H59" s="158"/>
      <c r="I59" s="159"/>
      <c r="J59" s="160">
        <f>J101</f>
        <v>0</v>
      </c>
      <c r="K59" s="161"/>
    </row>
    <row r="60" spans="2:47" s="8" customFormat="1" ht="14.85" customHeight="1">
      <c r="B60" s="155"/>
      <c r="C60" s="156"/>
      <c r="D60" s="157" t="s">
        <v>124</v>
      </c>
      <c r="E60" s="158"/>
      <c r="F60" s="158"/>
      <c r="G60" s="158"/>
      <c r="H60" s="158"/>
      <c r="I60" s="159"/>
      <c r="J60" s="160">
        <f>J125</f>
        <v>0</v>
      </c>
      <c r="K60" s="161"/>
    </row>
    <row r="61" spans="2:47" s="8" customFormat="1" ht="19.95" customHeight="1">
      <c r="B61" s="155"/>
      <c r="C61" s="156"/>
      <c r="D61" s="157" t="s">
        <v>126</v>
      </c>
      <c r="E61" s="158"/>
      <c r="F61" s="158"/>
      <c r="G61" s="158"/>
      <c r="H61" s="158"/>
      <c r="I61" s="159"/>
      <c r="J61" s="160">
        <f>J133</f>
        <v>0</v>
      </c>
      <c r="K61" s="161"/>
    </row>
    <row r="62" spans="2:47" s="8" customFormat="1" ht="19.95" customHeight="1">
      <c r="B62" s="155"/>
      <c r="C62" s="156"/>
      <c r="D62" s="157" t="s">
        <v>127</v>
      </c>
      <c r="E62" s="158"/>
      <c r="F62" s="158"/>
      <c r="G62" s="158"/>
      <c r="H62" s="158"/>
      <c r="I62" s="159"/>
      <c r="J62" s="160">
        <f>J135</f>
        <v>0</v>
      </c>
      <c r="K62" s="161"/>
    </row>
    <row r="63" spans="2:47" s="8" customFormat="1" ht="19.95" customHeight="1">
      <c r="B63" s="155"/>
      <c r="C63" s="156"/>
      <c r="D63" s="157" t="s">
        <v>130</v>
      </c>
      <c r="E63" s="158"/>
      <c r="F63" s="158"/>
      <c r="G63" s="158"/>
      <c r="H63" s="158"/>
      <c r="I63" s="159"/>
      <c r="J63" s="160">
        <f>J139</f>
        <v>0</v>
      </c>
      <c r="K63" s="161"/>
    </row>
    <row r="64" spans="2:47" s="8" customFormat="1" ht="14.85" customHeight="1">
      <c r="B64" s="155"/>
      <c r="C64" s="156"/>
      <c r="D64" s="157" t="s">
        <v>132</v>
      </c>
      <c r="E64" s="158"/>
      <c r="F64" s="158"/>
      <c r="G64" s="158"/>
      <c r="H64" s="158"/>
      <c r="I64" s="159"/>
      <c r="J64" s="160">
        <f>J140</f>
        <v>0</v>
      </c>
      <c r="K64" s="161"/>
    </row>
    <row r="65" spans="2:11" s="8" customFormat="1" ht="14.85" customHeight="1">
      <c r="B65" s="155"/>
      <c r="C65" s="156"/>
      <c r="D65" s="157" t="s">
        <v>131</v>
      </c>
      <c r="E65" s="158"/>
      <c r="F65" s="158"/>
      <c r="G65" s="158"/>
      <c r="H65" s="158"/>
      <c r="I65" s="159"/>
      <c r="J65" s="160">
        <f>J150</f>
        <v>0</v>
      </c>
      <c r="K65" s="161"/>
    </row>
    <row r="66" spans="2:11" s="8" customFormat="1" ht="14.85" customHeight="1">
      <c r="B66" s="155"/>
      <c r="C66" s="156"/>
      <c r="D66" s="157" t="s">
        <v>701</v>
      </c>
      <c r="E66" s="158"/>
      <c r="F66" s="158"/>
      <c r="G66" s="158"/>
      <c r="H66" s="158"/>
      <c r="I66" s="159"/>
      <c r="J66" s="160">
        <f>J160</f>
        <v>0</v>
      </c>
      <c r="K66" s="161"/>
    </row>
    <row r="67" spans="2:11" s="8" customFormat="1" ht="14.85" customHeight="1">
      <c r="B67" s="155"/>
      <c r="C67" s="156"/>
      <c r="D67" s="157" t="s">
        <v>702</v>
      </c>
      <c r="E67" s="158"/>
      <c r="F67" s="158"/>
      <c r="G67" s="158"/>
      <c r="H67" s="158"/>
      <c r="I67" s="159"/>
      <c r="J67" s="160">
        <f>J169</f>
        <v>0</v>
      </c>
      <c r="K67" s="161"/>
    </row>
    <row r="68" spans="2:11" s="8" customFormat="1" ht="14.85" customHeight="1">
      <c r="B68" s="155"/>
      <c r="C68" s="156"/>
      <c r="D68" s="157" t="s">
        <v>703</v>
      </c>
      <c r="E68" s="158"/>
      <c r="F68" s="158"/>
      <c r="G68" s="158"/>
      <c r="H68" s="158"/>
      <c r="I68" s="159"/>
      <c r="J68" s="160">
        <f>J198</f>
        <v>0</v>
      </c>
      <c r="K68" s="161"/>
    </row>
    <row r="69" spans="2:11" s="7" customFormat="1" ht="24.9" customHeight="1">
      <c r="B69" s="148"/>
      <c r="C69" s="149"/>
      <c r="D69" s="150" t="s">
        <v>135</v>
      </c>
      <c r="E69" s="151"/>
      <c r="F69" s="151"/>
      <c r="G69" s="151"/>
      <c r="H69" s="151"/>
      <c r="I69" s="152"/>
      <c r="J69" s="153">
        <f>J210</f>
        <v>0</v>
      </c>
      <c r="K69" s="154"/>
    </row>
    <row r="70" spans="2:11" s="8" customFormat="1" ht="19.95" customHeight="1">
      <c r="B70" s="155"/>
      <c r="C70" s="156"/>
      <c r="D70" s="157" t="s">
        <v>137</v>
      </c>
      <c r="E70" s="158"/>
      <c r="F70" s="158"/>
      <c r="G70" s="158"/>
      <c r="H70" s="158"/>
      <c r="I70" s="159"/>
      <c r="J70" s="160">
        <f>J211</f>
        <v>0</v>
      </c>
      <c r="K70" s="161"/>
    </row>
    <row r="71" spans="2:11" s="8" customFormat="1" ht="19.95" customHeight="1">
      <c r="B71" s="155"/>
      <c r="C71" s="156"/>
      <c r="D71" s="157" t="s">
        <v>138</v>
      </c>
      <c r="E71" s="158"/>
      <c r="F71" s="158"/>
      <c r="G71" s="158"/>
      <c r="H71" s="158"/>
      <c r="I71" s="159"/>
      <c r="J71" s="160">
        <f>J262</f>
        <v>0</v>
      </c>
      <c r="K71" s="161"/>
    </row>
    <row r="72" spans="2:11" s="8" customFormat="1" ht="19.95" customHeight="1">
      <c r="B72" s="155"/>
      <c r="C72" s="156"/>
      <c r="D72" s="157" t="s">
        <v>140</v>
      </c>
      <c r="E72" s="158"/>
      <c r="F72" s="158"/>
      <c r="G72" s="158"/>
      <c r="H72" s="158"/>
      <c r="I72" s="159"/>
      <c r="J72" s="160">
        <f>J265</f>
        <v>0</v>
      </c>
      <c r="K72" s="161"/>
    </row>
    <row r="73" spans="2:11" s="8" customFormat="1" ht="19.95" customHeight="1">
      <c r="B73" s="155"/>
      <c r="C73" s="156"/>
      <c r="D73" s="157" t="s">
        <v>704</v>
      </c>
      <c r="E73" s="158"/>
      <c r="F73" s="158"/>
      <c r="G73" s="158"/>
      <c r="H73" s="158"/>
      <c r="I73" s="159"/>
      <c r="J73" s="160">
        <f>J274</f>
        <v>0</v>
      </c>
      <c r="K73" s="161"/>
    </row>
    <row r="74" spans="2:11" s="8" customFormat="1" ht="19.95" customHeight="1">
      <c r="B74" s="155"/>
      <c r="C74" s="156"/>
      <c r="D74" s="157" t="s">
        <v>705</v>
      </c>
      <c r="E74" s="158"/>
      <c r="F74" s="158"/>
      <c r="G74" s="158"/>
      <c r="H74" s="158"/>
      <c r="I74" s="159"/>
      <c r="J74" s="160">
        <f>J321</f>
        <v>0</v>
      </c>
      <c r="K74" s="161"/>
    </row>
    <row r="75" spans="2:11" s="8" customFormat="1" ht="19.95" customHeight="1">
      <c r="B75" s="155"/>
      <c r="C75" s="156"/>
      <c r="D75" s="157" t="s">
        <v>706</v>
      </c>
      <c r="E75" s="158"/>
      <c r="F75" s="158"/>
      <c r="G75" s="158"/>
      <c r="H75" s="158"/>
      <c r="I75" s="159"/>
      <c r="J75" s="160">
        <f>J330</f>
        <v>0</v>
      </c>
      <c r="K75" s="161"/>
    </row>
    <row r="76" spans="2:11" s="8" customFormat="1" ht="19.95" customHeight="1">
      <c r="B76" s="155"/>
      <c r="C76" s="156"/>
      <c r="D76" s="157" t="s">
        <v>141</v>
      </c>
      <c r="E76" s="158"/>
      <c r="F76" s="158"/>
      <c r="G76" s="158"/>
      <c r="H76" s="158"/>
      <c r="I76" s="159"/>
      <c r="J76" s="160">
        <f>J335</f>
        <v>0</v>
      </c>
      <c r="K76" s="161"/>
    </row>
    <row r="77" spans="2:11" s="8" customFormat="1" ht="19.95" customHeight="1">
      <c r="B77" s="155"/>
      <c r="C77" s="156"/>
      <c r="D77" s="157" t="s">
        <v>142</v>
      </c>
      <c r="E77" s="158"/>
      <c r="F77" s="158"/>
      <c r="G77" s="158"/>
      <c r="H77" s="158"/>
      <c r="I77" s="159"/>
      <c r="J77" s="160">
        <f>J342</f>
        <v>0</v>
      </c>
      <c r="K77" s="161"/>
    </row>
    <row r="78" spans="2:11" s="7" customFormat="1" ht="24.9" customHeight="1">
      <c r="B78" s="148"/>
      <c r="C78" s="149"/>
      <c r="D78" s="150" t="s">
        <v>143</v>
      </c>
      <c r="E78" s="151"/>
      <c r="F78" s="151"/>
      <c r="G78" s="151"/>
      <c r="H78" s="151"/>
      <c r="I78" s="152"/>
      <c r="J78" s="153">
        <f>J361</f>
        <v>0</v>
      </c>
      <c r="K78" s="154"/>
    </row>
    <row r="79" spans="2:11" s="1" customFormat="1" ht="21.75" customHeight="1">
      <c r="B79" s="40"/>
      <c r="C79" s="41"/>
      <c r="D79" s="41"/>
      <c r="E79" s="41"/>
      <c r="F79" s="41"/>
      <c r="G79" s="41"/>
      <c r="H79" s="41"/>
      <c r="I79" s="117"/>
      <c r="J79" s="41"/>
      <c r="K79" s="44"/>
    </row>
    <row r="80" spans="2:11" s="1" customFormat="1" ht="6.9" customHeight="1">
      <c r="B80" s="55"/>
      <c r="C80" s="56"/>
      <c r="D80" s="56"/>
      <c r="E80" s="56"/>
      <c r="F80" s="56"/>
      <c r="G80" s="56"/>
      <c r="H80" s="56"/>
      <c r="I80" s="138"/>
      <c r="J80" s="56"/>
      <c r="K80" s="57"/>
    </row>
    <row r="84" spans="2:12" s="1" customFormat="1" ht="6.9" customHeight="1">
      <c r="B84" s="58"/>
      <c r="C84" s="59"/>
      <c r="D84" s="59"/>
      <c r="E84" s="59"/>
      <c r="F84" s="59"/>
      <c r="G84" s="59"/>
      <c r="H84" s="59"/>
      <c r="I84" s="141"/>
      <c r="J84" s="59"/>
      <c r="K84" s="59"/>
      <c r="L84" s="60"/>
    </row>
    <row r="85" spans="2:12" s="1" customFormat="1" ht="36.9" customHeight="1">
      <c r="B85" s="40"/>
      <c r="C85" s="61" t="s">
        <v>144</v>
      </c>
      <c r="D85" s="62"/>
      <c r="E85" s="62"/>
      <c r="F85" s="62"/>
      <c r="G85" s="62"/>
      <c r="H85" s="62"/>
      <c r="I85" s="162"/>
      <c r="J85" s="62"/>
      <c r="K85" s="62"/>
      <c r="L85" s="60"/>
    </row>
    <row r="86" spans="2:12" s="1" customFormat="1" ht="6.9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12" s="1" customFormat="1" ht="14.4" customHeight="1">
      <c r="B87" s="40"/>
      <c r="C87" s="64" t="s">
        <v>18</v>
      </c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16.5" customHeight="1">
      <c r="B88" s="40"/>
      <c r="C88" s="62"/>
      <c r="D88" s="62"/>
      <c r="E88" s="384" t="str">
        <f>E7</f>
        <v>Nymburk - přestavba parovodu</v>
      </c>
      <c r="F88" s="385"/>
      <c r="G88" s="385"/>
      <c r="H88" s="385"/>
      <c r="I88" s="162"/>
      <c r="J88" s="62"/>
      <c r="K88" s="62"/>
      <c r="L88" s="60"/>
    </row>
    <row r="89" spans="2:12" s="1" customFormat="1" ht="14.4" customHeight="1">
      <c r="B89" s="40"/>
      <c r="C89" s="64" t="s">
        <v>110</v>
      </c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17.25" customHeight="1">
      <c r="B90" s="40"/>
      <c r="C90" s="62"/>
      <c r="D90" s="62"/>
      <c r="E90" s="351" t="str">
        <f>E9</f>
        <v>02 - Horkovod Jankovice</v>
      </c>
      <c r="F90" s="386"/>
      <c r="G90" s="386"/>
      <c r="H90" s="386"/>
      <c r="I90" s="162"/>
      <c r="J90" s="62"/>
      <c r="K90" s="62"/>
      <c r="L90" s="60"/>
    </row>
    <row r="91" spans="2:12" s="1" customFormat="1" ht="6.9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18" customHeight="1">
      <c r="B92" s="40"/>
      <c r="C92" s="64" t="s">
        <v>23</v>
      </c>
      <c r="D92" s="62"/>
      <c r="E92" s="62"/>
      <c r="F92" s="163" t="str">
        <f>F12</f>
        <v>Nymburg</v>
      </c>
      <c r="G92" s="62"/>
      <c r="H92" s="62"/>
      <c r="I92" s="164" t="s">
        <v>25</v>
      </c>
      <c r="J92" s="72" t="str">
        <f>IF(J12="","",J12)</f>
        <v>15.5.2017</v>
      </c>
      <c r="K92" s="62"/>
      <c r="L92" s="60"/>
    </row>
    <row r="93" spans="2:12" s="1" customFormat="1" ht="6.9" customHeight="1">
      <c r="B93" s="40"/>
      <c r="C93" s="62"/>
      <c r="D93" s="62"/>
      <c r="E93" s="62"/>
      <c r="F93" s="62"/>
      <c r="G93" s="62"/>
      <c r="H93" s="62"/>
      <c r="I93" s="162"/>
      <c r="J93" s="62"/>
      <c r="K93" s="62"/>
      <c r="L93" s="60"/>
    </row>
    <row r="94" spans="2:12" s="1" customFormat="1" ht="13.2">
      <c r="B94" s="40"/>
      <c r="C94" s="64" t="s">
        <v>27</v>
      </c>
      <c r="D94" s="62"/>
      <c r="E94" s="62"/>
      <c r="F94" s="163" t="str">
        <f>E15</f>
        <v xml:space="preserve"> </v>
      </c>
      <c r="G94" s="62"/>
      <c r="H94" s="62"/>
      <c r="I94" s="164" t="s">
        <v>33</v>
      </c>
      <c r="J94" s="163" t="str">
        <f>E21</f>
        <v>JOBI ENERGO s.r.o.</v>
      </c>
      <c r="K94" s="62"/>
      <c r="L94" s="60"/>
    </row>
    <row r="95" spans="2:12" s="1" customFormat="1" ht="14.4" customHeight="1">
      <c r="B95" s="40"/>
      <c r="C95" s="64" t="s">
        <v>31</v>
      </c>
      <c r="D95" s="62"/>
      <c r="E95" s="62"/>
      <c r="F95" s="163" t="str">
        <f>IF(E18="","",E18)</f>
        <v/>
      </c>
      <c r="G95" s="62"/>
      <c r="H95" s="62"/>
      <c r="I95" s="162"/>
      <c r="J95" s="62"/>
      <c r="K95" s="62"/>
      <c r="L95" s="60"/>
    </row>
    <row r="96" spans="2:12" s="1" customFormat="1" ht="10.35" customHeight="1">
      <c r="B96" s="40"/>
      <c r="C96" s="62"/>
      <c r="D96" s="62"/>
      <c r="E96" s="62"/>
      <c r="F96" s="62"/>
      <c r="G96" s="62"/>
      <c r="H96" s="62"/>
      <c r="I96" s="162"/>
      <c r="J96" s="62"/>
      <c r="K96" s="62"/>
      <c r="L96" s="60"/>
    </row>
    <row r="97" spans="2:65" s="9" customFormat="1" ht="29.25" customHeight="1">
      <c r="B97" s="165"/>
      <c r="C97" s="166" t="s">
        <v>145</v>
      </c>
      <c r="D97" s="167" t="s">
        <v>57</v>
      </c>
      <c r="E97" s="167" t="s">
        <v>53</v>
      </c>
      <c r="F97" s="167" t="s">
        <v>146</v>
      </c>
      <c r="G97" s="167" t="s">
        <v>147</v>
      </c>
      <c r="H97" s="167" t="s">
        <v>148</v>
      </c>
      <c r="I97" s="168" t="s">
        <v>149</v>
      </c>
      <c r="J97" s="167" t="s">
        <v>115</v>
      </c>
      <c r="K97" s="169" t="s">
        <v>150</v>
      </c>
      <c r="L97" s="170"/>
      <c r="M97" s="80" t="s">
        <v>151</v>
      </c>
      <c r="N97" s="81" t="s">
        <v>42</v>
      </c>
      <c r="O97" s="81" t="s">
        <v>152</v>
      </c>
      <c r="P97" s="81" t="s">
        <v>153</v>
      </c>
      <c r="Q97" s="81" t="s">
        <v>154</v>
      </c>
      <c r="R97" s="81" t="s">
        <v>155</v>
      </c>
      <c r="S97" s="81" t="s">
        <v>156</v>
      </c>
      <c r="T97" s="82" t="s">
        <v>157</v>
      </c>
    </row>
    <row r="98" spans="2:65" s="1" customFormat="1" ht="29.25" customHeight="1">
      <c r="B98" s="40"/>
      <c r="C98" s="86" t="s">
        <v>116</v>
      </c>
      <c r="D98" s="62"/>
      <c r="E98" s="62"/>
      <c r="F98" s="62"/>
      <c r="G98" s="62"/>
      <c r="H98" s="62"/>
      <c r="I98" s="162"/>
      <c r="J98" s="171">
        <f>BK98</f>
        <v>0</v>
      </c>
      <c r="K98" s="62"/>
      <c r="L98" s="60"/>
      <c r="M98" s="83"/>
      <c r="N98" s="84"/>
      <c r="O98" s="84"/>
      <c r="P98" s="172">
        <f>P99+P210+P361</f>
        <v>0</v>
      </c>
      <c r="Q98" s="84"/>
      <c r="R98" s="172">
        <f>R99+R210+R361</f>
        <v>3722.3696597999997</v>
      </c>
      <c r="S98" s="84"/>
      <c r="T98" s="173">
        <f>T99+T210+T361</f>
        <v>252.20311340000001</v>
      </c>
      <c r="AT98" s="23" t="s">
        <v>71</v>
      </c>
      <c r="AU98" s="23" t="s">
        <v>117</v>
      </c>
      <c r="BK98" s="174">
        <f>BK99+BK210+BK361</f>
        <v>0</v>
      </c>
    </row>
    <row r="99" spans="2:65" s="10" customFormat="1" ht="37.35" customHeight="1">
      <c r="B99" s="175"/>
      <c r="C99" s="176"/>
      <c r="D99" s="177" t="s">
        <v>71</v>
      </c>
      <c r="E99" s="178" t="s">
        <v>158</v>
      </c>
      <c r="F99" s="178" t="s">
        <v>159</v>
      </c>
      <c r="G99" s="176"/>
      <c r="H99" s="176"/>
      <c r="I99" s="179"/>
      <c r="J99" s="180">
        <f>BK99</f>
        <v>0</v>
      </c>
      <c r="K99" s="176"/>
      <c r="L99" s="181"/>
      <c r="M99" s="182"/>
      <c r="N99" s="183"/>
      <c r="O99" s="183"/>
      <c r="P99" s="184">
        <f>P100+P133+P135+P139</f>
        <v>0</v>
      </c>
      <c r="Q99" s="183"/>
      <c r="R99" s="184">
        <f>R100+R133+R135+R139</f>
        <v>3719.0292485999998</v>
      </c>
      <c r="S99" s="183"/>
      <c r="T99" s="185">
        <f>T100+T133+T135+T139</f>
        <v>252.20311340000001</v>
      </c>
      <c r="AR99" s="186" t="s">
        <v>80</v>
      </c>
      <c r="AT99" s="187" t="s">
        <v>71</v>
      </c>
      <c r="AU99" s="187" t="s">
        <v>72</v>
      </c>
      <c r="AY99" s="186" t="s">
        <v>160</v>
      </c>
      <c r="BK99" s="188">
        <f>BK100+BK133+BK135+BK139</f>
        <v>0</v>
      </c>
    </row>
    <row r="100" spans="2:65" s="10" customFormat="1" ht="19.95" customHeight="1">
      <c r="B100" s="175"/>
      <c r="C100" s="176"/>
      <c r="D100" s="177" t="s">
        <v>71</v>
      </c>
      <c r="E100" s="189" t="s">
        <v>80</v>
      </c>
      <c r="F100" s="189" t="s">
        <v>161</v>
      </c>
      <c r="G100" s="176"/>
      <c r="H100" s="176"/>
      <c r="I100" s="179"/>
      <c r="J100" s="190">
        <f>BK100</f>
        <v>0</v>
      </c>
      <c r="K100" s="176"/>
      <c r="L100" s="181"/>
      <c r="M100" s="182"/>
      <c r="N100" s="183"/>
      <c r="O100" s="183"/>
      <c r="P100" s="184">
        <f>P101+P125</f>
        <v>0</v>
      </c>
      <c r="Q100" s="183"/>
      <c r="R100" s="184">
        <f>R101+R125</f>
        <v>2826.253248</v>
      </c>
      <c r="S100" s="183"/>
      <c r="T100" s="185">
        <f>T101+T125</f>
        <v>0</v>
      </c>
      <c r="AR100" s="186" t="s">
        <v>80</v>
      </c>
      <c r="AT100" s="187" t="s">
        <v>71</v>
      </c>
      <c r="AU100" s="187" t="s">
        <v>80</v>
      </c>
      <c r="AY100" s="186" t="s">
        <v>160</v>
      </c>
      <c r="BK100" s="188">
        <f>BK101+BK125</f>
        <v>0</v>
      </c>
    </row>
    <row r="101" spans="2:65" s="10" customFormat="1" ht="14.85" customHeight="1">
      <c r="B101" s="175"/>
      <c r="C101" s="176"/>
      <c r="D101" s="191" t="s">
        <v>71</v>
      </c>
      <c r="E101" s="192" t="s">
        <v>162</v>
      </c>
      <c r="F101" s="192" t="s">
        <v>163</v>
      </c>
      <c r="G101" s="176"/>
      <c r="H101" s="176"/>
      <c r="I101" s="179"/>
      <c r="J101" s="193">
        <f>BK101</f>
        <v>0</v>
      </c>
      <c r="K101" s="176"/>
      <c r="L101" s="181"/>
      <c r="M101" s="182"/>
      <c r="N101" s="183"/>
      <c r="O101" s="183"/>
      <c r="P101" s="184">
        <f>SUM(P102:P124)</f>
        <v>0</v>
      </c>
      <c r="Q101" s="183"/>
      <c r="R101" s="184">
        <f>SUM(R102:R124)</f>
        <v>2826.163</v>
      </c>
      <c r="S101" s="183"/>
      <c r="T101" s="185">
        <f>SUM(T102:T124)</f>
        <v>0</v>
      </c>
      <c r="AR101" s="186" t="s">
        <v>80</v>
      </c>
      <c r="AT101" s="187" t="s">
        <v>71</v>
      </c>
      <c r="AU101" s="187" t="s">
        <v>82</v>
      </c>
      <c r="AY101" s="186" t="s">
        <v>160</v>
      </c>
      <c r="BK101" s="188">
        <f>SUM(BK102:BK124)</f>
        <v>0</v>
      </c>
    </row>
    <row r="102" spans="2:65" s="1" customFormat="1" ht="16.5" customHeight="1">
      <c r="B102" s="40"/>
      <c r="C102" s="194" t="s">
        <v>80</v>
      </c>
      <c r="D102" s="194" t="s">
        <v>164</v>
      </c>
      <c r="E102" s="195" t="s">
        <v>178</v>
      </c>
      <c r="F102" s="196" t="s">
        <v>179</v>
      </c>
      <c r="G102" s="197" t="s">
        <v>167</v>
      </c>
      <c r="H102" s="198">
        <v>1965</v>
      </c>
      <c r="I102" s="199"/>
      <c r="J102" s="200">
        <f>ROUND(I102*H102,2)</f>
        <v>0</v>
      </c>
      <c r="K102" s="196" t="s">
        <v>168</v>
      </c>
      <c r="L102" s="60"/>
      <c r="M102" s="201" t="s">
        <v>21</v>
      </c>
      <c r="N102" s="202" t="s">
        <v>43</v>
      </c>
      <c r="O102" s="41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3" t="s">
        <v>169</v>
      </c>
      <c r="AT102" s="23" t="s">
        <v>164</v>
      </c>
      <c r="AU102" s="23" t="s">
        <v>170</v>
      </c>
      <c r="AY102" s="23" t="s">
        <v>160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3" t="s">
        <v>80</v>
      </c>
      <c r="BK102" s="205">
        <f>ROUND(I102*H102,2)</f>
        <v>0</v>
      </c>
      <c r="BL102" s="23" t="s">
        <v>169</v>
      </c>
      <c r="BM102" s="23" t="s">
        <v>82</v>
      </c>
    </row>
    <row r="103" spans="2:65" s="1" customFormat="1" ht="16.5" customHeight="1">
      <c r="B103" s="40"/>
      <c r="C103" s="194" t="s">
        <v>82</v>
      </c>
      <c r="D103" s="194" t="s">
        <v>164</v>
      </c>
      <c r="E103" s="195" t="s">
        <v>181</v>
      </c>
      <c r="F103" s="196" t="s">
        <v>182</v>
      </c>
      <c r="G103" s="197" t="s">
        <v>167</v>
      </c>
      <c r="H103" s="198">
        <v>1965</v>
      </c>
      <c r="I103" s="199"/>
      <c r="J103" s="200">
        <f>ROUND(I103*H103,2)</f>
        <v>0</v>
      </c>
      <c r="K103" s="196" t="s">
        <v>168</v>
      </c>
      <c r="L103" s="60"/>
      <c r="M103" s="201" t="s">
        <v>21</v>
      </c>
      <c r="N103" s="202" t="s">
        <v>43</v>
      </c>
      <c r="O103" s="41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3" t="s">
        <v>169</v>
      </c>
      <c r="AT103" s="23" t="s">
        <v>164</v>
      </c>
      <c r="AU103" s="23" t="s">
        <v>170</v>
      </c>
      <c r="AY103" s="23" t="s">
        <v>160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3" t="s">
        <v>80</v>
      </c>
      <c r="BK103" s="205">
        <f>ROUND(I103*H103,2)</f>
        <v>0</v>
      </c>
      <c r="BL103" s="23" t="s">
        <v>169</v>
      </c>
      <c r="BM103" s="23" t="s">
        <v>169</v>
      </c>
    </row>
    <row r="104" spans="2:65" s="1" customFormat="1" ht="16.5" customHeight="1">
      <c r="B104" s="40"/>
      <c r="C104" s="194" t="s">
        <v>170</v>
      </c>
      <c r="D104" s="194" t="s">
        <v>164</v>
      </c>
      <c r="E104" s="195" t="s">
        <v>199</v>
      </c>
      <c r="F104" s="196" t="s">
        <v>200</v>
      </c>
      <c r="G104" s="197" t="s">
        <v>167</v>
      </c>
      <c r="H104" s="198">
        <v>982.5</v>
      </c>
      <c r="I104" s="199"/>
      <c r="J104" s="200">
        <f>ROUND(I104*H104,2)</f>
        <v>0</v>
      </c>
      <c r="K104" s="196" t="s">
        <v>168</v>
      </c>
      <c r="L104" s="60"/>
      <c r="M104" s="201" t="s">
        <v>21</v>
      </c>
      <c r="N104" s="202" t="s">
        <v>43</v>
      </c>
      <c r="O104" s="41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3" t="s">
        <v>169</v>
      </c>
      <c r="AT104" s="23" t="s">
        <v>164</v>
      </c>
      <c r="AU104" s="23" t="s">
        <v>170</v>
      </c>
      <c r="AY104" s="23" t="s">
        <v>160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3" t="s">
        <v>80</v>
      </c>
      <c r="BK104" s="205">
        <f>ROUND(I104*H104,2)</f>
        <v>0</v>
      </c>
      <c r="BL104" s="23" t="s">
        <v>169</v>
      </c>
      <c r="BM104" s="23" t="s">
        <v>180</v>
      </c>
    </row>
    <row r="105" spans="2:65" s="11" customFormat="1">
      <c r="B105" s="209"/>
      <c r="C105" s="210"/>
      <c r="D105" s="206" t="s">
        <v>173</v>
      </c>
      <c r="E105" s="211" t="s">
        <v>21</v>
      </c>
      <c r="F105" s="212" t="s">
        <v>707</v>
      </c>
      <c r="G105" s="210"/>
      <c r="H105" s="213">
        <v>982.5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173</v>
      </c>
      <c r="AU105" s="219" t="s">
        <v>170</v>
      </c>
      <c r="AV105" s="11" t="s">
        <v>82</v>
      </c>
      <c r="AW105" s="11" t="s">
        <v>35</v>
      </c>
      <c r="AX105" s="11" t="s">
        <v>72</v>
      </c>
      <c r="AY105" s="219" t="s">
        <v>160</v>
      </c>
    </row>
    <row r="106" spans="2:65" s="12" customFormat="1">
      <c r="B106" s="220"/>
      <c r="C106" s="221"/>
      <c r="D106" s="222" t="s">
        <v>173</v>
      </c>
      <c r="E106" s="223" t="s">
        <v>21</v>
      </c>
      <c r="F106" s="224" t="s">
        <v>175</v>
      </c>
      <c r="G106" s="221"/>
      <c r="H106" s="225">
        <v>982.5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173</v>
      </c>
      <c r="AU106" s="231" t="s">
        <v>170</v>
      </c>
      <c r="AV106" s="12" t="s">
        <v>169</v>
      </c>
      <c r="AW106" s="12" t="s">
        <v>35</v>
      </c>
      <c r="AX106" s="12" t="s">
        <v>80</v>
      </c>
      <c r="AY106" s="231" t="s">
        <v>160</v>
      </c>
    </row>
    <row r="107" spans="2:65" s="1" customFormat="1" ht="16.5" customHeight="1">
      <c r="B107" s="40"/>
      <c r="C107" s="194" t="s">
        <v>169</v>
      </c>
      <c r="D107" s="194" t="s">
        <v>164</v>
      </c>
      <c r="E107" s="195" t="s">
        <v>203</v>
      </c>
      <c r="F107" s="196" t="s">
        <v>204</v>
      </c>
      <c r="G107" s="197" t="s">
        <v>167</v>
      </c>
      <c r="H107" s="198">
        <v>3930</v>
      </c>
      <c r="I107" s="199"/>
      <c r="J107" s="200">
        <f>ROUND(I107*H107,2)</f>
        <v>0</v>
      </c>
      <c r="K107" s="196" t="s">
        <v>168</v>
      </c>
      <c r="L107" s="60"/>
      <c r="M107" s="201" t="s">
        <v>21</v>
      </c>
      <c r="N107" s="202" t="s">
        <v>43</v>
      </c>
      <c r="O107" s="41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3" t="s">
        <v>169</v>
      </c>
      <c r="AT107" s="23" t="s">
        <v>164</v>
      </c>
      <c r="AU107" s="23" t="s">
        <v>170</v>
      </c>
      <c r="AY107" s="23" t="s">
        <v>160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3" t="s">
        <v>80</v>
      </c>
      <c r="BK107" s="205">
        <f>ROUND(I107*H107,2)</f>
        <v>0</v>
      </c>
      <c r="BL107" s="23" t="s">
        <v>169</v>
      </c>
      <c r="BM107" s="23" t="s">
        <v>183</v>
      </c>
    </row>
    <row r="108" spans="2:65" s="13" customFormat="1">
      <c r="B108" s="243"/>
      <c r="C108" s="244"/>
      <c r="D108" s="206" t="s">
        <v>173</v>
      </c>
      <c r="E108" s="245" t="s">
        <v>21</v>
      </c>
      <c r="F108" s="246" t="s">
        <v>206</v>
      </c>
      <c r="G108" s="244"/>
      <c r="H108" s="247" t="s">
        <v>21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173</v>
      </c>
      <c r="AU108" s="253" t="s">
        <v>170</v>
      </c>
      <c r="AV108" s="13" t="s">
        <v>80</v>
      </c>
      <c r="AW108" s="13" t="s">
        <v>35</v>
      </c>
      <c r="AX108" s="13" t="s">
        <v>72</v>
      </c>
      <c r="AY108" s="253" t="s">
        <v>160</v>
      </c>
    </row>
    <row r="109" spans="2:65" s="11" customFormat="1">
      <c r="B109" s="209"/>
      <c r="C109" s="210"/>
      <c r="D109" s="206" t="s">
        <v>173</v>
      </c>
      <c r="E109" s="211" t="s">
        <v>21</v>
      </c>
      <c r="F109" s="212" t="s">
        <v>708</v>
      </c>
      <c r="G109" s="210"/>
      <c r="H109" s="213">
        <v>1965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173</v>
      </c>
      <c r="AU109" s="219" t="s">
        <v>170</v>
      </c>
      <c r="AV109" s="11" t="s">
        <v>82</v>
      </c>
      <c r="AW109" s="11" t="s">
        <v>35</v>
      </c>
      <c r="AX109" s="11" t="s">
        <v>72</v>
      </c>
      <c r="AY109" s="219" t="s">
        <v>160</v>
      </c>
    </row>
    <row r="110" spans="2:65" s="13" customFormat="1">
      <c r="B110" s="243"/>
      <c r="C110" s="244"/>
      <c r="D110" s="206" t="s">
        <v>173</v>
      </c>
      <c r="E110" s="245" t="s">
        <v>21</v>
      </c>
      <c r="F110" s="246" t="s">
        <v>208</v>
      </c>
      <c r="G110" s="244"/>
      <c r="H110" s="247" t="s">
        <v>21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173</v>
      </c>
      <c r="AU110" s="253" t="s">
        <v>170</v>
      </c>
      <c r="AV110" s="13" t="s">
        <v>80</v>
      </c>
      <c r="AW110" s="13" t="s">
        <v>35</v>
      </c>
      <c r="AX110" s="13" t="s">
        <v>72</v>
      </c>
      <c r="AY110" s="253" t="s">
        <v>160</v>
      </c>
    </row>
    <row r="111" spans="2:65" s="11" customFormat="1">
      <c r="B111" s="209"/>
      <c r="C111" s="210"/>
      <c r="D111" s="206" t="s">
        <v>173</v>
      </c>
      <c r="E111" s="211" t="s">
        <v>21</v>
      </c>
      <c r="F111" s="212" t="s">
        <v>708</v>
      </c>
      <c r="G111" s="210"/>
      <c r="H111" s="213">
        <v>1965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173</v>
      </c>
      <c r="AU111" s="219" t="s">
        <v>170</v>
      </c>
      <c r="AV111" s="11" t="s">
        <v>82</v>
      </c>
      <c r="AW111" s="11" t="s">
        <v>35</v>
      </c>
      <c r="AX111" s="11" t="s">
        <v>72</v>
      </c>
      <c r="AY111" s="219" t="s">
        <v>160</v>
      </c>
    </row>
    <row r="112" spans="2:65" s="12" customFormat="1">
      <c r="B112" s="220"/>
      <c r="C112" s="221"/>
      <c r="D112" s="222" t="s">
        <v>173</v>
      </c>
      <c r="E112" s="223" t="s">
        <v>21</v>
      </c>
      <c r="F112" s="224" t="s">
        <v>175</v>
      </c>
      <c r="G112" s="221"/>
      <c r="H112" s="225">
        <v>3930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173</v>
      </c>
      <c r="AU112" s="231" t="s">
        <v>170</v>
      </c>
      <c r="AV112" s="12" t="s">
        <v>169</v>
      </c>
      <c r="AW112" s="12" t="s">
        <v>35</v>
      </c>
      <c r="AX112" s="12" t="s">
        <v>80</v>
      </c>
      <c r="AY112" s="231" t="s">
        <v>160</v>
      </c>
    </row>
    <row r="113" spans="2:65" s="1" customFormat="1" ht="16.5" customHeight="1">
      <c r="B113" s="40"/>
      <c r="C113" s="194" t="s">
        <v>186</v>
      </c>
      <c r="D113" s="194" t="s">
        <v>164</v>
      </c>
      <c r="E113" s="195" t="s">
        <v>211</v>
      </c>
      <c r="F113" s="196" t="s">
        <v>212</v>
      </c>
      <c r="G113" s="197" t="s">
        <v>167</v>
      </c>
      <c r="H113" s="198">
        <v>1965</v>
      </c>
      <c r="I113" s="199"/>
      <c r="J113" s="200">
        <f>ROUND(I113*H113,2)</f>
        <v>0</v>
      </c>
      <c r="K113" s="196" t="s">
        <v>168</v>
      </c>
      <c r="L113" s="60"/>
      <c r="M113" s="201" t="s">
        <v>21</v>
      </c>
      <c r="N113" s="202" t="s">
        <v>43</v>
      </c>
      <c r="O113" s="41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23" t="s">
        <v>169</v>
      </c>
      <c r="AT113" s="23" t="s">
        <v>164</v>
      </c>
      <c r="AU113" s="23" t="s">
        <v>170</v>
      </c>
      <c r="AY113" s="23" t="s">
        <v>160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3" t="s">
        <v>80</v>
      </c>
      <c r="BK113" s="205">
        <f>ROUND(I113*H113,2)</f>
        <v>0</v>
      </c>
      <c r="BL113" s="23" t="s">
        <v>169</v>
      </c>
      <c r="BM113" s="23" t="s">
        <v>201</v>
      </c>
    </row>
    <row r="114" spans="2:65" s="1" customFormat="1" ht="16.5" customHeight="1">
      <c r="B114" s="40"/>
      <c r="C114" s="194" t="s">
        <v>180</v>
      </c>
      <c r="D114" s="194" t="s">
        <v>164</v>
      </c>
      <c r="E114" s="195" t="s">
        <v>213</v>
      </c>
      <c r="F114" s="196" t="s">
        <v>214</v>
      </c>
      <c r="G114" s="197" t="s">
        <v>167</v>
      </c>
      <c r="H114" s="198">
        <v>2737.6</v>
      </c>
      <c r="I114" s="199"/>
      <c r="J114" s="200">
        <f>ROUND(I114*H114,2)</f>
        <v>0</v>
      </c>
      <c r="K114" s="196" t="s">
        <v>168</v>
      </c>
      <c r="L114" s="60"/>
      <c r="M114" s="201" t="s">
        <v>21</v>
      </c>
      <c r="N114" s="202" t="s">
        <v>43</v>
      </c>
      <c r="O114" s="41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3" t="s">
        <v>169</v>
      </c>
      <c r="AT114" s="23" t="s">
        <v>164</v>
      </c>
      <c r="AU114" s="23" t="s">
        <v>170</v>
      </c>
      <c r="AY114" s="23" t="s">
        <v>160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3" t="s">
        <v>80</v>
      </c>
      <c r="BK114" s="205">
        <f>ROUND(I114*H114,2)</f>
        <v>0</v>
      </c>
      <c r="BL114" s="23" t="s">
        <v>169</v>
      </c>
      <c r="BM114" s="23" t="s">
        <v>205</v>
      </c>
    </row>
    <row r="115" spans="2:65" s="11" customFormat="1">
      <c r="B115" s="209"/>
      <c r="C115" s="210"/>
      <c r="D115" s="206" t="s">
        <v>173</v>
      </c>
      <c r="E115" s="211" t="s">
        <v>21</v>
      </c>
      <c r="F115" s="212" t="s">
        <v>708</v>
      </c>
      <c r="G115" s="210"/>
      <c r="H115" s="213">
        <v>1965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173</v>
      </c>
      <c r="AU115" s="219" t="s">
        <v>170</v>
      </c>
      <c r="AV115" s="11" t="s">
        <v>82</v>
      </c>
      <c r="AW115" s="11" t="s">
        <v>35</v>
      </c>
      <c r="AX115" s="11" t="s">
        <v>72</v>
      </c>
      <c r="AY115" s="219" t="s">
        <v>160</v>
      </c>
    </row>
    <row r="116" spans="2:65" s="13" customFormat="1">
      <c r="B116" s="243"/>
      <c r="C116" s="244"/>
      <c r="D116" s="206" t="s">
        <v>173</v>
      </c>
      <c r="E116" s="245" t="s">
        <v>21</v>
      </c>
      <c r="F116" s="246" t="s">
        <v>216</v>
      </c>
      <c r="G116" s="244"/>
      <c r="H116" s="247" t="s">
        <v>21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173</v>
      </c>
      <c r="AU116" s="253" t="s">
        <v>170</v>
      </c>
      <c r="AV116" s="13" t="s">
        <v>80</v>
      </c>
      <c r="AW116" s="13" t="s">
        <v>35</v>
      </c>
      <c r="AX116" s="13" t="s">
        <v>72</v>
      </c>
      <c r="AY116" s="253" t="s">
        <v>160</v>
      </c>
    </row>
    <row r="117" spans="2:65" s="11" customFormat="1">
      <c r="B117" s="209"/>
      <c r="C117" s="210"/>
      <c r="D117" s="206" t="s">
        <v>173</v>
      </c>
      <c r="E117" s="211" t="s">
        <v>21</v>
      </c>
      <c r="F117" s="212" t="s">
        <v>709</v>
      </c>
      <c r="G117" s="210"/>
      <c r="H117" s="213">
        <v>772.6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173</v>
      </c>
      <c r="AU117" s="219" t="s">
        <v>170</v>
      </c>
      <c r="AV117" s="11" t="s">
        <v>82</v>
      </c>
      <c r="AW117" s="11" t="s">
        <v>35</v>
      </c>
      <c r="AX117" s="11" t="s">
        <v>72</v>
      </c>
      <c r="AY117" s="219" t="s">
        <v>160</v>
      </c>
    </row>
    <row r="118" spans="2:65" s="12" customFormat="1">
      <c r="B118" s="220"/>
      <c r="C118" s="221"/>
      <c r="D118" s="222" t="s">
        <v>173</v>
      </c>
      <c r="E118" s="223" t="s">
        <v>21</v>
      </c>
      <c r="F118" s="224" t="s">
        <v>175</v>
      </c>
      <c r="G118" s="221"/>
      <c r="H118" s="225">
        <v>2737.6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173</v>
      </c>
      <c r="AU118" s="231" t="s">
        <v>170</v>
      </c>
      <c r="AV118" s="12" t="s">
        <v>169</v>
      </c>
      <c r="AW118" s="12" t="s">
        <v>35</v>
      </c>
      <c r="AX118" s="12" t="s">
        <v>80</v>
      </c>
      <c r="AY118" s="231" t="s">
        <v>160</v>
      </c>
    </row>
    <row r="119" spans="2:65" s="1" customFormat="1" ht="16.5" customHeight="1">
      <c r="B119" s="40"/>
      <c r="C119" s="233" t="s">
        <v>198</v>
      </c>
      <c r="D119" s="233" t="s">
        <v>192</v>
      </c>
      <c r="E119" s="234" t="s">
        <v>710</v>
      </c>
      <c r="F119" s="235" t="s">
        <v>711</v>
      </c>
      <c r="G119" s="236" t="s">
        <v>228</v>
      </c>
      <c r="H119" s="237">
        <v>1447.652</v>
      </c>
      <c r="I119" s="238"/>
      <c r="J119" s="239">
        <f>ROUND(I119*H119,2)</f>
        <v>0</v>
      </c>
      <c r="K119" s="235" t="s">
        <v>168</v>
      </c>
      <c r="L119" s="240"/>
      <c r="M119" s="241" t="s">
        <v>21</v>
      </c>
      <c r="N119" s="242" t="s">
        <v>43</v>
      </c>
      <c r="O119" s="41"/>
      <c r="P119" s="203">
        <f>O119*H119</f>
        <v>0</v>
      </c>
      <c r="Q119" s="203">
        <v>1</v>
      </c>
      <c r="R119" s="203">
        <f>Q119*H119</f>
        <v>1447.652</v>
      </c>
      <c r="S119" s="203">
        <v>0</v>
      </c>
      <c r="T119" s="204">
        <f>S119*H119</f>
        <v>0</v>
      </c>
      <c r="AR119" s="23" t="s">
        <v>183</v>
      </c>
      <c r="AT119" s="23" t="s">
        <v>192</v>
      </c>
      <c r="AU119" s="23" t="s">
        <v>170</v>
      </c>
      <c r="AY119" s="23" t="s">
        <v>160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3" t="s">
        <v>80</v>
      </c>
      <c r="BK119" s="205">
        <f>ROUND(I119*H119,2)</f>
        <v>0</v>
      </c>
      <c r="BL119" s="23" t="s">
        <v>169</v>
      </c>
      <c r="BM119" s="23" t="s">
        <v>712</v>
      </c>
    </row>
    <row r="120" spans="2:65" s="11" customFormat="1">
      <c r="B120" s="209"/>
      <c r="C120" s="210"/>
      <c r="D120" s="222" t="s">
        <v>173</v>
      </c>
      <c r="E120" s="254" t="s">
        <v>21</v>
      </c>
      <c r="F120" s="255" t="s">
        <v>713</v>
      </c>
      <c r="G120" s="210"/>
      <c r="H120" s="256">
        <v>1447.652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173</v>
      </c>
      <c r="AU120" s="219" t="s">
        <v>170</v>
      </c>
      <c r="AV120" s="11" t="s">
        <v>82</v>
      </c>
      <c r="AW120" s="11" t="s">
        <v>35</v>
      </c>
      <c r="AX120" s="11" t="s">
        <v>72</v>
      </c>
      <c r="AY120" s="219" t="s">
        <v>160</v>
      </c>
    </row>
    <row r="121" spans="2:65" s="1" customFormat="1" ht="38.25" customHeight="1">
      <c r="B121" s="40"/>
      <c r="C121" s="194" t="s">
        <v>183</v>
      </c>
      <c r="D121" s="194" t="s">
        <v>164</v>
      </c>
      <c r="E121" s="195" t="s">
        <v>233</v>
      </c>
      <c r="F121" s="196" t="s">
        <v>234</v>
      </c>
      <c r="G121" s="197" t="s">
        <v>167</v>
      </c>
      <c r="H121" s="198">
        <v>735.7</v>
      </c>
      <c r="I121" s="199"/>
      <c r="J121" s="200">
        <f>ROUND(I121*H121,2)</f>
        <v>0</v>
      </c>
      <c r="K121" s="196" t="s">
        <v>168</v>
      </c>
      <c r="L121" s="60"/>
      <c r="M121" s="201" t="s">
        <v>21</v>
      </c>
      <c r="N121" s="202" t="s">
        <v>43</v>
      </c>
      <c r="O121" s="41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3" t="s">
        <v>169</v>
      </c>
      <c r="AT121" s="23" t="s">
        <v>164</v>
      </c>
      <c r="AU121" s="23" t="s">
        <v>170</v>
      </c>
      <c r="AY121" s="23" t="s">
        <v>160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3" t="s">
        <v>80</v>
      </c>
      <c r="BK121" s="205">
        <f>ROUND(I121*H121,2)</f>
        <v>0</v>
      </c>
      <c r="BL121" s="23" t="s">
        <v>169</v>
      </c>
      <c r="BM121" s="23" t="s">
        <v>714</v>
      </c>
    </row>
    <row r="122" spans="2:65" s="11" customFormat="1">
      <c r="B122" s="209"/>
      <c r="C122" s="210"/>
      <c r="D122" s="222" t="s">
        <v>173</v>
      </c>
      <c r="E122" s="254" t="s">
        <v>21</v>
      </c>
      <c r="F122" s="255" t="s">
        <v>236</v>
      </c>
      <c r="G122" s="210"/>
      <c r="H122" s="256">
        <v>735.7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173</v>
      </c>
      <c r="AU122" s="219" t="s">
        <v>170</v>
      </c>
      <c r="AV122" s="11" t="s">
        <v>82</v>
      </c>
      <c r="AW122" s="11" t="s">
        <v>35</v>
      </c>
      <c r="AX122" s="11" t="s">
        <v>72</v>
      </c>
      <c r="AY122" s="219" t="s">
        <v>160</v>
      </c>
    </row>
    <row r="123" spans="2:65" s="1" customFormat="1" ht="16.5" customHeight="1">
      <c r="B123" s="40"/>
      <c r="C123" s="233" t="s">
        <v>210</v>
      </c>
      <c r="D123" s="233" t="s">
        <v>192</v>
      </c>
      <c r="E123" s="234" t="s">
        <v>237</v>
      </c>
      <c r="F123" s="235" t="s">
        <v>238</v>
      </c>
      <c r="G123" s="236" t="s">
        <v>228</v>
      </c>
      <c r="H123" s="237">
        <v>1378.511</v>
      </c>
      <c r="I123" s="238"/>
      <c r="J123" s="239">
        <f>ROUND(I123*H123,2)</f>
        <v>0</v>
      </c>
      <c r="K123" s="235" t="s">
        <v>168</v>
      </c>
      <c r="L123" s="240"/>
      <c r="M123" s="241" t="s">
        <v>21</v>
      </c>
      <c r="N123" s="242" t="s">
        <v>43</v>
      </c>
      <c r="O123" s="41"/>
      <c r="P123" s="203">
        <f>O123*H123</f>
        <v>0</v>
      </c>
      <c r="Q123" s="203">
        <v>1</v>
      </c>
      <c r="R123" s="203">
        <f>Q123*H123</f>
        <v>1378.511</v>
      </c>
      <c r="S123" s="203">
        <v>0</v>
      </c>
      <c r="T123" s="204">
        <f>S123*H123</f>
        <v>0</v>
      </c>
      <c r="AR123" s="23" t="s">
        <v>183</v>
      </c>
      <c r="AT123" s="23" t="s">
        <v>192</v>
      </c>
      <c r="AU123" s="23" t="s">
        <v>170</v>
      </c>
      <c r="AY123" s="23" t="s">
        <v>160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3" t="s">
        <v>80</v>
      </c>
      <c r="BK123" s="205">
        <f>ROUND(I123*H123,2)</f>
        <v>0</v>
      </c>
      <c r="BL123" s="23" t="s">
        <v>169</v>
      </c>
      <c r="BM123" s="23" t="s">
        <v>715</v>
      </c>
    </row>
    <row r="124" spans="2:65" s="11" customFormat="1">
      <c r="B124" s="209"/>
      <c r="C124" s="210"/>
      <c r="D124" s="206" t="s">
        <v>173</v>
      </c>
      <c r="E124" s="211" t="s">
        <v>21</v>
      </c>
      <c r="F124" s="212" t="s">
        <v>240</v>
      </c>
      <c r="G124" s="210"/>
      <c r="H124" s="213">
        <v>1378.511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173</v>
      </c>
      <c r="AU124" s="219" t="s">
        <v>170</v>
      </c>
      <c r="AV124" s="11" t="s">
        <v>82</v>
      </c>
      <c r="AW124" s="11" t="s">
        <v>35</v>
      </c>
      <c r="AX124" s="11" t="s">
        <v>72</v>
      </c>
      <c r="AY124" s="219" t="s">
        <v>160</v>
      </c>
    </row>
    <row r="125" spans="2:65" s="10" customFormat="1" ht="22.35" customHeight="1">
      <c r="B125" s="175"/>
      <c r="C125" s="176"/>
      <c r="D125" s="191" t="s">
        <v>71</v>
      </c>
      <c r="E125" s="192" t="s">
        <v>221</v>
      </c>
      <c r="F125" s="192" t="s">
        <v>241</v>
      </c>
      <c r="G125" s="176"/>
      <c r="H125" s="176"/>
      <c r="I125" s="179"/>
      <c r="J125" s="193">
        <f>BK125</f>
        <v>0</v>
      </c>
      <c r="K125" s="176"/>
      <c r="L125" s="181"/>
      <c r="M125" s="182"/>
      <c r="N125" s="183"/>
      <c r="O125" s="183"/>
      <c r="P125" s="184">
        <f>SUM(P126:P132)</f>
        <v>0</v>
      </c>
      <c r="Q125" s="183"/>
      <c r="R125" s="184">
        <f>SUM(R126:R132)</f>
        <v>9.0248000000000009E-2</v>
      </c>
      <c r="S125" s="183"/>
      <c r="T125" s="185">
        <f>SUM(T126:T132)</f>
        <v>0</v>
      </c>
      <c r="AR125" s="186" t="s">
        <v>80</v>
      </c>
      <c r="AT125" s="187" t="s">
        <v>71</v>
      </c>
      <c r="AU125" s="187" t="s">
        <v>82</v>
      </c>
      <c r="AY125" s="186" t="s">
        <v>160</v>
      </c>
      <c r="BK125" s="188">
        <f>SUM(BK126:BK132)</f>
        <v>0</v>
      </c>
    </row>
    <row r="126" spans="2:65" s="1" customFormat="1" ht="16.5" customHeight="1">
      <c r="B126" s="40"/>
      <c r="C126" s="194" t="s">
        <v>201</v>
      </c>
      <c r="D126" s="194" t="s">
        <v>164</v>
      </c>
      <c r="E126" s="195" t="s">
        <v>242</v>
      </c>
      <c r="F126" s="196" t="s">
        <v>243</v>
      </c>
      <c r="G126" s="197" t="s">
        <v>167</v>
      </c>
      <c r="H126" s="198">
        <v>429.75</v>
      </c>
      <c r="I126" s="199"/>
      <c r="J126" s="200">
        <f>ROUND(I126*H126,2)</f>
        <v>0</v>
      </c>
      <c r="K126" s="196" t="s">
        <v>168</v>
      </c>
      <c r="L126" s="60"/>
      <c r="M126" s="201" t="s">
        <v>21</v>
      </c>
      <c r="N126" s="202" t="s">
        <v>43</v>
      </c>
      <c r="O126" s="41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3" t="s">
        <v>169</v>
      </c>
      <c r="AT126" s="23" t="s">
        <v>164</v>
      </c>
      <c r="AU126" s="23" t="s">
        <v>170</v>
      </c>
      <c r="AY126" s="23" t="s">
        <v>160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3" t="s">
        <v>80</v>
      </c>
      <c r="BK126" s="205">
        <f>ROUND(I126*H126,2)</f>
        <v>0</v>
      </c>
      <c r="BL126" s="23" t="s">
        <v>169</v>
      </c>
      <c r="BM126" s="23" t="s">
        <v>329</v>
      </c>
    </row>
    <row r="127" spans="2:65" s="11" customFormat="1">
      <c r="B127" s="209"/>
      <c r="C127" s="210"/>
      <c r="D127" s="206" t="s">
        <v>173</v>
      </c>
      <c r="E127" s="211" t="s">
        <v>21</v>
      </c>
      <c r="F127" s="212" t="s">
        <v>716</v>
      </c>
      <c r="G127" s="210"/>
      <c r="H127" s="213">
        <v>429.75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173</v>
      </c>
      <c r="AU127" s="219" t="s">
        <v>170</v>
      </c>
      <c r="AV127" s="11" t="s">
        <v>82</v>
      </c>
      <c r="AW127" s="11" t="s">
        <v>35</v>
      </c>
      <c r="AX127" s="11" t="s">
        <v>72</v>
      </c>
      <c r="AY127" s="219" t="s">
        <v>160</v>
      </c>
    </row>
    <row r="128" spans="2:65" s="12" customFormat="1">
      <c r="B128" s="220"/>
      <c r="C128" s="221"/>
      <c r="D128" s="222" t="s">
        <v>173</v>
      </c>
      <c r="E128" s="223" t="s">
        <v>21</v>
      </c>
      <c r="F128" s="224" t="s">
        <v>175</v>
      </c>
      <c r="G128" s="221"/>
      <c r="H128" s="225">
        <v>429.75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173</v>
      </c>
      <c r="AU128" s="231" t="s">
        <v>170</v>
      </c>
      <c r="AV128" s="12" t="s">
        <v>169</v>
      </c>
      <c r="AW128" s="12" t="s">
        <v>35</v>
      </c>
      <c r="AX128" s="12" t="s">
        <v>80</v>
      </c>
      <c r="AY128" s="231" t="s">
        <v>160</v>
      </c>
    </row>
    <row r="129" spans="2:65" s="1" customFormat="1" ht="16.5" customHeight="1">
      <c r="B129" s="40"/>
      <c r="C129" s="194" t="s">
        <v>218</v>
      </c>
      <c r="D129" s="194" t="s">
        <v>164</v>
      </c>
      <c r="E129" s="195" t="s">
        <v>246</v>
      </c>
      <c r="F129" s="196" t="s">
        <v>247</v>
      </c>
      <c r="G129" s="197" t="s">
        <v>248</v>
      </c>
      <c r="H129" s="198">
        <v>2865</v>
      </c>
      <c r="I129" s="199"/>
      <c r="J129" s="200">
        <f>ROUND(I129*H129,2)</f>
        <v>0</v>
      </c>
      <c r="K129" s="196" t="s">
        <v>168</v>
      </c>
      <c r="L129" s="60"/>
      <c r="M129" s="201" t="s">
        <v>21</v>
      </c>
      <c r="N129" s="202" t="s">
        <v>43</v>
      </c>
      <c r="O129" s="41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3" t="s">
        <v>169</v>
      </c>
      <c r="AT129" s="23" t="s">
        <v>164</v>
      </c>
      <c r="AU129" s="23" t="s">
        <v>170</v>
      </c>
      <c r="AY129" s="23" t="s">
        <v>160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23" t="s">
        <v>80</v>
      </c>
      <c r="BK129" s="205">
        <f>ROUND(I129*H129,2)</f>
        <v>0</v>
      </c>
      <c r="BL129" s="23" t="s">
        <v>169</v>
      </c>
      <c r="BM129" s="23" t="s">
        <v>338</v>
      </c>
    </row>
    <row r="130" spans="2:65" s="1" customFormat="1" ht="25.5" customHeight="1">
      <c r="B130" s="40"/>
      <c r="C130" s="194" t="s">
        <v>205</v>
      </c>
      <c r="D130" s="194" t="s">
        <v>164</v>
      </c>
      <c r="E130" s="195" t="s">
        <v>250</v>
      </c>
      <c r="F130" s="196" t="s">
        <v>251</v>
      </c>
      <c r="G130" s="197" t="s">
        <v>248</v>
      </c>
      <c r="H130" s="198">
        <v>2865</v>
      </c>
      <c r="I130" s="199"/>
      <c r="J130" s="200">
        <f>ROUND(I130*H130,2)</f>
        <v>0</v>
      </c>
      <c r="K130" s="196" t="s">
        <v>168</v>
      </c>
      <c r="L130" s="60"/>
      <c r="M130" s="201" t="s">
        <v>21</v>
      </c>
      <c r="N130" s="202" t="s">
        <v>43</v>
      </c>
      <c r="O130" s="41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3" t="s">
        <v>169</v>
      </c>
      <c r="AT130" s="23" t="s">
        <v>164</v>
      </c>
      <c r="AU130" s="23" t="s">
        <v>170</v>
      </c>
      <c r="AY130" s="23" t="s">
        <v>160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3" t="s">
        <v>80</v>
      </c>
      <c r="BK130" s="205">
        <f>ROUND(I130*H130,2)</f>
        <v>0</v>
      </c>
      <c r="BL130" s="23" t="s">
        <v>169</v>
      </c>
      <c r="BM130" s="23" t="s">
        <v>717</v>
      </c>
    </row>
    <row r="131" spans="2:65" s="1" customFormat="1" ht="16.5" customHeight="1">
      <c r="B131" s="40"/>
      <c r="C131" s="233" t="s">
        <v>162</v>
      </c>
      <c r="D131" s="233" t="s">
        <v>192</v>
      </c>
      <c r="E131" s="234" t="s">
        <v>254</v>
      </c>
      <c r="F131" s="235" t="s">
        <v>255</v>
      </c>
      <c r="G131" s="236" t="s">
        <v>256</v>
      </c>
      <c r="H131" s="237">
        <v>90.248000000000005</v>
      </c>
      <c r="I131" s="238"/>
      <c r="J131" s="239">
        <f>ROUND(I131*H131,2)</f>
        <v>0</v>
      </c>
      <c r="K131" s="235" t="s">
        <v>168</v>
      </c>
      <c r="L131" s="240"/>
      <c r="M131" s="241" t="s">
        <v>21</v>
      </c>
      <c r="N131" s="242" t="s">
        <v>43</v>
      </c>
      <c r="O131" s="41"/>
      <c r="P131" s="203">
        <f>O131*H131</f>
        <v>0</v>
      </c>
      <c r="Q131" s="203">
        <v>1E-3</v>
      </c>
      <c r="R131" s="203">
        <f>Q131*H131</f>
        <v>9.0248000000000009E-2</v>
      </c>
      <c r="S131" s="203">
        <v>0</v>
      </c>
      <c r="T131" s="204">
        <f>S131*H131</f>
        <v>0</v>
      </c>
      <c r="AR131" s="23" t="s">
        <v>183</v>
      </c>
      <c r="AT131" s="23" t="s">
        <v>192</v>
      </c>
      <c r="AU131" s="23" t="s">
        <v>170</v>
      </c>
      <c r="AY131" s="23" t="s">
        <v>160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3" t="s">
        <v>80</v>
      </c>
      <c r="BK131" s="205">
        <f>ROUND(I131*H131,2)</f>
        <v>0</v>
      </c>
      <c r="BL131" s="23" t="s">
        <v>169</v>
      </c>
      <c r="BM131" s="23" t="s">
        <v>718</v>
      </c>
    </row>
    <row r="132" spans="2:65" s="11" customFormat="1">
      <c r="B132" s="209"/>
      <c r="C132" s="210"/>
      <c r="D132" s="206" t="s">
        <v>173</v>
      </c>
      <c r="E132" s="211" t="s">
        <v>21</v>
      </c>
      <c r="F132" s="212" t="s">
        <v>719</v>
      </c>
      <c r="G132" s="210"/>
      <c r="H132" s="213">
        <v>90.248000000000005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173</v>
      </c>
      <c r="AU132" s="219" t="s">
        <v>170</v>
      </c>
      <c r="AV132" s="11" t="s">
        <v>82</v>
      </c>
      <c r="AW132" s="11" t="s">
        <v>35</v>
      </c>
      <c r="AX132" s="11" t="s">
        <v>72</v>
      </c>
      <c r="AY132" s="219" t="s">
        <v>160</v>
      </c>
    </row>
    <row r="133" spans="2:65" s="10" customFormat="1" ht="29.85" customHeight="1">
      <c r="B133" s="175"/>
      <c r="C133" s="176"/>
      <c r="D133" s="191" t="s">
        <v>71</v>
      </c>
      <c r="E133" s="192" t="s">
        <v>169</v>
      </c>
      <c r="F133" s="192" t="s">
        <v>264</v>
      </c>
      <c r="G133" s="176"/>
      <c r="H133" s="176"/>
      <c r="I133" s="179"/>
      <c r="J133" s="193">
        <f>BK133</f>
        <v>0</v>
      </c>
      <c r="K133" s="176"/>
      <c r="L133" s="181"/>
      <c r="M133" s="182"/>
      <c r="N133" s="183"/>
      <c r="O133" s="183"/>
      <c r="P133" s="184">
        <f>P134</f>
        <v>0</v>
      </c>
      <c r="Q133" s="183"/>
      <c r="R133" s="184">
        <f>R134</f>
        <v>557.39899600000001</v>
      </c>
      <c r="S133" s="183"/>
      <c r="T133" s="185">
        <f>T134</f>
        <v>0</v>
      </c>
      <c r="AR133" s="186" t="s">
        <v>80</v>
      </c>
      <c r="AT133" s="187" t="s">
        <v>71</v>
      </c>
      <c r="AU133" s="187" t="s">
        <v>80</v>
      </c>
      <c r="AY133" s="186" t="s">
        <v>160</v>
      </c>
      <c r="BK133" s="188">
        <f>BK134</f>
        <v>0</v>
      </c>
    </row>
    <row r="134" spans="2:65" s="1" customFormat="1" ht="16.5" customHeight="1">
      <c r="B134" s="40"/>
      <c r="C134" s="194" t="s">
        <v>184</v>
      </c>
      <c r="D134" s="194" t="s">
        <v>164</v>
      </c>
      <c r="E134" s="195" t="s">
        <v>265</v>
      </c>
      <c r="F134" s="196" t="s">
        <v>266</v>
      </c>
      <c r="G134" s="197" t="s">
        <v>167</v>
      </c>
      <c r="H134" s="198">
        <v>294.8</v>
      </c>
      <c r="I134" s="199"/>
      <c r="J134" s="200">
        <f>ROUND(I134*H134,2)</f>
        <v>0</v>
      </c>
      <c r="K134" s="196" t="s">
        <v>168</v>
      </c>
      <c r="L134" s="60"/>
      <c r="M134" s="201" t="s">
        <v>21</v>
      </c>
      <c r="N134" s="202" t="s">
        <v>43</v>
      </c>
      <c r="O134" s="41"/>
      <c r="P134" s="203">
        <f>O134*H134</f>
        <v>0</v>
      </c>
      <c r="Q134" s="203">
        <v>1.8907700000000001</v>
      </c>
      <c r="R134" s="203">
        <f>Q134*H134</f>
        <v>557.39899600000001</v>
      </c>
      <c r="S134" s="203">
        <v>0</v>
      </c>
      <c r="T134" s="204">
        <f>S134*H134</f>
        <v>0</v>
      </c>
      <c r="AR134" s="23" t="s">
        <v>169</v>
      </c>
      <c r="AT134" s="23" t="s">
        <v>164</v>
      </c>
      <c r="AU134" s="23" t="s">
        <v>82</v>
      </c>
      <c r="AY134" s="23" t="s">
        <v>160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3" t="s">
        <v>80</v>
      </c>
      <c r="BK134" s="205">
        <f>ROUND(I134*H134,2)</f>
        <v>0</v>
      </c>
      <c r="BL134" s="23" t="s">
        <v>169</v>
      </c>
      <c r="BM134" s="23" t="s">
        <v>225</v>
      </c>
    </row>
    <row r="135" spans="2:65" s="10" customFormat="1" ht="29.85" customHeight="1">
      <c r="B135" s="175"/>
      <c r="C135" s="176"/>
      <c r="D135" s="191" t="s">
        <v>71</v>
      </c>
      <c r="E135" s="192" t="s">
        <v>186</v>
      </c>
      <c r="F135" s="192" t="s">
        <v>268</v>
      </c>
      <c r="G135" s="176"/>
      <c r="H135" s="176"/>
      <c r="I135" s="179"/>
      <c r="J135" s="193">
        <f>BK135</f>
        <v>0</v>
      </c>
      <c r="K135" s="176"/>
      <c r="L135" s="181"/>
      <c r="M135" s="182"/>
      <c r="N135" s="183"/>
      <c r="O135" s="183"/>
      <c r="P135" s="184">
        <f>SUM(P136:P138)</f>
        <v>0</v>
      </c>
      <c r="Q135" s="183"/>
      <c r="R135" s="184">
        <f>SUM(R136:R138)</f>
        <v>335.07</v>
      </c>
      <c r="S135" s="183"/>
      <c r="T135" s="185">
        <f>SUM(T136:T138)</f>
        <v>0</v>
      </c>
      <c r="AR135" s="186" t="s">
        <v>80</v>
      </c>
      <c r="AT135" s="187" t="s">
        <v>71</v>
      </c>
      <c r="AU135" s="187" t="s">
        <v>80</v>
      </c>
      <c r="AY135" s="186" t="s">
        <v>160</v>
      </c>
      <c r="BK135" s="188">
        <f>SUM(BK136:BK138)</f>
        <v>0</v>
      </c>
    </row>
    <row r="136" spans="2:65" s="1" customFormat="1" ht="25.5" customHeight="1">
      <c r="B136" s="40"/>
      <c r="C136" s="194" t="s">
        <v>10</v>
      </c>
      <c r="D136" s="194" t="s">
        <v>164</v>
      </c>
      <c r="E136" s="195" t="s">
        <v>270</v>
      </c>
      <c r="F136" s="196" t="s">
        <v>271</v>
      </c>
      <c r="G136" s="197" t="s">
        <v>248</v>
      </c>
      <c r="H136" s="198">
        <v>600</v>
      </c>
      <c r="I136" s="199"/>
      <c r="J136" s="200">
        <f>ROUND(I136*H136,2)</f>
        <v>0</v>
      </c>
      <c r="K136" s="196" t="s">
        <v>168</v>
      </c>
      <c r="L136" s="60"/>
      <c r="M136" s="201" t="s">
        <v>21</v>
      </c>
      <c r="N136" s="202" t="s">
        <v>43</v>
      </c>
      <c r="O136" s="41"/>
      <c r="P136" s="203">
        <f>O136*H136</f>
        <v>0</v>
      </c>
      <c r="Q136" s="203">
        <v>0.26244000000000001</v>
      </c>
      <c r="R136" s="203">
        <f>Q136*H136</f>
        <v>157.464</v>
      </c>
      <c r="S136" s="203">
        <v>0</v>
      </c>
      <c r="T136" s="204">
        <f>S136*H136</f>
        <v>0</v>
      </c>
      <c r="AR136" s="23" t="s">
        <v>169</v>
      </c>
      <c r="AT136" s="23" t="s">
        <v>164</v>
      </c>
      <c r="AU136" s="23" t="s">
        <v>82</v>
      </c>
      <c r="AY136" s="23" t="s">
        <v>160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3" t="s">
        <v>80</v>
      </c>
      <c r="BK136" s="205">
        <f>ROUND(I136*H136,2)</f>
        <v>0</v>
      </c>
      <c r="BL136" s="23" t="s">
        <v>169</v>
      </c>
      <c r="BM136" s="23" t="s">
        <v>720</v>
      </c>
    </row>
    <row r="137" spans="2:65" s="1" customFormat="1" ht="25.5" customHeight="1">
      <c r="B137" s="40"/>
      <c r="C137" s="194" t="s">
        <v>196</v>
      </c>
      <c r="D137" s="194" t="s">
        <v>164</v>
      </c>
      <c r="E137" s="195" t="s">
        <v>274</v>
      </c>
      <c r="F137" s="196" t="s">
        <v>275</v>
      </c>
      <c r="G137" s="197" t="s">
        <v>248</v>
      </c>
      <c r="H137" s="198">
        <v>600</v>
      </c>
      <c r="I137" s="199"/>
      <c r="J137" s="200">
        <f>ROUND(I137*H137,2)</f>
        <v>0</v>
      </c>
      <c r="K137" s="196" t="s">
        <v>168</v>
      </c>
      <c r="L137" s="60"/>
      <c r="M137" s="201" t="s">
        <v>21</v>
      </c>
      <c r="N137" s="202" t="s">
        <v>43</v>
      </c>
      <c r="O137" s="41"/>
      <c r="P137" s="203">
        <f>O137*H137</f>
        <v>0</v>
      </c>
      <c r="Q137" s="203">
        <v>0.13980999999999999</v>
      </c>
      <c r="R137" s="203">
        <f>Q137*H137</f>
        <v>83.885999999999996</v>
      </c>
      <c r="S137" s="203">
        <v>0</v>
      </c>
      <c r="T137" s="204">
        <f>S137*H137</f>
        <v>0</v>
      </c>
      <c r="AR137" s="23" t="s">
        <v>169</v>
      </c>
      <c r="AT137" s="23" t="s">
        <v>164</v>
      </c>
      <c r="AU137" s="23" t="s">
        <v>82</v>
      </c>
      <c r="AY137" s="23" t="s">
        <v>160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3" t="s">
        <v>80</v>
      </c>
      <c r="BK137" s="205">
        <f>ROUND(I137*H137,2)</f>
        <v>0</v>
      </c>
      <c r="BL137" s="23" t="s">
        <v>169</v>
      </c>
      <c r="BM137" s="23" t="s">
        <v>721</v>
      </c>
    </row>
    <row r="138" spans="2:65" s="1" customFormat="1" ht="25.5" customHeight="1">
      <c r="B138" s="40"/>
      <c r="C138" s="194" t="s">
        <v>231</v>
      </c>
      <c r="D138" s="194" t="s">
        <v>164</v>
      </c>
      <c r="E138" s="195" t="s">
        <v>278</v>
      </c>
      <c r="F138" s="196" t="s">
        <v>279</v>
      </c>
      <c r="G138" s="197" t="s">
        <v>248</v>
      </c>
      <c r="H138" s="198">
        <v>600</v>
      </c>
      <c r="I138" s="199"/>
      <c r="J138" s="200">
        <f>ROUND(I138*H138,2)</f>
        <v>0</v>
      </c>
      <c r="K138" s="196" t="s">
        <v>168</v>
      </c>
      <c r="L138" s="60"/>
      <c r="M138" s="201" t="s">
        <v>21</v>
      </c>
      <c r="N138" s="202" t="s">
        <v>43</v>
      </c>
      <c r="O138" s="41"/>
      <c r="P138" s="203">
        <f>O138*H138</f>
        <v>0</v>
      </c>
      <c r="Q138" s="203">
        <v>0.15620000000000001</v>
      </c>
      <c r="R138" s="203">
        <f>Q138*H138</f>
        <v>93.72</v>
      </c>
      <c r="S138" s="203">
        <v>0</v>
      </c>
      <c r="T138" s="204">
        <f>S138*H138</f>
        <v>0</v>
      </c>
      <c r="AR138" s="23" t="s">
        <v>169</v>
      </c>
      <c r="AT138" s="23" t="s">
        <v>164</v>
      </c>
      <c r="AU138" s="23" t="s">
        <v>82</v>
      </c>
      <c r="AY138" s="23" t="s">
        <v>160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3" t="s">
        <v>80</v>
      </c>
      <c r="BK138" s="205">
        <f>ROUND(I138*H138,2)</f>
        <v>0</v>
      </c>
      <c r="BL138" s="23" t="s">
        <v>169</v>
      </c>
      <c r="BM138" s="23" t="s">
        <v>722</v>
      </c>
    </row>
    <row r="139" spans="2:65" s="10" customFormat="1" ht="29.85" customHeight="1">
      <c r="B139" s="175"/>
      <c r="C139" s="176"/>
      <c r="D139" s="177" t="s">
        <v>71</v>
      </c>
      <c r="E139" s="189" t="s">
        <v>210</v>
      </c>
      <c r="F139" s="189" t="s">
        <v>322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P140+P150+P160+P169+P198</f>
        <v>0</v>
      </c>
      <c r="Q139" s="183"/>
      <c r="R139" s="184">
        <f>R140+R150+R160+R169+R198</f>
        <v>0.30700460000000002</v>
      </c>
      <c r="S139" s="183"/>
      <c r="T139" s="185">
        <f>T140+T150+T160+T169+T198</f>
        <v>252.20311340000001</v>
      </c>
      <c r="AR139" s="186" t="s">
        <v>80</v>
      </c>
      <c r="AT139" s="187" t="s">
        <v>71</v>
      </c>
      <c r="AU139" s="187" t="s">
        <v>80</v>
      </c>
      <c r="AY139" s="186" t="s">
        <v>160</v>
      </c>
      <c r="BK139" s="188">
        <f>BK140+BK150+BK160+BK169+BK198</f>
        <v>0</v>
      </c>
    </row>
    <row r="140" spans="2:65" s="10" customFormat="1" ht="14.85" customHeight="1">
      <c r="B140" s="175"/>
      <c r="C140" s="176"/>
      <c r="D140" s="191" t="s">
        <v>71</v>
      </c>
      <c r="E140" s="192" t="s">
        <v>342</v>
      </c>
      <c r="F140" s="192" t="s">
        <v>343</v>
      </c>
      <c r="G140" s="176"/>
      <c r="H140" s="176"/>
      <c r="I140" s="179"/>
      <c r="J140" s="193">
        <f>BK140</f>
        <v>0</v>
      </c>
      <c r="K140" s="176"/>
      <c r="L140" s="181"/>
      <c r="M140" s="182"/>
      <c r="N140" s="183"/>
      <c r="O140" s="183"/>
      <c r="P140" s="184">
        <f>SUM(P141:P149)</f>
        <v>0</v>
      </c>
      <c r="Q140" s="183"/>
      <c r="R140" s="184">
        <f>SUM(R141:R149)</f>
        <v>1.9740000000000001E-3</v>
      </c>
      <c r="S140" s="183"/>
      <c r="T140" s="185">
        <f>SUM(T141:T149)</f>
        <v>132</v>
      </c>
      <c r="AR140" s="186" t="s">
        <v>80</v>
      </c>
      <c r="AT140" s="187" t="s">
        <v>71</v>
      </c>
      <c r="AU140" s="187" t="s">
        <v>82</v>
      </c>
      <c r="AY140" s="186" t="s">
        <v>160</v>
      </c>
      <c r="BK140" s="188">
        <f>SUM(BK141:BK149)</f>
        <v>0</v>
      </c>
    </row>
    <row r="141" spans="2:65" s="1" customFormat="1" ht="16.5" customHeight="1">
      <c r="B141" s="40"/>
      <c r="C141" s="194" t="s">
        <v>221</v>
      </c>
      <c r="D141" s="194" t="s">
        <v>164</v>
      </c>
      <c r="E141" s="195" t="s">
        <v>345</v>
      </c>
      <c r="F141" s="196" t="s">
        <v>346</v>
      </c>
      <c r="G141" s="197" t="s">
        <v>248</v>
      </c>
      <c r="H141" s="198">
        <v>600</v>
      </c>
      <c r="I141" s="199"/>
      <c r="J141" s="200">
        <f>ROUND(I141*H141,2)</f>
        <v>0</v>
      </c>
      <c r="K141" s="196" t="s">
        <v>168</v>
      </c>
      <c r="L141" s="60"/>
      <c r="M141" s="201" t="s">
        <v>21</v>
      </c>
      <c r="N141" s="202" t="s">
        <v>43</v>
      </c>
      <c r="O141" s="41"/>
      <c r="P141" s="203">
        <f>O141*H141</f>
        <v>0</v>
      </c>
      <c r="Q141" s="203">
        <v>0</v>
      </c>
      <c r="R141" s="203">
        <f>Q141*H141</f>
        <v>0</v>
      </c>
      <c r="S141" s="203">
        <v>0.22</v>
      </c>
      <c r="T141" s="204">
        <f>S141*H141</f>
        <v>132</v>
      </c>
      <c r="AR141" s="23" t="s">
        <v>169</v>
      </c>
      <c r="AT141" s="23" t="s">
        <v>164</v>
      </c>
      <c r="AU141" s="23" t="s">
        <v>170</v>
      </c>
      <c r="AY141" s="23" t="s">
        <v>160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3" t="s">
        <v>80</v>
      </c>
      <c r="BK141" s="205">
        <f>ROUND(I141*H141,2)</f>
        <v>0</v>
      </c>
      <c r="BL141" s="23" t="s">
        <v>169</v>
      </c>
      <c r="BM141" s="23" t="s">
        <v>291</v>
      </c>
    </row>
    <row r="142" spans="2:65" s="1" customFormat="1" ht="16.5" customHeight="1">
      <c r="B142" s="40"/>
      <c r="C142" s="194" t="s">
        <v>253</v>
      </c>
      <c r="D142" s="194" t="s">
        <v>164</v>
      </c>
      <c r="E142" s="195" t="s">
        <v>349</v>
      </c>
      <c r="F142" s="196" t="s">
        <v>350</v>
      </c>
      <c r="G142" s="197" t="s">
        <v>189</v>
      </c>
      <c r="H142" s="198">
        <v>1200</v>
      </c>
      <c r="I142" s="199"/>
      <c r="J142" s="200">
        <f>ROUND(I142*H142,2)</f>
        <v>0</v>
      </c>
      <c r="K142" s="196" t="s">
        <v>168</v>
      </c>
      <c r="L142" s="60"/>
      <c r="M142" s="201" t="s">
        <v>21</v>
      </c>
      <c r="N142" s="202" t="s">
        <v>43</v>
      </c>
      <c r="O142" s="41"/>
      <c r="P142" s="203">
        <f>O142*H142</f>
        <v>0</v>
      </c>
      <c r="Q142" s="203">
        <v>1.6449999999999999E-6</v>
      </c>
      <c r="R142" s="203">
        <f>Q142*H142</f>
        <v>1.9740000000000001E-3</v>
      </c>
      <c r="S142" s="203">
        <v>0</v>
      </c>
      <c r="T142" s="204">
        <f>S142*H142</f>
        <v>0</v>
      </c>
      <c r="AR142" s="23" t="s">
        <v>169</v>
      </c>
      <c r="AT142" s="23" t="s">
        <v>164</v>
      </c>
      <c r="AU142" s="23" t="s">
        <v>170</v>
      </c>
      <c r="AY142" s="23" t="s">
        <v>160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3" t="s">
        <v>80</v>
      </c>
      <c r="BK142" s="205">
        <f>ROUND(I142*H142,2)</f>
        <v>0</v>
      </c>
      <c r="BL142" s="23" t="s">
        <v>169</v>
      </c>
      <c r="BM142" s="23" t="s">
        <v>376</v>
      </c>
    </row>
    <row r="143" spans="2:65" s="11" customFormat="1">
      <c r="B143" s="209"/>
      <c r="C143" s="210"/>
      <c r="D143" s="206" t="s">
        <v>173</v>
      </c>
      <c r="E143" s="211" t="s">
        <v>21</v>
      </c>
      <c r="F143" s="212" t="s">
        <v>723</v>
      </c>
      <c r="G143" s="210"/>
      <c r="H143" s="213">
        <v>1200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173</v>
      </c>
      <c r="AU143" s="219" t="s">
        <v>170</v>
      </c>
      <c r="AV143" s="11" t="s">
        <v>82</v>
      </c>
      <c r="AW143" s="11" t="s">
        <v>35</v>
      </c>
      <c r="AX143" s="11" t="s">
        <v>72</v>
      </c>
      <c r="AY143" s="219" t="s">
        <v>160</v>
      </c>
    </row>
    <row r="144" spans="2:65" s="12" customFormat="1">
      <c r="B144" s="220"/>
      <c r="C144" s="221"/>
      <c r="D144" s="222" t="s">
        <v>173</v>
      </c>
      <c r="E144" s="223" t="s">
        <v>21</v>
      </c>
      <c r="F144" s="224" t="s">
        <v>175</v>
      </c>
      <c r="G144" s="221"/>
      <c r="H144" s="225">
        <v>1200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173</v>
      </c>
      <c r="AU144" s="231" t="s">
        <v>170</v>
      </c>
      <c r="AV144" s="12" t="s">
        <v>169</v>
      </c>
      <c r="AW144" s="12" t="s">
        <v>35</v>
      </c>
      <c r="AX144" s="12" t="s">
        <v>80</v>
      </c>
      <c r="AY144" s="231" t="s">
        <v>160</v>
      </c>
    </row>
    <row r="145" spans="2:65" s="1" customFormat="1" ht="25.5" customHeight="1">
      <c r="B145" s="40"/>
      <c r="C145" s="194" t="s">
        <v>225</v>
      </c>
      <c r="D145" s="194" t="s">
        <v>164</v>
      </c>
      <c r="E145" s="195" t="s">
        <v>354</v>
      </c>
      <c r="F145" s="196" t="s">
        <v>355</v>
      </c>
      <c r="G145" s="197" t="s">
        <v>228</v>
      </c>
      <c r="H145" s="198">
        <v>132</v>
      </c>
      <c r="I145" s="199"/>
      <c r="J145" s="200">
        <f>ROUND(I145*H145,2)</f>
        <v>0</v>
      </c>
      <c r="K145" s="196" t="s">
        <v>168</v>
      </c>
      <c r="L145" s="60"/>
      <c r="M145" s="201" t="s">
        <v>21</v>
      </c>
      <c r="N145" s="202" t="s">
        <v>43</v>
      </c>
      <c r="O145" s="41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AR145" s="23" t="s">
        <v>169</v>
      </c>
      <c r="AT145" s="23" t="s">
        <v>164</v>
      </c>
      <c r="AU145" s="23" t="s">
        <v>170</v>
      </c>
      <c r="AY145" s="23" t="s">
        <v>160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3" t="s">
        <v>80</v>
      </c>
      <c r="BK145" s="205">
        <f>ROUND(I145*H145,2)</f>
        <v>0</v>
      </c>
      <c r="BL145" s="23" t="s">
        <v>169</v>
      </c>
      <c r="BM145" s="23" t="s">
        <v>724</v>
      </c>
    </row>
    <row r="146" spans="2:65" s="1" customFormat="1" ht="25.5" customHeight="1">
      <c r="B146" s="40"/>
      <c r="C146" s="194" t="s">
        <v>9</v>
      </c>
      <c r="D146" s="194" t="s">
        <v>164</v>
      </c>
      <c r="E146" s="195" t="s">
        <v>357</v>
      </c>
      <c r="F146" s="196" t="s">
        <v>358</v>
      </c>
      <c r="G146" s="197" t="s">
        <v>228</v>
      </c>
      <c r="H146" s="198">
        <v>1188</v>
      </c>
      <c r="I146" s="199"/>
      <c r="J146" s="200">
        <f>ROUND(I146*H146,2)</f>
        <v>0</v>
      </c>
      <c r="K146" s="196" t="s">
        <v>168</v>
      </c>
      <c r="L146" s="60"/>
      <c r="M146" s="201" t="s">
        <v>21</v>
      </c>
      <c r="N146" s="202" t="s">
        <v>43</v>
      </c>
      <c r="O146" s="41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AR146" s="23" t="s">
        <v>169</v>
      </c>
      <c r="AT146" s="23" t="s">
        <v>164</v>
      </c>
      <c r="AU146" s="23" t="s">
        <v>170</v>
      </c>
      <c r="AY146" s="23" t="s">
        <v>160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23" t="s">
        <v>80</v>
      </c>
      <c r="BK146" s="205">
        <f>ROUND(I146*H146,2)</f>
        <v>0</v>
      </c>
      <c r="BL146" s="23" t="s">
        <v>169</v>
      </c>
      <c r="BM146" s="23" t="s">
        <v>725</v>
      </c>
    </row>
    <row r="147" spans="2:65" s="11" customFormat="1">
      <c r="B147" s="209"/>
      <c r="C147" s="210"/>
      <c r="D147" s="222" t="s">
        <v>173</v>
      </c>
      <c r="E147" s="210"/>
      <c r="F147" s="255" t="s">
        <v>726</v>
      </c>
      <c r="G147" s="210"/>
      <c r="H147" s="256">
        <v>1188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173</v>
      </c>
      <c r="AU147" s="219" t="s">
        <v>170</v>
      </c>
      <c r="AV147" s="11" t="s">
        <v>82</v>
      </c>
      <c r="AW147" s="11" t="s">
        <v>6</v>
      </c>
      <c r="AX147" s="11" t="s">
        <v>80</v>
      </c>
      <c r="AY147" s="219" t="s">
        <v>160</v>
      </c>
    </row>
    <row r="148" spans="2:65" s="1" customFormat="1" ht="16.5" customHeight="1">
      <c r="B148" s="40"/>
      <c r="C148" s="194" t="s">
        <v>269</v>
      </c>
      <c r="D148" s="194" t="s">
        <v>164</v>
      </c>
      <c r="E148" s="195" t="s">
        <v>362</v>
      </c>
      <c r="F148" s="196" t="s">
        <v>363</v>
      </c>
      <c r="G148" s="197" t="s">
        <v>228</v>
      </c>
      <c r="H148" s="198">
        <v>132</v>
      </c>
      <c r="I148" s="199"/>
      <c r="J148" s="200">
        <f>ROUND(I148*H148,2)</f>
        <v>0</v>
      </c>
      <c r="K148" s="196" t="s">
        <v>168</v>
      </c>
      <c r="L148" s="60"/>
      <c r="M148" s="201" t="s">
        <v>21</v>
      </c>
      <c r="N148" s="202" t="s">
        <v>43</v>
      </c>
      <c r="O148" s="41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AR148" s="23" t="s">
        <v>169</v>
      </c>
      <c r="AT148" s="23" t="s">
        <v>164</v>
      </c>
      <c r="AU148" s="23" t="s">
        <v>170</v>
      </c>
      <c r="AY148" s="23" t="s">
        <v>160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3" t="s">
        <v>80</v>
      </c>
      <c r="BK148" s="205">
        <f>ROUND(I148*H148,2)</f>
        <v>0</v>
      </c>
      <c r="BL148" s="23" t="s">
        <v>169</v>
      </c>
      <c r="BM148" s="23" t="s">
        <v>727</v>
      </c>
    </row>
    <row r="149" spans="2:65" s="1" customFormat="1" ht="25.5" customHeight="1">
      <c r="B149" s="40"/>
      <c r="C149" s="194" t="s">
        <v>273</v>
      </c>
      <c r="D149" s="194" t="s">
        <v>164</v>
      </c>
      <c r="E149" s="195" t="s">
        <v>365</v>
      </c>
      <c r="F149" s="196" t="s">
        <v>366</v>
      </c>
      <c r="G149" s="197" t="s">
        <v>228</v>
      </c>
      <c r="H149" s="198">
        <v>132</v>
      </c>
      <c r="I149" s="199"/>
      <c r="J149" s="200">
        <f>ROUND(I149*H149,2)</f>
        <v>0</v>
      </c>
      <c r="K149" s="196" t="s">
        <v>21</v>
      </c>
      <c r="L149" s="60"/>
      <c r="M149" s="201" t="s">
        <v>21</v>
      </c>
      <c r="N149" s="202" t="s">
        <v>43</v>
      </c>
      <c r="O149" s="41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AR149" s="23" t="s">
        <v>169</v>
      </c>
      <c r="AT149" s="23" t="s">
        <v>164</v>
      </c>
      <c r="AU149" s="23" t="s">
        <v>170</v>
      </c>
      <c r="AY149" s="23" t="s">
        <v>160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23" t="s">
        <v>80</v>
      </c>
      <c r="BK149" s="205">
        <f>ROUND(I149*H149,2)</f>
        <v>0</v>
      </c>
      <c r="BL149" s="23" t="s">
        <v>169</v>
      </c>
      <c r="BM149" s="23" t="s">
        <v>728</v>
      </c>
    </row>
    <row r="150" spans="2:65" s="10" customFormat="1" ht="22.35" customHeight="1">
      <c r="B150" s="175"/>
      <c r="C150" s="176"/>
      <c r="D150" s="191" t="s">
        <v>71</v>
      </c>
      <c r="E150" s="192" t="s">
        <v>323</v>
      </c>
      <c r="F150" s="192" t="s">
        <v>324</v>
      </c>
      <c r="G150" s="176"/>
      <c r="H150" s="176"/>
      <c r="I150" s="179"/>
      <c r="J150" s="193">
        <f>BK150</f>
        <v>0</v>
      </c>
      <c r="K150" s="176"/>
      <c r="L150" s="181"/>
      <c r="M150" s="182"/>
      <c r="N150" s="183"/>
      <c r="O150" s="183"/>
      <c r="P150" s="184">
        <f>SUM(P151:P159)</f>
        <v>0</v>
      </c>
      <c r="Q150" s="183"/>
      <c r="R150" s="184">
        <f>SUM(R151:R159)</f>
        <v>2.32E-3</v>
      </c>
      <c r="S150" s="183"/>
      <c r="T150" s="185">
        <f>SUM(T151:T159)</f>
        <v>0</v>
      </c>
      <c r="AR150" s="186" t="s">
        <v>80</v>
      </c>
      <c r="AT150" s="187" t="s">
        <v>71</v>
      </c>
      <c r="AU150" s="187" t="s">
        <v>82</v>
      </c>
      <c r="AY150" s="186" t="s">
        <v>160</v>
      </c>
      <c r="BK150" s="188">
        <f>SUM(BK151:BK159)</f>
        <v>0</v>
      </c>
    </row>
    <row r="151" spans="2:65" s="1" customFormat="1" ht="16.5" customHeight="1">
      <c r="B151" s="40"/>
      <c r="C151" s="194" t="s">
        <v>277</v>
      </c>
      <c r="D151" s="194" t="s">
        <v>164</v>
      </c>
      <c r="E151" s="195" t="s">
        <v>326</v>
      </c>
      <c r="F151" s="196" t="s">
        <v>327</v>
      </c>
      <c r="G151" s="197" t="s">
        <v>262</v>
      </c>
      <c r="H151" s="198">
        <v>16</v>
      </c>
      <c r="I151" s="199"/>
      <c r="J151" s="200">
        <f>ROUND(I151*H151,2)</f>
        <v>0</v>
      </c>
      <c r="K151" s="196" t="s">
        <v>168</v>
      </c>
      <c r="L151" s="60"/>
      <c r="M151" s="201" t="s">
        <v>21</v>
      </c>
      <c r="N151" s="202" t="s">
        <v>43</v>
      </c>
      <c r="O151" s="41"/>
      <c r="P151" s="203">
        <f>O151*H151</f>
        <v>0</v>
      </c>
      <c r="Q151" s="203">
        <v>8.0000000000000007E-5</v>
      </c>
      <c r="R151" s="203">
        <f>Q151*H151</f>
        <v>1.2800000000000001E-3</v>
      </c>
      <c r="S151" s="203">
        <v>0</v>
      </c>
      <c r="T151" s="204">
        <f>S151*H151</f>
        <v>0</v>
      </c>
      <c r="AR151" s="23" t="s">
        <v>169</v>
      </c>
      <c r="AT151" s="23" t="s">
        <v>164</v>
      </c>
      <c r="AU151" s="23" t="s">
        <v>170</v>
      </c>
      <c r="AY151" s="23" t="s">
        <v>160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3" t="s">
        <v>80</v>
      </c>
      <c r="BK151" s="205">
        <f>ROUND(I151*H151,2)</f>
        <v>0</v>
      </c>
      <c r="BL151" s="23" t="s">
        <v>169</v>
      </c>
      <c r="BM151" s="23" t="s">
        <v>190</v>
      </c>
    </row>
    <row r="152" spans="2:65" s="11" customFormat="1">
      <c r="B152" s="209"/>
      <c r="C152" s="210"/>
      <c r="D152" s="206" t="s">
        <v>173</v>
      </c>
      <c r="E152" s="211" t="s">
        <v>21</v>
      </c>
      <c r="F152" s="212" t="s">
        <v>729</v>
      </c>
      <c r="G152" s="210"/>
      <c r="H152" s="213">
        <v>16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173</v>
      </c>
      <c r="AU152" s="219" t="s">
        <v>170</v>
      </c>
      <c r="AV152" s="11" t="s">
        <v>82</v>
      </c>
      <c r="AW152" s="11" t="s">
        <v>35</v>
      </c>
      <c r="AX152" s="11" t="s">
        <v>72</v>
      </c>
      <c r="AY152" s="219" t="s">
        <v>160</v>
      </c>
    </row>
    <row r="153" spans="2:65" s="12" customFormat="1">
      <c r="B153" s="220"/>
      <c r="C153" s="221"/>
      <c r="D153" s="222" t="s">
        <v>173</v>
      </c>
      <c r="E153" s="223" t="s">
        <v>21</v>
      </c>
      <c r="F153" s="224" t="s">
        <v>175</v>
      </c>
      <c r="G153" s="221"/>
      <c r="H153" s="225">
        <v>16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173</v>
      </c>
      <c r="AU153" s="231" t="s">
        <v>170</v>
      </c>
      <c r="AV153" s="12" t="s">
        <v>169</v>
      </c>
      <c r="AW153" s="12" t="s">
        <v>35</v>
      </c>
      <c r="AX153" s="12" t="s">
        <v>80</v>
      </c>
      <c r="AY153" s="231" t="s">
        <v>160</v>
      </c>
    </row>
    <row r="154" spans="2:65" s="1" customFormat="1" ht="16.5" customHeight="1">
      <c r="B154" s="40"/>
      <c r="C154" s="233" t="s">
        <v>281</v>
      </c>
      <c r="D154" s="233" t="s">
        <v>192</v>
      </c>
      <c r="E154" s="234" t="s">
        <v>730</v>
      </c>
      <c r="F154" s="235" t="s">
        <v>731</v>
      </c>
      <c r="G154" s="236" t="s">
        <v>290</v>
      </c>
      <c r="H154" s="237">
        <v>1</v>
      </c>
      <c r="I154" s="238"/>
      <c r="J154" s="239">
        <f>ROUND(I154*H154,2)</f>
        <v>0</v>
      </c>
      <c r="K154" s="235" t="s">
        <v>21</v>
      </c>
      <c r="L154" s="240"/>
      <c r="M154" s="241" t="s">
        <v>21</v>
      </c>
      <c r="N154" s="242" t="s">
        <v>43</v>
      </c>
      <c r="O154" s="41"/>
      <c r="P154" s="203">
        <f>O154*H154</f>
        <v>0</v>
      </c>
      <c r="Q154" s="203">
        <v>5.0000000000000002E-5</v>
      </c>
      <c r="R154" s="203">
        <f>Q154*H154</f>
        <v>5.0000000000000002E-5</v>
      </c>
      <c r="S154" s="203">
        <v>0</v>
      </c>
      <c r="T154" s="204">
        <f>S154*H154</f>
        <v>0</v>
      </c>
      <c r="AR154" s="23" t="s">
        <v>183</v>
      </c>
      <c r="AT154" s="23" t="s">
        <v>192</v>
      </c>
      <c r="AU154" s="23" t="s">
        <v>170</v>
      </c>
      <c r="AY154" s="23" t="s">
        <v>160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23" t="s">
        <v>80</v>
      </c>
      <c r="BK154" s="205">
        <f>ROUND(I154*H154,2)</f>
        <v>0</v>
      </c>
      <c r="BL154" s="23" t="s">
        <v>169</v>
      </c>
      <c r="BM154" s="23" t="s">
        <v>195</v>
      </c>
    </row>
    <row r="155" spans="2:65" s="1" customFormat="1" ht="24">
      <c r="B155" s="40"/>
      <c r="C155" s="62"/>
      <c r="D155" s="222" t="s">
        <v>171</v>
      </c>
      <c r="E155" s="62"/>
      <c r="F155" s="232" t="s">
        <v>333</v>
      </c>
      <c r="G155" s="62"/>
      <c r="H155" s="62"/>
      <c r="I155" s="162"/>
      <c r="J155" s="62"/>
      <c r="K155" s="62"/>
      <c r="L155" s="60"/>
      <c r="M155" s="208"/>
      <c r="N155" s="41"/>
      <c r="O155" s="41"/>
      <c r="P155" s="41"/>
      <c r="Q155" s="41"/>
      <c r="R155" s="41"/>
      <c r="S155" s="41"/>
      <c r="T155" s="77"/>
      <c r="AT155" s="23" t="s">
        <v>171</v>
      </c>
      <c r="AU155" s="23" t="s">
        <v>170</v>
      </c>
    </row>
    <row r="156" spans="2:65" s="1" customFormat="1" ht="16.5" customHeight="1">
      <c r="B156" s="40"/>
      <c r="C156" s="233" t="s">
        <v>287</v>
      </c>
      <c r="D156" s="233" t="s">
        <v>192</v>
      </c>
      <c r="E156" s="234" t="s">
        <v>732</v>
      </c>
      <c r="F156" s="235" t="s">
        <v>733</v>
      </c>
      <c r="G156" s="236" t="s">
        <v>290</v>
      </c>
      <c r="H156" s="237">
        <v>14</v>
      </c>
      <c r="I156" s="238"/>
      <c r="J156" s="239">
        <f>ROUND(I156*H156,2)</f>
        <v>0</v>
      </c>
      <c r="K156" s="235" t="s">
        <v>21</v>
      </c>
      <c r="L156" s="240"/>
      <c r="M156" s="241" t="s">
        <v>21</v>
      </c>
      <c r="N156" s="242" t="s">
        <v>43</v>
      </c>
      <c r="O156" s="41"/>
      <c r="P156" s="203">
        <f>O156*H156</f>
        <v>0</v>
      </c>
      <c r="Q156" s="203">
        <v>6.9999999999999994E-5</v>
      </c>
      <c r="R156" s="203">
        <f>Q156*H156</f>
        <v>9.7999999999999997E-4</v>
      </c>
      <c r="S156" s="203">
        <v>0</v>
      </c>
      <c r="T156" s="204">
        <f>S156*H156</f>
        <v>0</v>
      </c>
      <c r="AR156" s="23" t="s">
        <v>183</v>
      </c>
      <c r="AT156" s="23" t="s">
        <v>192</v>
      </c>
      <c r="AU156" s="23" t="s">
        <v>170</v>
      </c>
      <c r="AY156" s="23" t="s">
        <v>160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23" t="s">
        <v>80</v>
      </c>
      <c r="BK156" s="205">
        <f>ROUND(I156*H156,2)</f>
        <v>0</v>
      </c>
      <c r="BL156" s="23" t="s">
        <v>169</v>
      </c>
      <c r="BM156" s="23" t="s">
        <v>263</v>
      </c>
    </row>
    <row r="157" spans="2:65" s="1" customFormat="1" ht="24">
      <c r="B157" s="40"/>
      <c r="C157" s="62"/>
      <c r="D157" s="222" t="s">
        <v>171</v>
      </c>
      <c r="E157" s="62"/>
      <c r="F157" s="232" t="s">
        <v>333</v>
      </c>
      <c r="G157" s="62"/>
      <c r="H157" s="62"/>
      <c r="I157" s="162"/>
      <c r="J157" s="62"/>
      <c r="K157" s="62"/>
      <c r="L157" s="60"/>
      <c r="M157" s="208"/>
      <c r="N157" s="41"/>
      <c r="O157" s="41"/>
      <c r="P157" s="41"/>
      <c r="Q157" s="41"/>
      <c r="R157" s="41"/>
      <c r="S157" s="41"/>
      <c r="T157" s="77"/>
      <c r="AT157" s="23" t="s">
        <v>171</v>
      </c>
      <c r="AU157" s="23" t="s">
        <v>170</v>
      </c>
    </row>
    <row r="158" spans="2:65" s="1" customFormat="1" ht="16.5" customHeight="1">
      <c r="B158" s="40"/>
      <c r="C158" s="233" t="s">
        <v>293</v>
      </c>
      <c r="D158" s="233" t="s">
        <v>192</v>
      </c>
      <c r="E158" s="234" t="s">
        <v>734</v>
      </c>
      <c r="F158" s="235" t="s">
        <v>735</v>
      </c>
      <c r="G158" s="236" t="s">
        <v>290</v>
      </c>
      <c r="H158" s="237">
        <v>1</v>
      </c>
      <c r="I158" s="238"/>
      <c r="J158" s="239">
        <f>ROUND(I158*H158,2)</f>
        <v>0</v>
      </c>
      <c r="K158" s="235" t="s">
        <v>21</v>
      </c>
      <c r="L158" s="240"/>
      <c r="M158" s="241" t="s">
        <v>21</v>
      </c>
      <c r="N158" s="242" t="s">
        <v>43</v>
      </c>
      <c r="O158" s="41"/>
      <c r="P158" s="203">
        <f>O158*H158</f>
        <v>0</v>
      </c>
      <c r="Q158" s="203">
        <v>1.0000000000000001E-5</v>
      </c>
      <c r="R158" s="203">
        <f>Q158*H158</f>
        <v>1.0000000000000001E-5</v>
      </c>
      <c r="S158" s="203">
        <v>0</v>
      </c>
      <c r="T158" s="204">
        <f>S158*H158</f>
        <v>0</v>
      </c>
      <c r="AR158" s="23" t="s">
        <v>183</v>
      </c>
      <c r="AT158" s="23" t="s">
        <v>192</v>
      </c>
      <c r="AU158" s="23" t="s">
        <v>170</v>
      </c>
      <c r="AY158" s="23" t="s">
        <v>160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23" t="s">
        <v>80</v>
      </c>
      <c r="BK158" s="205">
        <f>ROUND(I158*H158,2)</f>
        <v>0</v>
      </c>
      <c r="BL158" s="23" t="s">
        <v>169</v>
      </c>
      <c r="BM158" s="23" t="s">
        <v>267</v>
      </c>
    </row>
    <row r="159" spans="2:65" s="1" customFormat="1" ht="24">
      <c r="B159" s="40"/>
      <c r="C159" s="62"/>
      <c r="D159" s="206" t="s">
        <v>171</v>
      </c>
      <c r="E159" s="62"/>
      <c r="F159" s="207" t="s">
        <v>333</v>
      </c>
      <c r="G159" s="62"/>
      <c r="H159" s="62"/>
      <c r="I159" s="162"/>
      <c r="J159" s="62"/>
      <c r="K159" s="62"/>
      <c r="L159" s="60"/>
      <c r="M159" s="208"/>
      <c r="N159" s="41"/>
      <c r="O159" s="41"/>
      <c r="P159" s="41"/>
      <c r="Q159" s="41"/>
      <c r="R159" s="41"/>
      <c r="S159" s="41"/>
      <c r="T159" s="77"/>
      <c r="AT159" s="23" t="s">
        <v>171</v>
      </c>
      <c r="AU159" s="23" t="s">
        <v>170</v>
      </c>
    </row>
    <row r="160" spans="2:65" s="10" customFormat="1" ht="22.35" customHeight="1">
      <c r="B160" s="175"/>
      <c r="C160" s="176"/>
      <c r="D160" s="191" t="s">
        <v>71</v>
      </c>
      <c r="E160" s="192" t="s">
        <v>405</v>
      </c>
      <c r="F160" s="192" t="s">
        <v>369</v>
      </c>
      <c r="G160" s="176"/>
      <c r="H160" s="176"/>
      <c r="I160" s="179"/>
      <c r="J160" s="193">
        <f>BK160</f>
        <v>0</v>
      </c>
      <c r="K160" s="176"/>
      <c r="L160" s="181"/>
      <c r="M160" s="182"/>
      <c r="N160" s="183"/>
      <c r="O160" s="183"/>
      <c r="P160" s="184">
        <f>SUM(P161:P168)</f>
        <v>0</v>
      </c>
      <c r="Q160" s="183"/>
      <c r="R160" s="184">
        <f>SUM(R161:R168)</f>
        <v>0</v>
      </c>
      <c r="S160" s="183"/>
      <c r="T160" s="185">
        <f>SUM(T161:T168)</f>
        <v>3.8000000000000003</v>
      </c>
      <c r="AR160" s="186" t="s">
        <v>80</v>
      </c>
      <c r="AT160" s="187" t="s">
        <v>71</v>
      </c>
      <c r="AU160" s="187" t="s">
        <v>82</v>
      </c>
      <c r="AY160" s="186" t="s">
        <v>160</v>
      </c>
      <c r="BK160" s="188">
        <f>SUM(BK161:BK168)</f>
        <v>0</v>
      </c>
    </row>
    <row r="161" spans="2:65" s="1" customFormat="1" ht="16.5" customHeight="1">
      <c r="B161" s="40"/>
      <c r="C161" s="194" t="s">
        <v>190</v>
      </c>
      <c r="D161" s="194" t="s">
        <v>164</v>
      </c>
      <c r="E161" s="195" t="s">
        <v>736</v>
      </c>
      <c r="F161" s="196" t="s">
        <v>737</v>
      </c>
      <c r="G161" s="197" t="s">
        <v>256</v>
      </c>
      <c r="H161" s="198">
        <v>3800</v>
      </c>
      <c r="I161" s="199"/>
      <c r="J161" s="200">
        <f>ROUND(I161*H161,2)</f>
        <v>0</v>
      </c>
      <c r="K161" s="196" t="s">
        <v>168</v>
      </c>
      <c r="L161" s="60"/>
      <c r="M161" s="201" t="s">
        <v>21</v>
      </c>
      <c r="N161" s="202" t="s">
        <v>43</v>
      </c>
      <c r="O161" s="41"/>
      <c r="P161" s="203">
        <f>O161*H161</f>
        <v>0</v>
      </c>
      <c r="Q161" s="203">
        <v>0</v>
      </c>
      <c r="R161" s="203">
        <f>Q161*H161</f>
        <v>0</v>
      </c>
      <c r="S161" s="203">
        <v>1E-3</v>
      </c>
      <c r="T161" s="204">
        <f>S161*H161</f>
        <v>3.8000000000000003</v>
      </c>
      <c r="AR161" s="23" t="s">
        <v>169</v>
      </c>
      <c r="AT161" s="23" t="s">
        <v>164</v>
      </c>
      <c r="AU161" s="23" t="s">
        <v>170</v>
      </c>
      <c r="AY161" s="23" t="s">
        <v>160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3" t="s">
        <v>80</v>
      </c>
      <c r="BK161" s="205">
        <f>ROUND(I161*H161,2)</f>
        <v>0</v>
      </c>
      <c r="BL161" s="23" t="s">
        <v>169</v>
      </c>
      <c r="BM161" s="23" t="s">
        <v>314</v>
      </c>
    </row>
    <row r="162" spans="2:65" s="1" customFormat="1" ht="24">
      <c r="B162" s="40"/>
      <c r="C162" s="62"/>
      <c r="D162" s="206" t="s">
        <v>171</v>
      </c>
      <c r="E162" s="62"/>
      <c r="F162" s="207" t="s">
        <v>738</v>
      </c>
      <c r="G162" s="62"/>
      <c r="H162" s="62"/>
      <c r="I162" s="162"/>
      <c r="J162" s="62"/>
      <c r="K162" s="62"/>
      <c r="L162" s="60"/>
      <c r="M162" s="208"/>
      <c r="N162" s="41"/>
      <c r="O162" s="41"/>
      <c r="P162" s="41"/>
      <c r="Q162" s="41"/>
      <c r="R162" s="41"/>
      <c r="S162" s="41"/>
      <c r="T162" s="77"/>
      <c r="AT162" s="23" t="s">
        <v>171</v>
      </c>
      <c r="AU162" s="23" t="s">
        <v>170</v>
      </c>
    </row>
    <row r="163" spans="2:65" s="11" customFormat="1">
      <c r="B163" s="209"/>
      <c r="C163" s="210"/>
      <c r="D163" s="206" t="s">
        <v>173</v>
      </c>
      <c r="E163" s="211" t="s">
        <v>21</v>
      </c>
      <c r="F163" s="212" t="s">
        <v>739</v>
      </c>
      <c r="G163" s="210"/>
      <c r="H163" s="213">
        <v>3800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173</v>
      </c>
      <c r="AU163" s="219" t="s">
        <v>170</v>
      </c>
      <c r="AV163" s="11" t="s">
        <v>82</v>
      </c>
      <c r="AW163" s="11" t="s">
        <v>35</v>
      </c>
      <c r="AX163" s="11" t="s">
        <v>72</v>
      </c>
      <c r="AY163" s="219" t="s">
        <v>160</v>
      </c>
    </row>
    <row r="164" spans="2:65" s="12" customFormat="1">
      <c r="B164" s="220"/>
      <c r="C164" s="221"/>
      <c r="D164" s="222" t="s">
        <v>173</v>
      </c>
      <c r="E164" s="223" t="s">
        <v>21</v>
      </c>
      <c r="F164" s="224" t="s">
        <v>175</v>
      </c>
      <c r="G164" s="221"/>
      <c r="H164" s="225">
        <v>3800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173</v>
      </c>
      <c r="AU164" s="231" t="s">
        <v>170</v>
      </c>
      <c r="AV164" s="12" t="s">
        <v>169</v>
      </c>
      <c r="AW164" s="12" t="s">
        <v>35</v>
      </c>
      <c r="AX164" s="12" t="s">
        <v>80</v>
      </c>
      <c r="AY164" s="231" t="s">
        <v>160</v>
      </c>
    </row>
    <row r="165" spans="2:65" s="1" customFormat="1" ht="25.5" customHeight="1">
      <c r="B165" s="40"/>
      <c r="C165" s="194" t="s">
        <v>301</v>
      </c>
      <c r="D165" s="194" t="s">
        <v>164</v>
      </c>
      <c r="E165" s="195" t="s">
        <v>386</v>
      </c>
      <c r="F165" s="196" t="s">
        <v>387</v>
      </c>
      <c r="G165" s="197" t="s">
        <v>228</v>
      </c>
      <c r="H165" s="198">
        <v>38</v>
      </c>
      <c r="I165" s="199"/>
      <c r="J165" s="200">
        <f>ROUND(I165*H165,2)</f>
        <v>0</v>
      </c>
      <c r="K165" s="196" t="s">
        <v>168</v>
      </c>
      <c r="L165" s="60"/>
      <c r="M165" s="201" t="s">
        <v>21</v>
      </c>
      <c r="N165" s="202" t="s">
        <v>43</v>
      </c>
      <c r="O165" s="41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AR165" s="23" t="s">
        <v>169</v>
      </c>
      <c r="AT165" s="23" t="s">
        <v>164</v>
      </c>
      <c r="AU165" s="23" t="s">
        <v>170</v>
      </c>
      <c r="AY165" s="23" t="s">
        <v>160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23" t="s">
        <v>80</v>
      </c>
      <c r="BK165" s="205">
        <f>ROUND(I165*H165,2)</f>
        <v>0</v>
      </c>
      <c r="BL165" s="23" t="s">
        <v>169</v>
      </c>
      <c r="BM165" s="23" t="s">
        <v>740</v>
      </c>
    </row>
    <row r="166" spans="2:65" s="1" customFormat="1" ht="25.5" customHeight="1">
      <c r="B166" s="40"/>
      <c r="C166" s="194" t="s">
        <v>195</v>
      </c>
      <c r="D166" s="194" t="s">
        <v>164</v>
      </c>
      <c r="E166" s="195" t="s">
        <v>390</v>
      </c>
      <c r="F166" s="196" t="s">
        <v>391</v>
      </c>
      <c r="G166" s="197" t="s">
        <v>228</v>
      </c>
      <c r="H166" s="198">
        <v>342</v>
      </c>
      <c r="I166" s="199"/>
      <c r="J166" s="200">
        <f>ROUND(I166*H166,2)</f>
        <v>0</v>
      </c>
      <c r="K166" s="196" t="s">
        <v>168</v>
      </c>
      <c r="L166" s="60"/>
      <c r="M166" s="201" t="s">
        <v>21</v>
      </c>
      <c r="N166" s="202" t="s">
        <v>43</v>
      </c>
      <c r="O166" s="41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AR166" s="23" t="s">
        <v>169</v>
      </c>
      <c r="AT166" s="23" t="s">
        <v>164</v>
      </c>
      <c r="AU166" s="23" t="s">
        <v>170</v>
      </c>
      <c r="AY166" s="23" t="s">
        <v>160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3" t="s">
        <v>80</v>
      </c>
      <c r="BK166" s="205">
        <f>ROUND(I166*H166,2)</f>
        <v>0</v>
      </c>
      <c r="BL166" s="23" t="s">
        <v>169</v>
      </c>
      <c r="BM166" s="23" t="s">
        <v>741</v>
      </c>
    </row>
    <row r="167" spans="2:65" s="11" customFormat="1">
      <c r="B167" s="209"/>
      <c r="C167" s="210"/>
      <c r="D167" s="222" t="s">
        <v>173</v>
      </c>
      <c r="E167" s="210"/>
      <c r="F167" s="255" t="s">
        <v>742</v>
      </c>
      <c r="G167" s="210"/>
      <c r="H167" s="256">
        <v>342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173</v>
      </c>
      <c r="AU167" s="219" t="s">
        <v>170</v>
      </c>
      <c r="AV167" s="11" t="s">
        <v>82</v>
      </c>
      <c r="AW167" s="11" t="s">
        <v>6</v>
      </c>
      <c r="AX167" s="11" t="s">
        <v>80</v>
      </c>
      <c r="AY167" s="219" t="s">
        <v>160</v>
      </c>
    </row>
    <row r="168" spans="2:65" s="1" customFormat="1" ht="16.5" customHeight="1">
      <c r="B168" s="40"/>
      <c r="C168" s="194" t="s">
        <v>308</v>
      </c>
      <c r="D168" s="194" t="s">
        <v>164</v>
      </c>
      <c r="E168" s="195" t="s">
        <v>394</v>
      </c>
      <c r="F168" s="196" t="s">
        <v>395</v>
      </c>
      <c r="G168" s="197" t="s">
        <v>228</v>
      </c>
      <c r="H168" s="198">
        <v>38</v>
      </c>
      <c r="I168" s="199"/>
      <c r="J168" s="200">
        <f>ROUND(I168*H168,2)</f>
        <v>0</v>
      </c>
      <c r="K168" s="196" t="s">
        <v>168</v>
      </c>
      <c r="L168" s="60"/>
      <c r="M168" s="201" t="s">
        <v>21</v>
      </c>
      <c r="N168" s="202" t="s">
        <v>43</v>
      </c>
      <c r="O168" s="41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AR168" s="23" t="s">
        <v>169</v>
      </c>
      <c r="AT168" s="23" t="s">
        <v>164</v>
      </c>
      <c r="AU168" s="23" t="s">
        <v>170</v>
      </c>
      <c r="AY168" s="23" t="s">
        <v>160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3" t="s">
        <v>80</v>
      </c>
      <c r="BK168" s="205">
        <f>ROUND(I168*H168,2)</f>
        <v>0</v>
      </c>
      <c r="BL168" s="23" t="s">
        <v>169</v>
      </c>
      <c r="BM168" s="23" t="s">
        <v>743</v>
      </c>
    </row>
    <row r="169" spans="2:65" s="10" customFormat="1" ht="22.35" customHeight="1">
      <c r="B169" s="175"/>
      <c r="C169" s="176"/>
      <c r="D169" s="191" t="s">
        <v>71</v>
      </c>
      <c r="E169" s="192" t="s">
        <v>744</v>
      </c>
      <c r="F169" s="192" t="s">
        <v>745</v>
      </c>
      <c r="G169" s="176"/>
      <c r="H169" s="176"/>
      <c r="I169" s="179"/>
      <c r="J169" s="193">
        <f>BK169</f>
        <v>0</v>
      </c>
      <c r="K169" s="176"/>
      <c r="L169" s="181"/>
      <c r="M169" s="182"/>
      <c r="N169" s="183"/>
      <c r="O169" s="183"/>
      <c r="P169" s="184">
        <f>SUM(P170:P197)</f>
        <v>0</v>
      </c>
      <c r="Q169" s="183"/>
      <c r="R169" s="184">
        <f>SUM(R170:R197)</f>
        <v>0.3027106</v>
      </c>
      <c r="S169" s="183"/>
      <c r="T169" s="185">
        <f>SUM(T170:T197)</f>
        <v>85.275113400000009</v>
      </c>
      <c r="AR169" s="186" t="s">
        <v>80</v>
      </c>
      <c r="AT169" s="187" t="s">
        <v>71</v>
      </c>
      <c r="AU169" s="187" t="s">
        <v>82</v>
      </c>
      <c r="AY169" s="186" t="s">
        <v>160</v>
      </c>
      <c r="BK169" s="188">
        <f>SUM(BK170:BK197)</f>
        <v>0</v>
      </c>
    </row>
    <row r="170" spans="2:65" s="1" customFormat="1" ht="16.5" customHeight="1">
      <c r="B170" s="40"/>
      <c r="C170" s="194" t="s">
        <v>263</v>
      </c>
      <c r="D170" s="194" t="s">
        <v>164</v>
      </c>
      <c r="E170" s="195" t="s">
        <v>746</v>
      </c>
      <c r="F170" s="196" t="s">
        <v>747</v>
      </c>
      <c r="G170" s="197" t="s">
        <v>189</v>
      </c>
      <c r="H170" s="198">
        <v>192.9</v>
      </c>
      <c r="I170" s="199"/>
      <c r="J170" s="200">
        <f>ROUND(I170*H170,2)</f>
        <v>0</v>
      </c>
      <c r="K170" s="196" t="s">
        <v>168</v>
      </c>
      <c r="L170" s="60"/>
      <c r="M170" s="201" t="s">
        <v>21</v>
      </c>
      <c r="N170" s="202" t="s">
        <v>43</v>
      </c>
      <c r="O170" s="41"/>
      <c r="P170" s="203">
        <f>O170*H170</f>
        <v>0</v>
      </c>
      <c r="Q170" s="203">
        <v>1.2400000000000001E-4</v>
      </c>
      <c r="R170" s="203">
        <f>Q170*H170</f>
        <v>2.3919600000000003E-2</v>
      </c>
      <c r="S170" s="203">
        <v>2.359E-2</v>
      </c>
      <c r="T170" s="204">
        <f>S170*H170</f>
        <v>4.5505110000000002</v>
      </c>
      <c r="AR170" s="23" t="s">
        <v>169</v>
      </c>
      <c r="AT170" s="23" t="s">
        <v>164</v>
      </c>
      <c r="AU170" s="23" t="s">
        <v>170</v>
      </c>
      <c r="AY170" s="23" t="s">
        <v>160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23" t="s">
        <v>80</v>
      </c>
      <c r="BK170" s="205">
        <f>ROUND(I170*H170,2)</f>
        <v>0</v>
      </c>
      <c r="BL170" s="23" t="s">
        <v>169</v>
      </c>
      <c r="BM170" s="23" t="s">
        <v>332</v>
      </c>
    </row>
    <row r="171" spans="2:65" s="11" customFormat="1">
      <c r="B171" s="209"/>
      <c r="C171" s="210"/>
      <c r="D171" s="206" t="s">
        <v>173</v>
      </c>
      <c r="E171" s="211" t="s">
        <v>21</v>
      </c>
      <c r="F171" s="212" t="s">
        <v>748</v>
      </c>
      <c r="G171" s="210"/>
      <c r="H171" s="213">
        <v>192.9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173</v>
      </c>
      <c r="AU171" s="219" t="s">
        <v>170</v>
      </c>
      <c r="AV171" s="11" t="s">
        <v>82</v>
      </c>
      <c r="AW171" s="11" t="s">
        <v>35</v>
      </c>
      <c r="AX171" s="11" t="s">
        <v>72</v>
      </c>
      <c r="AY171" s="219" t="s">
        <v>160</v>
      </c>
    </row>
    <row r="172" spans="2:65" s="12" customFormat="1">
      <c r="B172" s="220"/>
      <c r="C172" s="221"/>
      <c r="D172" s="222" t="s">
        <v>173</v>
      </c>
      <c r="E172" s="223" t="s">
        <v>21</v>
      </c>
      <c r="F172" s="224" t="s">
        <v>175</v>
      </c>
      <c r="G172" s="221"/>
      <c r="H172" s="225">
        <v>192.9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173</v>
      </c>
      <c r="AU172" s="231" t="s">
        <v>170</v>
      </c>
      <c r="AV172" s="12" t="s">
        <v>169</v>
      </c>
      <c r="AW172" s="12" t="s">
        <v>35</v>
      </c>
      <c r="AX172" s="12" t="s">
        <v>80</v>
      </c>
      <c r="AY172" s="231" t="s">
        <v>160</v>
      </c>
    </row>
    <row r="173" spans="2:65" s="1" customFormat="1" ht="16.5" customHeight="1">
      <c r="B173" s="40"/>
      <c r="C173" s="194" t="s">
        <v>315</v>
      </c>
      <c r="D173" s="194" t="s">
        <v>164</v>
      </c>
      <c r="E173" s="195" t="s">
        <v>749</v>
      </c>
      <c r="F173" s="196" t="s">
        <v>750</v>
      </c>
      <c r="G173" s="197" t="s">
        <v>189</v>
      </c>
      <c r="H173" s="198">
        <v>1124.4000000000001</v>
      </c>
      <c r="I173" s="199"/>
      <c r="J173" s="200">
        <f>ROUND(I173*H173,2)</f>
        <v>0</v>
      </c>
      <c r="K173" s="196" t="s">
        <v>168</v>
      </c>
      <c r="L173" s="60"/>
      <c r="M173" s="201" t="s">
        <v>21</v>
      </c>
      <c r="N173" s="202" t="s">
        <v>43</v>
      </c>
      <c r="O173" s="41"/>
      <c r="P173" s="203">
        <f>O173*H173</f>
        <v>0</v>
      </c>
      <c r="Q173" s="203">
        <v>1E-4</v>
      </c>
      <c r="R173" s="203">
        <f>Q173*H173</f>
        <v>0.11244000000000001</v>
      </c>
      <c r="S173" s="203">
        <v>1.384E-2</v>
      </c>
      <c r="T173" s="204">
        <f>S173*H173</f>
        <v>15.561696000000001</v>
      </c>
      <c r="AR173" s="23" t="s">
        <v>169</v>
      </c>
      <c r="AT173" s="23" t="s">
        <v>164</v>
      </c>
      <c r="AU173" s="23" t="s">
        <v>170</v>
      </c>
      <c r="AY173" s="23" t="s">
        <v>160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23" t="s">
        <v>80</v>
      </c>
      <c r="BK173" s="205">
        <f>ROUND(I173*H173,2)</f>
        <v>0</v>
      </c>
      <c r="BL173" s="23" t="s">
        <v>169</v>
      </c>
      <c r="BM173" s="23" t="s">
        <v>337</v>
      </c>
    </row>
    <row r="174" spans="2:65" s="11" customFormat="1">
      <c r="B174" s="209"/>
      <c r="C174" s="210"/>
      <c r="D174" s="206" t="s">
        <v>173</v>
      </c>
      <c r="E174" s="211" t="s">
        <v>21</v>
      </c>
      <c r="F174" s="212" t="s">
        <v>751</v>
      </c>
      <c r="G174" s="210"/>
      <c r="H174" s="213">
        <v>1124.4000000000001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173</v>
      </c>
      <c r="AU174" s="219" t="s">
        <v>170</v>
      </c>
      <c r="AV174" s="11" t="s">
        <v>82</v>
      </c>
      <c r="AW174" s="11" t="s">
        <v>35</v>
      </c>
      <c r="AX174" s="11" t="s">
        <v>72</v>
      </c>
      <c r="AY174" s="219" t="s">
        <v>160</v>
      </c>
    </row>
    <row r="175" spans="2:65" s="12" customFormat="1">
      <c r="B175" s="220"/>
      <c r="C175" s="221"/>
      <c r="D175" s="222" t="s">
        <v>173</v>
      </c>
      <c r="E175" s="223" t="s">
        <v>21</v>
      </c>
      <c r="F175" s="224" t="s">
        <v>175</v>
      </c>
      <c r="G175" s="221"/>
      <c r="H175" s="225">
        <v>1124.4000000000001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173</v>
      </c>
      <c r="AU175" s="231" t="s">
        <v>170</v>
      </c>
      <c r="AV175" s="12" t="s">
        <v>169</v>
      </c>
      <c r="AW175" s="12" t="s">
        <v>35</v>
      </c>
      <c r="AX175" s="12" t="s">
        <v>80</v>
      </c>
      <c r="AY175" s="231" t="s">
        <v>160</v>
      </c>
    </row>
    <row r="176" spans="2:65" s="1" customFormat="1" ht="16.5" customHeight="1">
      <c r="B176" s="40"/>
      <c r="C176" s="194" t="s">
        <v>267</v>
      </c>
      <c r="D176" s="194" t="s">
        <v>164</v>
      </c>
      <c r="E176" s="195" t="s">
        <v>752</v>
      </c>
      <c r="F176" s="196" t="s">
        <v>753</v>
      </c>
      <c r="G176" s="197" t="s">
        <v>189</v>
      </c>
      <c r="H176" s="198">
        <v>1382.1</v>
      </c>
      <c r="I176" s="199"/>
      <c r="J176" s="200">
        <f>ROUND(I176*H176,2)</f>
        <v>0</v>
      </c>
      <c r="K176" s="196" t="s">
        <v>168</v>
      </c>
      <c r="L176" s="60"/>
      <c r="M176" s="201" t="s">
        <v>21</v>
      </c>
      <c r="N176" s="202" t="s">
        <v>43</v>
      </c>
      <c r="O176" s="41"/>
      <c r="P176" s="203">
        <f>O176*H176</f>
        <v>0</v>
      </c>
      <c r="Q176" s="203">
        <v>6.2000000000000003E-5</v>
      </c>
      <c r="R176" s="203">
        <f>Q176*H176</f>
        <v>8.5690199999999994E-2</v>
      </c>
      <c r="S176" s="203">
        <v>8.4100000000000008E-3</v>
      </c>
      <c r="T176" s="204">
        <f>S176*H176</f>
        <v>11.623461000000001</v>
      </c>
      <c r="AR176" s="23" t="s">
        <v>169</v>
      </c>
      <c r="AT176" s="23" t="s">
        <v>164</v>
      </c>
      <c r="AU176" s="23" t="s">
        <v>170</v>
      </c>
      <c r="AY176" s="23" t="s">
        <v>160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3" t="s">
        <v>80</v>
      </c>
      <c r="BK176" s="205">
        <f>ROUND(I176*H176,2)</f>
        <v>0</v>
      </c>
      <c r="BL176" s="23" t="s">
        <v>169</v>
      </c>
      <c r="BM176" s="23" t="s">
        <v>341</v>
      </c>
    </row>
    <row r="177" spans="2:65" s="11" customFormat="1">
      <c r="B177" s="209"/>
      <c r="C177" s="210"/>
      <c r="D177" s="206" t="s">
        <v>173</v>
      </c>
      <c r="E177" s="211" t="s">
        <v>21</v>
      </c>
      <c r="F177" s="212" t="s">
        <v>754</v>
      </c>
      <c r="G177" s="210"/>
      <c r="H177" s="213">
        <v>1382.1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173</v>
      </c>
      <c r="AU177" s="219" t="s">
        <v>170</v>
      </c>
      <c r="AV177" s="11" t="s">
        <v>82</v>
      </c>
      <c r="AW177" s="11" t="s">
        <v>35</v>
      </c>
      <c r="AX177" s="11" t="s">
        <v>72</v>
      </c>
      <c r="AY177" s="219" t="s">
        <v>160</v>
      </c>
    </row>
    <row r="178" spans="2:65" s="12" customFormat="1">
      <c r="B178" s="220"/>
      <c r="C178" s="221"/>
      <c r="D178" s="222" t="s">
        <v>173</v>
      </c>
      <c r="E178" s="223" t="s">
        <v>21</v>
      </c>
      <c r="F178" s="224" t="s">
        <v>175</v>
      </c>
      <c r="G178" s="221"/>
      <c r="H178" s="225">
        <v>1382.1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173</v>
      </c>
      <c r="AU178" s="231" t="s">
        <v>170</v>
      </c>
      <c r="AV178" s="12" t="s">
        <v>169</v>
      </c>
      <c r="AW178" s="12" t="s">
        <v>35</v>
      </c>
      <c r="AX178" s="12" t="s">
        <v>80</v>
      </c>
      <c r="AY178" s="231" t="s">
        <v>160</v>
      </c>
    </row>
    <row r="179" spans="2:65" s="1" customFormat="1" ht="16.5" customHeight="1">
      <c r="B179" s="40"/>
      <c r="C179" s="194" t="s">
        <v>325</v>
      </c>
      <c r="D179" s="194" t="s">
        <v>164</v>
      </c>
      <c r="E179" s="195" t="s">
        <v>755</v>
      </c>
      <c r="F179" s="196" t="s">
        <v>756</v>
      </c>
      <c r="G179" s="197" t="s">
        <v>189</v>
      </c>
      <c r="H179" s="198">
        <v>1133.9000000000001</v>
      </c>
      <c r="I179" s="199"/>
      <c r="J179" s="200">
        <f>ROUND(I179*H179,2)</f>
        <v>0</v>
      </c>
      <c r="K179" s="196" t="s">
        <v>168</v>
      </c>
      <c r="L179" s="60"/>
      <c r="M179" s="201" t="s">
        <v>21</v>
      </c>
      <c r="N179" s="202" t="s">
        <v>43</v>
      </c>
      <c r="O179" s="41"/>
      <c r="P179" s="203">
        <f>O179*H179</f>
        <v>0</v>
      </c>
      <c r="Q179" s="203">
        <v>5.1999999999999997E-5</v>
      </c>
      <c r="R179" s="203">
        <f>Q179*H179</f>
        <v>5.8962800000000003E-2</v>
      </c>
      <c r="S179" s="203">
        <v>4.7299999999999998E-3</v>
      </c>
      <c r="T179" s="204">
        <f>S179*H179</f>
        <v>5.3633470000000001</v>
      </c>
      <c r="AR179" s="23" t="s">
        <v>169</v>
      </c>
      <c r="AT179" s="23" t="s">
        <v>164</v>
      </c>
      <c r="AU179" s="23" t="s">
        <v>170</v>
      </c>
      <c r="AY179" s="23" t="s">
        <v>160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3" t="s">
        <v>80</v>
      </c>
      <c r="BK179" s="205">
        <f>ROUND(I179*H179,2)</f>
        <v>0</v>
      </c>
      <c r="BL179" s="23" t="s">
        <v>169</v>
      </c>
      <c r="BM179" s="23" t="s">
        <v>244</v>
      </c>
    </row>
    <row r="180" spans="2:65" s="11" customFormat="1">
      <c r="B180" s="209"/>
      <c r="C180" s="210"/>
      <c r="D180" s="206" t="s">
        <v>173</v>
      </c>
      <c r="E180" s="211" t="s">
        <v>21</v>
      </c>
      <c r="F180" s="212" t="s">
        <v>757</v>
      </c>
      <c r="G180" s="210"/>
      <c r="H180" s="213">
        <v>1133.9000000000001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173</v>
      </c>
      <c r="AU180" s="219" t="s">
        <v>170</v>
      </c>
      <c r="AV180" s="11" t="s">
        <v>82</v>
      </c>
      <c r="AW180" s="11" t="s">
        <v>35</v>
      </c>
      <c r="AX180" s="11" t="s">
        <v>72</v>
      </c>
      <c r="AY180" s="219" t="s">
        <v>160</v>
      </c>
    </row>
    <row r="181" spans="2:65" s="12" customFormat="1">
      <c r="B181" s="220"/>
      <c r="C181" s="221"/>
      <c r="D181" s="222" t="s">
        <v>173</v>
      </c>
      <c r="E181" s="223" t="s">
        <v>21</v>
      </c>
      <c r="F181" s="224" t="s">
        <v>175</v>
      </c>
      <c r="G181" s="221"/>
      <c r="H181" s="225">
        <v>1133.9000000000001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173</v>
      </c>
      <c r="AU181" s="231" t="s">
        <v>170</v>
      </c>
      <c r="AV181" s="12" t="s">
        <v>169</v>
      </c>
      <c r="AW181" s="12" t="s">
        <v>35</v>
      </c>
      <c r="AX181" s="12" t="s">
        <v>80</v>
      </c>
      <c r="AY181" s="231" t="s">
        <v>160</v>
      </c>
    </row>
    <row r="182" spans="2:65" s="1" customFormat="1" ht="16.5" customHeight="1">
      <c r="B182" s="40"/>
      <c r="C182" s="194" t="s">
        <v>329</v>
      </c>
      <c r="D182" s="194" t="s">
        <v>164</v>
      </c>
      <c r="E182" s="195" t="s">
        <v>758</v>
      </c>
      <c r="F182" s="196" t="s">
        <v>759</v>
      </c>
      <c r="G182" s="197" t="s">
        <v>189</v>
      </c>
      <c r="H182" s="198">
        <v>571</v>
      </c>
      <c r="I182" s="199"/>
      <c r="J182" s="200">
        <f>ROUND(I182*H182,2)</f>
        <v>0</v>
      </c>
      <c r="K182" s="196" t="s">
        <v>168</v>
      </c>
      <c r="L182" s="60"/>
      <c r="M182" s="201" t="s">
        <v>21</v>
      </c>
      <c r="N182" s="202" t="s">
        <v>43</v>
      </c>
      <c r="O182" s="41"/>
      <c r="P182" s="203">
        <f>O182*H182</f>
        <v>0</v>
      </c>
      <c r="Q182" s="203">
        <v>3.8000000000000002E-5</v>
      </c>
      <c r="R182" s="203">
        <f>Q182*H182</f>
        <v>2.1698000000000002E-2</v>
      </c>
      <c r="S182" s="203">
        <v>2.5400000000000002E-3</v>
      </c>
      <c r="T182" s="204">
        <f>S182*H182</f>
        <v>1.4503400000000002</v>
      </c>
      <c r="AR182" s="23" t="s">
        <v>169</v>
      </c>
      <c r="AT182" s="23" t="s">
        <v>164</v>
      </c>
      <c r="AU182" s="23" t="s">
        <v>170</v>
      </c>
      <c r="AY182" s="23" t="s">
        <v>160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3" t="s">
        <v>80</v>
      </c>
      <c r="BK182" s="205">
        <f>ROUND(I182*H182,2)</f>
        <v>0</v>
      </c>
      <c r="BL182" s="23" t="s">
        <v>169</v>
      </c>
      <c r="BM182" s="23" t="s">
        <v>249</v>
      </c>
    </row>
    <row r="183" spans="2:65" s="11" customFormat="1">
      <c r="B183" s="209"/>
      <c r="C183" s="210"/>
      <c r="D183" s="206" t="s">
        <v>173</v>
      </c>
      <c r="E183" s="211" t="s">
        <v>21</v>
      </c>
      <c r="F183" s="212" t="s">
        <v>760</v>
      </c>
      <c r="G183" s="210"/>
      <c r="H183" s="213">
        <v>571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173</v>
      </c>
      <c r="AU183" s="219" t="s">
        <v>170</v>
      </c>
      <c r="AV183" s="11" t="s">
        <v>82</v>
      </c>
      <c r="AW183" s="11" t="s">
        <v>35</v>
      </c>
      <c r="AX183" s="11" t="s">
        <v>72</v>
      </c>
      <c r="AY183" s="219" t="s">
        <v>160</v>
      </c>
    </row>
    <row r="184" spans="2:65" s="12" customFormat="1">
      <c r="B184" s="220"/>
      <c r="C184" s="221"/>
      <c r="D184" s="222" t="s">
        <v>173</v>
      </c>
      <c r="E184" s="223" t="s">
        <v>21</v>
      </c>
      <c r="F184" s="224" t="s">
        <v>175</v>
      </c>
      <c r="G184" s="221"/>
      <c r="H184" s="225">
        <v>571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173</v>
      </c>
      <c r="AU184" s="231" t="s">
        <v>170</v>
      </c>
      <c r="AV184" s="12" t="s">
        <v>169</v>
      </c>
      <c r="AW184" s="12" t="s">
        <v>35</v>
      </c>
      <c r="AX184" s="12" t="s">
        <v>80</v>
      </c>
      <c r="AY184" s="231" t="s">
        <v>160</v>
      </c>
    </row>
    <row r="185" spans="2:65" s="1" customFormat="1" ht="16.5" customHeight="1">
      <c r="B185" s="40"/>
      <c r="C185" s="194" t="s">
        <v>334</v>
      </c>
      <c r="D185" s="194" t="s">
        <v>164</v>
      </c>
      <c r="E185" s="195" t="s">
        <v>412</v>
      </c>
      <c r="F185" s="196" t="s">
        <v>413</v>
      </c>
      <c r="G185" s="197" t="s">
        <v>248</v>
      </c>
      <c r="H185" s="198">
        <v>1861.5840000000001</v>
      </c>
      <c r="I185" s="199"/>
      <c r="J185" s="200">
        <f>ROUND(I185*H185,2)</f>
        <v>0</v>
      </c>
      <c r="K185" s="196" t="s">
        <v>414</v>
      </c>
      <c r="L185" s="60"/>
      <c r="M185" s="201" t="s">
        <v>21</v>
      </c>
      <c r="N185" s="202" t="s">
        <v>43</v>
      </c>
      <c r="O185" s="41"/>
      <c r="P185" s="203">
        <f>O185*H185</f>
        <v>0</v>
      </c>
      <c r="Q185" s="203">
        <v>0</v>
      </c>
      <c r="R185" s="203">
        <f>Q185*H185</f>
        <v>0</v>
      </c>
      <c r="S185" s="203">
        <v>0.02</v>
      </c>
      <c r="T185" s="204">
        <f>S185*H185</f>
        <v>37.231680000000004</v>
      </c>
      <c r="AR185" s="23" t="s">
        <v>169</v>
      </c>
      <c r="AT185" s="23" t="s">
        <v>164</v>
      </c>
      <c r="AU185" s="23" t="s">
        <v>170</v>
      </c>
      <c r="AY185" s="23" t="s">
        <v>160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3" t="s">
        <v>80</v>
      </c>
      <c r="BK185" s="205">
        <f>ROUND(I185*H185,2)</f>
        <v>0</v>
      </c>
      <c r="BL185" s="23" t="s">
        <v>169</v>
      </c>
      <c r="BM185" s="23" t="s">
        <v>507</v>
      </c>
    </row>
    <row r="186" spans="2:65" s="11" customFormat="1">
      <c r="B186" s="209"/>
      <c r="C186" s="210"/>
      <c r="D186" s="206" t="s">
        <v>173</v>
      </c>
      <c r="E186" s="211" t="s">
        <v>21</v>
      </c>
      <c r="F186" s="212" t="s">
        <v>761</v>
      </c>
      <c r="G186" s="210"/>
      <c r="H186" s="213">
        <v>782.07399999999996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173</v>
      </c>
      <c r="AU186" s="219" t="s">
        <v>170</v>
      </c>
      <c r="AV186" s="11" t="s">
        <v>82</v>
      </c>
      <c r="AW186" s="11" t="s">
        <v>35</v>
      </c>
      <c r="AX186" s="11" t="s">
        <v>72</v>
      </c>
      <c r="AY186" s="219" t="s">
        <v>160</v>
      </c>
    </row>
    <row r="187" spans="2:65" s="11" customFormat="1" ht="24">
      <c r="B187" s="209"/>
      <c r="C187" s="210"/>
      <c r="D187" s="206" t="s">
        <v>173</v>
      </c>
      <c r="E187" s="211" t="s">
        <v>21</v>
      </c>
      <c r="F187" s="212" t="s">
        <v>762</v>
      </c>
      <c r="G187" s="210"/>
      <c r="H187" s="213">
        <v>920.04899999999998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173</v>
      </c>
      <c r="AU187" s="219" t="s">
        <v>170</v>
      </c>
      <c r="AV187" s="11" t="s">
        <v>82</v>
      </c>
      <c r="AW187" s="11" t="s">
        <v>35</v>
      </c>
      <c r="AX187" s="11" t="s">
        <v>72</v>
      </c>
      <c r="AY187" s="219" t="s">
        <v>160</v>
      </c>
    </row>
    <row r="188" spans="2:65" s="11" customFormat="1">
      <c r="B188" s="209"/>
      <c r="C188" s="210"/>
      <c r="D188" s="206" t="s">
        <v>173</v>
      </c>
      <c r="E188" s="211" t="s">
        <v>21</v>
      </c>
      <c r="F188" s="212" t="s">
        <v>763</v>
      </c>
      <c r="G188" s="210"/>
      <c r="H188" s="213">
        <v>159.46100000000001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173</v>
      </c>
      <c r="AU188" s="219" t="s">
        <v>170</v>
      </c>
      <c r="AV188" s="11" t="s">
        <v>82</v>
      </c>
      <c r="AW188" s="11" t="s">
        <v>35</v>
      </c>
      <c r="AX188" s="11" t="s">
        <v>72</v>
      </c>
      <c r="AY188" s="219" t="s">
        <v>160</v>
      </c>
    </row>
    <row r="189" spans="2:65" s="12" customFormat="1">
      <c r="B189" s="220"/>
      <c r="C189" s="221"/>
      <c r="D189" s="222" t="s">
        <v>173</v>
      </c>
      <c r="E189" s="223" t="s">
        <v>21</v>
      </c>
      <c r="F189" s="224" t="s">
        <v>175</v>
      </c>
      <c r="G189" s="221"/>
      <c r="H189" s="225">
        <v>1861.5840000000001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173</v>
      </c>
      <c r="AU189" s="231" t="s">
        <v>170</v>
      </c>
      <c r="AV189" s="12" t="s">
        <v>169</v>
      </c>
      <c r="AW189" s="12" t="s">
        <v>35</v>
      </c>
      <c r="AX189" s="12" t="s">
        <v>80</v>
      </c>
      <c r="AY189" s="231" t="s">
        <v>160</v>
      </c>
    </row>
    <row r="190" spans="2:65" s="1" customFormat="1" ht="16.5" customHeight="1">
      <c r="B190" s="40"/>
      <c r="C190" s="194" t="s">
        <v>338</v>
      </c>
      <c r="D190" s="194" t="s">
        <v>164</v>
      </c>
      <c r="E190" s="195" t="s">
        <v>418</v>
      </c>
      <c r="F190" s="196" t="s">
        <v>419</v>
      </c>
      <c r="G190" s="197" t="s">
        <v>248</v>
      </c>
      <c r="H190" s="198">
        <v>1861.5840000000001</v>
      </c>
      <c r="I190" s="199"/>
      <c r="J190" s="200">
        <f>ROUND(I190*H190,2)</f>
        <v>0</v>
      </c>
      <c r="K190" s="196" t="s">
        <v>414</v>
      </c>
      <c r="L190" s="60"/>
      <c r="M190" s="201" t="s">
        <v>21</v>
      </c>
      <c r="N190" s="202" t="s">
        <v>43</v>
      </c>
      <c r="O190" s="41"/>
      <c r="P190" s="203">
        <f>O190*H190</f>
        <v>0</v>
      </c>
      <c r="Q190" s="203">
        <v>0</v>
      </c>
      <c r="R190" s="203">
        <f>Q190*H190</f>
        <v>0</v>
      </c>
      <c r="S190" s="203">
        <v>5.1000000000000004E-3</v>
      </c>
      <c r="T190" s="204">
        <f>S190*H190</f>
        <v>9.4940784000000011</v>
      </c>
      <c r="AR190" s="23" t="s">
        <v>169</v>
      </c>
      <c r="AT190" s="23" t="s">
        <v>164</v>
      </c>
      <c r="AU190" s="23" t="s">
        <v>170</v>
      </c>
      <c r="AY190" s="23" t="s">
        <v>160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23" t="s">
        <v>80</v>
      </c>
      <c r="BK190" s="205">
        <f>ROUND(I190*H190,2)</f>
        <v>0</v>
      </c>
      <c r="BL190" s="23" t="s">
        <v>169</v>
      </c>
      <c r="BM190" s="23" t="s">
        <v>516</v>
      </c>
    </row>
    <row r="191" spans="2:65" s="1" customFormat="1" ht="25.5" customHeight="1">
      <c r="B191" s="40"/>
      <c r="C191" s="194" t="s">
        <v>344</v>
      </c>
      <c r="D191" s="194" t="s">
        <v>164</v>
      </c>
      <c r="E191" s="195" t="s">
        <v>386</v>
      </c>
      <c r="F191" s="196" t="s">
        <v>387</v>
      </c>
      <c r="G191" s="197" t="s">
        <v>228</v>
      </c>
      <c r="H191" s="198">
        <v>85.275000000000006</v>
      </c>
      <c r="I191" s="199"/>
      <c r="J191" s="200">
        <f>ROUND(I191*H191,2)</f>
        <v>0</v>
      </c>
      <c r="K191" s="196" t="s">
        <v>168</v>
      </c>
      <c r="L191" s="60"/>
      <c r="M191" s="201" t="s">
        <v>21</v>
      </c>
      <c r="N191" s="202" t="s">
        <v>43</v>
      </c>
      <c r="O191" s="41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AR191" s="23" t="s">
        <v>169</v>
      </c>
      <c r="AT191" s="23" t="s">
        <v>164</v>
      </c>
      <c r="AU191" s="23" t="s">
        <v>170</v>
      </c>
      <c r="AY191" s="23" t="s">
        <v>160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3" t="s">
        <v>80</v>
      </c>
      <c r="BK191" s="205">
        <f>ROUND(I191*H191,2)</f>
        <v>0</v>
      </c>
      <c r="BL191" s="23" t="s">
        <v>169</v>
      </c>
      <c r="BM191" s="23" t="s">
        <v>764</v>
      </c>
    </row>
    <row r="192" spans="2:65" s="1" customFormat="1" ht="25.5" customHeight="1">
      <c r="B192" s="40"/>
      <c r="C192" s="194" t="s">
        <v>348</v>
      </c>
      <c r="D192" s="194" t="s">
        <v>164</v>
      </c>
      <c r="E192" s="195" t="s">
        <v>390</v>
      </c>
      <c r="F192" s="196" t="s">
        <v>391</v>
      </c>
      <c r="G192" s="197" t="s">
        <v>228</v>
      </c>
      <c r="H192" s="198">
        <v>767.47500000000002</v>
      </c>
      <c r="I192" s="199"/>
      <c r="J192" s="200">
        <f>ROUND(I192*H192,2)</f>
        <v>0</v>
      </c>
      <c r="K192" s="196" t="s">
        <v>168</v>
      </c>
      <c r="L192" s="60"/>
      <c r="M192" s="201" t="s">
        <v>21</v>
      </c>
      <c r="N192" s="202" t="s">
        <v>43</v>
      </c>
      <c r="O192" s="41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AR192" s="23" t="s">
        <v>169</v>
      </c>
      <c r="AT192" s="23" t="s">
        <v>164</v>
      </c>
      <c r="AU192" s="23" t="s">
        <v>170</v>
      </c>
      <c r="AY192" s="23" t="s">
        <v>160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23" t="s">
        <v>80</v>
      </c>
      <c r="BK192" s="205">
        <f>ROUND(I192*H192,2)</f>
        <v>0</v>
      </c>
      <c r="BL192" s="23" t="s">
        <v>169</v>
      </c>
      <c r="BM192" s="23" t="s">
        <v>765</v>
      </c>
    </row>
    <row r="193" spans="2:65" s="11" customFormat="1">
      <c r="B193" s="209"/>
      <c r="C193" s="210"/>
      <c r="D193" s="222" t="s">
        <v>173</v>
      </c>
      <c r="E193" s="210"/>
      <c r="F193" s="255" t="s">
        <v>766</v>
      </c>
      <c r="G193" s="210"/>
      <c r="H193" s="256">
        <v>767.47500000000002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173</v>
      </c>
      <c r="AU193" s="219" t="s">
        <v>170</v>
      </c>
      <c r="AV193" s="11" t="s">
        <v>82</v>
      </c>
      <c r="AW193" s="11" t="s">
        <v>6</v>
      </c>
      <c r="AX193" s="11" t="s">
        <v>80</v>
      </c>
      <c r="AY193" s="219" t="s">
        <v>160</v>
      </c>
    </row>
    <row r="194" spans="2:65" s="1" customFormat="1" ht="16.5" customHeight="1">
      <c r="B194" s="40"/>
      <c r="C194" s="194" t="s">
        <v>353</v>
      </c>
      <c r="D194" s="194" t="s">
        <v>164</v>
      </c>
      <c r="E194" s="195" t="s">
        <v>394</v>
      </c>
      <c r="F194" s="196" t="s">
        <v>395</v>
      </c>
      <c r="G194" s="197" t="s">
        <v>228</v>
      </c>
      <c r="H194" s="198">
        <v>85.275000000000006</v>
      </c>
      <c r="I194" s="199"/>
      <c r="J194" s="200">
        <f>ROUND(I194*H194,2)</f>
        <v>0</v>
      </c>
      <c r="K194" s="196" t="s">
        <v>168</v>
      </c>
      <c r="L194" s="60"/>
      <c r="M194" s="201" t="s">
        <v>21</v>
      </c>
      <c r="N194" s="202" t="s">
        <v>43</v>
      </c>
      <c r="O194" s="41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AR194" s="23" t="s">
        <v>169</v>
      </c>
      <c r="AT194" s="23" t="s">
        <v>164</v>
      </c>
      <c r="AU194" s="23" t="s">
        <v>170</v>
      </c>
      <c r="AY194" s="23" t="s">
        <v>160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23" t="s">
        <v>80</v>
      </c>
      <c r="BK194" s="205">
        <f>ROUND(I194*H194,2)</f>
        <v>0</v>
      </c>
      <c r="BL194" s="23" t="s">
        <v>169</v>
      </c>
      <c r="BM194" s="23" t="s">
        <v>767</v>
      </c>
    </row>
    <row r="195" spans="2:65" s="1" customFormat="1" ht="25.5" customHeight="1">
      <c r="B195" s="40"/>
      <c r="C195" s="194" t="s">
        <v>284</v>
      </c>
      <c r="D195" s="194" t="s">
        <v>164</v>
      </c>
      <c r="E195" s="195" t="s">
        <v>402</v>
      </c>
      <c r="F195" s="196" t="s">
        <v>403</v>
      </c>
      <c r="G195" s="197" t="s">
        <v>228</v>
      </c>
      <c r="H195" s="198">
        <v>37.231999999999999</v>
      </c>
      <c r="I195" s="199"/>
      <c r="J195" s="200">
        <f>ROUND(I195*H195,2)</f>
        <v>0</v>
      </c>
      <c r="K195" s="196" t="s">
        <v>168</v>
      </c>
      <c r="L195" s="60"/>
      <c r="M195" s="201" t="s">
        <v>21</v>
      </c>
      <c r="N195" s="202" t="s">
        <v>43</v>
      </c>
      <c r="O195" s="41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23" t="s">
        <v>169</v>
      </c>
      <c r="AT195" s="23" t="s">
        <v>164</v>
      </c>
      <c r="AU195" s="23" t="s">
        <v>170</v>
      </c>
      <c r="AY195" s="23" t="s">
        <v>160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3" t="s">
        <v>80</v>
      </c>
      <c r="BK195" s="205">
        <f>ROUND(I195*H195,2)</f>
        <v>0</v>
      </c>
      <c r="BL195" s="23" t="s">
        <v>169</v>
      </c>
      <c r="BM195" s="23" t="s">
        <v>768</v>
      </c>
    </row>
    <row r="196" spans="2:65" s="1" customFormat="1" ht="25.5" customHeight="1">
      <c r="B196" s="40"/>
      <c r="C196" s="194" t="s">
        <v>361</v>
      </c>
      <c r="D196" s="194" t="s">
        <v>164</v>
      </c>
      <c r="E196" s="195" t="s">
        <v>429</v>
      </c>
      <c r="F196" s="196" t="s">
        <v>430</v>
      </c>
      <c r="G196" s="197" t="s">
        <v>228</v>
      </c>
      <c r="H196" s="198">
        <v>48.042999999999999</v>
      </c>
      <c r="I196" s="199"/>
      <c r="J196" s="200">
        <f>ROUND(I196*H196,2)</f>
        <v>0</v>
      </c>
      <c r="K196" s="196" t="s">
        <v>21</v>
      </c>
      <c r="L196" s="60"/>
      <c r="M196" s="201" t="s">
        <v>21</v>
      </c>
      <c r="N196" s="202" t="s">
        <v>43</v>
      </c>
      <c r="O196" s="41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AR196" s="23" t="s">
        <v>169</v>
      </c>
      <c r="AT196" s="23" t="s">
        <v>164</v>
      </c>
      <c r="AU196" s="23" t="s">
        <v>170</v>
      </c>
      <c r="AY196" s="23" t="s">
        <v>160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23" t="s">
        <v>80</v>
      </c>
      <c r="BK196" s="205">
        <f>ROUND(I196*H196,2)</f>
        <v>0</v>
      </c>
      <c r="BL196" s="23" t="s">
        <v>169</v>
      </c>
      <c r="BM196" s="23" t="s">
        <v>769</v>
      </c>
    </row>
    <row r="197" spans="2:65" s="11" customFormat="1">
      <c r="B197" s="209"/>
      <c r="C197" s="210"/>
      <c r="D197" s="206" t="s">
        <v>173</v>
      </c>
      <c r="E197" s="211" t="s">
        <v>21</v>
      </c>
      <c r="F197" s="212" t="s">
        <v>770</v>
      </c>
      <c r="G197" s="210"/>
      <c r="H197" s="213">
        <v>48.042999999999999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173</v>
      </c>
      <c r="AU197" s="219" t="s">
        <v>170</v>
      </c>
      <c r="AV197" s="11" t="s">
        <v>82</v>
      </c>
      <c r="AW197" s="11" t="s">
        <v>35</v>
      </c>
      <c r="AX197" s="11" t="s">
        <v>72</v>
      </c>
      <c r="AY197" s="219" t="s">
        <v>160</v>
      </c>
    </row>
    <row r="198" spans="2:65" s="10" customFormat="1" ht="22.35" customHeight="1">
      <c r="B198" s="175"/>
      <c r="C198" s="176"/>
      <c r="D198" s="191" t="s">
        <v>71</v>
      </c>
      <c r="E198" s="192" t="s">
        <v>771</v>
      </c>
      <c r="F198" s="192" t="s">
        <v>772</v>
      </c>
      <c r="G198" s="176"/>
      <c r="H198" s="176"/>
      <c r="I198" s="179"/>
      <c r="J198" s="193">
        <f>BK198</f>
        <v>0</v>
      </c>
      <c r="K198" s="176"/>
      <c r="L198" s="181"/>
      <c r="M198" s="182"/>
      <c r="N198" s="183"/>
      <c r="O198" s="183"/>
      <c r="P198" s="184">
        <f>SUM(P199:P209)</f>
        <v>0</v>
      </c>
      <c r="Q198" s="183"/>
      <c r="R198" s="184">
        <f>SUM(R199:R209)</f>
        <v>0</v>
      </c>
      <c r="S198" s="183"/>
      <c r="T198" s="185">
        <f>SUM(T199:T209)</f>
        <v>31.128</v>
      </c>
      <c r="AR198" s="186" t="s">
        <v>80</v>
      </c>
      <c r="AT198" s="187" t="s">
        <v>71</v>
      </c>
      <c r="AU198" s="187" t="s">
        <v>82</v>
      </c>
      <c r="AY198" s="186" t="s">
        <v>160</v>
      </c>
      <c r="BK198" s="188">
        <f>SUM(BK199:BK209)</f>
        <v>0</v>
      </c>
    </row>
    <row r="199" spans="2:65" s="1" customFormat="1" ht="16.5" customHeight="1">
      <c r="B199" s="40"/>
      <c r="C199" s="194" t="s">
        <v>291</v>
      </c>
      <c r="D199" s="194" t="s">
        <v>164</v>
      </c>
      <c r="E199" s="195" t="s">
        <v>773</v>
      </c>
      <c r="F199" s="196" t="s">
        <v>774</v>
      </c>
      <c r="G199" s="197" t="s">
        <v>256</v>
      </c>
      <c r="H199" s="198">
        <v>15000</v>
      </c>
      <c r="I199" s="199"/>
      <c r="J199" s="200">
        <f>ROUND(I199*H199,2)</f>
        <v>0</v>
      </c>
      <c r="K199" s="196" t="s">
        <v>21</v>
      </c>
      <c r="L199" s="60"/>
      <c r="M199" s="201" t="s">
        <v>21</v>
      </c>
      <c r="N199" s="202" t="s">
        <v>43</v>
      </c>
      <c r="O199" s="41"/>
      <c r="P199" s="203">
        <f>O199*H199</f>
        <v>0</v>
      </c>
      <c r="Q199" s="203">
        <v>0</v>
      </c>
      <c r="R199" s="203">
        <f>Q199*H199</f>
        <v>0</v>
      </c>
      <c r="S199" s="203">
        <v>1E-3</v>
      </c>
      <c r="T199" s="204">
        <f>S199*H199</f>
        <v>15</v>
      </c>
      <c r="AR199" s="23" t="s">
        <v>169</v>
      </c>
      <c r="AT199" s="23" t="s">
        <v>164</v>
      </c>
      <c r="AU199" s="23" t="s">
        <v>170</v>
      </c>
      <c r="AY199" s="23" t="s">
        <v>160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3" t="s">
        <v>80</v>
      </c>
      <c r="BK199" s="205">
        <f>ROUND(I199*H199,2)</f>
        <v>0</v>
      </c>
      <c r="BL199" s="23" t="s">
        <v>169</v>
      </c>
      <c r="BM199" s="23" t="s">
        <v>555</v>
      </c>
    </row>
    <row r="200" spans="2:65" s="11" customFormat="1">
      <c r="B200" s="209"/>
      <c r="C200" s="210"/>
      <c r="D200" s="206" t="s">
        <v>173</v>
      </c>
      <c r="E200" s="211" t="s">
        <v>21</v>
      </c>
      <c r="F200" s="212" t="s">
        <v>775</v>
      </c>
      <c r="G200" s="210"/>
      <c r="H200" s="213">
        <v>15000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173</v>
      </c>
      <c r="AU200" s="219" t="s">
        <v>170</v>
      </c>
      <c r="AV200" s="11" t="s">
        <v>82</v>
      </c>
      <c r="AW200" s="11" t="s">
        <v>35</v>
      </c>
      <c r="AX200" s="11" t="s">
        <v>72</v>
      </c>
      <c r="AY200" s="219" t="s">
        <v>160</v>
      </c>
    </row>
    <row r="201" spans="2:65" s="12" customFormat="1">
      <c r="B201" s="220"/>
      <c r="C201" s="221"/>
      <c r="D201" s="222" t="s">
        <v>173</v>
      </c>
      <c r="E201" s="223" t="s">
        <v>21</v>
      </c>
      <c r="F201" s="224" t="s">
        <v>175</v>
      </c>
      <c r="G201" s="221"/>
      <c r="H201" s="225">
        <v>15000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173</v>
      </c>
      <c r="AU201" s="231" t="s">
        <v>170</v>
      </c>
      <c r="AV201" s="12" t="s">
        <v>169</v>
      </c>
      <c r="AW201" s="12" t="s">
        <v>35</v>
      </c>
      <c r="AX201" s="12" t="s">
        <v>80</v>
      </c>
      <c r="AY201" s="231" t="s">
        <v>160</v>
      </c>
    </row>
    <row r="202" spans="2:65" s="1" customFormat="1" ht="16.5" customHeight="1">
      <c r="B202" s="40"/>
      <c r="C202" s="194" t="s">
        <v>370</v>
      </c>
      <c r="D202" s="194" t="s">
        <v>164</v>
      </c>
      <c r="E202" s="195" t="s">
        <v>776</v>
      </c>
      <c r="F202" s="196" t="s">
        <v>777</v>
      </c>
      <c r="G202" s="197" t="s">
        <v>778</v>
      </c>
      <c r="H202" s="198">
        <v>1152</v>
      </c>
      <c r="I202" s="199"/>
      <c r="J202" s="200">
        <f>ROUND(I202*H202,2)</f>
        <v>0</v>
      </c>
      <c r="K202" s="196" t="s">
        <v>21</v>
      </c>
      <c r="L202" s="60"/>
      <c r="M202" s="201" t="s">
        <v>21</v>
      </c>
      <c r="N202" s="202" t="s">
        <v>43</v>
      </c>
      <c r="O202" s="41"/>
      <c r="P202" s="203">
        <f>O202*H202</f>
        <v>0</v>
      </c>
      <c r="Q202" s="203">
        <v>0</v>
      </c>
      <c r="R202" s="203">
        <f>Q202*H202</f>
        <v>0</v>
      </c>
      <c r="S202" s="203">
        <v>1.4E-2</v>
      </c>
      <c r="T202" s="204">
        <f>S202*H202</f>
        <v>16.128</v>
      </c>
      <c r="AR202" s="23" t="s">
        <v>169</v>
      </c>
      <c r="AT202" s="23" t="s">
        <v>164</v>
      </c>
      <c r="AU202" s="23" t="s">
        <v>170</v>
      </c>
      <c r="AY202" s="23" t="s">
        <v>160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3" t="s">
        <v>80</v>
      </c>
      <c r="BK202" s="205">
        <f>ROUND(I202*H202,2)</f>
        <v>0</v>
      </c>
      <c r="BL202" s="23" t="s">
        <v>169</v>
      </c>
      <c r="BM202" s="23" t="s">
        <v>566</v>
      </c>
    </row>
    <row r="203" spans="2:65" s="1" customFormat="1" ht="24">
      <c r="B203" s="40"/>
      <c r="C203" s="62"/>
      <c r="D203" s="206" t="s">
        <v>171</v>
      </c>
      <c r="E203" s="62"/>
      <c r="F203" s="207" t="s">
        <v>779</v>
      </c>
      <c r="G203" s="62"/>
      <c r="H203" s="62"/>
      <c r="I203" s="162"/>
      <c r="J203" s="62"/>
      <c r="K203" s="62"/>
      <c r="L203" s="60"/>
      <c r="M203" s="208"/>
      <c r="N203" s="41"/>
      <c r="O203" s="41"/>
      <c r="P203" s="41"/>
      <c r="Q203" s="41"/>
      <c r="R203" s="41"/>
      <c r="S203" s="41"/>
      <c r="T203" s="77"/>
      <c r="AT203" s="23" t="s">
        <v>171</v>
      </c>
      <c r="AU203" s="23" t="s">
        <v>170</v>
      </c>
    </row>
    <row r="204" spans="2:65" s="11" customFormat="1">
      <c r="B204" s="209"/>
      <c r="C204" s="210"/>
      <c r="D204" s="206" t="s">
        <v>173</v>
      </c>
      <c r="E204" s="211" t="s">
        <v>21</v>
      </c>
      <c r="F204" s="212" t="s">
        <v>780</v>
      </c>
      <c r="G204" s="210"/>
      <c r="H204" s="213">
        <v>1152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173</v>
      </c>
      <c r="AU204" s="219" t="s">
        <v>170</v>
      </c>
      <c r="AV204" s="11" t="s">
        <v>82</v>
      </c>
      <c r="AW204" s="11" t="s">
        <v>35</v>
      </c>
      <c r="AX204" s="11" t="s">
        <v>72</v>
      </c>
      <c r="AY204" s="219" t="s">
        <v>160</v>
      </c>
    </row>
    <row r="205" spans="2:65" s="12" customFormat="1">
      <c r="B205" s="220"/>
      <c r="C205" s="221"/>
      <c r="D205" s="222" t="s">
        <v>173</v>
      </c>
      <c r="E205" s="223" t="s">
        <v>21</v>
      </c>
      <c r="F205" s="224" t="s">
        <v>175</v>
      </c>
      <c r="G205" s="221"/>
      <c r="H205" s="225">
        <v>1152</v>
      </c>
      <c r="I205" s="226"/>
      <c r="J205" s="221"/>
      <c r="K205" s="221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173</v>
      </c>
      <c r="AU205" s="231" t="s">
        <v>170</v>
      </c>
      <c r="AV205" s="12" t="s">
        <v>169</v>
      </c>
      <c r="AW205" s="12" t="s">
        <v>35</v>
      </c>
      <c r="AX205" s="12" t="s">
        <v>80</v>
      </c>
      <c r="AY205" s="231" t="s">
        <v>160</v>
      </c>
    </row>
    <row r="206" spans="2:65" s="1" customFormat="1" ht="25.5" customHeight="1">
      <c r="B206" s="40"/>
      <c r="C206" s="194" t="s">
        <v>376</v>
      </c>
      <c r="D206" s="194" t="s">
        <v>164</v>
      </c>
      <c r="E206" s="195" t="s">
        <v>386</v>
      </c>
      <c r="F206" s="196" t="s">
        <v>387</v>
      </c>
      <c r="G206" s="197" t="s">
        <v>228</v>
      </c>
      <c r="H206" s="198">
        <v>31.128</v>
      </c>
      <c r="I206" s="199"/>
      <c r="J206" s="200">
        <f>ROUND(I206*H206,2)</f>
        <v>0</v>
      </c>
      <c r="K206" s="196" t="s">
        <v>168</v>
      </c>
      <c r="L206" s="60"/>
      <c r="M206" s="201" t="s">
        <v>21</v>
      </c>
      <c r="N206" s="202" t="s">
        <v>43</v>
      </c>
      <c r="O206" s="41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AR206" s="23" t="s">
        <v>169</v>
      </c>
      <c r="AT206" s="23" t="s">
        <v>164</v>
      </c>
      <c r="AU206" s="23" t="s">
        <v>170</v>
      </c>
      <c r="AY206" s="23" t="s">
        <v>160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3" t="s">
        <v>80</v>
      </c>
      <c r="BK206" s="205">
        <f>ROUND(I206*H206,2)</f>
        <v>0</v>
      </c>
      <c r="BL206" s="23" t="s">
        <v>169</v>
      </c>
      <c r="BM206" s="23" t="s">
        <v>781</v>
      </c>
    </row>
    <row r="207" spans="2:65" s="1" customFormat="1" ht="25.5" customHeight="1">
      <c r="B207" s="40"/>
      <c r="C207" s="194" t="s">
        <v>381</v>
      </c>
      <c r="D207" s="194" t="s">
        <v>164</v>
      </c>
      <c r="E207" s="195" t="s">
        <v>390</v>
      </c>
      <c r="F207" s="196" t="s">
        <v>391</v>
      </c>
      <c r="G207" s="197" t="s">
        <v>228</v>
      </c>
      <c r="H207" s="198">
        <v>280.15199999999999</v>
      </c>
      <c r="I207" s="199"/>
      <c r="J207" s="200">
        <f>ROUND(I207*H207,2)</f>
        <v>0</v>
      </c>
      <c r="K207" s="196" t="s">
        <v>168</v>
      </c>
      <c r="L207" s="60"/>
      <c r="M207" s="201" t="s">
        <v>21</v>
      </c>
      <c r="N207" s="202" t="s">
        <v>43</v>
      </c>
      <c r="O207" s="41"/>
      <c r="P207" s="203">
        <f>O207*H207</f>
        <v>0</v>
      </c>
      <c r="Q207" s="203">
        <v>0</v>
      </c>
      <c r="R207" s="203">
        <f>Q207*H207</f>
        <v>0</v>
      </c>
      <c r="S207" s="203">
        <v>0</v>
      </c>
      <c r="T207" s="204">
        <f>S207*H207</f>
        <v>0</v>
      </c>
      <c r="AR207" s="23" t="s">
        <v>169</v>
      </c>
      <c r="AT207" s="23" t="s">
        <v>164</v>
      </c>
      <c r="AU207" s="23" t="s">
        <v>170</v>
      </c>
      <c r="AY207" s="23" t="s">
        <v>160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3" t="s">
        <v>80</v>
      </c>
      <c r="BK207" s="205">
        <f>ROUND(I207*H207,2)</f>
        <v>0</v>
      </c>
      <c r="BL207" s="23" t="s">
        <v>169</v>
      </c>
      <c r="BM207" s="23" t="s">
        <v>782</v>
      </c>
    </row>
    <row r="208" spans="2:65" s="11" customFormat="1">
      <c r="B208" s="209"/>
      <c r="C208" s="210"/>
      <c r="D208" s="222" t="s">
        <v>173</v>
      </c>
      <c r="E208" s="210"/>
      <c r="F208" s="255" t="s">
        <v>783</v>
      </c>
      <c r="G208" s="210"/>
      <c r="H208" s="256">
        <v>280.15199999999999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173</v>
      </c>
      <c r="AU208" s="219" t="s">
        <v>170</v>
      </c>
      <c r="AV208" s="11" t="s">
        <v>82</v>
      </c>
      <c r="AW208" s="11" t="s">
        <v>6</v>
      </c>
      <c r="AX208" s="11" t="s">
        <v>80</v>
      </c>
      <c r="AY208" s="219" t="s">
        <v>160</v>
      </c>
    </row>
    <row r="209" spans="2:65" s="1" customFormat="1" ht="16.5" customHeight="1">
      <c r="B209" s="40"/>
      <c r="C209" s="194" t="s">
        <v>300</v>
      </c>
      <c r="D209" s="194" t="s">
        <v>164</v>
      </c>
      <c r="E209" s="195" t="s">
        <v>394</v>
      </c>
      <c r="F209" s="196" t="s">
        <v>395</v>
      </c>
      <c r="G209" s="197" t="s">
        <v>228</v>
      </c>
      <c r="H209" s="198">
        <v>31.128</v>
      </c>
      <c r="I209" s="199"/>
      <c r="J209" s="200">
        <f>ROUND(I209*H209,2)</f>
        <v>0</v>
      </c>
      <c r="K209" s="196" t="s">
        <v>168</v>
      </c>
      <c r="L209" s="60"/>
      <c r="M209" s="201" t="s">
        <v>21</v>
      </c>
      <c r="N209" s="202" t="s">
        <v>43</v>
      </c>
      <c r="O209" s="41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AR209" s="23" t="s">
        <v>169</v>
      </c>
      <c r="AT209" s="23" t="s">
        <v>164</v>
      </c>
      <c r="AU209" s="23" t="s">
        <v>170</v>
      </c>
      <c r="AY209" s="23" t="s">
        <v>160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3" t="s">
        <v>80</v>
      </c>
      <c r="BK209" s="205">
        <f>ROUND(I209*H209,2)</f>
        <v>0</v>
      </c>
      <c r="BL209" s="23" t="s">
        <v>169</v>
      </c>
      <c r="BM209" s="23" t="s">
        <v>784</v>
      </c>
    </row>
    <row r="210" spans="2:65" s="10" customFormat="1" ht="37.35" customHeight="1">
      <c r="B210" s="175"/>
      <c r="C210" s="176"/>
      <c r="D210" s="177" t="s">
        <v>71</v>
      </c>
      <c r="E210" s="178" t="s">
        <v>433</v>
      </c>
      <c r="F210" s="178" t="s">
        <v>434</v>
      </c>
      <c r="G210" s="176"/>
      <c r="H210" s="176"/>
      <c r="I210" s="179"/>
      <c r="J210" s="180">
        <f>BK210</f>
        <v>0</v>
      </c>
      <c r="K210" s="176"/>
      <c r="L210" s="181"/>
      <c r="M210" s="182"/>
      <c r="N210" s="183"/>
      <c r="O210" s="183"/>
      <c r="P210" s="184">
        <f>P211+P262+P265+P274+P321+P330+P335+P342</f>
        <v>0</v>
      </c>
      <c r="Q210" s="183"/>
      <c r="R210" s="184">
        <f>R211+R262+R265+R274+R321+R330+R335+R342</f>
        <v>3.3404111999999997</v>
      </c>
      <c r="S210" s="183"/>
      <c r="T210" s="185">
        <f>T211+T262+T265+T274+T321+T330+T335+T342</f>
        <v>0</v>
      </c>
      <c r="AR210" s="186" t="s">
        <v>82</v>
      </c>
      <c r="AT210" s="187" t="s">
        <v>71</v>
      </c>
      <c r="AU210" s="187" t="s">
        <v>72</v>
      </c>
      <c r="AY210" s="186" t="s">
        <v>160</v>
      </c>
      <c r="BK210" s="188">
        <f>BK211+BK262+BK265+BK274+BK321+BK330+BK335+BK342</f>
        <v>0</v>
      </c>
    </row>
    <row r="211" spans="2:65" s="10" customFormat="1" ht="19.95" customHeight="1">
      <c r="B211" s="175"/>
      <c r="C211" s="176"/>
      <c r="D211" s="191" t="s">
        <v>71</v>
      </c>
      <c r="E211" s="192" t="s">
        <v>455</v>
      </c>
      <c r="F211" s="192" t="s">
        <v>456</v>
      </c>
      <c r="G211" s="176"/>
      <c r="H211" s="176"/>
      <c r="I211" s="179"/>
      <c r="J211" s="193">
        <f>BK211</f>
        <v>0</v>
      </c>
      <c r="K211" s="176"/>
      <c r="L211" s="181"/>
      <c r="M211" s="182"/>
      <c r="N211" s="183"/>
      <c r="O211" s="183"/>
      <c r="P211" s="184">
        <f>SUM(P212:P261)</f>
        <v>0</v>
      </c>
      <c r="Q211" s="183"/>
      <c r="R211" s="184">
        <f>SUM(R212:R261)</f>
        <v>0</v>
      </c>
      <c r="S211" s="183"/>
      <c r="T211" s="185">
        <f>SUM(T212:T261)</f>
        <v>0</v>
      </c>
      <c r="AR211" s="186" t="s">
        <v>82</v>
      </c>
      <c r="AT211" s="187" t="s">
        <v>71</v>
      </c>
      <c r="AU211" s="187" t="s">
        <v>80</v>
      </c>
      <c r="AY211" s="186" t="s">
        <v>160</v>
      </c>
      <c r="BK211" s="188">
        <f>SUM(BK212:BK261)</f>
        <v>0</v>
      </c>
    </row>
    <row r="212" spans="2:65" s="1" customFormat="1" ht="16.5" customHeight="1">
      <c r="B212" s="40"/>
      <c r="C212" s="233" t="s">
        <v>389</v>
      </c>
      <c r="D212" s="233" t="s">
        <v>192</v>
      </c>
      <c r="E212" s="234" t="s">
        <v>785</v>
      </c>
      <c r="F212" s="235" t="s">
        <v>473</v>
      </c>
      <c r="G212" s="236" t="s">
        <v>189</v>
      </c>
      <c r="H212" s="237">
        <v>2892</v>
      </c>
      <c r="I212" s="238"/>
      <c r="J212" s="239">
        <f>ROUND(I212*H212,2)</f>
        <v>0</v>
      </c>
      <c r="K212" s="235" t="s">
        <v>21</v>
      </c>
      <c r="L212" s="240"/>
      <c r="M212" s="241" t="s">
        <v>21</v>
      </c>
      <c r="N212" s="242" t="s">
        <v>43</v>
      </c>
      <c r="O212" s="41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AR212" s="23" t="s">
        <v>263</v>
      </c>
      <c r="AT212" s="23" t="s">
        <v>192</v>
      </c>
      <c r="AU212" s="23" t="s">
        <v>82</v>
      </c>
      <c r="AY212" s="23" t="s">
        <v>160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23" t="s">
        <v>80</v>
      </c>
      <c r="BK212" s="205">
        <f>ROUND(I212*H212,2)</f>
        <v>0</v>
      </c>
      <c r="BL212" s="23" t="s">
        <v>196</v>
      </c>
      <c r="BM212" s="23" t="s">
        <v>368</v>
      </c>
    </row>
    <row r="213" spans="2:65" s="1" customFormat="1" ht="24">
      <c r="B213" s="40"/>
      <c r="C213" s="62"/>
      <c r="D213" s="206" t="s">
        <v>171</v>
      </c>
      <c r="E213" s="62"/>
      <c r="F213" s="207" t="s">
        <v>475</v>
      </c>
      <c r="G213" s="62"/>
      <c r="H213" s="62"/>
      <c r="I213" s="162"/>
      <c r="J213" s="62"/>
      <c r="K213" s="62"/>
      <c r="L213" s="60"/>
      <c r="M213" s="208"/>
      <c r="N213" s="41"/>
      <c r="O213" s="41"/>
      <c r="P213" s="41"/>
      <c r="Q213" s="41"/>
      <c r="R213" s="41"/>
      <c r="S213" s="41"/>
      <c r="T213" s="77"/>
      <c r="AT213" s="23" t="s">
        <v>171</v>
      </c>
      <c r="AU213" s="23" t="s">
        <v>82</v>
      </c>
    </row>
    <row r="214" spans="2:65" s="13" customFormat="1">
      <c r="B214" s="243"/>
      <c r="C214" s="244"/>
      <c r="D214" s="206" t="s">
        <v>173</v>
      </c>
      <c r="E214" s="245" t="s">
        <v>21</v>
      </c>
      <c r="F214" s="246" t="s">
        <v>786</v>
      </c>
      <c r="G214" s="244"/>
      <c r="H214" s="247" t="s">
        <v>21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173</v>
      </c>
      <c r="AU214" s="253" t="s">
        <v>82</v>
      </c>
      <c r="AV214" s="13" t="s">
        <v>80</v>
      </c>
      <c r="AW214" s="13" t="s">
        <v>35</v>
      </c>
      <c r="AX214" s="13" t="s">
        <v>72</v>
      </c>
      <c r="AY214" s="253" t="s">
        <v>160</v>
      </c>
    </row>
    <row r="215" spans="2:65" s="11" customFormat="1">
      <c r="B215" s="209"/>
      <c r="C215" s="210"/>
      <c r="D215" s="206" t="s">
        <v>173</v>
      </c>
      <c r="E215" s="211" t="s">
        <v>21</v>
      </c>
      <c r="F215" s="212" t="s">
        <v>787</v>
      </c>
      <c r="G215" s="210"/>
      <c r="H215" s="213">
        <v>96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173</v>
      </c>
      <c r="AU215" s="219" t="s">
        <v>82</v>
      </c>
      <c r="AV215" s="11" t="s">
        <v>82</v>
      </c>
      <c r="AW215" s="11" t="s">
        <v>35</v>
      </c>
      <c r="AX215" s="11" t="s">
        <v>72</v>
      </c>
      <c r="AY215" s="219" t="s">
        <v>160</v>
      </c>
    </row>
    <row r="216" spans="2:65" s="13" customFormat="1">
      <c r="B216" s="243"/>
      <c r="C216" s="244"/>
      <c r="D216" s="206" t="s">
        <v>173</v>
      </c>
      <c r="E216" s="245" t="s">
        <v>21</v>
      </c>
      <c r="F216" s="246" t="s">
        <v>788</v>
      </c>
      <c r="G216" s="244"/>
      <c r="H216" s="247" t="s">
        <v>21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173</v>
      </c>
      <c r="AU216" s="253" t="s">
        <v>82</v>
      </c>
      <c r="AV216" s="13" t="s">
        <v>80</v>
      </c>
      <c r="AW216" s="13" t="s">
        <v>35</v>
      </c>
      <c r="AX216" s="13" t="s">
        <v>72</v>
      </c>
      <c r="AY216" s="253" t="s">
        <v>160</v>
      </c>
    </row>
    <row r="217" spans="2:65" s="11" customFormat="1">
      <c r="B217" s="209"/>
      <c r="C217" s="210"/>
      <c r="D217" s="206" t="s">
        <v>173</v>
      </c>
      <c r="E217" s="211" t="s">
        <v>21</v>
      </c>
      <c r="F217" s="212" t="s">
        <v>789</v>
      </c>
      <c r="G217" s="210"/>
      <c r="H217" s="213">
        <v>864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173</v>
      </c>
      <c r="AU217" s="219" t="s">
        <v>82</v>
      </c>
      <c r="AV217" s="11" t="s">
        <v>82</v>
      </c>
      <c r="AW217" s="11" t="s">
        <v>35</v>
      </c>
      <c r="AX217" s="11" t="s">
        <v>72</v>
      </c>
      <c r="AY217" s="219" t="s">
        <v>160</v>
      </c>
    </row>
    <row r="218" spans="2:65" s="13" customFormat="1">
      <c r="B218" s="243"/>
      <c r="C218" s="244"/>
      <c r="D218" s="206" t="s">
        <v>173</v>
      </c>
      <c r="E218" s="245" t="s">
        <v>21</v>
      </c>
      <c r="F218" s="246" t="s">
        <v>790</v>
      </c>
      <c r="G218" s="244"/>
      <c r="H218" s="247" t="s">
        <v>21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173</v>
      </c>
      <c r="AU218" s="253" t="s">
        <v>82</v>
      </c>
      <c r="AV218" s="13" t="s">
        <v>80</v>
      </c>
      <c r="AW218" s="13" t="s">
        <v>35</v>
      </c>
      <c r="AX218" s="13" t="s">
        <v>72</v>
      </c>
      <c r="AY218" s="253" t="s">
        <v>160</v>
      </c>
    </row>
    <row r="219" spans="2:65" s="11" customFormat="1">
      <c r="B219" s="209"/>
      <c r="C219" s="210"/>
      <c r="D219" s="206" t="s">
        <v>173</v>
      </c>
      <c r="E219" s="211" t="s">
        <v>21</v>
      </c>
      <c r="F219" s="212" t="s">
        <v>791</v>
      </c>
      <c r="G219" s="210"/>
      <c r="H219" s="213">
        <v>372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173</v>
      </c>
      <c r="AU219" s="219" t="s">
        <v>82</v>
      </c>
      <c r="AV219" s="11" t="s">
        <v>82</v>
      </c>
      <c r="AW219" s="11" t="s">
        <v>35</v>
      </c>
      <c r="AX219" s="11" t="s">
        <v>72</v>
      </c>
      <c r="AY219" s="219" t="s">
        <v>160</v>
      </c>
    </row>
    <row r="220" spans="2:65" s="13" customFormat="1">
      <c r="B220" s="243"/>
      <c r="C220" s="244"/>
      <c r="D220" s="206" t="s">
        <v>173</v>
      </c>
      <c r="E220" s="245" t="s">
        <v>21</v>
      </c>
      <c r="F220" s="246" t="s">
        <v>792</v>
      </c>
      <c r="G220" s="244"/>
      <c r="H220" s="247" t="s">
        <v>21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173</v>
      </c>
      <c r="AU220" s="253" t="s">
        <v>82</v>
      </c>
      <c r="AV220" s="13" t="s">
        <v>80</v>
      </c>
      <c r="AW220" s="13" t="s">
        <v>35</v>
      </c>
      <c r="AX220" s="13" t="s">
        <v>72</v>
      </c>
      <c r="AY220" s="253" t="s">
        <v>160</v>
      </c>
    </row>
    <row r="221" spans="2:65" s="11" customFormat="1">
      <c r="B221" s="209"/>
      <c r="C221" s="210"/>
      <c r="D221" s="206" t="s">
        <v>173</v>
      </c>
      <c r="E221" s="211" t="s">
        <v>21</v>
      </c>
      <c r="F221" s="212" t="s">
        <v>793</v>
      </c>
      <c r="G221" s="210"/>
      <c r="H221" s="213">
        <v>612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173</v>
      </c>
      <c r="AU221" s="219" t="s">
        <v>82</v>
      </c>
      <c r="AV221" s="11" t="s">
        <v>82</v>
      </c>
      <c r="AW221" s="11" t="s">
        <v>35</v>
      </c>
      <c r="AX221" s="11" t="s">
        <v>72</v>
      </c>
      <c r="AY221" s="219" t="s">
        <v>160</v>
      </c>
    </row>
    <row r="222" spans="2:65" s="13" customFormat="1">
      <c r="B222" s="243"/>
      <c r="C222" s="244"/>
      <c r="D222" s="206" t="s">
        <v>173</v>
      </c>
      <c r="E222" s="245" t="s">
        <v>21</v>
      </c>
      <c r="F222" s="246" t="s">
        <v>794</v>
      </c>
      <c r="G222" s="244"/>
      <c r="H222" s="247" t="s">
        <v>21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173</v>
      </c>
      <c r="AU222" s="253" t="s">
        <v>82</v>
      </c>
      <c r="AV222" s="13" t="s">
        <v>80</v>
      </c>
      <c r="AW222" s="13" t="s">
        <v>35</v>
      </c>
      <c r="AX222" s="13" t="s">
        <v>72</v>
      </c>
      <c r="AY222" s="253" t="s">
        <v>160</v>
      </c>
    </row>
    <row r="223" spans="2:65" s="11" customFormat="1">
      <c r="B223" s="209"/>
      <c r="C223" s="210"/>
      <c r="D223" s="206" t="s">
        <v>173</v>
      </c>
      <c r="E223" s="211" t="s">
        <v>21</v>
      </c>
      <c r="F223" s="212" t="s">
        <v>795</v>
      </c>
      <c r="G223" s="210"/>
      <c r="H223" s="213">
        <v>540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173</v>
      </c>
      <c r="AU223" s="219" t="s">
        <v>82</v>
      </c>
      <c r="AV223" s="11" t="s">
        <v>82</v>
      </c>
      <c r="AW223" s="11" t="s">
        <v>35</v>
      </c>
      <c r="AX223" s="11" t="s">
        <v>72</v>
      </c>
      <c r="AY223" s="219" t="s">
        <v>160</v>
      </c>
    </row>
    <row r="224" spans="2:65" s="13" customFormat="1">
      <c r="B224" s="243"/>
      <c r="C224" s="244"/>
      <c r="D224" s="206" t="s">
        <v>173</v>
      </c>
      <c r="E224" s="245" t="s">
        <v>21</v>
      </c>
      <c r="F224" s="246" t="s">
        <v>796</v>
      </c>
      <c r="G224" s="244"/>
      <c r="H224" s="247" t="s">
        <v>21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173</v>
      </c>
      <c r="AU224" s="253" t="s">
        <v>82</v>
      </c>
      <c r="AV224" s="13" t="s">
        <v>80</v>
      </c>
      <c r="AW224" s="13" t="s">
        <v>35</v>
      </c>
      <c r="AX224" s="13" t="s">
        <v>72</v>
      </c>
      <c r="AY224" s="253" t="s">
        <v>160</v>
      </c>
    </row>
    <row r="225" spans="2:65" s="11" customFormat="1">
      <c r="B225" s="209"/>
      <c r="C225" s="210"/>
      <c r="D225" s="206" t="s">
        <v>173</v>
      </c>
      <c r="E225" s="211" t="s">
        <v>21</v>
      </c>
      <c r="F225" s="212" t="s">
        <v>797</v>
      </c>
      <c r="G225" s="210"/>
      <c r="H225" s="213">
        <v>60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173</v>
      </c>
      <c r="AU225" s="219" t="s">
        <v>82</v>
      </c>
      <c r="AV225" s="11" t="s">
        <v>82</v>
      </c>
      <c r="AW225" s="11" t="s">
        <v>35</v>
      </c>
      <c r="AX225" s="11" t="s">
        <v>72</v>
      </c>
      <c r="AY225" s="219" t="s">
        <v>160</v>
      </c>
    </row>
    <row r="226" spans="2:65" s="13" customFormat="1">
      <c r="B226" s="243"/>
      <c r="C226" s="244"/>
      <c r="D226" s="206" t="s">
        <v>173</v>
      </c>
      <c r="E226" s="245" t="s">
        <v>21</v>
      </c>
      <c r="F226" s="246" t="s">
        <v>798</v>
      </c>
      <c r="G226" s="244"/>
      <c r="H226" s="247" t="s">
        <v>21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173</v>
      </c>
      <c r="AU226" s="253" t="s">
        <v>82</v>
      </c>
      <c r="AV226" s="13" t="s">
        <v>80</v>
      </c>
      <c r="AW226" s="13" t="s">
        <v>35</v>
      </c>
      <c r="AX226" s="13" t="s">
        <v>72</v>
      </c>
      <c r="AY226" s="253" t="s">
        <v>160</v>
      </c>
    </row>
    <row r="227" spans="2:65" s="11" customFormat="1">
      <c r="B227" s="209"/>
      <c r="C227" s="210"/>
      <c r="D227" s="206" t="s">
        <v>173</v>
      </c>
      <c r="E227" s="211" t="s">
        <v>21</v>
      </c>
      <c r="F227" s="212" t="s">
        <v>799</v>
      </c>
      <c r="G227" s="210"/>
      <c r="H227" s="213">
        <v>348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173</v>
      </c>
      <c r="AU227" s="219" t="s">
        <v>82</v>
      </c>
      <c r="AV227" s="11" t="s">
        <v>82</v>
      </c>
      <c r="AW227" s="11" t="s">
        <v>35</v>
      </c>
      <c r="AX227" s="11" t="s">
        <v>72</v>
      </c>
      <c r="AY227" s="219" t="s">
        <v>160</v>
      </c>
    </row>
    <row r="228" spans="2:65" s="12" customFormat="1">
      <c r="B228" s="220"/>
      <c r="C228" s="221"/>
      <c r="D228" s="222" t="s">
        <v>173</v>
      </c>
      <c r="E228" s="223" t="s">
        <v>21</v>
      </c>
      <c r="F228" s="224" t="s">
        <v>175</v>
      </c>
      <c r="G228" s="221"/>
      <c r="H228" s="225">
        <v>2892</v>
      </c>
      <c r="I228" s="226"/>
      <c r="J228" s="221"/>
      <c r="K228" s="221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173</v>
      </c>
      <c r="AU228" s="231" t="s">
        <v>82</v>
      </c>
      <c r="AV228" s="12" t="s">
        <v>169</v>
      </c>
      <c r="AW228" s="12" t="s">
        <v>35</v>
      </c>
      <c r="AX228" s="12" t="s">
        <v>80</v>
      </c>
      <c r="AY228" s="231" t="s">
        <v>160</v>
      </c>
    </row>
    <row r="229" spans="2:65" s="1" customFormat="1" ht="16.5" customHeight="1">
      <c r="B229" s="40"/>
      <c r="C229" s="194" t="s">
        <v>304</v>
      </c>
      <c r="D229" s="194" t="s">
        <v>164</v>
      </c>
      <c r="E229" s="195" t="s">
        <v>800</v>
      </c>
      <c r="F229" s="196" t="s">
        <v>488</v>
      </c>
      <c r="G229" s="197" t="s">
        <v>189</v>
      </c>
      <c r="H229" s="198">
        <v>2892</v>
      </c>
      <c r="I229" s="199"/>
      <c r="J229" s="200">
        <f>ROUND(I229*H229,2)</f>
        <v>0</v>
      </c>
      <c r="K229" s="196" t="s">
        <v>21</v>
      </c>
      <c r="L229" s="60"/>
      <c r="M229" s="201" t="s">
        <v>21</v>
      </c>
      <c r="N229" s="202" t="s">
        <v>43</v>
      </c>
      <c r="O229" s="41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AR229" s="23" t="s">
        <v>196</v>
      </c>
      <c r="AT229" s="23" t="s">
        <v>164</v>
      </c>
      <c r="AU229" s="23" t="s">
        <v>82</v>
      </c>
      <c r="AY229" s="23" t="s">
        <v>160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23" t="s">
        <v>80</v>
      </c>
      <c r="BK229" s="205">
        <f>ROUND(I229*H229,2)</f>
        <v>0</v>
      </c>
      <c r="BL229" s="23" t="s">
        <v>196</v>
      </c>
      <c r="BM229" s="23" t="s">
        <v>384</v>
      </c>
    </row>
    <row r="230" spans="2:65" s="1" customFormat="1" ht="24">
      <c r="B230" s="40"/>
      <c r="C230" s="62"/>
      <c r="D230" s="222" t="s">
        <v>171</v>
      </c>
      <c r="E230" s="62"/>
      <c r="F230" s="232" t="s">
        <v>490</v>
      </c>
      <c r="G230" s="62"/>
      <c r="H230" s="62"/>
      <c r="I230" s="162"/>
      <c r="J230" s="62"/>
      <c r="K230" s="62"/>
      <c r="L230" s="60"/>
      <c r="M230" s="208"/>
      <c r="N230" s="41"/>
      <c r="O230" s="41"/>
      <c r="P230" s="41"/>
      <c r="Q230" s="41"/>
      <c r="R230" s="41"/>
      <c r="S230" s="41"/>
      <c r="T230" s="77"/>
      <c r="AT230" s="23" t="s">
        <v>171</v>
      </c>
      <c r="AU230" s="23" t="s">
        <v>82</v>
      </c>
    </row>
    <row r="231" spans="2:65" s="1" customFormat="1" ht="16.5" customHeight="1">
      <c r="B231" s="40"/>
      <c r="C231" s="194" t="s">
        <v>397</v>
      </c>
      <c r="D231" s="194" t="s">
        <v>164</v>
      </c>
      <c r="E231" s="195" t="s">
        <v>801</v>
      </c>
      <c r="F231" s="196" t="s">
        <v>580</v>
      </c>
      <c r="G231" s="197" t="s">
        <v>189</v>
      </c>
      <c r="H231" s="198">
        <v>960</v>
      </c>
      <c r="I231" s="199"/>
      <c r="J231" s="200">
        <f>ROUND(I231*H231,2)</f>
        <v>0</v>
      </c>
      <c r="K231" s="196" t="s">
        <v>168</v>
      </c>
      <c r="L231" s="60"/>
      <c r="M231" s="201" t="s">
        <v>21</v>
      </c>
      <c r="N231" s="202" t="s">
        <v>43</v>
      </c>
      <c r="O231" s="41"/>
      <c r="P231" s="203">
        <f>O231*H231</f>
        <v>0</v>
      </c>
      <c r="Q231" s="203">
        <v>0</v>
      </c>
      <c r="R231" s="203">
        <f>Q231*H231</f>
        <v>0</v>
      </c>
      <c r="S231" s="203">
        <v>0</v>
      </c>
      <c r="T231" s="204">
        <f>S231*H231</f>
        <v>0</v>
      </c>
      <c r="AR231" s="23" t="s">
        <v>196</v>
      </c>
      <c r="AT231" s="23" t="s">
        <v>164</v>
      </c>
      <c r="AU231" s="23" t="s">
        <v>82</v>
      </c>
      <c r="AY231" s="23" t="s">
        <v>160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23" t="s">
        <v>80</v>
      </c>
      <c r="BK231" s="205">
        <f>ROUND(I231*H231,2)</f>
        <v>0</v>
      </c>
      <c r="BL231" s="23" t="s">
        <v>196</v>
      </c>
      <c r="BM231" s="23" t="s">
        <v>619</v>
      </c>
    </row>
    <row r="232" spans="2:65" s="1" customFormat="1" ht="24">
      <c r="B232" s="40"/>
      <c r="C232" s="62"/>
      <c r="D232" s="206" t="s">
        <v>171</v>
      </c>
      <c r="E232" s="62"/>
      <c r="F232" s="207" t="s">
        <v>802</v>
      </c>
      <c r="G232" s="62"/>
      <c r="H232" s="62"/>
      <c r="I232" s="162"/>
      <c r="J232" s="62"/>
      <c r="K232" s="62"/>
      <c r="L232" s="60"/>
      <c r="M232" s="208"/>
      <c r="N232" s="41"/>
      <c r="O232" s="41"/>
      <c r="P232" s="41"/>
      <c r="Q232" s="41"/>
      <c r="R232" s="41"/>
      <c r="S232" s="41"/>
      <c r="T232" s="77"/>
      <c r="AT232" s="23" t="s">
        <v>171</v>
      </c>
      <c r="AU232" s="23" t="s">
        <v>82</v>
      </c>
    </row>
    <row r="233" spans="2:65" s="11" customFormat="1">
      <c r="B233" s="209"/>
      <c r="C233" s="210"/>
      <c r="D233" s="206" t="s">
        <v>173</v>
      </c>
      <c r="E233" s="211" t="s">
        <v>21</v>
      </c>
      <c r="F233" s="212" t="s">
        <v>803</v>
      </c>
      <c r="G233" s="210"/>
      <c r="H233" s="213">
        <v>960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173</v>
      </c>
      <c r="AU233" s="219" t="s">
        <v>82</v>
      </c>
      <c r="AV233" s="11" t="s">
        <v>82</v>
      </c>
      <c r="AW233" s="11" t="s">
        <v>35</v>
      </c>
      <c r="AX233" s="11" t="s">
        <v>72</v>
      </c>
      <c r="AY233" s="219" t="s">
        <v>160</v>
      </c>
    </row>
    <row r="234" spans="2:65" s="12" customFormat="1">
      <c r="B234" s="220"/>
      <c r="C234" s="221"/>
      <c r="D234" s="222" t="s">
        <v>173</v>
      </c>
      <c r="E234" s="223" t="s">
        <v>21</v>
      </c>
      <c r="F234" s="224" t="s">
        <v>175</v>
      </c>
      <c r="G234" s="221"/>
      <c r="H234" s="225">
        <v>960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173</v>
      </c>
      <c r="AU234" s="231" t="s">
        <v>82</v>
      </c>
      <c r="AV234" s="12" t="s">
        <v>169</v>
      </c>
      <c r="AW234" s="12" t="s">
        <v>35</v>
      </c>
      <c r="AX234" s="12" t="s">
        <v>80</v>
      </c>
      <c r="AY234" s="231" t="s">
        <v>160</v>
      </c>
    </row>
    <row r="235" spans="2:65" s="1" customFormat="1" ht="16.5" customHeight="1">
      <c r="B235" s="40"/>
      <c r="C235" s="194" t="s">
        <v>307</v>
      </c>
      <c r="D235" s="194" t="s">
        <v>164</v>
      </c>
      <c r="E235" s="195" t="s">
        <v>804</v>
      </c>
      <c r="F235" s="196" t="s">
        <v>580</v>
      </c>
      <c r="G235" s="197" t="s">
        <v>189</v>
      </c>
      <c r="H235" s="198">
        <v>984</v>
      </c>
      <c r="I235" s="199"/>
      <c r="J235" s="200">
        <f>ROUND(I235*H235,2)</f>
        <v>0</v>
      </c>
      <c r="K235" s="196" t="s">
        <v>168</v>
      </c>
      <c r="L235" s="60"/>
      <c r="M235" s="201" t="s">
        <v>21</v>
      </c>
      <c r="N235" s="202" t="s">
        <v>43</v>
      </c>
      <c r="O235" s="41"/>
      <c r="P235" s="203">
        <f>O235*H235</f>
        <v>0</v>
      </c>
      <c r="Q235" s="203">
        <v>0</v>
      </c>
      <c r="R235" s="203">
        <f>Q235*H235</f>
        <v>0</v>
      </c>
      <c r="S235" s="203">
        <v>0</v>
      </c>
      <c r="T235" s="204">
        <f>S235*H235</f>
        <v>0</v>
      </c>
      <c r="AR235" s="23" t="s">
        <v>196</v>
      </c>
      <c r="AT235" s="23" t="s">
        <v>164</v>
      </c>
      <c r="AU235" s="23" t="s">
        <v>82</v>
      </c>
      <c r="AY235" s="23" t="s">
        <v>160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23" t="s">
        <v>80</v>
      </c>
      <c r="BK235" s="205">
        <f>ROUND(I235*H235,2)</f>
        <v>0</v>
      </c>
      <c r="BL235" s="23" t="s">
        <v>196</v>
      </c>
      <c r="BM235" s="23" t="s">
        <v>628</v>
      </c>
    </row>
    <row r="236" spans="2:65" s="1" customFormat="1" ht="24">
      <c r="B236" s="40"/>
      <c r="C236" s="62"/>
      <c r="D236" s="206" t="s">
        <v>171</v>
      </c>
      <c r="E236" s="62"/>
      <c r="F236" s="207" t="s">
        <v>805</v>
      </c>
      <c r="G236" s="62"/>
      <c r="H236" s="62"/>
      <c r="I236" s="162"/>
      <c r="J236" s="62"/>
      <c r="K236" s="62"/>
      <c r="L236" s="60"/>
      <c r="M236" s="208"/>
      <c r="N236" s="41"/>
      <c r="O236" s="41"/>
      <c r="P236" s="41"/>
      <c r="Q236" s="41"/>
      <c r="R236" s="41"/>
      <c r="S236" s="41"/>
      <c r="T236" s="77"/>
      <c r="AT236" s="23" t="s">
        <v>171</v>
      </c>
      <c r="AU236" s="23" t="s">
        <v>82</v>
      </c>
    </row>
    <row r="237" spans="2:65" s="11" customFormat="1">
      <c r="B237" s="209"/>
      <c r="C237" s="210"/>
      <c r="D237" s="206" t="s">
        <v>173</v>
      </c>
      <c r="E237" s="211" t="s">
        <v>21</v>
      </c>
      <c r="F237" s="212" t="s">
        <v>806</v>
      </c>
      <c r="G237" s="210"/>
      <c r="H237" s="213">
        <v>984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173</v>
      </c>
      <c r="AU237" s="219" t="s">
        <v>82</v>
      </c>
      <c r="AV237" s="11" t="s">
        <v>82</v>
      </c>
      <c r="AW237" s="11" t="s">
        <v>35</v>
      </c>
      <c r="AX237" s="11" t="s">
        <v>72</v>
      </c>
      <c r="AY237" s="219" t="s">
        <v>160</v>
      </c>
    </row>
    <row r="238" spans="2:65" s="12" customFormat="1">
      <c r="B238" s="220"/>
      <c r="C238" s="221"/>
      <c r="D238" s="222" t="s">
        <v>173</v>
      </c>
      <c r="E238" s="223" t="s">
        <v>21</v>
      </c>
      <c r="F238" s="224" t="s">
        <v>175</v>
      </c>
      <c r="G238" s="221"/>
      <c r="H238" s="225">
        <v>984</v>
      </c>
      <c r="I238" s="226"/>
      <c r="J238" s="221"/>
      <c r="K238" s="221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173</v>
      </c>
      <c r="AU238" s="231" t="s">
        <v>82</v>
      </c>
      <c r="AV238" s="12" t="s">
        <v>169</v>
      </c>
      <c r="AW238" s="12" t="s">
        <v>35</v>
      </c>
      <c r="AX238" s="12" t="s">
        <v>80</v>
      </c>
      <c r="AY238" s="231" t="s">
        <v>160</v>
      </c>
    </row>
    <row r="239" spans="2:65" s="1" customFormat="1" ht="16.5" customHeight="1">
      <c r="B239" s="40"/>
      <c r="C239" s="194" t="s">
        <v>407</v>
      </c>
      <c r="D239" s="194" t="s">
        <v>164</v>
      </c>
      <c r="E239" s="195" t="s">
        <v>807</v>
      </c>
      <c r="F239" s="196" t="s">
        <v>580</v>
      </c>
      <c r="G239" s="197" t="s">
        <v>189</v>
      </c>
      <c r="H239" s="198">
        <v>540</v>
      </c>
      <c r="I239" s="199"/>
      <c r="J239" s="200">
        <f>ROUND(I239*H239,2)</f>
        <v>0</v>
      </c>
      <c r="K239" s="196" t="s">
        <v>168</v>
      </c>
      <c r="L239" s="60"/>
      <c r="M239" s="201" t="s">
        <v>21</v>
      </c>
      <c r="N239" s="202" t="s">
        <v>43</v>
      </c>
      <c r="O239" s="41"/>
      <c r="P239" s="203">
        <f>O239*H239</f>
        <v>0</v>
      </c>
      <c r="Q239" s="203">
        <v>0</v>
      </c>
      <c r="R239" s="203">
        <f>Q239*H239</f>
        <v>0</v>
      </c>
      <c r="S239" s="203">
        <v>0</v>
      </c>
      <c r="T239" s="204">
        <f>S239*H239</f>
        <v>0</v>
      </c>
      <c r="AR239" s="23" t="s">
        <v>196</v>
      </c>
      <c r="AT239" s="23" t="s">
        <v>164</v>
      </c>
      <c r="AU239" s="23" t="s">
        <v>82</v>
      </c>
      <c r="AY239" s="23" t="s">
        <v>160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23" t="s">
        <v>80</v>
      </c>
      <c r="BK239" s="205">
        <f>ROUND(I239*H239,2)</f>
        <v>0</v>
      </c>
      <c r="BL239" s="23" t="s">
        <v>196</v>
      </c>
      <c r="BM239" s="23" t="s">
        <v>639</v>
      </c>
    </row>
    <row r="240" spans="2:65" s="1" customFormat="1" ht="24">
      <c r="B240" s="40"/>
      <c r="C240" s="62"/>
      <c r="D240" s="206" t="s">
        <v>171</v>
      </c>
      <c r="E240" s="62"/>
      <c r="F240" s="207" t="s">
        <v>808</v>
      </c>
      <c r="G240" s="62"/>
      <c r="H240" s="62"/>
      <c r="I240" s="162"/>
      <c r="J240" s="62"/>
      <c r="K240" s="62"/>
      <c r="L240" s="60"/>
      <c r="M240" s="208"/>
      <c r="N240" s="41"/>
      <c r="O240" s="41"/>
      <c r="P240" s="41"/>
      <c r="Q240" s="41"/>
      <c r="R240" s="41"/>
      <c r="S240" s="41"/>
      <c r="T240" s="77"/>
      <c r="AT240" s="23" t="s">
        <v>171</v>
      </c>
      <c r="AU240" s="23" t="s">
        <v>82</v>
      </c>
    </row>
    <row r="241" spans="2:65" s="11" customFormat="1">
      <c r="B241" s="209"/>
      <c r="C241" s="210"/>
      <c r="D241" s="206" t="s">
        <v>173</v>
      </c>
      <c r="E241" s="211" t="s">
        <v>21</v>
      </c>
      <c r="F241" s="212" t="s">
        <v>795</v>
      </c>
      <c r="G241" s="210"/>
      <c r="H241" s="213">
        <v>540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173</v>
      </c>
      <c r="AU241" s="219" t="s">
        <v>82</v>
      </c>
      <c r="AV241" s="11" t="s">
        <v>82</v>
      </c>
      <c r="AW241" s="11" t="s">
        <v>35</v>
      </c>
      <c r="AX241" s="11" t="s">
        <v>72</v>
      </c>
      <c r="AY241" s="219" t="s">
        <v>160</v>
      </c>
    </row>
    <row r="242" spans="2:65" s="12" customFormat="1">
      <c r="B242" s="220"/>
      <c r="C242" s="221"/>
      <c r="D242" s="222" t="s">
        <v>173</v>
      </c>
      <c r="E242" s="223" t="s">
        <v>21</v>
      </c>
      <c r="F242" s="224" t="s">
        <v>175</v>
      </c>
      <c r="G242" s="221"/>
      <c r="H242" s="225">
        <v>540</v>
      </c>
      <c r="I242" s="226"/>
      <c r="J242" s="221"/>
      <c r="K242" s="221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173</v>
      </c>
      <c r="AU242" s="231" t="s">
        <v>82</v>
      </c>
      <c r="AV242" s="12" t="s">
        <v>169</v>
      </c>
      <c r="AW242" s="12" t="s">
        <v>35</v>
      </c>
      <c r="AX242" s="12" t="s">
        <v>80</v>
      </c>
      <c r="AY242" s="231" t="s">
        <v>160</v>
      </c>
    </row>
    <row r="243" spans="2:65" s="1" customFormat="1" ht="16.5" customHeight="1">
      <c r="B243" s="40"/>
      <c r="C243" s="194" t="s">
        <v>311</v>
      </c>
      <c r="D243" s="194" t="s">
        <v>164</v>
      </c>
      <c r="E243" s="195" t="s">
        <v>809</v>
      </c>
      <c r="F243" s="196" t="s">
        <v>580</v>
      </c>
      <c r="G243" s="197" t="s">
        <v>189</v>
      </c>
      <c r="H243" s="198">
        <v>60</v>
      </c>
      <c r="I243" s="199"/>
      <c r="J243" s="200">
        <f>ROUND(I243*H243,2)</f>
        <v>0</v>
      </c>
      <c r="K243" s="196" t="s">
        <v>168</v>
      </c>
      <c r="L243" s="60"/>
      <c r="M243" s="201" t="s">
        <v>21</v>
      </c>
      <c r="N243" s="202" t="s">
        <v>43</v>
      </c>
      <c r="O243" s="41"/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AR243" s="23" t="s">
        <v>196</v>
      </c>
      <c r="AT243" s="23" t="s">
        <v>164</v>
      </c>
      <c r="AU243" s="23" t="s">
        <v>82</v>
      </c>
      <c r="AY243" s="23" t="s">
        <v>160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23" t="s">
        <v>80</v>
      </c>
      <c r="BK243" s="205">
        <f>ROUND(I243*H243,2)</f>
        <v>0</v>
      </c>
      <c r="BL243" s="23" t="s">
        <v>196</v>
      </c>
      <c r="BM243" s="23" t="s">
        <v>650</v>
      </c>
    </row>
    <row r="244" spans="2:65" s="1" customFormat="1" ht="24">
      <c r="B244" s="40"/>
      <c r="C244" s="62"/>
      <c r="D244" s="206" t="s">
        <v>171</v>
      </c>
      <c r="E244" s="62"/>
      <c r="F244" s="207" t="s">
        <v>810</v>
      </c>
      <c r="G244" s="62"/>
      <c r="H244" s="62"/>
      <c r="I244" s="162"/>
      <c r="J244" s="62"/>
      <c r="K244" s="62"/>
      <c r="L244" s="60"/>
      <c r="M244" s="208"/>
      <c r="N244" s="41"/>
      <c r="O244" s="41"/>
      <c r="P244" s="41"/>
      <c r="Q244" s="41"/>
      <c r="R244" s="41"/>
      <c r="S244" s="41"/>
      <c r="T244" s="77"/>
      <c r="AT244" s="23" t="s">
        <v>171</v>
      </c>
      <c r="AU244" s="23" t="s">
        <v>82</v>
      </c>
    </row>
    <row r="245" spans="2:65" s="11" customFormat="1">
      <c r="B245" s="209"/>
      <c r="C245" s="210"/>
      <c r="D245" s="206" t="s">
        <v>173</v>
      </c>
      <c r="E245" s="211" t="s">
        <v>21</v>
      </c>
      <c r="F245" s="212" t="s">
        <v>797</v>
      </c>
      <c r="G245" s="210"/>
      <c r="H245" s="213">
        <v>60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173</v>
      </c>
      <c r="AU245" s="219" t="s">
        <v>82</v>
      </c>
      <c r="AV245" s="11" t="s">
        <v>82</v>
      </c>
      <c r="AW245" s="11" t="s">
        <v>35</v>
      </c>
      <c r="AX245" s="11" t="s">
        <v>72</v>
      </c>
      <c r="AY245" s="219" t="s">
        <v>160</v>
      </c>
    </row>
    <row r="246" spans="2:65" s="12" customFormat="1">
      <c r="B246" s="220"/>
      <c r="C246" s="221"/>
      <c r="D246" s="222" t="s">
        <v>173</v>
      </c>
      <c r="E246" s="223" t="s">
        <v>21</v>
      </c>
      <c r="F246" s="224" t="s">
        <v>175</v>
      </c>
      <c r="G246" s="221"/>
      <c r="H246" s="225">
        <v>60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173</v>
      </c>
      <c r="AU246" s="231" t="s">
        <v>82</v>
      </c>
      <c r="AV246" s="12" t="s">
        <v>169</v>
      </c>
      <c r="AW246" s="12" t="s">
        <v>35</v>
      </c>
      <c r="AX246" s="12" t="s">
        <v>80</v>
      </c>
      <c r="AY246" s="231" t="s">
        <v>160</v>
      </c>
    </row>
    <row r="247" spans="2:65" s="1" customFormat="1" ht="16.5" customHeight="1">
      <c r="B247" s="40"/>
      <c r="C247" s="194" t="s">
        <v>417</v>
      </c>
      <c r="D247" s="194" t="s">
        <v>164</v>
      </c>
      <c r="E247" s="195" t="s">
        <v>579</v>
      </c>
      <c r="F247" s="196" t="s">
        <v>580</v>
      </c>
      <c r="G247" s="197" t="s">
        <v>189</v>
      </c>
      <c r="H247" s="198">
        <v>348</v>
      </c>
      <c r="I247" s="199"/>
      <c r="J247" s="200">
        <f>ROUND(I247*H247,2)</f>
        <v>0</v>
      </c>
      <c r="K247" s="196" t="s">
        <v>168</v>
      </c>
      <c r="L247" s="60"/>
      <c r="M247" s="201" t="s">
        <v>21</v>
      </c>
      <c r="N247" s="202" t="s">
        <v>43</v>
      </c>
      <c r="O247" s="41"/>
      <c r="P247" s="203">
        <f>O247*H247</f>
        <v>0</v>
      </c>
      <c r="Q247" s="203">
        <v>0</v>
      </c>
      <c r="R247" s="203">
        <f>Q247*H247</f>
        <v>0</v>
      </c>
      <c r="S247" s="203">
        <v>0</v>
      </c>
      <c r="T247" s="204">
        <f>S247*H247</f>
        <v>0</v>
      </c>
      <c r="AR247" s="23" t="s">
        <v>196</v>
      </c>
      <c r="AT247" s="23" t="s">
        <v>164</v>
      </c>
      <c r="AU247" s="23" t="s">
        <v>82</v>
      </c>
      <c r="AY247" s="23" t="s">
        <v>160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23" t="s">
        <v>80</v>
      </c>
      <c r="BK247" s="205">
        <f>ROUND(I247*H247,2)</f>
        <v>0</v>
      </c>
      <c r="BL247" s="23" t="s">
        <v>196</v>
      </c>
      <c r="BM247" s="23" t="s">
        <v>660</v>
      </c>
    </row>
    <row r="248" spans="2:65" s="1" customFormat="1" ht="24">
      <c r="B248" s="40"/>
      <c r="C248" s="62"/>
      <c r="D248" s="206" t="s">
        <v>171</v>
      </c>
      <c r="E248" s="62"/>
      <c r="F248" s="207" t="s">
        <v>582</v>
      </c>
      <c r="G248" s="62"/>
      <c r="H248" s="62"/>
      <c r="I248" s="162"/>
      <c r="J248" s="62"/>
      <c r="K248" s="62"/>
      <c r="L248" s="60"/>
      <c r="M248" s="208"/>
      <c r="N248" s="41"/>
      <c r="O248" s="41"/>
      <c r="P248" s="41"/>
      <c r="Q248" s="41"/>
      <c r="R248" s="41"/>
      <c r="S248" s="41"/>
      <c r="T248" s="77"/>
      <c r="AT248" s="23" t="s">
        <v>171</v>
      </c>
      <c r="AU248" s="23" t="s">
        <v>82</v>
      </c>
    </row>
    <row r="249" spans="2:65" s="11" customFormat="1">
      <c r="B249" s="209"/>
      <c r="C249" s="210"/>
      <c r="D249" s="206" t="s">
        <v>173</v>
      </c>
      <c r="E249" s="211" t="s">
        <v>21</v>
      </c>
      <c r="F249" s="212" t="s">
        <v>799</v>
      </c>
      <c r="G249" s="210"/>
      <c r="H249" s="213">
        <v>348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173</v>
      </c>
      <c r="AU249" s="219" t="s">
        <v>82</v>
      </c>
      <c r="AV249" s="11" t="s">
        <v>82</v>
      </c>
      <c r="AW249" s="11" t="s">
        <v>35</v>
      </c>
      <c r="AX249" s="11" t="s">
        <v>72</v>
      </c>
      <c r="AY249" s="219" t="s">
        <v>160</v>
      </c>
    </row>
    <row r="250" spans="2:65" s="12" customFormat="1">
      <c r="B250" s="220"/>
      <c r="C250" s="221"/>
      <c r="D250" s="222" t="s">
        <v>173</v>
      </c>
      <c r="E250" s="223" t="s">
        <v>21</v>
      </c>
      <c r="F250" s="224" t="s">
        <v>175</v>
      </c>
      <c r="G250" s="221"/>
      <c r="H250" s="225">
        <v>348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173</v>
      </c>
      <c r="AU250" s="231" t="s">
        <v>82</v>
      </c>
      <c r="AV250" s="12" t="s">
        <v>169</v>
      </c>
      <c r="AW250" s="12" t="s">
        <v>35</v>
      </c>
      <c r="AX250" s="12" t="s">
        <v>80</v>
      </c>
      <c r="AY250" s="231" t="s">
        <v>160</v>
      </c>
    </row>
    <row r="251" spans="2:65" s="1" customFormat="1" ht="16.5" customHeight="1">
      <c r="B251" s="40"/>
      <c r="C251" s="194" t="s">
        <v>314</v>
      </c>
      <c r="D251" s="194" t="s">
        <v>164</v>
      </c>
      <c r="E251" s="195" t="s">
        <v>811</v>
      </c>
      <c r="F251" s="196" t="s">
        <v>594</v>
      </c>
      <c r="G251" s="197" t="s">
        <v>189</v>
      </c>
      <c r="H251" s="198">
        <v>960</v>
      </c>
      <c r="I251" s="199"/>
      <c r="J251" s="200">
        <f>ROUND(I251*H251,2)</f>
        <v>0</v>
      </c>
      <c r="K251" s="196" t="s">
        <v>168</v>
      </c>
      <c r="L251" s="60"/>
      <c r="M251" s="201" t="s">
        <v>21</v>
      </c>
      <c r="N251" s="202" t="s">
        <v>43</v>
      </c>
      <c r="O251" s="41"/>
      <c r="P251" s="203">
        <f>O251*H251</f>
        <v>0</v>
      </c>
      <c r="Q251" s="203">
        <v>0</v>
      </c>
      <c r="R251" s="203">
        <f>Q251*H251</f>
        <v>0</v>
      </c>
      <c r="S251" s="203">
        <v>0</v>
      </c>
      <c r="T251" s="204">
        <f>S251*H251</f>
        <v>0</v>
      </c>
      <c r="AR251" s="23" t="s">
        <v>196</v>
      </c>
      <c r="AT251" s="23" t="s">
        <v>164</v>
      </c>
      <c r="AU251" s="23" t="s">
        <v>82</v>
      </c>
      <c r="AY251" s="23" t="s">
        <v>160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23" t="s">
        <v>80</v>
      </c>
      <c r="BK251" s="205">
        <f>ROUND(I251*H251,2)</f>
        <v>0</v>
      </c>
      <c r="BL251" s="23" t="s">
        <v>196</v>
      </c>
      <c r="BM251" s="23" t="s">
        <v>675</v>
      </c>
    </row>
    <row r="252" spans="2:65" s="1" customFormat="1" ht="24">
      <c r="B252" s="40"/>
      <c r="C252" s="62"/>
      <c r="D252" s="222" t="s">
        <v>171</v>
      </c>
      <c r="E252" s="62"/>
      <c r="F252" s="232" t="s">
        <v>812</v>
      </c>
      <c r="G252" s="62"/>
      <c r="H252" s="62"/>
      <c r="I252" s="162"/>
      <c r="J252" s="62"/>
      <c r="K252" s="62"/>
      <c r="L252" s="60"/>
      <c r="M252" s="208"/>
      <c r="N252" s="41"/>
      <c r="O252" s="41"/>
      <c r="P252" s="41"/>
      <c r="Q252" s="41"/>
      <c r="R252" s="41"/>
      <c r="S252" s="41"/>
      <c r="T252" s="77"/>
      <c r="AT252" s="23" t="s">
        <v>171</v>
      </c>
      <c r="AU252" s="23" t="s">
        <v>82</v>
      </c>
    </row>
    <row r="253" spans="2:65" s="1" customFormat="1" ht="16.5" customHeight="1">
      <c r="B253" s="40"/>
      <c r="C253" s="194" t="s">
        <v>422</v>
      </c>
      <c r="D253" s="194" t="s">
        <v>164</v>
      </c>
      <c r="E253" s="195" t="s">
        <v>813</v>
      </c>
      <c r="F253" s="196" t="s">
        <v>594</v>
      </c>
      <c r="G253" s="197" t="s">
        <v>189</v>
      </c>
      <c r="H253" s="198">
        <v>984</v>
      </c>
      <c r="I253" s="199"/>
      <c r="J253" s="200">
        <f>ROUND(I253*H253,2)</f>
        <v>0</v>
      </c>
      <c r="K253" s="196" t="s">
        <v>168</v>
      </c>
      <c r="L253" s="60"/>
      <c r="M253" s="201" t="s">
        <v>21</v>
      </c>
      <c r="N253" s="202" t="s">
        <v>43</v>
      </c>
      <c r="O253" s="41"/>
      <c r="P253" s="203">
        <f>O253*H253</f>
        <v>0</v>
      </c>
      <c r="Q253" s="203">
        <v>0</v>
      </c>
      <c r="R253" s="203">
        <f>Q253*H253</f>
        <v>0</v>
      </c>
      <c r="S253" s="203">
        <v>0</v>
      </c>
      <c r="T253" s="204">
        <f>S253*H253</f>
        <v>0</v>
      </c>
      <c r="AR253" s="23" t="s">
        <v>196</v>
      </c>
      <c r="AT253" s="23" t="s">
        <v>164</v>
      </c>
      <c r="AU253" s="23" t="s">
        <v>82</v>
      </c>
      <c r="AY253" s="23" t="s">
        <v>160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23" t="s">
        <v>80</v>
      </c>
      <c r="BK253" s="205">
        <f>ROUND(I253*H253,2)</f>
        <v>0</v>
      </c>
      <c r="BL253" s="23" t="s">
        <v>196</v>
      </c>
      <c r="BM253" s="23" t="s">
        <v>684</v>
      </c>
    </row>
    <row r="254" spans="2:65" s="1" customFormat="1" ht="24">
      <c r="B254" s="40"/>
      <c r="C254" s="62"/>
      <c r="D254" s="222" t="s">
        <v>171</v>
      </c>
      <c r="E254" s="62"/>
      <c r="F254" s="232" t="s">
        <v>814</v>
      </c>
      <c r="G254" s="62"/>
      <c r="H254" s="62"/>
      <c r="I254" s="162"/>
      <c r="J254" s="62"/>
      <c r="K254" s="62"/>
      <c r="L254" s="60"/>
      <c r="M254" s="208"/>
      <c r="N254" s="41"/>
      <c r="O254" s="41"/>
      <c r="P254" s="41"/>
      <c r="Q254" s="41"/>
      <c r="R254" s="41"/>
      <c r="S254" s="41"/>
      <c r="T254" s="77"/>
      <c r="AT254" s="23" t="s">
        <v>171</v>
      </c>
      <c r="AU254" s="23" t="s">
        <v>82</v>
      </c>
    </row>
    <row r="255" spans="2:65" s="1" customFormat="1" ht="16.5" customHeight="1">
      <c r="B255" s="40"/>
      <c r="C255" s="194" t="s">
        <v>318</v>
      </c>
      <c r="D255" s="194" t="s">
        <v>164</v>
      </c>
      <c r="E255" s="195" t="s">
        <v>815</v>
      </c>
      <c r="F255" s="196" t="s">
        <v>816</v>
      </c>
      <c r="G255" s="197" t="s">
        <v>189</v>
      </c>
      <c r="H255" s="198">
        <v>540</v>
      </c>
      <c r="I255" s="199"/>
      <c r="J255" s="200">
        <f>ROUND(I255*H255,2)</f>
        <v>0</v>
      </c>
      <c r="K255" s="196" t="s">
        <v>168</v>
      </c>
      <c r="L255" s="60"/>
      <c r="M255" s="201" t="s">
        <v>21</v>
      </c>
      <c r="N255" s="202" t="s">
        <v>43</v>
      </c>
      <c r="O255" s="41"/>
      <c r="P255" s="203">
        <f>O255*H255</f>
        <v>0</v>
      </c>
      <c r="Q255" s="203">
        <v>0</v>
      </c>
      <c r="R255" s="203">
        <f>Q255*H255</f>
        <v>0</v>
      </c>
      <c r="S255" s="203">
        <v>0</v>
      </c>
      <c r="T255" s="204">
        <f>S255*H255</f>
        <v>0</v>
      </c>
      <c r="AR255" s="23" t="s">
        <v>196</v>
      </c>
      <c r="AT255" s="23" t="s">
        <v>164</v>
      </c>
      <c r="AU255" s="23" t="s">
        <v>82</v>
      </c>
      <c r="AY255" s="23" t="s">
        <v>160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23" t="s">
        <v>80</v>
      </c>
      <c r="BK255" s="205">
        <f>ROUND(I255*H255,2)</f>
        <v>0</v>
      </c>
      <c r="BL255" s="23" t="s">
        <v>196</v>
      </c>
      <c r="BM255" s="23" t="s">
        <v>694</v>
      </c>
    </row>
    <row r="256" spans="2:65" s="1" customFormat="1" ht="24">
      <c r="B256" s="40"/>
      <c r="C256" s="62"/>
      <c r="D256" s="222" t="s">
        <v>171</v>
      </c>
      <c r="E256" s="62"/>
      <c r="F256" s="232" t="s">
        <v>817</v>
      </c>
      <c r="G256" s="62"/>
      <c r="H256" s="62"/>
      <c r="I256" s="162"/>
      <c r="J256" s="62"/>
      <c r="K256" s="62"/>
      <c r="L256" s="60"/>
      <c r="M256" s="208"/>
      <c r="N256" s="41"/>
      <c r="O256" s="41"/>
      <c r="P256" s="41"/>
      <c r="Q256" s="41"/>
      <c r="R256" s="41"/>
      <c r="S256" s="41"/>
      <c r="T256" s="77"/>
      <c r="AT256" s="23" t="s">
        <v>171</v>
      </c>
      <c r="AU256" s="23" t="s">
        <v>82</v>
      </c>
    </row>
    <row r="257" spans="2:65" s="1" customFormat="1" ht="16.5" customHeight="1">
      <c r="B257" s="40"/>
      <c r="C257" s="194" t="s">
        <v>426</v>
      </c>
      <c r="D257" s="194" t="s">
        <v>164</v>
      </c>
      <c r="E257" s="195" t="s">
        <v>818</v>
      </c>
      <c r="F257" s="196" t="s">
        <v>594</v>
      </c>
      <c r="G257" s="197" t="s">
        <v>189</v>
      </c>
      <c r="H257" s="198">
        <v>60</v>
      </c>
      <c r="I257" s="199"/>
      <c r="J257" s="200">
        <f>ROUND(I257*H257,2)</f>
        <v>0</v>
      </c>
      <c r="K257" s="196" t="s">
        <v>168</v>
      </c>
      <c r="L257" s="60"/>
      <c r="M257" s="201" t="s">
        <v>21</v>
      </c>
      <c r="N257" s="202" t="s">
        <v>43</v>
      </c>
      <c r="O257" s="41"/>
      <c r="P257" s="203">
        <f>O257*H257</f>
        <v>0</v>
      </c>
      <c r="Q257" s="203">
        <v>0</v>
      </c>
      <c r="R257" s="203">
        <f>Q257*H257</f>
        <v>0</v>
      </c>
      <c r="S257" s="203">
        <v>0</v>
      </c>
      <c r="T257" s="204">
        <f>S257*H257</f>
        <v>0</v>
      </c>
      <c r="AR257" s="23" t="s">
        <v>196</v>
      </c>
      <c r="AT257" s="23" t="s">
        <v>164</v>
      </c>
      <c r="AU257" s="23" t="s">
        <v>82</v>
      </c>
      <c r="AY257" s="23" t="s">
        <v>160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23" t="s">
        <v>80</v>
      </c>
      <c r="BK257" s="205">
        <f>ROUND(I257*H257,2)</f>
        <v>0</v>
      </c>
      <c r="BL257" s="23" t="s">
        <v>196</v>
      </c>
      <c r="BM257" s="23" t="s">
        <v>410</v>
      </c>
    </row>
    <row r="258" spans="2:65" s="1" customFormat="1" ht="24">
      <c r="B258" s="40"/>
      <c r="C258" s="62"/>
      <c r="D258" s="222" t="s">
        <v>171</v>
      </c>
      <c r="E258" s="62"/>
      <c r="F258" s="232" t="s">
        <v>819</v>
      </c>
      <c r="G258" s="62"/>
      <c r="H258" s="62"/>
      <c r="I258" s="162"/>
      <c r="J258" s="62"/>
      <c r="K258" s="62"/>
      <c r="L258" s="60"/>
      <c r="M258" s="208"/>
      <c r="N258" s="41"/>
      <c r="O258" s="41"/>
      <c r="P258" s="41"/>
      <c r="Q258" s="41"/>
      <c r="R258" s="41"/>
      <c r="S258" s="41"/>
      <c r="T258" s="77"/>
      <c r="AT258" s="23" t="s">
        <v>171</v>
      </c>
      <c r="AU258" s="23" t="s">
        <v>82</v>
      </c>
    </row>
    <row r="259" spans="2:65" s="1" customFormat="1" ht="16.5" customHeight="1">
      <c r="B259" s="40"/>
      <c r="C259" s="194" t="s">
        <v>428</v>
      </c>
      <c r="D259" s="194" t="s">
        <v>164</v>
      </c>
      <c r="E259" s="195" t="s">
        <v>593</v>
      </c>
      <c r="F259" s="196" t="s">
        <v>594</v>
      </c>
      <c r="G259" s="197" t="s">
        <v>189</v>
      </c>
      <c r="H259" s="198">
        <v>348</v>
      </c>
      <c r="I259" s="199"/>
      <c r="J259" s="200">
        <f>ROUND(I259*H259,2)</f>
        <v>0</v>
      </c>
      <c r="K259" s="196" t="s">
        <v>168</v>
      </c>
      <c r="L259" s="60"/>
      <c r="M259" s="201" t="s">
        <v>21</v>
      </c>
      <c r="N259" s="202" t="s">
        <v>43</v>
      </c>
      <c r="O259" s="41"/>
      <c r="P259" s="203">
        <f>O259*H259</f>
        <v>0</v>
      </c>
      <c r="Q259" s="203">
        <v>0</v>
      </c>
      <c r="R259" s="203">
        <f>Q259*H259</f>
        <v>0</v>
      </c>
      <c r="S259" s="203">
        <v>0</v>
      </c>
      <c r="T259" s="204">
        <f>S259*H259</f>
        <v>0</v>
      </c>
      <c r="AR259" s="23" t="s">
        <v>196</v>
      </c>
      <c r="AT259" s="23" t="s">
        <v>164</v>
      </c>
      <c r="AU259" s="23" t="s">
        <v>82</v>
      </c>
      <c r="AY259" s="23" t="s">
        <v>160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23" t="s">
        <v>80</v>
      </c>
      <c r="BK259" s="205">
        <f>ROUND(I259*H259,2)</f>
        <v>0</v>
      </c>
      <c r="BL259" s="23" t="s">
        <v>196</v>
      </c>
      <c r="BM259" s="23" t="s">
        <v>415</v>
      </c>
    </row>
    <row r="260" spans="2:65" s="1" customFormat="1" ht="24">
      <c r="B260" s="40"/>
      <c r="C260" s="62"/>
      <c r="D260" s="222" t="s">
        <v>171</v>
      </c>
      <c r="E260" s="62"/>
      <c r="F260" s="232" t="s">
        <v>596</v>
      </c>
      <c r="G260" s="62"/>
      <c r="H260" s="62"/>
      <c r="I260" s="162"/>
      <c r="J260" s="62"/>
      <c r="K260" s="62"/>
      <c r="L260" s="60"/>
      <c r="M260" s="208"/>
      <c r="N260" s="41"/>
      <c r="O260" s="41"/>
      <c r="P260" s="41"/>
      <c r="Q260" s="41"/>
      <c r="R260" s="41"/>
      <c r="S260" s="41"/>
      <c r="T260" s="77"/>
      <c r="AT260" s="23" t="s">
        <v>171</v>
      </c>
      <c r="AU260" s="23" t="s">
        <v>82</v>
      </c>
    </row>
    <row r="261" spans="2:65" s="1" customFormat="1" ht="16.5" customHeight="1">
      <c r="B261" s="40"/>
      <c r="C261" s="194" t="s">
        <v>437</v>
      </c>
      <c r="D261" s="194" t="s">
        <v>164</v>
      </c>
      <c r="E261" s="195" t="s">
        <v>603</v>
      </c>
      <c r="F261" s="196" t="s">
        <v>604</v>
      </c>
      <c r="G261" s="197" t="s">
        <v>228</v>
      </c>
      <c r="H261" s="198">
        <v>3646.1030000000001</v>
      </c>
      <c r="I261" s="199"/>
      <c r="J261" s="200">
        <f>ROUND(I261*H261,2)</f>
        <v>0</v>
      </c>
      <c r="K261" s="196" t="s">
        <v>168</v>
      </c>
      <c r="L261" s="60"/>
      <c r="M261" s="201" t="s">
        <v>21</v>
      </c>
      <c r="N261" s="202" t="s">
        <v>43</v>
      </c>
      <c r="O261" s="41"/>
      <c r="P261" s="203">
        <f>O261*H261</f>
        <v>0</v>
      </c>
      <c r="Q261" s="203">
        <v>0</v>
      </c>
      <c r="R261" s="203">
        <f>Q261*H261</f>
        <v>0</v>
      </c>
      <c r="S261" s="203">
        <v>0</v>
      </c>
      <c r="T261" s="204">
        <f>S261*H261</f>
        <v>0</v>
      </c>
      <c r="AR261" s="23" t="s">
        <v>196</v>
      </c>
      <c r="AT261" s="23" t="s">
        <v>164</v>
      </c>
      <c r="AU261" s="23" t="s">
        <v>82</v>
      </c>
      <c r="AY261" s="23" t="s">
        <v>160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23" t="s">
        <v>80</v>
      </c>
      <c r="BK261" s="205">
        <f>ROUND(I261*H261,2)</f>
        <v>0</v>
      </c>
      <c r="BL261" s="23" t="s">
        <v>196</v>
      </c>
      <c r="BM261" s="23" t="s">
        <v>420</v>
      </c>
    </row>
    <row r="262" spans="2:65" s="10" customFormat="1" ht="29.85" customHeight="1">
      <c r="B262" s="175"/>
      <c r="C262" s="176"/>
      <c r="D262" s="191" t="s">
        <v>71</v>
      </c>
      <c r="E262" s="192" t="s">
        <v>606</v>
      </c>
      <c r="F262" s="192" t="s">
        <v>607</v>
      </c>
      <c r="G262" s="176"/>
      <c r="H262" s="176"/>
      <c r="I262" s="179"/>
      <c r="J262" s="193">
        <f>BK262</f>
        <v>0</v>
      </c>
      <c r="K262" s="176"/>
      <c r="L262" s="181"/>
      <c r="M262" s="182"/>
      <c r="N262" s="183"/>
      <c r="O262" s="183"/>
      <c r="P262" s="184">
        <f>SUM(P263:P264)</f>
        <v>0</v>
      </c>
      <c r="Q262" s="183"/>
      <c r="R262" s="184">
        <f>SUM(R263:R264)</f>
        <v>0.15720000000000001</v>
      </c>
      <c r="S262" s="183"/>
      <c r="T262" s="185">
        <f>SUM(T263:T264)</f>
        <v>0</v>
      </c>
      <c r="AR262" s="186" t="s">
        <v>82</v>
      </c>
      <c r="AT262" s="187" t="s">
        <v>71</v>
      </c>
      <c r="AU262" s="187" t="s">
        <v>80</v>
      </c>
      <c r="AY262" s="186" t="s">
        <v>160</v>
      </c>
      <c r="BK262" s="188">
        <f>SUM(BK263:BK264)</f>
        <v>0</v>
      </c>
    </row>
    <row r="263" spans="2:65" s="1" customFormat="1" ht="16.5" customHeight="1">
      <c r="B263" s="40"/>
      <c r="C263" s="194" t="s">
        <v>328</v>
      </c>
      <c r="D263" s="194" t="s">
        <v>164</v>
      </c>
      <c r="E263" s="195" t="s">
        <v>608</v>
      </c>
      <c r="F263" s="196" t="s">
        <v>609</v>
      </c>
      <c r="G263" s="197" t="s">
        <v>189</v>
      </c>
      <c r="H263" s="198">
        <v>2620</v>
      </c>
      <c r="I263" s="199"/>
      <c r="J263" s="200">
        <f>ROUND(I263*H263,2)</f>
        <v>0</v>
      </c>
      <c r="K263" s="196" t="s">
        <v>168</v>
      </c>
      <c r="L263" s="60"/>
      <c r="M263" s="201" t="s">
        <v>21</v>
      </c>
      <c r="N263" s="202" t="s">
        <v>43</v>
      </c>
      <c r="O263" s="41"/>
      <c r="P263" s="203">
        <f>O263*H263</f>
        <v>0</v>
      </c>
      <c r="Q263" s="203">
        <v>6.0000000000000002E-5</v>
      </c>
      <c r="R263" s="203">
        <f>Q263*H263</f>
        <v>0.15720000000000001</v>
      </c>
      <c r="S263" s="203">
        <v>0</v>
      </c>
      <c r="T263" s="204">
        <f>S263*H263</f>
        <v>0</v>
      </c>
      <c r="AR263" s="23" t="s">
        <v>196</v>
      </c>
      <c r="AT263" s="23" t="s">
        <v>164</v>
      </c>
      <c r="AU263" s="23" t="s">
        <v>82</v>
      </c>
      <c r="AY263" s="23" t="s">
        <v>160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23" t="s">
        <v>80</v>
      </c>
      <c r="BK263" s="205">
        <f>ROUND(I263*H263,2)</f>
        <v>0</v>
      </c>
      <c r="BL263" s="23" t="s">
        <v>196</v>
      </c>
      <c r="BM263" s="23" t="s">
        <v>820</v>
      </c>
    </row>
    <row r="264" spans="2:65" s="1" customFormat="1" ht="24">
      <c r="B264" s="40"/>
      <c r="C264" s="62"/>
      <c r="D264" s="206" t="s">
        <v>171</v>
      </c>
      <c r="E264" s="62"/>
      <c r="F264" s="207" t="s">
        <v>611</v>
      </c>
      <c r="G264" s="62"/>
      <c r="H264" s="62"/>
      <c r="I264" s="162"/>
      <c r="J264" s="62"/>
      <c r="K264" s="62"/>
      <c r="L264" s="60"/>
      <c r="M264" s="208"/>
      <c r="N264" s="41"/>
      <c r="O264" s="41"/>
      <c r="P264" s="41"/>
      <c r="Q264" s="41"/>
      <c r="R264" s="41"/>
      <c r="S264" s="41"/>
      <c r="T264" s="77"/>
      <c r="AT264" s="23" t="s">
        <v>171</v>
      </c>
      <c r="AU264" s="23" t="s">
        <v>82</v>
      </c>
    </row>
    <row r="265" spans="2:65" s="10" customFormat="1" ht="29.85" customHeight="1">
      <c r="B265" s="175"/>
      <c r="C265" s="176"/>
      <c r="D265" s="191" t="s">
        <v>71</v>
      </c>
      <c r="E265" s="192" t="s">
        <v>637</v>
      </c>
      <c r="F265" s="192" t="s">
        <v>638</v>
      </c>
      <c r="G265" s="176"/>
      <c r="H265" s="176"/>
      <c r="I265" s="179"/>
      <c r="J265" s="193">
        <f>BK265</f>
        <v>0</v>
      </c>
      <c r="K265" s="176"/>
      <c r="L265" s="181"/>
      <c r="M265" s="182"/>
      <c r="N265" s="183"/>
      <c r="O265" s="183"/>
      <c r="P265" s="184">
        <f>SUM(P266:P273)</f>
        <v>0</v>
      </c>
      <c r="Q265" s="183"/>
      <c r="R265" s="184">
        <f>SUM(R266:R273)</f>
        <v>0.4556</v>
      </c>
      <c r="S265" s="183"/>
      <c r="T265" s="185">
        <f>SUM(T266:T273)</f>
        <v>0</v>
      </c>
      <c r="AR265" s="186" t="s">
        <v>82</v>
      </c>
      <c r="AT265" s="187" t="s">
        <v>71</v>
      </c>
      <c r="AU265" s="187" t="s">
        <v>80</v>
      </c>
      <c r="AY265" s="186" t="s">
        <v>160</v>
      </c>
      <c r="BK265" s="188">
        <f>SUM(BK266:BK273)</f>
        <v>0</v>
      </c>
    </row>
    <row r="266" spans="2:65" s="1" customFormat="1" ht="51" customHeight="1">
      <c r="B266" s="40"/>
      <c r="C266" s="194" t="s">
        <v>445</v>
      </c>
      <c r="D266" s="194" t="s">
        <v>164</v>
      </c>
      <c r="E266" s="195" t="s">
        <v>821</v>
      </c>
      <c r="F266" s="196" t="s">
        <v>822</v>
      </c>
      <c r="G266" s="197" t="s">
        <v>189</v>
      </c>
      <c r="H266" s="198">
        <v>170</v>
      </c>
      <c r="I266" s="199"/>
      <c r="J266" s="200">
        <f>ROUND(I266*H266,2)</f>
        <v>0</v>
      </c>
      <c r="K266" s="196" t="s">
        <v>168</v>
      </c>
      <c r="L266" s="60"/>
      <c r="M266" s="201" t="s">
        <v>21</v>
      </c>
      <c r="N266" s="202" t="s">
        <v>43</v>
      </c>
      <c r="O266" s="41"/>
      <c r="P266" s="203">
        <f>O266*H266</f>
        <v>0</v>
      </c>
      <c r="Q266" s="203">
        <v>1.8000000000000001E-4</v>
      </c>
      <c r="R266" s="203">
        <f>Q266*H266</f>
        <v>3.0600000000000002E-2</v>
      </c>
      <c r="S266" s="203">
        <v>0</v>
      </c>
      <c r="T266" s="204">
        <f>S266*H266</f>
        <v>0</v>
      </c>
      <c r="AR266" s="23" t="s">
        <v>196</v>
      </c>
      <c r="AT266" s="23" t="s">
        <v>164</v>
      </c>
      <c r="AU266" s="23" t="s">
        <v>82</v>
      </c>
      <c r="AY266" s="23" t="s">
        <v>160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23" t="s">
        <v>80</v>
      </c>
      <c r="BK266" s="205">
        <f>ROUND(I266*H266,2)</f>
        <v>0</v>
      </c>
      <c r="BL266" s="23" t="s">
        <v>196</v>
      </c>
      <c r="BM266" s="23" t="s">
        <v>823</v>
      </c>
    </row>
    <row r="267" spans="2:65" s="11" customFormat="1">
      <c r="B267" s="209"/>
      <c r="C267" s="210"/>
      <c r="D267" s="206" t="s">
        <v>173</v>
      </c>
      <c r="E267" s="211" t="s">
        <v>21</v>
      </c>
      <c r="F267" s="212" t="s">
        <v>824</v>
      </c>
      <c r="G267" s="210"/>
      <c r="H267" s="213">
        <v>10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173</v>
      </c>
      <c r="AU267" s="219" t="s">
        <v>82</v>
      </c>
      <c r="AV267" s="11" t="s">
        <v>82</v>
      </c>
      <c r="AW267" s="11" t="s">
        <v>35</v>
      </c>
      <c r="AX267" s="11" t="s">
        <v>72</v>
      </c>
      <c r="AY267" s="219" t="s">
        <v>160</v>
      </c>
    </row>
    <row r="268" spans="2:65" s="11" customFormat="1">
      <c r="B268" s="209"/>
      <c r="C268" s="210"/>
      <c r="D268" s="206" t="s">
        <v>173</v>
      </c>
      <c r="E268" s="211" t="s">
        <v>21</v>
      </c>
      <c r="F268" s="212" t="s">
        <v>825</v>
      </c>
      <c r="G268" s="210"/>
      <c r="H268" s="213">
        <v>140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173</v>
      </c>
      <c r="AU268" s="219" t="s">
        <v>82</v>
      </c>
      <c r="AV268" s="11" t="s">
        <v>82</v>
      </c>
      <c r="AW268" s="11" t="s">
        <v>35</v>
      </c>
      <c r="AX268" s="11" t="s">
        <v>72</v>
      </c>
      <c r="AY268" s="219" t="s">
        <v>160</v>
      </c>
    </row>
    <row r="269" spans="2:65" s="11" customFormat="1">
      <c r="B269" s="209"/>
      <c r="C269" s="210"/>
      <c r="D269" s="222" t="s">
        <v>173</v>
      </c>
      <c r="E269" s="254" t="s">
        <v>21</v>
      </c>
      <c r="F269" s="255" t="s">
        <v>826</v>
      </c>
      <c r="G269" s="210"/>
      <c r="H269" s="256">
        <v>20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173</v>
      </c>
      <c r="AU269" s="219" t="s">
        <v>82</v>
      </c>
      <c r="AV269" s="11" t="s">
        <v>82</v>
      </c>
      <c r="AW269" s="11" t="s">
        <v>35</v>
      </c>
      <c r="AX269" s="11" t="s">
        <v>72</v>
      </c>
      <c r="AY269" s="219" t="s">
        <v>160</v>
      </c>
    </row>
    <row r="270" spans="2:65" s="1" customFormat="1" ht="16.5" customHeight="1">
      <c r="B270" s="40"/>
      <c r="C270" s="233" t="s">
        <v>332</v>
      </c>
      <c r="D270" s="233" t="s">
        <v>192</v>
      </c>
      <c r="E270" s="234" t="s">
        <v>827</v>
      </c>
      <c r="F270" s="235" t="s">
        <v>828</v>
      </c>
      <c r="G270" s="236" t="s">
        <v>189</v>
      </c>
      <c r="H270" s="237">
        <v>10</v>
      </c>
      <c r="I270" s="238"/>
      <c r="J270" s="239">
        <f>ROUND(I270*H270,2)</f>
        <v>0</v>
      </c>
      <c r="K270" s="235" t="s">
        <v>21</v>
      </c>
      <c r="L270" s="240"/>
      <c r="M270" s="241" t="s">
        <v>21</v>
      </c>
      <c r="N270" s="242" t="s">
        <v>43</v>
      </c>
      <c r="O270" s="41"/>
      <c r="P270" s="203">
        <f>O270*H270</f>
        <v>0</v>
      </c>
      <c r="Q270" s="203">
        <v>2.5000000000000001E-3</v>
      </c>
      <c r="R270" s="203">
        <f>Q270*H270</f>
        <v>2.5000000000000001E-2</v>
      </c>
      <c r="S270" s="203">
        <v>0</v>
      </c>
      <c r="T270" s="204">
        <f>S270*H270</f>
        <v>0</v>
      </c>
      <c r="AR270" s="23" t="s">
        <v>263</v>
      </c>
      <c r="AT270" s="23" t="s">
        <v>192</v>
      </c>
      <c r="AU270" s="23" t="s">
        <v>82</v>
      </c>
      <c r="AY270" s="23" t="s">
        <v>160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23" t="s">
        <v>80</v>
      </c>
      <c r="BK270" s="205">
        <f>ROUND(I270*H270,2)</f>
        <v>0</v>
      </c>
      <c r="BL270" s="23" t="s">
        <v>196</v>
      </c>
      <c r="BM270" s="23" t="s">
        <v>829</v>
      </c>
    </row>
    <row r="271" spans="2:65" s="1" customFormat="1" ht="16.5" customHeight="1">
      <c r="B271" s="40"/>
      <c r="C271" s="233" t="s">
        <v>457</v>
      </c>
      <c r="D271" s="233" t="s">
        <v>192</v>
      </c>
      <c r="E271" s="234" t="s">
        <v>830</v>
      </c>
      <c r="F271" s="235" t="s">
        <v>831</v>
      </c>
      <c r="G271" s="236" t="s">
        <v>189</v>
      </c>
      <c r="H271" s="237">
        <v>140</v>
      </c>
      <c r="I271" s="238"/>
      <c r="J271" s="239">
        <f>ROUND(I271*H271,2)</f>
        <v>0</v>
      </c>
      <c r="K271" s="235" t="s">
        <v>21</v>
      </c>
      <c r="L271" s="240"/>
      <c r="M271" s="241" t="s">
        <v>21</v>
      </c>
      <c r="N271" s="242" t="s">
        <v>43</v>
      </c>
      <c r="O271" s="41"/>
      <c r="P271" s="203">
        <f>O271*H271</f>
        <v>0</v>
      </c>
      <c r="Q271" s="203">
        <v>2.5000000000000001E-3</v>
      </c>
      <c r="R271" s="203">
        <f>Q271*H271</f>
        <v>0.35000000000000003</v>
      </c>
      <c r="S271" s="203">
        <v>0</v>
      </c>
      <c r="T271" s="204">
        <f>S271*H271</f>
        <v>0</v>
      </c>
      <c r="AR271" s="23" t="s">
        <v>263</v>
      </c>
      <c r="AT271" s="23" t="s">
        <v>192</v>
      </c>
      <c r="AU271" s="23" t="s">
        <v>82</v>
      </c>
      <c r="AY271" s="23" t="s">
        <v>160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23" t="s">
        <v>80</v>
      </c>
      <c r="BK271" s="205">
        <f>ROUND(I271*H271,2)</f>
        <v>0</v>
      </c>
      <c r="BL271" s="23" t="s">
        <v>196</v>
      </c>
      <c r="BM271" s="23" t="s">
        <v>832</v>
      </c>
    </row>
    <row r="272" spans="2:65" s="1" customFormat="1" ht="16.5" customHeight="1">
      <c r="B272" s="40"/>
      <c r="C272" s="233" t="s">
        <v>337</v>
      </c>
      <c r="D272" s="233" t="s">
        <v>192</v>
      </c>
      <c r="E272" s="234" t="s">
        <v>833</v>
      </c>
      <c r="F272" s="235" t="s">
        <v>834</v>
      </c>
      <c r="G272" s="236" t="s">
        <v>189</v>
      </c>
      <c r="H272" s="237">
        <v>20</v>
      </c>
      <c r="I272" s="238"/>
      <c r="J272" s="239">
        <f>ROUND(I272*H272,2)</f>
        <v>0</v>
      </c>
      <c r="K272" s="235" t="s">
        <v>21</v>
      </c>
      <c r="L272" s="240"/>
      <c r="M272" s="241" t="s">
        <v>21</v>
      </c>
      <c r="N272" s="242" t="s">
        <v>43</v>
      </c>
      <c r="O272" s="41"/>
      <c r="P272" s="203">
        <f>O272*H272</f>
        <v>0</v>
      </c>
      <c r="Q272" s="203">
        <v>2.5000000000000001E-3</v>
      </c>
      <c r="R272" s="203">
        <f>Q272*H272</f>
        <v>0.05</v>
      </c>
      <c r="S272" s="203">
        <v>0</v>
      </c>
      <c r="T272" s="204">
        <f>S272*H272</f>
        <v>0</v>
      </c>
      <c r="AR272" s="23" t="s">
        <v>263</v>
      </c>
      <c r="AT272" s="23" t="s">
        <v>192</v>
      </c>
      <c r="AU272" s="23" t="s">
        <v>82</v>
      </c>
      <c r="AY272" s="23" t="s">
        <v>160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23" t="s">
        <v>80</v>
      </c>
      <c r="BK272" s="205">
        <f>ROUND(I272*H272,2)</f>
        <v>0</v>
      </c>
      <c r="BL272" s="23" t="s">
        <v>196</v>
      </c>
      <c r="BM272" s="23" t="s">
        <v>444</v>
      </c>
    </row>
    <row r="273" spans="2:65" s="1" customFormat="1" ht="16.5" customHeight="1">
      <c r="B273" s="40"/>
      <c r="C273" s="194" t="s">
        <v>467</v>
      </c>
      <c r="D273" s="194" t="s">
        <v>164</v>
      </c>
      <c r="E273" s="195" t="s">
        <v>661</v>
      </c>
      <c r="F273" s="196" t="s">
        <v>662</v>
      </c>
      <c r="G273" s="197" t="s">
        <v>228</v>
      </c>
      <c r="H273" s="198">
        <v>0.43</v>
      </c>
      <c r="I273" s="199"/>
      <c r="J273" s="200">
        <f>ROUND(I273*H273,2)</f>
        <v>0</v>
      </c>
      <c r="K273" s="196" t="s">
        <v>168</v>
      </c>
      <c r="L273" s="60"/>
      <c r="M273" s="201" t="s">
        <v>21</v>
      </c>
      <c r="N273" s="202" t="s">
        <v>43</v>
      </c>
      <c r="O273" s="41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AR273" s="23" t="s">
        <v>196</v>
      </c>
      <c r="AT273" s="23" t="s">
        <v>164</v>
      </c>
      <c r="AU273" s="23" t="s">
        <v>82</v>
      </c>
      <c r="AY273" s="23" t="s">
        <v>160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23" t="s">
        <v>80</v>
      </c>
      <c r="BK273" s="205">
        <f>ROUND(I273*H273,2)</f>
        <v>0</v>
      </c>
      <c r="BL273" s="23" t="s">
        <v>196</v>
      </c>
      <c r="BM273" s="23" t="s">
        <v>835</v>
      </c>
    </row>
    <row r="274" spans="2:65" s="10" customFormat="1" ht="29.85" customHeight="1">
      <c r="B274" s="175"/>
      <c r="C274" s="176"/>
      <c r="D274" s="191" t="s">
        <v>71</v>
      </c>
      <c r="E274" s="192" t="s">
        <v>836</v>
      </c>
      <c r="F274" s="192" t="s">
        <v>837</v>
      </c>
      <c r="G274" s="176"/>
      <c r="H274" s="176"/>
      <c r="I274" s="179"/>
      <c r="J274" s="193">
        <f>BK274</f>
        <v>0</v>
      </c>
      <c r="K274" s="176"/>
      <c r="L274" s="181"/>
      <c r="M274" s="182"/>
      <c r="N274" s="183"/>
      <c r="O274" s="183"/>
      <c r="P274" s="184">
        <f>SUM(P275:P320)</f>
        <v>0</v>
      </c>
      <c r="Q274" s="183"/>
      <c r="R274" s="184">
        <f>SUM(R275:R320)</f>
        <v>0</v>
      </c>
      <c r="S274" s="183"/>
      <c r="T274" s="185">
        <f>SUM(T275:T320)</f>
        <v>0</v>
      </c>
      <c r="AR274" s="186" t="s">
        <v>82</v>
      </c>
      <c r="AT274" s="187" t="s">
        <v>71</v>
      </c>
      <c r="AU274" s="187" t="s">
        <v>80</v>
      </c>
      <c r="AY274" s="186" t="s">
        <v>160</v>
      </c>
      <c r="BK274" s="188">
        <f>SUM(BK275:BK320)</f>
        <v>0</v>
      </c>
    </row>
    <row r="275" spans="2:65" s="1" customFormat="1" ht="16.5" customHeight="1">
      <c r="B275" s="40"/>
      <c r="C275" s="194" t="s">
        <v>341</v>
      </c>
      <c r="D275" s="194" t="s">
        <v>164</v>
      </c>
      <c r="E275" s="195" t="s">
        <v>838</v>
      </c>
      <c r="F275" s="196" t="s">
        <v>839</v>
      </c>
      <c r="G275" s="197" t="s">
        <v>840</v>
      </c>
      <c r="H275" s="198">
        <v>1</v>
      </c>
      <c r="I275" s="199"/>
      <c r="J275" s="200">
        <f>ROUND(I275*H275,2)</f>
        <v>0</v>
      </c>
      <c r="K275" s="196" t="s">
        <v>21</v>
      </c>
      <c r="L275" s="60"/>
      <c r="M275" s="201" t="s">
        <v>21</v>
      </c>
      <c r="N275" s="202" t="s">
        <v>43</v>
      </c>
      <c r="O275" s="41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AR275" s="23" t="s">
        <v>196</v>
      </c>
      <c r="AT275" s="23" t="s">
        <v>164</v>
      </c>
      <c r="AU275" s="23" t="s">
        <v>82</v>
      </c>
      <c r="AY275" s="23" t="s">
        <v>160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23" t="s">
        <v>80</v>
      </c>
      <c r="BK275" s="205">
        <f>ROUND(I275*H275,2)</f>
        <v>0</v>
      </c>
      <c r="BL275" s="23" t="s">
        <v>196</v>
      </c>
      <c r="BM275" s="23" t="s">
        <v>453</v>
      </c>
    </row>
    <row r="276" spans="2:65" s="1" customFormat="1" ht="24">
      <c r="B276" s="40"/>
      <c r="C276" s="62"/>
      <c r="D276" s="222" t="s">
        <v>171</v>
      </c>
      <c r="E276" s="62"/>
      <c r="F276" s="400" t="s">
        <v>2050</v>
      </c>
      <c r="G276" s="62"/>
      <c r="H276" s="62"/>
      <c r="I276" s="162"/>
      <c r="J276" s="62"/>
      <c r="K276" s="62"/>
      <c r="L276" s="60"/>
      <c r="M276" s="208"/>
      <c r="N276" s="41"/>
      <c r="O276" s="41"/>
      <c r="P276" s="41"/>
      <c r="Q276" s="41"/>
      <c r="R276" s="41"/>
      <c r="S276" s="41"/>
      <c r="T276" s="77"/>
      <c r="AT276" s="23" t="s">
        <v>171</v>
      </c>
      <c r="AU276" s="23" t="s">
        <v>82</v>
      </c>
    </row>
    <row r="277" spans="2:65" s="1" customFormat="1" ht="16.5" customHeight="1">
      <c r="B277" s="40"/>
      <c r="C277" s="194" t="s">
        <v>486</v>
      </c>
      <c r="D277" s="194" t="s">
        <v>164</v>
      </c>
      <c r="E277" s="195" t="s">
        <v>841</v>
      </c>
      <c r="F277" s="196" t="s">
        <v>839</v>
      </c>
      <c r="G277" s="197" t="s">
        <v>840</v>
      </c>
      <c r="H277" s="198">
        <v>1</v>
      </c>
      <c r="I277" s="199"/>
      <c r="J277" s="200">
        <f>ROUND(I277*H277,2)</f>
        <v>0</v>
      </c>
      <c r="K277" s="196" t="s">
        <v>21</v>
      </c>
      <c r="L277" s="60"/>
      <c r="M277" s="201" t="s">
        <v>21</v>
      </c>
      <c r="N277" s="202" t="s">
        <v>43</v>
      </c>
      <c r="O277" s="41"/>
      <c r="P277" s="203">
        <f>O277*H277</f>
        <v>0</v>
      </c>
      <c r="Q277" s="203">
        <v>0</v>
      </c>
      <c r="R277" s="203">
        <f>Q277*H277</f>
        <v>0</v>
      </c>
      <c r="S277" s="203">
        <v>0</v>
      </c>
      <c r="T277" s="204">
        <f>S277*H277</f>
        <v>0</v>
      </c>
      <c r="AR277" s="23" t="s">
        <v>196</v>
      </c>
      <c r="AT277" s="23" t="s">
        <v>164</v>
      </c>
      <c r="AU277" s="23" t="s">
        <v>82</v>
      </c>
      <c r="AY277" s="23" t="s">
        <v>160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23" t="s">
        <v>80</v>
      </c>
      <c r="BK277" s="205">
        <f>ROUND(I277*H277,2)</f>
        <v>0</v>
      </c>
      <c r="BL277" s="23" t="s">
        <v>196</v>
      </c>
      <c r="BM277" s="23" t="s">
        <v>842</v>
      </c>
    </row>
    <row r="278" spans="2:65" s="1" customFormat="1" ht="24">
      <c r="B278" s="40"/>
      <c r="C278" s="62"/>
      <c r="D278" s="222" t="s">
        <v>171</v>
      </c>
      <c r="E278" s="62"/>
      <c r="F278" s="400" t="s">
        <v>2051</v>
      </c>
      <c r="G278" s="62"/>
      <c r="H278" s="62"/>
      <c r="I278" s="162"/>
      <c r="J278" s="62"/>
      <c r="K278" s="62"/>
      <c r="L278" s="60"/>
      <c r="M278" s="208"/>
      <c r="N278" s="41"/>
      <c r="O278" s="41"/>
      <c r="P278" s="41"/>
      <c r="Q278" s="41"/>
      <c r="R278" s="41"/>
      <c r="S278" s="41"/>
      <c r="T278" s="77"/>
      <c r="AT278" s="23" t="s">
        <v>171</v>
      </c>
      <c r="AU278" s="23" t="s">
        <v>82</v>
      </c>
    </row>
    <row r="279" spans="2:65" s="1" customFormat="1" ht="16.5" customHeight="1">
      <c r="B279" s="40"/>
      <c r="C279" s="194" t="s">
        <v>244</v>
      </c>
      <c r="D279" s="194" t="s">
        <v>164</v>
      </c>
      <c r="E279" s="195" t="s">
        <v>843</v>
      </c>
      <c r="F279" s="196" t="s">
        <v>844</v>
      </c>
      <c r="G279" s="197" t="s">
        <v>840</v>
      </c>
      <c r="H279" s="198">
        <v>1</v>
      </c>
      <c r="I279" s="199"/>
      <c r="J279" s="200">
        <f>ROUND(I279*H279,2)</f>
        <v>0</v>
      </c>
      <c r="K279" s="196" t="s">
        <v>21</v>
      </c>
      <c r="L279" s="60"/>
      <c r="M279" s="201" t="s">
        <v>21</v>
      </c>
      <c r="N279" s="202" t="s">
        <v>43</v>
      </c>
      <c r="O279" s="41"/>
      <c r="P279" s="203">
        <f>O279*H279</f>
        <v>0</v>
      </c>
      <c r="Q279" s="203">
        <v>0</v>
      </c>
      <c r="R279" s="203">
        <f>Q279*H279</f>
        <v>0</v>
      </c>
      <c r="S279" s="203">
        <v>0</v>
      </c>
      <c r="T279" s="204">
        <f>S279*H279</f>
        <v>0</v>
      </c>
      <c r="AR279" s="23" t="s">
        <v>196</v>
      </c>
      <c r="AT279" s="23" t="s">
        <v>164</v>
      </c>
      <c r="AU279" s="23" t="s">
        <v>82</v>
      </c>
      <c r="AY279" s="23" t="s">
        <v>160</v>
      </c>
      <c r="BE279" s="205">
        <f>IF(N279="základní",J279,0)</f>
        <v>0</v>
      </c>
      <c r="BF279" s="205">
        <f>IF(N279="snížená",J279,0)</f>
        <v>0</v>
      </c>
      <c r="BG279" s="205">
        <f>IF(N279="zákl. přenesená",J279,0)</f>
        <v>0</v>
      </c>
      <c r="BH279" s="205">
        <f>IF(N279="sníž. přenesená",J279,0)</f>
        <v>0</v>
      </c>
      <c r="BI279" s="205">
        <f>IF(N279="nulová",J279,0)</f>
        <v>0</v>
      </c>
      <c r="BJ279" s="23" t="s">
        <v>80</v>
      </c>
      <c r="BK279" s="205">
        <f>ROUND(I279*H279,2)</f>
        <v>0</v>
      </c>
      <c r="BL279" s="23" t="s">
        <v>196</v>
      </c>
      <c r="BM279" s="23" t="s">
        <v>460</v>
      </c>
    </row>
    <row r="280" spans="2:65" s="1" customFormat="1" ht="24">
      <c r="B280" s="40"/>
      <c r="C280" s="62"/>
      <c r="D280" s="222" t="s">
        <v>171</v>
      </c>
      <c r="E280" s="62"/>
      <c r="F280" s="400" t="s">
        <v>2052</v>
      </c>
      <c r="G280" s="62"/>
      <c r="H280" s="62"/>
      <c r="I280" s="162"/>
      <c r="J280" s="62"/>
      <c r="K280" s="62"/>
      <c r="L280" s="60"/>
      <c r="M280" s="208"/>
      <c r="N280" s="41"/>
      <c r="O280" s="41"/>
      <c r="P280" s="41"/>
      <c r="Q280" s="41"/>
      <c r="R280" s="41"/>
      <c r="S280" s="41"/>
      <c r="T280" s="77"/>
      <c r="AT280" s="23" t="s">
        <v>171</v>
      </c>
      <c r="AU280" s="23" t="s">
        <v>82</v>
      </c>
    </row>
    <row r="281" spans="2:65" s="1" customFormat="1" ht="16.5" customHeight="1">
      <c r="B281" s="40"/>
      <c r="C281" s="194" t="s">
        <v>495</v>
      </c>
      <c r="D281" s="194" t="s">
        <v>164</v>
      </c>
      <c r="E281" s="195" t="s">
        <v>845</v>
      </c>
      <c r="F281" s="196" t="s">
        <v>844</v>
      </c>
      <c r="G281" s="197" t="s">
        <v>840</v>
      </c>
      <c r="H281" s="198">
        <v>1</v>
      </c>
      <c r="I281" s="199"/>
      <c r="J281" s="200">
        <f>ROUND(I281*H281,2)</f>
        <v>0</v>
      </c>
      <c r="K281" s="196" t="s">
        <v>21</v>
      </c>
      <c r="L281" s="60"/>
      <c r="M281" s="201" t="s">
        <v>21</v>
      </c>
      <c r="N281" s="202" t="s">
        <v>43</v>
      </c>
      <c r="O281" s="41"/>
      <c r="P281" s="203">
        <f>O281*H281</f>
        <v>0</v>
      </c>
      <c r="Q281" s="203">
        <v>0</v>
      </c>
      <c r="R281" s="203">
        <f>Q281*H281</f>
        <v>0</v>
      </c>
      <c r="S281" s="203">
        <v>0</v>
      </c>
      <c r="T281" s="204">
        <f>S281*H281</f>
        <v>0</v>
      </c>
      <c r="AR281" s="23" t="s">
        <v>196</v>
      </c>
      <c r="AT281" s="23" t="s">
        <v>164</v>
      </c>
      <c r="AU281" s="23" t="s">
        <v>82</v>
      </c>
      <c r="AY281" s="23" t="s">
        <v>160</v>
      </c>
      <c r="BE281" s="205">
        <f>IF(N281="základní",J281,0)</f>
        <v>0</v>
      </c>
      <c r="BF281" s="205">
        <f>IF(N281="snížená",J281,0)</f>
        <v>0</v>
      </c>
      <c r="BG281" s="205">
        <f>IF(N281="zákl. přenesená",J281,0)</f>
        <v>0</v>
      </c>
      <c r="BH281" s="205">
        <f>IF(N281="sníž. přenesená",J281,0)</f>
        <v>0</v>
      </c>
      <c r="BI281" s="205">
        <f>IF(N281="nulová",J281,0)</f>
        <v>0</v>
      </c>
      <c r="BJ281" s="23" t="s">
        <v>80</v>
      </c>
      <c r="BK281" s="205">
        <f>ROUND(I281*H281,2)</f>
        <v>0</v>
      </c>
      <c r="BL281" s="23" t="s">
        <v>196</v>
      </c>
      <c r="BM281" s="23" t="s">
        <v>465</v>
      </c>
    </row>
    <row r="282" spans="2:65" s="1" customFormat="1" ht="24">
      <c r="B282" s="40"/>
      <c r="C282" s="62"/>
      <c r="D282" s="222" t="s">
        <v>171</v>
      </c>
      <c r="E282" s="62"/>
      <c r="F282" s="400" t="s">
        <v>2053</v>
      </c>
      <c r="G282" s="62"/>
      <c r="H282" s="62"/>
      <c r="I282" s="162"/>
      <c r="J282" s="62"/>
      <c r="K282" s="62"/>
      <c r="L282" s="60"/>
      <c r="M282" s="208"/>
      <c r="N282" s="41"/>
      <c r="O282" s="41"/>
      <c r="P282" s="41"/>
      <c r="Q282" s="41"/>
      <c r="R282" s="41"/>
      <c r="S282" s="41"/>
      <c r="T282" s="77"/>
      <c r="AT282" s="23" t="s">
        <v>171</v>
      </c>
      <c r="AU282" s="23" t="s">
        <v>82</v>
      </c>
    </row>
    <row r="283" spans="2:65" s="1" customFormat="1" ht="16.5" customHeight="1">
      <c r="B283" s="40"/>
      <c r="C283" s="194" t="s">
        <v>249</v>
      </c>
      <c r="D283" s="194" t="s">
        <v>164</v>
      </c>
      <c r="E283" s="195" t="s">
        <v>846</v>
      </c>
      <c r="F283" s="196" t="s">
        <v>847</v>
      </c>
      <c r="G283" s="197" t="s">
        <v>840</v>
      </c>
      <c r="H283" s="198">
        <v>1</v>
      </c>
      <c r="I283" s="199"/>
      <c r="J283" s="200">
        <f>ROUND(I283*H283,2)</f>
        <v>0</v>
      </c>
      <c r="K283" s="196" t="s">
        <v>21</v>
      </c>
      <c r="L283" s="60"/>
      <c r="M283" s="201" t="s">
        <v>21</v>
      </c>
      <c r="N283" s="202" t="s">
        <v>43</v>
      </c>
      <c r="O283" s="41"/>
      <c r="P283" s="203">
        <f>O283*H283</f>
        <v>0</v>
      </c>
      <c r="Q283" s="203">
        <v>0</v>
      </c>
      <c r="R283" s="203">
        <f>Q283*H283</f>
        <v>0</v>
      </c>
      <c r="S283" s="203">
        <v>0</v>
      </c>
      <c r="T283" s="204">
        <f>S283*H283</f>
        <v>0</v>
      </c>
      <c r="AR283" s="23" t="s">
        <v>196</v>
      </c>
      <c r="AT283" s="23" t="s">
        <v>164</v>
      </c>
      <c r="AU283" s="23" t="s">
        <v>82</v>
      </c>
      <c r="AY283" s="23" t="s">
        <v>160</v>
      </c>
      <c r="BE283" s="205">
        <f>IF(N283="základní",J283,0)</f>
        <v>0</v>
      </c>
      <c r="BF283" s="205">
        <f>IF(N283="snížená",J283,0)</f>
        <v>0</v>
      </c>
      <c r="BG283" s="205">
        <f>IF(N283="zákl. přenesená",J283,0)</f>
        <v>0</v>
      </c>
      <c r="BH283" s="205">
        <f>IF(N283="sníž. přenesená",J283,0)</f>
        <v>0</v>
      </c>
      <c r="BI283" s="205">
        <f>IF(N283="nulová",J283,0)</f>
        <v>0</v>
      </c>
      <c r="BJ283" s="23" t="s">
        <v>80</v>
      </c>
      <c r="BK283" s="205">
        <f>ROUND(I283*H283,2)</f>
        <v>0</v>
      </c>
      <c r="BL283" s="23" t="s">
        <v>196</v>
      </c>
      <c r="BM283" s="23" t="s">
        <v>470</v>
      </c>
    </row>
    <row r="284" spans="2:65" s="1" customFormat="1" ht="24">
      <c r="B284" s="40"/>
      <c r="C284" s="62"/>
      <c r="D284" s="222" t="s">
        <v>171</v>
      </c>
      <c r="E284" s="62"/>
      <c r="F284" s="400" t="s">
        <v>2054</v>
      </c>
      <c r="G284" s="62"/>
      <c r="H284" s="62"/>
      <c r="I284" s="162"/>
      <c r="J284" s="62"/>
      <c r="K284" s="62"/>
      <c r="L284" s="60"/>
      <c r="M284" s="208"/>
      <c r="N284" s="41"/>
      <c r="O284" s="41"/>
      <c r="P284" s="41"/>
      <c r="Q284" s="41"/>
      <c r="R284" s="41"/>
      <c r="S284" s="41"/>
      <c r="T284" s="77"/>
      <c r="AT284" s="23" t="s">
        <v>171</v>
      </c>
      <c r="AU284" s="23" t="s">
        <v>82</v>
      </c>
    </row>
    <row r="285" spans="2:65" s="1" customFormat="1" ht="16.5" customHeight="1">
      <c r="B285" s="40"/>
      <c r="C285" s="194" t="s">
        <v>503</v>
      </c>
      <c r="D285" s="194" t="s">
        <v>164</v>
      </c>
      <c r="E285" s="195" t="s">
        <v>848</v>
      </c>
      <c r="F285" s="196" t="s">
        <v>847</v>
      </c>
      <c r="G285" s="197" t="s">
        <v>840</v>
      </c>
      <c r="H285" s="198">
        <v>1</v>
      </c>
      <c r="I285" s="199"/>
      <c r="J285" s="200">
        <f>ROUND(I285*H285,2)</f>
        <v>0</v>
      </c>
      <c r="K285" s="196" t="s">
        <v>21</v>
      </c>
      <c r="L285" s="60"/>
      <c r="M285" s="201" t="s">
        <v>21</v>
      </c>
      <c r="N285" s="202" t="s">
        <v>43</v>
      </c>
      <c r="O285" s="41"/>
      <c r="P285" s="203">
        <f>O285*H285</f>
        <v>0</v>
      </c>
      <c r="Q285" s="203">
        <v>0</v>
      </c>
      <c r="R285" s="203">
        <f>Q285*H285</f>
        <v>0</v>
      </c>
      <c r="S285" s="203">
        <v>0</v>
      </c>
      <c r="T285" s="204">
        <f>S285*H285</f>
        <v>0</v>
      </c>
      <c r="AR285" s="23" t="s">
        <v>196</v>
      </c>
      <c r="AT285" s="23" t="s">
        <v>164</v>
      </c>
      <c r="AU285" s="23" t="s">
        <v>82</v>
      </c>
      <c r="AY285" s="23" t="s">
        <v>160</v>
      </c>
      <c r="BE285" s="205">
        <f>IF(N285="základní",J285,0)</f>
        <v>0</v>
      </c>
      <c r="BF285" s="205">
        <f>IF(N285="snížená",J285,0)</f>
        <v>0</v>
      </c>
      <c r="BG285" s="205">
        <f>IF(N285="zákl. přenesená",J285,0)</f>
        <v>0</v>
      </c>
      <c r="BH285" s="205">
        <f>IF(N285="sníž. přenesená",J285,0)</f>
        <v>0</v>
      </c>
      <c r="BI285" s="205">
        <f>IF(N285="nulová",J285,0)</f>
        <v>0</v>
      </c>
      <c r="BJ285" s="23" t="s">
        <v>80</v>
      </c>
      <c r="BK285" s="205">
        <f>ROUND(I285*H285,2)</f>
        <v>0</v>
      </c>
      <c r="BL285" s="23" t="s">
        <v>196</v>
      </c>
      <c r="BM285" s="23" t="s">
        <v>474</v>
      </c>
    </row>
    <row r="286" spans="2:65" s="1" customFormat="1" ht="24">
      <c r="B286" s="40"/>
      <c r="C286" s="62"/>
      <c r="D286" s="222" t="s">
        <v>171</v>
      </c>
      <c r="E286" s="62"/>
      <c r="F286" s="400" t="s">
        <v>2055</v>
      </c>
      <c r="G286" s="62"/>
      <c r="H286" s="62"/>
      <c r="I286" s="162"/>
      <c r="J286" s="62"/>
      <c r="K286" s="62"/>
      <c r="L286" s="60"/>
      <c r="M286" s="208"/>
      <c r="N286" s="41"/>
      <c r="O286" s="41"/>
      <c r="P286" s="41"/>
      <c r="Q286" s="41"/>
      <c r="R286" s="41"/>
      <c r="S286" s="41"/>
      <c r="T286" s="77"/>
      <c r="AT286" s="23" t="s">
        <v>171</v>
      </c>
      <c r="AU286" s="23" t="s">
        <v>82</v>
      </c>
    </row>
    <row r="287" spans="2:65" s="1" customFormat="1" ht="16.5" customHeight="1">
      <c r="B287" s="40"/>
      <c r="C287" s="194" t="s">
        <v>507</v>
      </c>
      <c r="D287" s="194" t="s">
        <v>164</v>
      </c>
      <c r="E287" s="195" t="s">
        <v>849</v>
      </c>
      <c r="F287" s="196" t="s">
        <v>847</v>
      </c>
      <c r="G287" s="197" t="s">
        <v>840</v>
      </c>
      <c r="H287" s="198">
        <v>1</v>
      </c>
      <c r="I287" s="199"/>
      <c r="J287" s="200">
        <f>ROUND(I287*H287,2)</f>
        <v>0</v>
      </c>
      <c r="K287" s="196" t="s">
        <v>21</v>
      </c>
      <c r="L287" s="60"/>
      <c r="M287" s="201" t="s">
        <v>21</v>
      </c>
      <c r="N287" s="202" t="s">
        <v>43</v>
      </c>
      <c r="O287" s="41"/>
      <c r="P287" s="203">
        <f>O287*H287</f>
        <v>0</v>
      </c>
      <c r="Q287" s="203">
        <v>0</v>
      </c>
      <c r="R287" s="203">
        <f>Q287*H287</f>
        <v>0</v>
      </c>
      <c r="S287" s="203">
        <v>0</v>
      </c>
      <c r="T287" s="204">
        <f>S287*H287</f>
        <v>0</v>
      </c>
      <c r="AR287" s="23" t="s">
        <v>196</v>
      </c>
      <c r="AT287" s="23" t="s">
        <v>164</v>
      </c>
      <c r="AU287" s="23" t="s">
        <v>82</v>
      </c>
      <c r="AY287" s="23" t="s">
        <v>160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23" t="s">
        <v>80</v>
      </c>
      <c r="BK287" s="205">
        <f>ROUND(I287*H287,2)</f>
        <v>0</v>
      </c>
      <c r="BL287" s="23" t="s">
        <v>196</v>
      </c>
      <c r="BM287" s="23" t="s">
        <v>489</v>
      </c>
    </row>
    <row r="288" spans="2:65" s="1" customFormat="1" ht="24">
      <c r="B288" s="40"/>
      <c r="C288" s="62"/>
      <c r="D288" s="222" t="s">
        <v>171</v>
      </c>
      <c r="E288" s="62"/>
      <c r="F288" s="400" t="s">
        <v>2056</v>
      </c>
      <c r="G288" s="62"/>
      <c r="H288" s="62"/>
      <c r="I288" s="162"/>
      <c r="J288" s="62"/>
      <c r="K288" s="62"/>
      <c r="L288" s="60"/>
      <c r="M288" s="208"/>
      <c r="N288" s="41"/>
      <c r="O288" s="41"/>
      <c r="P288" s="41"/>
      <c r="Q288" s="41"/>
      <c r="R288" s="41"/>
      <c r="S288" s="41"/>
      <c r="T288" s="77"/>
      <c r="AT288" s="23" t="s">
        <v>171</v>
      </c>
      <c r="AU288" s="23" t="s">
        <v>82</v>
      </c>
    </row>
    <row r="289" spans="2:65" s="1" customFormat="1" ht="16.5" customHeight="1">
      <c r="B289" s="40"/>
      <c r="C289" s="194" t="s">
        <v>512</v>
      </c>
      <c r="D289" s="194" t="s">
        <v>164</v>
      </c>
      <c r="E289" s="195" t="s">
        <v>850</v>
      </c>
      <c r="F289" s="196" t="s">
        <v>847</v>
      </c>
      <c r="G289" s="197" t="s">
        <v>840</v>
      </c>
      <c r="H289" s="198">
        <v>1</v>
      </c>
      <c r="I289" s="199"/>
      <c r="J289" s="200">
        <f>ROUND(I289*H289,2)</f>
        <v>0</v>
      </c>
      <c r="K289" s="196" t="s">
        <v>21</v>
      </c>
      <c r="L289" s="60"/>
      <c r="M289" s="201" t="s">
        <v>21</v>
      </c>
      <c r="N289" s="202" t="s">
        <v>43</v>
      </c>
      <c r="O289" s="41"/>
      <c r="P289" s="203">
        <f>O289*H289</f>
        <v>0</v>
      </c>
      <c r="Q289" s="203">
        <v>0</v>
      </c>
      <c r="R289" s="203">
        <f>Q289*H289</f>
        <v>0</v>
      </c>
      <c r="S289" s="203">
        <v>0</v>
      </c>
      <c r="T289" s="204">
        <f>S289*H289</f>
        <v>0</v>
      </c>
      <c r="AR289" s="23" t="s">
        <v>196</v>
      </c>
      <c r="AT289" s="23" t="s">
        <v>164</v>
      </c>
      <c r="AU289" s="23" t="s">
        <v>82</v>
      </c>
      <c r="AY289" s="23" t="s">
        <v>160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23" t="s">
        <v>80</v>
      </c>
      <c r="BK289" s="205">
        <f>ROUND(I289*H289,2)</f>
        <v>0</v>
      </c>
      <c r="BL289" s="23" t="s">
        <v>196</v>
      </c>
      <c r="BM289" s="23" t="s">
        <v>493</v>
      </c>
    </row>
    <row r="290" spans="2:65" s="1" customFormat="1" ht="24">
      <c r="B290" s="40"/>
      <c r="C290" s="62"/>
      <c r="D290" s="222" t="s">
        <v>171</v>
      </c>
      <c r="E290" s="62"/>
      <c r="F290" s="400" t="s">
        <v>2056</v>
      </c>
      <c r="G290" s="62"/>
      <c r="H290" s="62"/>
      <c r="I290" s="162"/>
      <c r="J290" s="62"/>
      <c r="K290" s="62"/>
      <c r="L290" s="60"/>
      <c r="M290" s="208"/>
      <c r="N290" s="41"/>
      <c r="O290" s="41"/>
      <c r="P290" s="41"/>
      <c r="Q290" s="41"/>
      <c r="R290" s="41"/>
      <c r="S290" s="41"/>
      <c r="T290" s="77"/>
      <c r="AT290" s="23" t="s">
        <v>171</v>
      </c>
      <c r="AU290" s="23" t="s">
        <v>82</v>
      </c>
    </row>
    <row r="291" spans="2:65" s="1" customFormat="1" ht="16.5" customHeight="1">
      <c r="B291" s="40"/>
      <c r="C291" s="194" t="s">
        <v>516</v>
      </c>
      <c r="D291" s="194" t="s">
        <v>164</v>
      </c>
      <c r="E291" s="195" t="s">
        <v>851</v>
      </c>
      <c r="F291" s="196" t="s">
        <v>847</v>
      </c>
      <c r="G291" s="197" t="s">
        <v>840</v>
      </c>
      <c r="H291" s="198">
        <v>1</v>
      </c>
      <c r="I291" s="199"/>
      <c r="J291" s="200">
        <f>ROUND(I291*H291,2)</f>
        <v>0</v>
      </c>
      <c r="K291" s="196" t="s">
        <v>21</v>
      </c>
      <c r="L291" s="60"/>
      <c r="M291" s="201" t="s">
        <v>21</v>
      </c>
      <c r="N291" s="202" t="s">
        <v>43</v>
      </c>
      <c r="O291" s="41"/>
      <c r="P291" s="203">
        <f>O291*H291</f>
        <v>0</v>
      </c>
      <c r="Q291" s="203">
        <v>0</v>
      </c>
      <c r="R291" s="203">
        <f>Q291*H291</f>
        <v>0</v>
      </c>
      <c r="S291" s="203">
        <v>0</v>
      </c>
      <c r="T291" s="204">
        <f>S291*H291</f>
        <v>0</v>
      </c>
      <c r="AR291" s="23" t="s">
        <v>196</v>
      </c>
      <c r="AT291" s="23" t="s">
        <v>164</v>
      </c>
      <c r="AU291" s="23" t="s">
        <v>82</v>
      </c>
      <c r="AY291" s="23" t="s">
        <v>160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23" t="s">
        <v>80</v>
      </c>
      <c r="BK291" s="205">
        <f>ROUND(I291*H291,2)</f>
        <v>0</v>
      </c>
      <c r="BL291" s="23" t="s">
        <v>196</v>
      </c>
      <c r="BM291" s="23" t="s">
        <v>852</v>
      </c>
    </row>
    <row r="292" spans="2:65" s="1" customFormat="1" ht="24">
      <c r="B292" s="40"/>
      <c r="C292" s="62"/>
      <c r="D292" s="222" t="s">
        <v>171</v>
      </c>
      <c r="E292" s="62"/>
      <c r="F292" s="400" t="s">
        <v>2057</v>
      </c>
      <c r="G292" s="62"/>
      <c r="H292" s="62"/>
      <c r="I292" s="162"/>
      <c r="J292" s="62"/>
      <c r="K292" s="62"/>
      <c r="L292" s="60"/>
      <c r="M292" s="208"/>
      <c r="N292" s="41"/>
      <c r="O292" s="41"/>
      <c r="P292" s="41"/>
      <c r="Q292" s="41"/>
      <c r="R292" s="41"/>
      <c r="S292" s="41"/>
      <c r="T292" s="77"/>
      <c r="AT292" s="23" t="s">
        <v>171</v>
      </c>
      <c r="AU292" s="23" t="s">
        <v>82</v>
      </c>
    </row>
    <row r="293" spans="2:65" s="1" customFormat="1" ht="16.5" customHeight="1">
      <c r="B293" s="40"/>
      <c r="C293" s="194" t="s">
        <v>520</v>
      </c>
      <c r="D293" s="194" t="s">
        <v>164</v>
      </c>
      <c r="E293" s="195" t="s">
        <v>853</v>
      </c>
      <c r="F293" s="196" t="s">
        <v>847</v>
      </c>
      <c r="G293" s="197" t="s">
        <v>840</v>
      </c>
      <c r="H293" s="198">
        <v>1</v>
      </c>
      <c r="I293" s="199"/>
      <c r="J293" s="200">
        <f>ROUND(I293*H293,2)</f>
        <v>0</v>
      </c>
      <c r="K293" s="196" t="s">
        <v>21</v>
      </c>
      <c r="L293" s="60"/>
      <c r="M293" s="201" t="s">
        <v>21</v>
      </c>
      <c r="N293" s="202" t="s">
        <v>43</v>
      </c>
      <c r="O293" s="41"/>
      <c r="P293" s="203">
        <f>O293*H293</f>
        <v>0</v>
      </c>
      <c r="Q293" s="203">
        <v>0</v>
      </c>
      <c r="R293" s="203">
        <f>Q293*H293</f>
        <v>0</v>
      </c>
      <c r="S293" s="203">
        <v>0</v>
      </c>
      <c r="T293" s="204">
        <f>S293*H293</f>
        <v>0</v>
      </c>
      <c r="AR293" s="23" t="s">
        <v>196</v>
      </c>
      <c r="AT293" s="23" t="s">
        <v>164</v>
      </c>
      <c r="AU293" s="23" t="s">
        <v>82</v>
      </c>
      <c r="AY293" s="23" t="s">
        <v>160</v>
      </c>
      <c r="BE293" s="205">
        <f>IF(N293="základní",J293,0)</f>
        <v>0</v>
      </c>
      <c r="BF293" s="205">
        <f>IF(N293="snížená",J293,0)</f>
        <v>0</v>
      </c>
      <c r="BG293" s="205">
        <f>IF(N293="zákl. přenesená",J293,0)</f>
        <v>0</v>
      </c>
      <c r="BH293" s="205">
        <f>IF(N293="sníž. přenesená",J293,0)</f>
        <v>0</v>
      </c>
      <c r="BI293" s="205">
        <f>IF(N293="nulová",J293,0)</f>
        <v>0</v>
      </c>
      <c r="BJ293" s="23" t="s">
        <v>80</v>
      </c>
      <c r="BK293" s="205">
        <f>ROUND(I293*H293,2)</f>
        <v>0</v>
      </c>
      <c r="BL293" s="23" t="s">
        <v>196</v>
      </c>
      <c r="BM293" s="23" t="s">
        <v>501</v>
      </c>
    </row>
    <row r="294" spans="2:65" s="1" customFormat="1" ht="24">
      <c r="B294" s="40"/>
      <c r="C294" s="62"/>
      <c r="D294" s="222" t="s">
        <v>171</v>
      </c>
      <c r="E294" s="62"/>
      <c r="F294" s="400" t="s">
        <v>2058</v>
      </c>
      <c r="G294" s="62"/>
      <c r="H294" s="62"/>
      <c r="I294" s="162"/>
      <c r="J294" s="62"/>
      <c r="K294" s="62"/>
      <c r="L294" s="60"/>
      <c r="M294" s="208"/>
      <c r="N294" s="41"/>
      <c r="O294" s="41"/>
      <c r="P294" s="41"/>
      <c r="Q294" s="41"/>
      <c r="R294" s="41"/>
      <c r="S294" s="41"/>
      <c r="T294" s="77"/>
      <c r="AT294" s="23" t="s">
        <v>171</v>
      </c>
      <c r="AU294" s="23" t="s">
        <v>82</v>
      </c>
    </row>
    <row r="295" spans="2:65" s="1" customFormat="1" ht="16.5" customHeight="1">
      <c r="B295" s="40"/>
      <c r="C295" s="194" t="s">
        <v>347</v>
      </c>
      <c r="D295" s="194" t="s">
        <v>164</v>
      </c>
      <c r="E295" s="195" t="s">
        <v>854</v>
      </c>
      <c r="F295" s="196" t="s">
        <v>855</v>
      </c>
      <c r="G295" s="197" t="s">
        <v>840</v>
      </c>
      <c r="H295" s="198">
        <v>1</v>
      </c>
      <c r="I295" s="199"/>
      <c r="J295" s="200">
        <f>ROUND(I295*H295,2)</f>
        <v>0</v>
      </c>
      <c r="K295" s="196" t="s">
        <v>21</v>
      </c>
      <c r="L295" s="60"/>
      <c r="M295" s="201" t="s">
        <v>21</v>
      </c>
      <c r="N295" s="202" t="s">
        <v>43</v>
      </c>
      <c r="O295" s="41"/>
      <c r="P295" s="203">
        <f>O295*H295</f>
        <v>0</v>
      </c>
      <c r="Q295" s="203">
        <v>0</v>
      </c>
      <c r="R295" s="203">
        <f>Q295*H295</f>
        <v>0</v>
      </c>
      <c r="S295" s="203">
        <v>0</v>
      </c>
      <c r="T295" s="204">
        <f>S295*H295</f>
        <v>0</v>
      </c>
      <c r="AR295" s="23" t="s">
        <v>196</v>
      </c>
      <c r="AT295" s="23" t="s">
        <v>164</v>
      </c>
      <c r="AU295" s="23" t="s">
        <v>82</v>
      </c>
      <c r="AY295" s="23" t="s">
        <v>160</v>
      </c>
      <c r="BE295" s="205">
        <f>IF(N295="základní",J295,0)</f>
        <v>0</v>
      </c>
      <c r="BF295" s="205">
        <f>IF(N295="snížená",J295,0)</f>
        <v>0</v>
      </c>
      <c r="BG295" s="205">
        <f>IF(N295="zákl. přenesená",J295,0)</f>
        <v>0</v>
      </c>
      <c r="BH295" s="205">
        <f>IF(N295="sníž. přenesená",J295,0)</f>
        <v>0</v>
      </c>
      <c r="BI295" s="205">
        <f>IF(N295="nulová",J295,0)</f>
        <v>0</v>
      </c>
      <c r="BJ295" s="23" t="s">
        <v>80</v>
      </c>
      <c r="BK295" s="205">
        <f>ROUND(I295*H295,2)</f>
        <v>0</v>
      </c>
      <c r="BL295" s="23" t="s">
        <v>196</v>
      </c>
      <c r="BM295" s="23" t="s">
        <v>856</v>
      </c>
    </row>
    <row r="296" spans="2:65" s="1" customFormat="1" ht="24">
      <c r="B296" s="40"/>
      <c r="C296" s="62"/>
      <c r="D296" s="222" t="s">
        <v>171</v>
      </c>
      <c r="E296" s="62"/>
      <c r="F296" s="400" t="s">
        <v>2059</v>
      </c>
      <c r="G296" s="62"/>
      <c r="H296" s="62"/>
      <c r="I296" s="162"/>
      <c r="J296" s="62"/>
      <c r="K296" s="62"/>
      <c r="L296" s="60"/>
      <c r="M296" s="208"/>
      <c r="N296" s="41"/>
      <c r="O296" s="41"/>
      <c r="P296" s="41"/>
      <c r="Q296" s="41"/>
      <c r="R296" s="41"/>
      <c r="S296" s="41"/>
      <c r="T296" s="77"/>
      <c r="AT296" s="23" t="s">
        <v>171</v>
      </c>
      <c r="AU296" s="23" t="s">
        <v>82</v>
      </c>
    </row>
    <row r="297" spans="2:65" s="1" customFormat="1" ht="16.5" customHeight="1">
      <c r="B297" s="40"/>
      <c r="C297" s="194" t="s">
        <v>528</v>
      </c>
      <c r="D297" s="194" t="s">
        <v>164</v>
      </c>
      <c r="E297" s="195" t="s">
        <v>857</v>
      </c>
      <c r="F297" s="196" t="s">
        <v>858</v>
      </c>
      <c r="G297" s="197" t="s">
        <v>840</v>
      </c>
      <c r="H297" s="198">
        <v>1</v>
      </c>
      <c r="I297" s="199"/>
      <c r="J297" s="200">
        <f>ROUND(I297*H297,2)</f>
        <v>0</v>
      </c>
      <c r="K297" s="196" t="s">
        <v>21</v>
      </c>
      <c r="L297" s="60"/>
      <c r="M297" s="201" t="s">
        <v>21</v>
      </c>
      <c r="N297" s="202" t="s">
        <v>43</v>
      </c>
      <c r="O297" s="41"/>
      <c r="P297" s="203">
        <f>O297*H297</f>
        <v>0</v>
      </c>
      <c r="Q297" s="203">
        <v>0</v>
      </c>
      <c r="R297" s="203">
        <f>Q297*H297</f>
        <v>0</v>
      </c>
      <c r="S297" s="203">
        <v>0</v>
      </c>
      <c r="T297" s="204">
        <f>S297*H297</f>
        <v>0</v>
      </c>
      <c r="AR297" s="23" t="s">
        <v>196</v>
      </c>
      <c r="AT297" s="23" t="s">
        <v>164</v>
      </c>
      <c r="AU297" s="23" t="s">
        <v>82</v>
      </c>
      <c r="AY297" s="23" t="s">
        <v>160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23" t="s">
        <v>80</v>
      </c>
      <c r="BK297" s="205">
        <f>ROUND(I297*H297,2)</f>
        <v>0</v>
      </c>
      <c r="BL297" s="23" t="s">
        <v>196</v>
      </c>
      <c r="BM297" s="23" t="s">
        <v>859</v>
      </c>
    </row>
    <row r="298" spans="2:65" s="1" customFormat="1" ht="24">
      <c r="B298" s="40"/>
      <c r="C298" s="62"/>
      <c r="D298" s="222" t="s">
        <v>171</v>
      </c>
      <c r="E298" s="62"/>
      <c r="F298" s="400" t="s">
        <v>2060</v>
      </c>
      <c r="G298" s="62"/>
      <c r="H298" s="62"/>
      <c r="I298" s="162"/>
      <c r="J298" s="62"/>
      <c r="K298" s="62"/>
      <c r="L298" s="60"/>
      <c r="M298" s="208"/>
      <c r="N298" s="41"/>
      <c r="O298" s="41"/>
      <c r="P298" s="41"/>
      <c r="Q298" s="41"/>
      <c r="R298" s="41"/>
      <c r="S298" s="41"/>
      <c r="T298" s="77"/>
      <c r="AT298" s="23" t="s">
        <v>171</v>
      </c>
      <c r="AU298" s="23" t="s">
        <v>82</v>
      </c>
    </row>
    <row r="299" spans="2:65" s="1" customFormat="1" ht="16.5" customHeight="1">
      <c r="B299" s="40"/>
      <c r="C299" s="194" t="s">
        <v>351</v>
      </c>
      <c r="D299" s="194" t="s">
        <v>164</v>
      </c>
      <c r="E299" s="195" t="s">
        <v>860</v>
      </c>
      <c r="F299" s="196" t="s">
        <v>858</v>
      </c>
      <c r="G299" s="197" t="s">
        <v>840</v>
      </c>
      <c r="H299" s="198">
        <v>1</v>
      </c>
      <c r="I299" s="199"/>
      <c r="J299" s="200">
        <f>ROUND(I299*H299,2)</f>
        <v>0</v>
      </c>
      <c r="K299" s="196" t="s">
        <v>21</v>
      </c>
      <c r="L299" s="60"/>
      <c r="M299" s="201" t="s">
        <v>21</v>
      </c>
      <c r="N299" s="202" t="s">
        <v>43</v>
      </c>
      <c r="O299" s="41"/>
      <c r="P299" s="203">
        <f>O299*H299</f>
        <v>0</v>
      </c>
      <c r="Q299" s="203">
        <v>0</v>
      </c>
      <c r="R299" s="203">
        <f>Q299*H299</f>
        <v>0</v>
      </c>
      <c r="S299" s="203">
        <v>0</v>
      </c>
      <c r="T299" s="204">
        <f>S299*H299</f>
        <v>0</v>
      </c>
      <c r="AR299" s="23" t="s">
        <v>196</v>
      </c>
      <c r="AT299" s="23" t="s">
        <v>164</v>
      </c>
      <c r="AU299" s="23" t="s">
        <v>82</v>
      </c>
      <c r="AY299" s="23" t="s">
        <v>160</v>
      </c>
      <c r="BE299" s="205">
        <f>IF(N299="základní",J299,0)</f>
        <v>0</v>
      </c>
      <c r="BF299" s="205">
        <f>IF(N299="snížená",J299,0)</f>
        <v>0</v>
      </c>
      <c r="BG299" s="205">
        <f>IF(N299="zákl. přenesená",J299,0)</f>
        <v>0</v>
      </c>
      <c r="BH299" s="205">
        <f>IF(N299="sníž. přenesená",J299,0)</f>
        <v>0</v>
      </c>
      <c r="BI299" s="205">
        <f>IF(N299="nulová",J299,0)</f>
        <v>0</v>
      </c>
      <c r="BJ299" s="23" t="s">
        <v>80</v>
      </c>
      <c r="BK299" s="205">
        <f>ROUND(I299*H299,2)</f>
        <v>0</v>
      </c>
      <c r="BL299" s="23" t="s">
        <v>196</v>
      </c>
      <c r="BM299" s="23" t="s">
        <v>515</v>
      </c>
    </row>
    <row r="300" spans="2:65" s="1" customFormat="1" ht="24">
      <c r="B300" s="40"/>
      <c r="C300" s="62"/>
      <c r="D300" s="222" t="s">
        <v>171</v>
      </c>
      <c r="E300" s="62"/>
      <c r="F300" s="400" t="s">
        <v>2061</v>
      </c>
      <c r="G300" s="62"/>
      <c r="H300" s="62"/>
      <c r="I300" s="162"/>
      <c r="J300" s="62"/>
      <c r="K300" s="62"/>
      <c r="L300" s="60"/>
      <c r="M300" s="208"/>
      <c r="N300" s="41"/>
      <c r="O300" s="41"/>
      <c r="P300" s="41"/>
      <c r="Q300" s="41"/>
      <c r="R300" s="41"/>
      <c r="S300" s="41"/>
      <c r="T300" s="77"/>
      <c r="AT300" s="23" t="s">
        <v>171</v>
      </c>
      <c r="AU300" s="23" t="s">
        <v>82</v>
      </c>
    </row>
    <row r="301" spans="2:65" s="1" customFormat="1" ht="16.5" customHeight="1">
      <c r="B301" s="40"/>
      <c r="C301" s="194" t="s">
        <v>535</v>
      </c>
      <c r="D301" s="194" t="s">
        <v>164</v>
      </c>
      <c r="E301" s="195" t="s">
        <v>861</v>
      </c>
      <c r="F301" s="196" t="s">
        <v>858</v>
      </c>
      <c r="G301" s="197" t="s">
        <v>840</v>
      </c>
      <c r="H301" s="198">
        <v>1</v>
      </c>
      <c r="I301" s="199"/>
      <c r="J301" s="200">
        <f>ROUND(I301*H301,2)</f>
        <v>0</v>
      </c>
      <c r="K301" s="196" t="s">
        <v>21</v>
      </c>
      <c r="L301" s="60"/>
      <c r="M301" s="201" t="s">
        <v>21</v>
      </c>
      <c r="N301" s="202" t="s">
        <v>43</v>
      </c>
      <c r="O301" s="41"/>
      <c r="P301" s="203">
        <f>O301*H301</f>
        <v>0</v>
      </c>
      <c r="Q301" s="203">
        <v>0</v>
      </c>
      <c r="R301" s="203">
        <f>Q301*H301</f>
        <v>0</v>
      </c>
      <c r="S301" s="203">
        <v>0</v>
      </c>
      <c r="T301" s="204">
        <f>S301*H301</f>
        <v>0</v>
      </c>
      <c r="AR301" s="23" t="s">
        <v>196</v>
      </c>
      <c r="AT301" s="23" t="s">
        <v>164</v>
      </c>
      <c r="AU301" s="23" t="s">
        <v>82</v>
      </c>
      <c r="AY301" s="23" t="s">
        <v>160</v>
      </c>
      <c r="BE301" s="205">
        <f>IF(N301="základní",J301,0)</f>
        <v>0</v>
      </c>
      <c r="BF301" s="205">
        <f>IF(N301="snížená",J301,0)</f>
        <v>0</v>
      </c>
      <c r="BG301" s="205">
        <f>IF(N301="zákl. přenesená",J301,0)</f>
        <v>0</v>
      </c>
      <c r="BH301" s="205">
        <f>IF(N301="sníž. přenesená",J301,0)</f>
        <v>0</v>
      </c>
      <c r="BI301" s="205">
        <f>IF(N301="nulová",J301,0)</f>
        <v>0</v>
      </c>
      <c r="BJ301" s="23" t="s">
        <v>80</v>
      </c>
      <c r="BK301" s="205">
        <f>ROUND(I301*H301,2)</f>
        <v>0</v>
      </c>
      <c r="BL301" s="23" t="s">
        <v>196</v>
      </c>
      <c r="BM301" s="23" t="s">
        <v>519</v>
      </c>
    </row>
    <row r="302" spans="2:65" s="1" customFormat="1" ht="24">
      <c r="B302" s="40"/>
      <c r="C302" s="62"/>
      <c r="D302" s="222" t="s">
        <v>171</v>
      </c>
      <c r="E302" s="62"/>
      <c r="F302" s="400" t="s">
        <v>2051</v>
      </c>
      <c r="G302" s="62"/>
      <c r="H302" s="62"/>
      <c r="I302" s="162"/>
      <c r="J302" s="62"/>
      <c r="K302" s="62"/>
      <c r="L302" s="60"/>
      <c r="M302" s="208"/>
      <c r="N302" s="41"/>
      <c r="O302" s="41"/>
      <c r="P302" s="41"/>
      <c r="Q302" s="41"/>
      <c r="R302" s="41"/>
      <c r="S302" s="41"/>
      <c r="T302" s="77"/>
      <c r="AT302" s="23" t="s">
        <v>171</v>
      </c>
      <c r="AU302" s="23" t="s">
        <v>82</v>
      </c>
    </row>
    <row r="303" spans="2:65" s="1" customFormat="1" ht="16.5" customHeight="1">
      <c r="B303" s="40"/>
      <c r="C303" s="194" t="s">
        <v>540</v>
      </c>
      <c r="D303" s="194" t="s">
        <v>164</v>
      </c>
      <c r="E303" s="195" t="s">
        <v>862</v>
      </c>
      <c r="F303" s="196" t="s">
        <v>858</v>
      </c>
      <c r="G303" s="197" t="s">
        <v>840</v>
      </c>
      <c r="H303" s="198">
        <v>1</v>
      </c>
      <c r="I303" s="199"/>
      <c r="J303" s="200">
        <f>ROUND(I303*H303,2)</f>
        <v>0</v>
      </c>
      <c r="K303" s="196" t="s">
        <v>21</v>
      </c>
      <c r="L303" s="60"/>
      <c r="M303" s="201" t="s">
        <v>21</v>
      </c>
      <c r="N303" s="202" t="s">
        <v>43</v>
      </c>
      <c r="O303" s="41"/>
      <c r="P303" s="203">
        <f>O303*H303</f>
        <v>0</v>
      </c>
      <c r="Q303" s="203">
        <v>0</v>
      </c>
      <c r="R303" s="203">
        <f>Q303*H303</f>
        <v>0</v>
      </c>
      <c r="S303" s="203">
        <v>0</v>
      </c>
      <c r="T303" s="204">
        <f>S303*H303</f>
        <v>0</v>
      </c>
      <c r="AR303" s="23" t="s">
        <v>196</v>
      </c>
      <c r="AT303" s="23" t="s">
        <v>164</v>
      </c>
      <c r="AU303" s="23" t="s">
        <v>82</v>
      </c>
      <c r="AY303" s="23" t="s">
        <v>160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23" t="s">
        <v>80</v>
      </c>
      <c r="BK303" s="205">
        <f>ROUND(I303*H303,2)</f>
        <v>0</v>
      </c>
      <c r="BL303" s="23" t="s">
        <v>196</v>
      </c>
      <c r="BM303" s="23" t="s">
        <v>523</v>
      </c>
    </row>
    <row r="304" spans="2:65" s="1" customFormat="1" ht="24">
      <c r="B304" s="40"/>
      <c r="C304" s="62"/>
      <c r="D304" s="222" t="s">
        <v>171</v>
      </c>
      <c r="E304" s="62"/>
      <c r="F304" s="400" t="s">
        <v>2051</v>
      </c>
      <c r="G304" s="62"/>
      <c r="H304" s="62"/>
      <c r="I304" s="162"/>
      <c r="J304" s="62"/>
      <c r="K304" s="62"/>
      <c r="L304" s="60"/>
      <c r="M304" s="208"/>
      <c r="N304" s="41"/>
      <c r="O304" s="41"/>
      <c r="P304" s="41"/>
      <c r="Q304" s="41"/>
      <c r="R304" s="41"/>
      <c r="S304" s="41"/>
      <c r="T304" s="77"/>
      <c r="AT304" s="23" t="s">
        <v>171</v>
      </c>
      <c r="AU304" s="23" t="s">
        <v>82</v>
      </c>
    </row>
    <row r="305" spans="2:65" s="1" customFormat="1" ht="16.5" customHeight="1">
      <c r="B305" s="40"/>
      <c r="C305" s="194" t="s">
        <v>544</v>
      </c>
      <c r="D305" s="194" t="s">
        <v>164</v>
      </c>
      <c r="E305" s="195" t="s">
        <v>863</v>
      </c>
      <c r="F305" s="196" t="s">
        <v>864</v>
      </c>
      <c r="G305" s="197" t="s">
        <v>840</v>
      </c>
      <c r="H305" s="198">
        <v>1</v>
      </c>
      <c r="I305" s="199"/>
      <c r="J305" s="200">
        <f>ROUND(I305*H305,2)</f>
        <v>0</v>
      </c>
      <c r="K305" s="196" t="s">
        <v>21</v>
      </c>
      <c r="L305" s="60"/>
      <c r="M305" s="201" t="s">
        <v>21</v>
      </c>
      <c r="N305" s="202" t="s">
        <v>43</v>
      </c>
      <c r="O305" s="41"/>
      <c r="P305" s="203">
        <f>O305*H305</f>
        <v>0</v>
      </c>
      <c r="Q305" s="203">
        <v>0</v>
      </c>
      <c r="R305" s="203">
        <f>Q305*H305</f>
        <v>0</v>
      </c>
      <c r="S305" s="203">
        <v>0</v>
      </c>
      <c r="T305" s="204">
        <f>S305*H305</f>
        <v>0</v>
      </c>
      <c r="AR305" s="23" t="s">
        <v>196</v>
      </c>
      <c r="AT305" s="23" t="s">
        <v>164</v>
      </c>
      <c r="AU305" s="23" t="s">
        <v>82</v>
      </c>
      <c r="AY305" s="23" t="s">
        <v>160</v>
      </c>
      <c r="BE305" s="205">
        <f>IF(N305="základní",J305,0)</f>
        <v>0</v>
      </c>
      <c r="BF305" s="205">
        <f>IF(N305="snížená",J305,0)</f>
        <v>0</v>
      </c>
      <c r="BG305" s="205">
        <f>IF(N305="zákl. přenesená",J305,0)</f>
        <v>0</v>
      </c>
      <c r="BH305" s="205">
        <f>IF(N305="sníž. přenesená",J305,0)</f>
        <v>0</v>
      </c>
      <c r="BI305" s="205">
        <f>IF(N305="nulová",J305,0)</f>
        <v>0</v>
      </c>
      <c r="BJ305" s="23" t="s">
        <v>80</v>
      </c>
      <c r="BK305" s="205">
        <f>ROUND(I305*H305,2)</f>
        <v>0</v>
      </c>
      <c r="BL305" s="23" t="s">
        <v>196</v>
      </c>
      <c r="BM305" s="23" t="s">
        <v>531</v>
      </c>
    </row>
    <row r="306" spans="2:65" s="1" customFormat="1" ht="24">
      <c r="B306" s="40"/>
      <c r="C306" s="62"/>
      <c r="D306" s="222" t="s">
        <v>171</v>
      </c>
      <c r="E306" s="62"/>
      <c r="F306" s="400" t="s">
        <v>2062</v>
      </c>
      <c r="G306" s="62"/>
      <c r="H306" s="62"/>
      <c r="I306" s="162"/>
      <c r="J306" s="62"/>
      <c r="K306" s="62"/>
      <c r="L306" s="60"/>
      <c r="M306" s="208"/>
      <c r="N306" s="41"/>
      <c r="O306" s="41"/>
      <c r="P306" s="41"/>
      <c r="Q306" s="41"/>
      <c r="R306" s="41"/>
      <c r="S306" s="41"/>
      <c r="T306" s="77"/>
      <c r="AT306" s="23" t="s">
        <v>171</v>
      </c>
      <c r="AU306" s="23" t="s">
        <v>82</v>
      </c>
    </row>
    <row r="307" spans="2:65" s="1" customFormat="1" ht="16.5" customHeight="1">
      <c r="B307" s="40"/>
      <c r="C307" s="194" t="s">
        <v>548</v>
      </c>
      <c r="D307" s="194" t="s">
        <v>164</v>
      </c>
      <c r="E307" s="195" t="s">
        <v>865</v>
      </c>
      <c r="F307" s="196" t="s">
        <v>866</v>
      </c>
      <c r="G307" s="197" t="s">
        <v>840</v>
      </c>
      <c r="H307" s="198">
        <v>1</v>
      </c>
      <c r="I307" s="199"/>
      <c r="J307" s="200">
        <f>ROUND(I307*H307,2)</f>
        <v>0</v>
      </c>
      <c r="K307" s="196" t="s">
        <v>21</v>
      </c>
      <c r="L307" s="60"/>
      <c r="M307" s="201" t="s">
        <v>21</v>
      </c>
      <c r="N307" s="202" t="s">
        <v>43</v>
      </c>
      <c r="O307" s="41"/>
      <c r="P307" s="203">
        <f>O307*H307</f>
        <v>0</v>
      </c>
      <c r="Q307" s="203">
        <v>0</v>
      </c>
      <c r="R307" s="203">
        <f>Q307*H307</f>
        <v>0</v>
      </c>
      <c r="S307" s="203">
        <v>0</v>
      </c>
      <c r="T307" s="204">
        <f>S307*H307</f>
        <v>0</v>
      </c>
      <c r="AR307" s="23" t="s">
        <v>196</v>
      </c>
      <c r="AT307" s="23" t="s">
        <v>164</v>
      </c>
      <c r="AU307" s="23" t="s">
        <v>82</v>
      </c>
      <c r="AY307" s="23" t="s">
        <v>160</v>
      </c>
      <c r="BE307" s="205">
        <f>IF(N307="základní",J307,0)</f>
        <v>0</v>
      </c>
      <c r="BF307" s="205">
        <f>IF(N307="snížená",J307,0)</f>
        <v>0</v>
      </c>
      <c r="BG307" s="205">
        <f>IF(N307="zákl. přenesená",J307,0)</f>
        <v>0</v>
      </c>
      <c r="BH307" s="205">
        <f>IF(N307="sníž. přenesená",J307,0)</f>
        <v>0</v>
      </c>
      <c r="BI307" s="205">
        <f>IF(N307="nulová",J307,0)</f>
        <v>0</v>
      </c>
      <c r="BJ307" s="23" t="s">
        <v>80</v>
      </c>
      <c r="BK307" s="205">
        <f>ROUND(I307*H307,2)</f>
        <v>0</v>
      </c>
      <c r="BL307" s="23" t="s">
        <v>196</v>
      </c>
      <c r="BM307" s="23" t="s">
        <v>534</v>
      </c>
    </row>
    <row r="308" spans="2:65" s="1" customFormat="1" ht="24">
      <c r="B308" s="40"/>
      <c r="C308" s="62"/>
      <c r="D308" s="222" t="s">
        <v>171</v>
      </c>
      <c r="E308" s="62"/>
      <c r="F308" s="400" t="s">
        <v>2063</v>
      </c>
      <c r="G308" s="62"/>
      <c r="H308" s="62"/>
      <c r="I308" s="162"/>
      <c r="J308" s="62"/>
      <c r="K308" s="62"/>
      <c r="L308" s="60"/>
      <c r="M308" s="208"/>
      <c r="N308" s="41"/>
      <c r="O308" s="41"/>
      <c r="P308" s="41"/>
      <c r="Q308" s="41"/>
      <c r="R308" s="41"/>
      <c r="S308" s="41"/>
      <c r="T308" s="77"/>
      <c r="AT308" s="23" t="s">
        <v>171</v>
      </c>
      <c r="AU308" s="23" t="s">
        <v>82</v>
      </c>
    </row>
    <row r="309" spans="2:65" s="1" customFormat="1" ht="16.5" customHeight="1">
      <c r="B309" s="40"/>
      <c r="C309" s="194" t="s">
        <v>552</v>
      </c>
      <c r="D309" s="194" t="s">
        <v>164</v>
      </c>
      <c r="E309" s="195" t="s">
        <v>867</v>
      </c>
      <c r="F309" s="196" t="s">
        <v>847</v>
      </c>
      <c r="G309" s="197" t="s">
        <v>840</v>
      </c>
      <c r="H309" s="198">
        <v>1</v>
      </c>
      <c r="I309" s="199"/>
      <c r="J309" s="200">
        <f>ROUND(I309*H309,2)</f>
        <v>0</v>
      </c>
      <c r="K309" s="196" t="s">
        <v>21</v>
      </c>
      <c r="L309" s="60"/>
      <c r="M309" s="201" t="s">
        <v>21</v>
      </c>
      <c r="N309" s="202" t="s">
        <v>43</v>
      </c>
      <c r="O309" s="41"/>
      <c r="P309" s="203">
        <f>O309*H309</f>
        <v>0</v>
      </c>
      <c r="Q309" s="203">
        <v>0</v>
      </c>
      <c r="R309" s="203">
        <f>Q309*H309</f>
        <v>0</v>
      </c>
      <c r="S309" s="203">
        <v>0</v>
      </c>
      <c r="T309" s="204">
        <f>S309*H309</f>
        <v>0</v>
      </c>
      <c r="AR309" s="23" t="s">
        <v>196</v>
      </c>
      <c r="AT309" s="23" t="s">
        <v>164</v>
      </c>
      <c r="AU309" s="23" t="s">
        <v>82</v>
      </c>
      <c r="AY309" s="23" t="s">
        <v>160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23" t="s">
        <v>80</v>
      </c>
      <c r="BK309" s="205">
        <f>ROUND(I309*H309,2)</f>
        <v>0</v>
      </c>
      <c r="BL309" s="23" t="s">
        <v>196</v>
      </c>
      <c r="BM309" s="23" t="s">
        <v>538</v>
      </c>
    </row>
    <row r="310" spans="2:65" s="1" customFormat="1" ht="24">
      <c r="B310" s="40"/>
      <c r="C310" s="62"/>
      <c r="D310" s="222" t="s">
        <v>171</v>
      </c>
      <c r="E310" s="62"/>
      <c r="F310" s="400" t="s">
        <v>2064</v>
      </c>
      <c r="G310" s="62"/>
      <c r="H310" s="62"/>
      <c r="I310" s="162"/>
      <c r="J310" s="62"/>
      <c r="K310" s="62"/>
      <c r="L310" s="60"/>
      <c r="M310" s="208"/>
      <c r="N310" s="41"/>
      <c r="O310" s="41"/>
      <c r="P310" s="41"/>
      <c r="Q310" s="41"/>
      <c r="R310" s="41"/>
      <c r="S310" s="41"/>
      <c r="T310" s="77"/>
      <c r="AT310" s="23" t="s">
        <v>171</v>
      </c>
      <c r="AU310" s="23" t="s">
        <v>82</v>
      </c>
    </row>
    <row r="311" spans="2:65" s="1" customFormat="1" ht="16.5" customHeight="1">
      <c r="B311" s="40"/>
      <c r="C311" s="194" t="s">
        <v>555</v>
      </c>
      <c r="D311" s="194" t="s">
        <v>164</v>
      </c>
      <c r="E311" s="195" t="s">
        <v>868</v>
      </c>
      <c r="F311" s="196" t="s">
        <v>847</v>
      </c>
      <c r="G311" s="197" t="s">
        <v>840</v>
      </c>
      <c r="H311" s="198">
        <v>1</v>
      </c>
      <c r="I311" s="199"/>
      <c r="J311" s="200">
        <f>ROUND(I311*H311,2)</f>
        <v>0</v>
      </c>
      <c r="K311" s="196" t="s">
        <v>21</v>
      </c>
      <c r="L311" s="60"/>
      <c r="M311" s="201" t="s">
        <v>21</v>
      </c>
      <c r="N311" s="202" t="s">
        <v>43</v>
      </c>
      <c r="O311" s="41"/>
      <c r="P311" s="203">
        <f>O311*H311</f>
        <v>0</v>
      </c>
      <c r="Q311" s="203">
        <v>0</v>
      </c>
      <c r="R311" s="203">
        <f>Q311*H311</f>
        <v>0</v>
      </c>
      <c r="S311" s="203">
        <v>0</v>
      </c>
      <c r="T311" s="204">
        <f>S311*H311</f>
        <v>0</v>
      </c>
      <c r="AR311" s="23" t="s">
        <v>196</v>
      </c>
      <c r="AT311" s="23" t="s">
        <v>164</v>
      </c>
      <c r="AU311" s="23" t="s">
        <v>82</v>
      </c>
      <c r="AY311" s="23" t="s">
        <v>160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23" t="s">
        <v>80</v>
      </c>
      <c r="BK311" s="205">
        <f>ROUND(I311*H311,2)</f>
        <v>0</v>
      </c>
      <c r="BL311" s="23" t="s">
        <v>196</v>
      </c>
      <c r="BM311" s="23" t="s">
        <v>543</v>
      </c>
    </row>
    <row r="312" spans="2:65" s="1" customFormat="1" ht="24">
      <c r="B312" s="40"/>
      <c r="C312" s="62"/>
      <c r="D312" s="222" t="s">
        <v>171</v>
      </c>
      <c r="E312" s="62"/>
      <c r="F312" s="400" t="s">
        <v>2055</v>
      </c>
      <c r="G312" s="62"/>
      <c r="H312" s="62"/>
      <c r="I312" s="162"/>
      <c r="J312" s="62"/>
      <c r="K312" s="62"/>
      <c r="L312" s="60"/>
      <c r="M312" s="208"/>
      <c r="N312" s="41"/>
      <c r="O312" s="41"/>
      <c r="P312" s="41"/>
      <c r="Q312" s="41"/>
      <c r="R312" s="41"/>
      <c r="S312" s="41"/>
      <c r="T312" s="77"/>
      <c r="AT312" s="23" t="s">
        <v>171</v>
      </c>
      <c r="AU312" s="23" t="s">
        <v>82</v>
      </c>
    </row>
    <row r="313" spans="2:65" s="1" customFormat="1" ht="16.5" customHeight="1">
      <c r="B313" s="40"/>
      <c r="C313" s="194" t="s">
        <v>560</v>
      </c>
      <c r="D313" s="194" t="s">
        <v>164</v>
      </c>
      <c r="E313" s="195" t="s">
        <v>869</v>
      </c>
      <c r="F313" s="196" t="s">
        <v>847</v>
      </c>
      <c r="G313" s="197" t="s">
        <v>840</v>
      </c>
      <c r="H313" s="198">
        <v>1</v>
      </c>
      <c r="I313" s="199"/>
      <c r="J313" s="200">
        <f>ROUND(I313*H313,2)</f>
        <v>0</v>
      </c>
      <c r="K313" s="196" t="s">
        <v>21</v>
      </c>
      <c r="L313" s="60"/>
      <c r="M313" s="201" t="s">
        <v>21</v>
      </c>
      <c r="N313" s="202" t="s">
        <v>43</v>
      </c>
      <c r="O313" s="41"/>
      <c r="P313" s="203">
        <f>O313*H313</f>
        <v>0</v>
      </c>
      <c r="Q313" s="203">
        <v>0</v>
      </c>
      <c r="R313" s="203">
        <f>Q313*H313</f>
        <v>0</v>
      </c>
      <c r="S313" s="203">
        <v>0</v>
      </c>
      <c r="T313" s="204">
        <f>S313*H313</f>
        <v>0</v>
      </c>
      <c r="AR313" s="23" t="s">
        <v>196</v>
      </c>
      <c r="AT313" s="23" t="s">
        <v>164</v>
      </c>
      <c r="AU313" s="23" t="s">
        <v>82</v>
      </c>
      <c r="AY313" s="23" t="s">
        <v>160</v>
      </c>
      <c r="BE313" s="205">
        <f>IF(N313="základní",J313,0)</f>
        <v>0</v>
      </c>
      <c r="BF313" s="205">
        <f>IF(N313="snížená",J313,0)</f>
        <v>0</v>
      </c>
      <c r="BG313" s="205">
        <f>IF(N313="zákl. přenesená",J313,0)</f>
        <v>0</v>
      </c>
      <c r="BH313" s="205">
        <f>IF(N313="sníž. přenesená",J313,0)</f>
        <v>0</v>
      </c>
      <c r="BI313" s="205">
        <f>IF(N313="nulová",J313,0)</f>
        <v>0</v>
      </c>
      <c r="BJ313" s="23" t="s">
        <v>80</v>
      </c>
      <c r="BK313" s="205">
        <f>ROUND(I313*H313,2)</f>
        <v>0</v>
      </c>
      <c r="BL313" s="23" t="s">
        <v>196</v>
      </c>
      <c r="BM313" s="23" t="s">
        <v>546</v>
      </c>
    </row>
    <row r="314" spans="2:65" s="1" customFormat="1" ht="24">
      <c r="B314" s="40"/>
      <c r="C314" s="62"/>
      <c r="D314" s="222" t="s">
        <v>171</v>
      </c>
      <c r="E314" s="62"/>
      <c r="F314" s="400" t="s">
        <v>2065</v>
      </c>
      <c r="G314" s="62"/>
      <c r="H314" s="62"/>
      <c r="I314" s="162"/>
      <c r="J314" s="62"/>
      <c r="K314" s="62"/>
      <c r="L314" s="60"/>
      <c r="M314" s="208"/>
      <c r="N314" s="41"/>
      <c r="O314" s="41"/>
      <c r="P314" s="41"/>
      <c r="Q314" s="41"/>
      <c r="R314" s="41"/>
      <c r="S314" s="41"/>
      <c r="T314" s="77"/>
      <c r="AT314" s="23" t="s">
        <v>171</v>
      </c>
      <c r="AU314" s="23" t="s">
        <v>82</v>
      </c>
    </row>
    <row r="315" spans="2:65" s="1" customFormat="1" ht="16.5" customHeight="1">
      <c r="B315" s="40"/>
      <c r="C315" s="194" t="s">
        <v>566</v>
      </c>
      <c r="D315" s="194" t="s">
        <v>164</v>
      </c>
      <c r="E315" s="195" t="s">
        <v>870</v>
      </c>
      <c r="F315" s="196" t="s">
        <v>858</v>
      </c>
      <c r="G315" s="197" t="s">
        <v>840</v>
      </c>
      <c r="H315" s="198">
        <v>1</v>
      </c>
      <c r="I315" s="199"/>
      <c r="J315" s="200">
        <f>ROUND(I315*H315,2)</f>
        <v>0</v>
      </c>
      <c r="K315" s="196" t="s">
        <v>21</v>
      </c>
      <c r="L315" s="60"/>
      <c r="M315" s="201" t="s">
        <v>21</v>
      </c>
      <c r="N315" s="202" t="s">
        <v>43</v>
      </c>
      <c r="O315" s="41"/>
      <c r="P315" s="203">
        <f>O315*H315</f>
        <v>0</v>
      </c>
      <c r="Q315" s="203">
        <v>0</v>
      </c>
      <c r="R315" s="203">
        <f>Q315*H315</f>
        <v>0</v>
      </c>
      <c r="S315" s="203">
        <v>0</v>
      </c>
      <c r="T315" s="204">
        <f>S315*H315</f>
        <v>0</v>
      </c>
      <c r="AR315" s="23" t="s">
        <v>196</v>
      </c>
      <c r="AT315" s="23" t="s">
        <v>164</v>
      </c>
      <c r="AU315" s="23" t="s">
        <v>82</v>
      </c>
      <c r="AY315" s="23" t="s">
        <v>160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23" t="s">
        <v>80</v>
      </c>
      <c r="BK315" s="205">
        <f>ROUND(I315*H315,2)</f>
        <v>0</v>
      </c>
      <c r="BL315" s="23" t="s">
        <v>196</v>
      </c>
      <c r="BM315" s="23" t="s">
        <v>551</v>
      </c>
    </row>
    <row r="316" spans="2:65" s="1" customFormat="1" ht="24">
      <c r="B316" s="40"/>
      <c r="C316" s="62"/>
      <c r="D316" s="222" t="s">
        <v>171</v>
      </c>
      <c r="E316" s="62"/>
      <c r="F316" s="400" t="s">
        <v>2051</v>
      </c>
      <c r="G316" s="62"/>
      <c r="H316" s="62"/>
      <c r="I316" s="162"/>
      <c r="J316" s="62"/>
      <c r="K316" s="62"/>
      <c r="L316" s="60"/>
      <c r="M316" s="208"/>
      <c r="N316" s="41"/>
      <c r="O316" s="41"/>
      <c r="P316" s="41"/>
      <c r="Q316" s="41"/>
      <c r="R316" s="41"/>
      <c r="S316" s="41"/>
      <c r="T316" s="77"/>
      <c r="AT316" s="23" t="s">
        <v>171</v>
      </c>
      <c r="AU316" s="23" t="s">
        <v>82</v>
      </c>
    </row>
    <row r="317" spans="2:65" s="1" customFormat="1" ht="16.5" customHeight="1">
      <c r="B317" s="40"/>
      <c r="C317" s="194" t="s">
        <v>571</v>
      </c>
      <c r="D317" s="194" t="s">
        <v>164</v>
      </c>
      <c r="E317" s="195" t="s">
        <v>871</v>
      </c>
      <c r="F317" s="196" t="s">
        <v>847</v>
      </c>
      <c r="G317" s="197" t="s">
        <v>840</v>
      </c>
      <c r="H317" s="198">
        <v>1</v>
      </c>
      <c r="I317" s="199"/>
      <c r="J317" s="200">
        <f>ROUND(I317*H317,2)</f>
        <v>0</v>
      </c>
      <c r="K317" s="196" t="s">
        <v>21</v>
      </c>
      <c r="L317" s="60"/>
      <c r="M317" s="201" t="s">
        <v>21</v>
      </c>
      <c r="N317" s="202" t="s">
        <v>43</v>
      </c>
      <c r="O317" s="41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AR317" s="23" t="s">
        <v>196</v>
      </c>
      <c r="AT317" s="23" t="s">
        <v>164</v>
      </c>
      <c r="AU317" s="23" t="s">
        <v>82</v>
      </c>
      <c r="AY317" s="23" t="s">
        <v>160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23" t="s">
        <v>80</v>
      </c>
      <c r="BK317" s="205">
        <f>ROUND(I317*H317,2)</f>
        <v>0</v>
      </c>
      <c r="BL317" s="23" t="s">
        <v>196</v>
      </c>
      <c r="BM317" s="23" t="s">
        <v>553</v>
      </c>
    </row>
    <row r="318" spans="2:65" s="1" customFormat="1" ht="24">
      <c r="B318" s="40"/>
      <c r="C318" s="62"/>
      <c r="D318" s="222" t="s">
        <v>171</v>
      </c>
      <c r="E318" s="62"/>
      <c r="F318" s="400" t="s">
        <v>2066</v>
      </c>
      <c r="G318" s="62"/>
      <c r="H318" s="62"/>
      <c r="I318" s="162"/>
      <c r="J318" s="62"/>
      <c r="K318" s="62"/>
      <c r="L318" s="60"/>
      <c r="M318" s="208"/>
      <c r="N318" s="41"/>
      <c r="O318" s="41"/>
      <c r="P318" s="41"/>
      <c r="Q318" s="41"/>
      <c r="R318" s="41"/>
      <c r="S318" s="41"/>
      <c r="T318" s="77"/>
      <c r="AT318" s="23" t="s">
        <v>171</v>
      </c>
      <c r="AU318" s="23" t="s">
        <v>82</v>
      </c>
    </row>
    <row r="319" spans="2:65" s="1" customFormat="1" ht="16.5" customHeight="1">
      <c r="B319" s="40"/>
      <c r="C319" s="194" t="s">
        <v>373</v>
      </c>
      <c r="D319" s="194" t="s">
        <v>164</v>
      </c>
      <c r="E319" s="195" t="s">
        <v>872</v>
      </c>
      <c r="F319" s="196" t="s">
        <v>2067</v>
      </c>
      <c r="G319" s="197" t="s">
        <v>840</v>
      </c>
      <c r="H319" s="198">
        <v>19</v>
      </c>
      <c r="I319" s="199"/>
      <c r="J319" s="200">
        <f>ROUND(I319*H319,2)</f>
        <v>0</v>
      </c>
      <c r="K319" s="196" t="s">
        <v>21</v>
      </c>
      <c r="L319" s="60"/>
      <c r="M319" s="201" t="s">
        <v>21</v>
      </c>
      <c r="N319" s="202" t="s">
        <v>43</v>
      </c>
      <c r="O319" s="41"/>
      <c r="P319" s="203">
        <f>O319*H319</f>
        <v>0</v>
      </c>
      <c r="Q319" s="203">
        <v>0</v>
      </c>
      <c r="R319" s="203">
        <f>Q319*H319</f>
        <v>0</v>
      </c>
      <c r="S319" s="203">
        <v>0</v>
      </c>
      <c r="T319" s="204">
        <f>S319*H319</f>
        <v>0</v>
      </c>
      <c r="AR319" s="23" t="s">
        <v>196</v>
      </c>
      <c r="AT319" s="23" t="s">
        <v>164</v>
      </c>
      <c r="AU319" s="23" t="s">
        <v>82</v>
      </c>
      <c r="AY319" s="23" t="s">
        <v>160</v>
      </c>
      <c r="BE319" s="205">
        <f>IF(N319="základní",J319,0)</f>
        <v>0</v>
      </c>
      <c r="BF319" s="205">
        <f>IF(N319="snížená",J319,0)</f>
        <v>0</v>
      </c>
      <c r="BG319" s="205">
        <f>IF(N319="zákl. přenesená",J319,0)</f>
        <v>0</v>
      </c>
      <c r="BH319" s="205">
        <f>IF(N319="sníž. přenesená",J319,0)</f>
        <v>0</v>
      </c>
      <c r="BI319" s="205">
        <f>IF(N319="nulová",J319,0)</f>
        <v>0</v>
      </c>
      <c r="BJ319" s="23" t="s">
        <v>80</v>
      </c>
      <c r="BK319" s="205">
        <f>ROUND(I319*H319,2)</f>
        <v>0</v>
      </c>
      <c r="BL319" s="23" t="s">
        <v>196</v>
      </c>
      <c r="BM319" s="23" t="s">
        <v>558</v>
      </c>
    </row>
    <row r="320" spans="2:65" s="1" customFormat="1" ht="16.5" customHeight="1">
      <c r="B320" s="40"/>
      <c r="C320" s="194" t="s">
        <v>342</v>
      </c>
      <c r="D320" s="194" t="s">
        <v>164</v>
      </c>
      <c r="E320" s="195" t="s">
        <v>873</v>
      </c>
      <c r="F320" s="196" t="s">
        <v>2067</v>
      </c>
      <c r="G320" s="197" t="s">
        <v>840</v>
      </c>
      <c r="H320" s="198">
        <v>3</v>
      </c>
      <c r="I320" s="199"/>
      <c r="J320" s="200">
        <f>ROUND(I320*H320,2)</f>
        <v>0</v>
      </c>
      <c r="K320" s="196" t="s">
        <v>21</v>
      </c>
      <c r="L320" s="60"/>
      <c r="M320" s="201" t="s">
        <v>21</v>
      </c>
      <c r="N320" s="202" t="s">
        <v>43</v>
      </c>
      <c r="O320" s="41"/>
      <c r="P320" s="203">
        <f>O320*H320</f>
        <v>0</v>
      </c>
      <c r="Q320" s="203">
        <v>0</v>
      </c>
      <c r="R320" s="203">
        <f>Q320*H320</f>
        <v>0</v>
      </c>
      <c r="S320" s="203">
        <v>0</v>
      </c>
      <c r="T320" s="204">
        <f>S320*H320</f>
        <v>0</v>
      </c>
      <c r="AR320" s="23" t="s">
        <v>196</v>
      </c>
      <c r="AT320" s="23" t="s">
        <v>164</v>
      </c>
      <c r="AU320" s="23" t="s">
        <v>82</v>
      </c>
      <c r="AY320" s="23" t="s">
        <v>160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23" t="s">
        <v>80</v>
      </c>
      <c r="BK320" s="205">
        <f>ROUND(I320*H320,2)</f>
        <v>0</v>
      </c>
      <c r="BL320" s="23" t="s">
        <v>196</v>
      </c>
      <c r="BM320" s="23" t="s">
        <v>563</v>
      </c>
    </row>
    <row r="321" spans="2:65" s="10" customFormat="1" ht="29.85" customHeight="1">
      <c r="B321" s="175"/>
      <c r="C321" s="176"/>
      <c r="D321" s="191" t="s">
        <v>71</v>
      </c>
      <c r="E321" s="192" t="s">
        <v>874</v>
      </c>
      <c r="F321" s="192" t="s">
        <v>875</v>
      </c>
      <c r="G321" s="176"/>
      <c r="H321" s="176"/>
      <c r="I321" s="179"/>
      <c r="J321" s="193">
        <f>BK321</f>
        <v>0</v>
      </c>
      <c r="K321" s="176"/>
      <c r="L321" s="181"/>
      <c r="M321" s="182"/>
      <c r="N321" s="183"/>
      <c r="O321" s="183"/>
      <c r="P321" s="184">
        <f>SUM(P322:P329)</f>
        <v>0</v>
      </c>
      <c r="Q321" s="183"/>
      <c r="R321" s="184">
        <f>SUM(R322:R329)</f>
        <v>1.0884111999999999</v>
      </c>
      <c r="S321" s="183"/>
      <c r="T321" s="185">
        <f>SUM(T322:T329)</f>
        <v>0</v>
      </c>
      <c r="AR321" s="186" t="s">
        <v>82</v>
      </c>
      <c r="AT321" s="187" t="s">
        <v>71</v>
      </c>
      <c r="AU321" s="187" t="s">
        <v>80</v>
      </c>
      <c r="AY321" s="186" t="s">
        <v>160</v>
      </c>
      <c r="BK321" s="188">
        <f>SUM(BK322:BK329)</f>
        <v>0</v>
      </c>
    </row>
    <row r="322" spans="2:65" s="1" customFormat="1" ht="16.5" customHeight="1">
      <c r="B322" s="40"/>
      <c r="C322" s="194" t="s">
        <v>584</v>
      </c>
      <c r="D322" s="194" t="s">
        <v>164</v>
      </c>
      <c r="E322" s="195" t="s">
        <v>876</v>
      </c>
      <c r="F322" s="196" t="s">
        <v>877</v>
      </c>
      <c r="G322" s="197" t="s">
        <v>189</v>
      </c>
      <c r="H322" s="198">
        <v>10</v>
      </c>
      <c r="I322" s="199"/>
      <c r="J322" s="200">
        <f>ROUND(I322*H322,2)</f>
        <v>0</v>
      </c>
      <c r="K322" s="196" t="s">
        <v>168</v>
      </c>
      <c r="L322" s="60"/>
      <c r="M322" s="201" t="s">
        <v>21</v>
      </c>
      <c r="N322" s="202" t="s">
        <v>43</v>
      </c>
      <c r="O322" s="41"/>
      <c r="P322" s="203">
        <f>O322*H322</f>
        <v>0</v>
      </c>
      <c r="Q322" s="203">
        <v>5.4640399999999999E-3</v>
      </c>
      <c r="R322" s="203">
        <f>Q322*H322</f>
        <v>5.4640399999999999E-2</v>
      </c>
      <c r="S322" s="203">
        <v>0</v>
      </c>
      <c r="T322" s="204">
        <f>S322*H322</f>
        <v>0</v>
      </c>
      <c r="AR322" s="23" t="s">
        <v>196</v>
      </c>
      <c r="AT322" s="23" t="s">
        <v>164</v>
      </c>
      <c r="AU322" s="23" t="s">
        <v>82</v>
      </c>
      <c r="AY322" s="23" t="s">
        <v>160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3" t="s">
        <v>80</v>
      </c>
      <c r="BK322" s="205">
        <f>ROUND(I322*H322,2)</f>
        <v>0</v>
      </c>
      <c r="BL322" s="23" t="s">
        <v>196</v>
      </c>
      <c r="BM322" s="23" t="s">
        <v>569</v>
      </c>
    </row>
    <row r="323" spans="2:65" s="1" customFormat="1" ht="16.5" customHeight="1">
      <c r="B323" s="40"/>
      <c r="C323" s="194" t="s">
        <v>589</v>
      </c>
      <c r="D323" s="194" t="s">
        <v>164</v>
      </c>
      <c r="E323" s="195" t="s">
        <v>878</v>
      </c>
      <c r="F323" s="196" t="s">
        <v>879</v>
      </c>
      <c r="G323" s="197" t="s">
        <v>189</v>
      </c>
      <c r="H323" s="198">
        <v>140</v>
      </c>
      <c r="I323" s="199"/>
      <c r="J323" s="200">
        <f>ROUND(I323*H323,2)</f>
        <v>0</v>
      </c>
      <c r="K323" s="196" t="s">
        <v>168</v>
      </c>
      <c r="L323" s="60"/>
      <c r="M323" s="201" t="s">
        <v>21</v>
      </c>
      <c r="N323" s="202" t="s">
        <v>43</v>
      </c>
      <c r="O323" s="41"/>
      <c r="P323" s="203">
        <f>O323*H323</f>
        <v>0</v>
      </c>
      <c r="Q323" s="203">
        <v>6.0865199999999998E-3</v>
      </c>
      <c r="R323" s="203">
        <f>Q323*H323</f>
        <v>0.8521128</v>
      </c>
      <c r="S323" s="203">
        <v>0</v>
      </c>
      <c r="T323" s="204">
        <f>S323*H323</f>
        <v>0</v>
      </c>
      <c r="AR323" s="23" t="s">
        <v>196</v>
      </c>
      <c r="AT323" s="23" t="s">
        <v>164</v>
      </c>
      <c r="AU323" s="23" t="s">
        <v>82</v>
      </c>
      <c r="AY323" s="23" t="s">
        <v>160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23" t="s">
        <v>80</v>
      </c>
      <c r="BK323" s="205">
        <f>ROUND(I323*H323,2)</f>
        <v>0</v>
      </c>
      <c r="BL323" s="23" t="s">
        <v>196</v>
      </c>
      <c r="BM323" s="23" t="s">
        <v>574</v>
      </c>
    </row>
    <row r="324" spans="2:65" s="1" customFormat="1" ht="16.5" customHeight="1">
      <c r="B324" s="40"/>
      <c r="C324" s="194" t="s">
        <v>379</v>
      </c>
      <c r="D324" s="194" t="s">
        <v>164</v>
      </c>
      <c r="E324" s="195" t="s">
        <v>880</v>
      </c>
      <c r="F324" s="196" t="s">
        <v>881</v>
      </c>
      <c r="G324" s="197" t="s">
        <v>189</v>
      </c>
      <c r="H324" s="198">
        <v>20</v>
      </c>
      <c r="I324" s="199"/>
      <c r="J324" s="200">
        <f>ROUND(I324*H324,2)</f>
        <v>0</v>
      </c>
      <c r="K324" s="196" t="s">
        <v>168</v>
      </c>
      <c r="L324" s="60"/>
      <c r="M324" s="201" t="s">
        <v>21</v>
      </c>
      <c r="N324" s="202" t="s">
        <v>43</v>
      </c>
      <c r="O324" s="41"/>
      <c r="P324" s="203">
        <f>O324*H324</f>
        <v>0</v>
      </c>
      <c r="Q324" s="203">
        <v>9.0828999999999997E-3</v>
      </c>
      <c r="R324" s="203">
        <f>Q324*H324</f>
        <v>0.18165799999999999</v>
      </c>
      <c r="S324" s="203">
        <v>0</v>
      </c>
      <c r="T324" s="204">
        <f>S324*H324</f>
        <v>0</v>
      </c>
      <c r="AR324" s="23" t="s">
        <v>196</v>
      </c>
      <c r="AT324" s="23" t="s">
        <v>164</v>
      </c>
      <c r="AU324" s="23" t="s">
        <v>82</v>
      </c>
      <c r="AY324" s="23" t="s">
        <v>160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23" t="s">
        <v>80</v>
      </c>
      <c r="BK324" s="205">
        <f>ROUND(I324*H324,2)</f>
        <v>0</v>
      </c>
      <c r="BL324" s="23" t="s">
        <v>196</v>
      </c>
      <c r="BM324" s="23" t="s">
        <v>578</v>
      </c>
    </row>
    <row r="325" spans="2:65" s="1" customFormat="1" ht="16.5" customHeight="1">
      <c r="B325" s="40"/>
      <c r="C325" s="194" t="s">
        <v>323</v>
      </c>
      <c r="D325" s="194" t="s">
        <v>164</v>
      </c>
      <c r="E325" s="195" t="s">
        <v>882</v>
      </c>
      <c r="F325" s="196" t="s">
        <v>883</v>
      </c>
      <c r="G325" s="197" t="s">
        <v>189</v>
      </c>
      <c r="H325" s="198">
        <v>150</v>
      </c>
      <c r="I325" s="199"/>
      <c r="J325" s="200">
        <f>ROUND(I325*H325,2)</f>
        <v>0</v>
      </c>
      <c r="K325" s="196" t="s">
        <v>168</v>
      </c>
      <c r="L325" s="60"/>
      <c r="M325" s="201" t="s">
        <v>21</v>
      </c>
      <c r="N325" s="202" t="s">
        <v>43</v>
      </c>
      <c r="O325" s="41"/>
      <c r="P325" s="203">
        <f>O325*H325</f>
        <v>0</v>
      </c>
      <c r="Q325" s="203">
        <v>0</v>
      </c>
      <c r="R325" s="203">
        <f>Q325*H325</f>
        <v>0</v>
      </c>
      <c r="S325" s="203">
        <v>0</v>
      </c>
      <c r="T325" s="204">
        <f>S325*H325</f>
        <v>0</v>
      </c>
      <c r="AR325" s="23" t="s">
        <v>196</v>
      </c>
      <c r="AT325" s="23" t="s">
        <v>164</v>
      </c>
      <c r="AU325" s="23" t="s">
        <v>82</v>
      </c>
      <c r="AY325" s="23" t="s">
        <v>160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23" t="s">
        <v>80</v>
      </c>
      <c r="BK325" s="205">
        <f>ROUND(I325*H325,2)</f>
        <v>0</v>
      </c>
      <c r="BL325" s="23" t="s">
        <v>196</v>
      </c>
      <c r="BM325" s="23" t="s">
        <v>581</v>
      </c>
    </row>
    <row r="326" spans="2:65" s="11" customFormat="1">
      <c r="B326" s="209"/>
      <c r="C326" s="210"/>
      <c r="D326" s="206" t="s">
        <v>173</v>
      </c>
      <c r="E326" s="211" t="s">
        <v>21</v>
      </c>
      <c r="F326" s="212" t="s">
        <v>884</v>
      </c>
      <c r="G326" s="210"/>
      <c r="H326" s="213">
        <v>150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173</v>
      </c>
      <c r="AU326" s="219" t="s">
        <v>82</v>
      </c>
      <c r="AV326" s="11" t="s">
        <v>82</v>
      </c>
      <c r="AW326" s="11" t="s">
        <v>35</v>
      </c>
      <c r="AX326" s="11" t="s">
        <v>72</v>
      </c>
      <c r="AY326" s="219" t="s">
        <v>160</v>
      </c>
    </row>
    <row r="327" spans="2:65" s="12" customFormat="1">
      <c r="B327" s="220"/>
      <c r="C327" s="221"/>
      <c r="D327" s="222" t="s">
        <v>173</v>
      </c>
      <c r="E327" s="223" t="s">
        <v>21</v>
      </c>
      <c r="F327" s="224" t="s">
        <v>175</v>
      </c>
      <c r="G327" s="221"/>
      <c r="H327" s="225">
        <v>150</v>
      </c>
      <c r="I327" s="226"/>
      <c r="J327" s="221"/>
      <c r="K327" s="221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173</v>
      </c>
      <c r="AU327" s="231" t="s">
        <v>82</v>
      </c>
      <c r="AV327" s="12" t="s">
        <v>169</v>
      </c>
      <c r="AW327" s="12" t="s">
        <v>35</v>
      </c>
      <c r="AX327" s="12" t="s">
        <v>80</v>
      </c>
      <c r="AY327" s="231" t="s">
        <v>160</v>
      </c>
    </row>
    <row r="328" spans="2:65" s="1" customFormat="1" ht="16.5" customHeight="1">
      <c r="B328" s="40"/>
      <c r="C328" s="194" t="s">
        <v>368</v>
      </c>
      <c r="D328" s="194" t="s">
        <v>164</v>
      </c>
      <c r="E328" s="195" t="s">
        <v>885</v>
      </c>
      <c r="F328" s="196" t="s">
        <v>886</v>
      </c>
      <c r="G328" s="197" t="s">
        <v>189</v>
      </c>
      <c r="H328" s="198">
        <v>20</v>
      </c>
      <c r="I328" s="199"/>
      <c r="J328" s="200">
        <f>ROUND(I328*H328,2)</f>
        <v>0</v>
      </c>
      <c r="K328" s="196" t="s">
        <v>168</v>
      </c>
      <c r="L328" s="60"/>
      <c r="M328" s="201" t="s">
        <v>21</v>
      </c>
      <c r="N328" s="202" t="s">
        <v>43</v>
      </c>
      <c r="O328" s="41"/>
      <c r="P328" s="203">
        <f>O328*H328</f>
        <v>0</v>
      </c>
      <c r="Q328" s="203">
        <v>0</v>
      </c>
      <c r="R328" s="203">
        <f>Q328*H328</f>
        <v>0</v>
      </c>
      <c r="S328" s="203">
        <v>0</v>
      </c>
      <c r="T328" s="204">
        <f>S328*H328</f>
        <v>0</v>
      </c>
      <c r="AR328" s="23" t="s">
        <v>196</v>
      </c>
      <c r="AT328" s="23" t="s">
        <v>164</v>
      </c>
      <c r="AU328" s="23" t="s">
        <v>82</v>
      </c>
      <c r="AY328" s="23" t="s">
        <v>160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23" t="s">
        <v>80</v>
      </c>
      <c r="BK328" s="205">
        <f>ROUND(I328*H328,2)</f>
        <v>0</v>
      </c>
      <c r="BL328" s="23" t="s">
        <v>196</v>
      </c>
      <c r="BM328" s="23" t="s">
        <v>586</v>
      </c>
    </row>
    <row r="329" spans="2:65" s="1" customFormat="1" ht="16.5" customHeight="1">
      <c r="B329" s="40"/>
      <c r="C329" s="194" t="s">
        <v>405</v>
      </c>
      <c r="D329" s="194" t="s">
        <v>164</v>
      </c>
      <c r="E329" s="195" t="s">
        <v>887</v>
      </c>
      <c r="F329" s="196" t="s">
        <v>888</v>
      </c>
      <c r="G329" s="197" t="s">
        <v>228</v>
      </c>
      <c r="H329" s="198">
        <v>1.411</v>
      </c>
      <c r="I329" s="199"/>
      <c r="J329" s="200">
        <f>ROUND(I329*H329,2)</f>
        <v>0</v>
      </c>
      <c r="K329" s="196" t="s">
        <v>168</v>
      </c>
      <c r="L329" s="60"/>
      <c r="M329" s="201" t="s">
        <v>21</v>
      </c>
      <c r="N329" s="202" t="s">
        <v>43</v>
      </c>
      <c r="O329" s="41"/>
      <c r="P329" s="203">
        <f>O329*H329</f>
        <v>0</v>
      </c>
      <c r="Q329" s="203">
        <v>0</v>
      </c>
      <c r="R329" s="203">
        <f>Q329*H329</f>
        <v>0</v>
      </c>
      <c r="S329" s="203">
        <v>0</v>
      </c>
      <c r="T329" s="204">
        <f>S329*H329</f>
        <v>0</v>
      </c>
      <c r="AR329" s="23" t="s">
        <v>196</v>
      </c>
      <c r="AT329" s="23" t="s">
        <v>164</v>
      </c>
      <c r="AU329" s="23" t="s">
        <v>82</v>
      </c>
      <c r="AY329" s="23" t="s">
        <v>160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23" t="s">
        <v>80</v>
      </c>
      <c r="BK329" s="205">
        <f>ROUND(I329*H329,2)</f>
        <v>0</v>
      </c>
      <c r="BL329" s="23" t="s">
        <v>196</v>
      </c>
      <c r="BM329" s="23" t="s">
        <v>591</v>
      </c>
    </row>
    <row r="330" spans="2:65" s="10" customFormat="1" ht="29.85" customHeight="1">
      <c r="B330" s="175"/>
      <c r="C330" s="176"/>
      <c r="D330" s="191" t="s">
        <v>71</v>
      </c>
      <c r="E330" s="192" t="s">
        <v>889</v>
      </c>
      <c r="F330" s="192" t="s">
        <v>890</v>
      </c>
      <c r="G330" s="176"/>
      <c r="H330" s="176"/>
      <c r="I330" s="179"/>
      <c r="J330" s="193">
        <f>BK330</f>
        <v>0</v>
      </c>
      <c r="K330" s="176"/>
      <c r="L330" s="181"/>
      <c r="M330" s="182"/>
      <c r="N330" s="183"/>
      <c r="O330" s="183"/>
      <c r="P330" s="184">
        <f>SUM(P331:P334)</f>
        <v>0</v>
      </c>
      <c r="Q330" s="183"/>
      <c r="R330" s="184">
        <f>SUM(R331:R334)</f>
        <v>0.75600000000000001</v>
      </c>
      <c r="S330" s="183"/>
      <c r="T330" s="185">
        <f>SUM(T331:T334)</f>
        <v>0</v>
      </c>
      <c r="AR330" s="186" t="s">
        <v>82</v>
      </c>
      <c r="AT330" s="187" t="s">
        <v>71</v>
      </c>
      <c r="AU330" s="187" t="s">
        <v>80</v>
      </c>
      <c r="AY330" s="186" t="s">
        <v>160</v>
      </c>
      <c r="BK330" s="188">
        <f>SUM(BK331:BK334)</f>
        <v>0</v>
      </c>
    </row>
    <row r="331" spans="2:65" s="1" customFormat="1" ht="25.5" customHeight="1">
      <c r="B331" s="40"/>
      <c r="C331" s="194" t="s">
        <v>384</v>
      </c>
      <c r="D331" s="194" t="s">
        <v>164</v>
      </c>
      <c r="E331" s="195" t="s">
        <v>891</v>
      </c>
      <c r="F331" s="196" t="s">
        <v>892</v>
      </c>
      <c r="G331" s="197" t="s">
        <v>256</v>
      </c>
      <c r="H331" s="198">
        <v>720</v>
      </c>
      <c r="I331" s="199"/>
      <c r="J331" s="200">
        <f>ROUND(I331*H331,2)</f>
        <v>0</v>
      </c>
      <c r="K331" s="196" t="s">
        <v>168</v>
      </c>
      <c r="L331" s="60"/>
      <c r="M331" s="201" t="s">
        <v>21</v>
      </c>
      <c r="N331" s="202" t="s">
        <v>43</v>
      </c>
      <c r="O331" s="41"/>
      <c r="P331" s="203">
        <f>O331*H331</f>
        <v>0</v>
      </c>
      <c r="Q331" s="203">
        <v>5.0000000000000002E-5</v>
      </c>
      <c r="R331" s="203">
        <f>Q331*H331</f>
        <v>3.6000000000000004E-2</v>
      </c>
      <c r="S331" s="203">
        <v>0</v>
      </c>
      <c r="T331" s="204">
        <f>S331*H331</f>
        <v>0</v>
      </c>
      <c r="AR331" s="23" t="s">
        <v>196</v>
      </c>
      <c r="AT331" s="23" t="s">
        <v>164</v>
      </c>
      <c r="AU331" s="23" t="s">
        <v>82</v>
      </c>
      <c r="AY331" s="23" t="s">
        <v>160</v>
      </c>
      <c r="BE331" s="205">
        <f>IF(N331="základní",J331,0)</f>
        <v>0</v>
      </c>
      <c r="BF331" s="205">
        <f>IF(N331="snížená",J331,0)</f>
        <v>0</v>
      </c>
      <c r="BG331" s="205">
        <f>IF(N331="zákl. přenesená",J331,0)</f>
        <v>0</v>
      </c>
      <c r="BH331" s="205">
        <f>IF(N331="sníž. přenesená",J331,0)</f>
        <v>0</v>
      </c>
      <c r="BI331" s="205">
        <f>IF(N331="nulová",J331,0)</f>
        <v>0</v>
      </c>
      <c r="BJ331" s="23" t="s">
        <v>80</v>
      </c>
      <c r="BK331" s="205">
        <f>ROUND(I331*H331,2)</f>
        <v>0</v>
      </c>
      <c r="BL331" s="23" t="s">
        <v>196</v>
      </c>
      <c r="BM331" s="23" t="s">
        <v>893</v>
      </c>
    </row>
    <row r="332" spans="2:65" s="1" customFormat="1" ht="16.5" customHeight="1">
      <c r="B332" s="40"/>
      <c r="C332" s="233" t="s">
        <v>614</v>
      </c>
      <c r="D332" s="233" t="s">
        <v>192</v>
      </c>
      <c r="E332" s="234" t="s">
        <v>894</v>
      </c>
      <c r="F332" s="235" t="s">
        <v>895</v>
      </c>
      <c r="G332" s="236" t="s">
        <v>256</v>
      </c>
      <c r="H332" s="237">
        <v>720</v>
      </c>
      <c r="I332" s="238"/>
      <c r="J332" s="239">
        <f>ROUND(I332*H332,2)</f>
        <v>0</v>
      </c>
      <c r="K332" s="235" t="s">
        <v>21</v>
      </c>
      <c r="L332" s="240"/>
      <c r="M332" s="241" t="s">
        <v>21</v>
      </c>
      <c r="N332" s="242" t="s">
        <v>43</v>
      </c>
      <c r="O332" s="41"/>
      <c r="P332" s="203">
        <f>O332*H332</f>
        <v>0</v>
      </c>
      <c r="Q332" s="203">
        <v>1E-3</v>
      </c>
      <c r="R332" s="203">
        <f>Q332*H332</f>
        <v>0.72</v>
      </c>
      <c r="S332" s="203">
        <v>0</v>
      </c>
      <c r="T332" s="204">
        <f>S332*H332</f>
        <v>0</v>
      </c>
      <c r="AR332" s="23" t="s">
        <v>263</v>
      </c>
      <c r="AT332" s="23" t="s">
        <v>192</v>
      </c>
      <c r="AU332" s="23" t="s">
        <v>82</v>
      </c>
      <c r="AY332" s="23" t="s">
        <v>160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23" t="s">
        <v>80</v>
      </c>
      <c r="BK332" s="205">
        <f>ROUND(I332*H332,2)</f>
        <v>0</v>
      </c>
      <c r="BL332" s="23" t="s">
        <v>196</v>
      </c>
      <c r="BM332" s="23" t="s">
        <v>598</v>
      </c>
    </row>
    <row r="333" spans="2:65" s="1" customFormat="1" ht="24">
      <c r="B333" s="40"/>
      <c r="C333" s="62"/>
      <c r="D333" s="222" t="s">
        <v>171</v>
      </c>
      <c r="E333" s="62"/>
      <c r="F333" s="232" t="s">
        <v>896</v>
      </c>
      <c r="G333" s="62"/>
      <c r="H333" s="62"/>
      <c r="I333" s="162"/>
      <c r="J333" s="62"/>
      <c r="K333" s="62"/>
      <c r="L333" s="60"/>
      <c r="M333" s="208"/>
      <c r="N333" s="41"/>
      <c r="O333" s="41"/>
      <c r="P333" s="41"/>
      <c r="Q333" s="41"/>
      <c r="R333" s="41"/>
      <c r="S333" s="41"/>
      <c r="T333" s="77"/>
      <c r="AT333" s="23" t="s">
        <v>171</v>
      </c>
      <c r="AU333" s="23" t="s">
        <v>82</v>
      </c>
    </row>
    <row r="334" spans="2:65" s="1" customFormat="1" ht="16.5" customHeight="1">
      <c r="B334" s="40"/>
      <c r="C334" s="194" t="s">
        <v>619</v>
      </c>
      <c r="D334" s="194" t="s">
        <v>164</v>
      </c>
      <c r="E334" s="195" t="s">
        <v>897</v>
      </c>
      <c r="F334" s="196" t="s">
        <v>898</v>
      </c>
      <c r="G334" s="197" t="s">
        <v>228</v>
      </c>
      <c r="H334" s="198">
        <v>0.75600000000000001</v>
      </c>
      <c r="I334" s="199"/>
      <c r="J334" s="200">
        <f>ROUND(I334*H334,2)</f>
        <v>0</v>
      </c>
      <c r="K334" s="196" t="s">
        <v>168</v>
      </c>
      <c r="L334" s="60"/>
      <c r="M334" s="201" t="s">
        <v>21</v>
      </c>
      <c r="N334" s="202" t="s">
        <v>43</v>
      </c>
      <c r="O334" s="41"/>
      <c r="P334" s="203">
        <f>O334*H334</f>
        <v>0</v>
      </c>
      <c r="Q334" s="203">
        <v>0</v>
      </c>
      <c r="R334" s="203">
        <f>Q334*H334</f>
        <v>0</v>
      </c>
      <c r="S334" s="203">
        <v>0</v>
      </c>
      <c r="T334" s="204">
        <f>S334*H334</f>
        <v>0</v>
      </c>
      <c r="AR334" s="23" t="s">
        <v>196</v>
      </c>
      <c r="AT334" s="23" t="s">
        <v>164</v>
      </c>
      <c r="AU334" s="23" t="s">
        <v>82</v>
      </c>
      <c r="AY334" s="23" t="s">
        <v>160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23" t="s">
        <v>80</v>
      </c>
      <c r="BK334" s="205">
        <f>ROUND(I334*H334,2)</f>
        <v>0</v>
      </c>
      <c r="BL334" s="23" t="s">
        <v>196</v>
      </c>
      <c r="BM334" s="23" t="s">
        <v>601</v>
      </c>
    </row>
    <row r="335" spans="2:65" s="10" customFormat="1" ht="29.85" customHeight="1">
      <c r="B335" s="175"/>
      <c r="C335" s="176"/>
      <c r="D335" s="191" t="s">
        <v>71</v>
      </c>
      <c r="E335" s="192" t="s">
        <v>664</v>
      </c>
      <c r="F335" s="192" t="s">
        <v>665</v>
      </c>
      <c r="G335" s="176"/>
      <c r="H335" s="176"/>
      <c r="I335" s="179"/>
      <c r="J335" s="193">
        <f>BK335</f>
        <v>0</v>
      </c>
      <c r="K335" s="176"/>
      <c r="L335" s="181"/>
      <c r="M335" s="182"/>
      <c r="N335" s="183"/>
      <c r="O335" s="183"/>
      <c r="P335" s="184">
        <f>SUM(P336:P341)</f>
        <v>0</v>
      </c>
      <c r="Q335" s="183"/>
      <c r="R335" s="184">
        <f>SUM(R336:R341)</f>
        <v>1.52E-2</v>
      </c>
      <c r="S335" s="183"/>
      <c r="T335" s="185">
        <f>SUM(T336:T341)</f>
        <v>0</v>
      </c>
      <c r="AR335" s="186" t="s">
        <v>82</v>
      </c>
      <c r="AT335" s="187" t="s">
        <v>71</v>
      </c>
      <c r="AU335" s="187" t="s">
        <v>80</v>
      </c>
      <c r="AY335" s="186" t="s">
        <v>160</v>
      </c>
      <c r="BK335" s="188">
        <f>SUM(BK336:BK341)</f>
        <v>0</v>
      </c>
    </row>
    <row r="336" spans="2:65" s="1" customFormat="1" ht="25.5" customHeight="1">
      <c r="B336" s="40"/>
      <c r="C336" s="194" t="s">
        <v>624</v>
      </c>
      <c r="D336" s="194" t="s">
        <v>164</v>
      </c>
      <c r="E336" s="195" t="s">
        <v>899</v>
      </c>
      <c r="F336" s="196" t="s">
        <v>900</v>
      </c>
      <c r="G336" s="197" t="s">
        <v>189</v>
      </c>
      <c r="H336" s="198">
        <v>300</v>
      </c>
      <c r="I336" s="199"/>
      <c r="J336" s="200">
        <f>ROUND(I336*H336,2)</f>
        <v>0</v>
      </c>
      <c r="K336" s="196" t="s">
        <v>168</v>
      </c>
      <c r="L336" s="60"/>
      <c r="M336" s="201" t="s">
        <v>21</v>
      </c>
      <c r="N336" s="202" t="s">
        <v>43</v>
      </c>
      <c r="O336" s="41"/>
      <c r="P336" s="203">
        <f>O336*H336</f>
        <v>0</v>
      </c>
      <c r="Q336" s="203">
        <v>2.0000000000000002E-5</v>
      </c>
      <c r="R336" s="203">
        <f>Q336*H336</f>
        <v>6.0000000000000001E-3</v>
      </c>
      <c r="S336" s="203">
        <v>0</v>
      </c>
      <c r="T336" s="204">
        <f>S336*H336</f>
        <v>0</v>
      </c>
      <c r="AR336" s="23" t="s">
        <v>196</v>
      </c>
      <c r="AT336" s="23" t="s">
        <v>164</v>
      </c>
      <c r="AU336" s="23" t="s">
        <v>82</v>
      </c>
      <c r="AY336" s="23" t="s">
        <v>160</v>
      </c>
      <c r="BE336" s="205">
        <f>IF(N336="základní",J336,0)</f>
        <v>0</v>
      </c>
      <c r="BF336" s="205">
        <f>IF(N336="snížená",J336,0)</f>
        <v>0</v>
      </c>
      <c r="BG336" s="205">
        <f>IF(N336="zákl. přenesená",J336,0)</f>
        <v>0</v>
      </c>
      <c r="BH336" s="205">
        <f>IF(N336="sníž. přenesená",J336,0)</f>
        <v>0</v>
      </c>
      <c r="BI336" s="205">
        <f>IF(N336="nulová",J336,0)</f>
        <v>0</v>
      </c>
      <c r="BJ336" s="23" t="s">
        <v>80</v>
      </c>
      <c r="BK336" s="205">
        <f>ROUND(I336*H336,2)</f>
        <v>0</v>
      </c>
      <c r="BL336" s="23" t="s">
        <v>196</v>
      </c>
      <c r="BM336" s="23" t="s">
        <v>901</v>
      </c>
    </row>
    <row r="337" spans="2:65" s="11" customFormat="1">
      <c r="B337" s="209"/>
      <c r="C337" s="210"/>
      <c r="D337" s="222" t="s">
        <v>173</v>
      </c>
      <c r="E337" s="254" t="s">
        <v>21</v>
      </c>
      <c r="F337" s="255" t="s">
        <v>902</v>
      </c>
      <c r="G337" s="210"/>
      <c r="H337" s="256">
        <v>300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173</v>
      </c>
      <c r="AU337" s="219" t="s">
        <v>82</v>
      </c>
      <c r="AV337" s="11" t="s">
        <v>82</v>
      </c>
      <c r="AW337" s="11" t="s">
        <v>35</v>
      </c>
      <c r="AX337" s="11" t="s">
        <v>72</v>
      </c>
      <c r="AY337" s="219" t="s">
        <v>160</v>
      </c>
    </row>
    <row r="338" spans="2:65" s="1" customFormat="1" ht="25.5" customHeight="1">
      <c r="B338" s="40"/>
      <c r="C338" s="194" t="s">
        <v>628</v>
      </c>
      <c r="D338" s="194" t="s">
        <v>164</v>
      </c>
      <c r="E338" s="195" t="s">
        <v>903</v>
      </c>
      <c r="F338" s="196" t="s">
        <v>904</v>
      </c>
      <c r="G338" s="197" t="s">
        <v>189</v>
      </c>
      <c r="H338" s="198">
        <v>300</v>
      </c>
      <c r="I338" s="199"/>
      <c r="J338" s="200">
        <f>ROUND(I338*H338,2)</f>
        <v>0</v>
      </c>
      <c r="K338" s="196" t="s">
        <v>168</v>
      </c>
      <c r="L338" s="60"/>
      <c r="M338" s="201" t="s">
        <v>21</v>
      </c>
      <c r="N338" s="202" t="s">
        <v>43</v>
      </c>
      <c r="O338" s="41"/>
      <c r="P338" s="203">
        <f>O338*H338</f>
        <v>0</v>
      </c>
      <c r="Q338" s="203">
        <v>2.0000000000000002E-5</v>
      </c>
      <c r="R338" s="203">
        <f>Q338*H338</f>
        <v>6.0000000000000001E-3</v>
      </c>
      <c r="S338" s="203">
        <v>0</v>
      </c>
      <c r="T338" s="204">
        <f>S338*H338</f>
        <v>0</v>
      </c>
      <c r="AR338" s="23" t="s">
        <v>196</v>
      </c>
      <c r="AT338" s="23" t="s">
        <v>164</v>
      </c>
      <c r="AU338" s="23" t="s">
        <v>82</v>
      </c>
      <c r="AY338" s="23" t="s">
        <v>160</v>
      </c>
      <c r="BE338" s="205">
        <f>IF(N338="základní",J338,0)</f>
        <v>0</v>
      </c>
      <c r="BF338" s="205">
        <f>IF(N338="snížená",J338,0)</f>
        <v>0</v>
      </c>
      <c r="BG338" s="205">
        <f>IF(N338="zákl. přenesená",J338,0)</f>
        <v>0</v>
      </c>
      <c r="BH338" s="205">
        <f>IF(N338="sníž. přenesená",J338,0)</f>
        <v>0</v>
      </c>
      <c r="BI338" s="205">
        <f>IF(N338="nulová",J338,0)</f>
        <v>0</v>
      </c>
      <c r="BJ338" s="23" t="s">
        <v>80</v>
      </c>
      <c r="BK338" s="205">
        <f>ROUND(I338*H338,2)</f>
        <v>0</v>
      </c>
      <c r="BL338" s="23" t="s">
        <v>196</v>
      </c>
      <c r="BM338" s="23" t="s">
        <v>905</v>
      </c>
    </row>
    <row r="339" spans="2:65" s="1" customFormat="1" ht="38.25" customHeight="1">
      <c r="B339" s="40"/>
      <c r="C339" s="194" t="s">
        <v>633</v>
      </c>
      <c r="D339" s="194" t="s">
        <v>164</v>
      </c>
      <c r="E339" s="195" t="s">
        <v>906</v>
      </c>
      <c r="F339" s="196" t="s">
        <v>907</v>
      </c>
      <c r="G339" s="197" t="s">
        <v>189</v>
      </c>
      <c r="H339" s="198">
        <v>40</v>
      </c>
      <c r="I339" s="199"/>
      <c r="J339" s="200">
        <f>ROUND(I339*H339,2)</f>
        <v>0</v>
      </c>
      <c r="K339" s="196" t="s">
        <v>168</v>
      </c>
      <c r="L339" s="60"/>
      <c r="M339" s="201" t="s">
        <v>21</v>
      </c>
      <c r="N339" s="202" t="s">
        <v>43</v>
      </c>
      <c r="O339" s="41"/>
      <c r="P339" s="203">
        <f>O339*H339</f>
        <v>0</v>
      </c>
      <c r="Q339" s="203">
        <v>3.0000000000000001E-5</v>
      </c>
      <c r="R339" s="203">
        <f>Q339*H339</f>
        <v>1.2000000000000001E-3</v>
      </c>
      <c r="S339" s="203">
        <v>0</v>
      </c>
      <c r="T339" s="204">
        <f>S339*H339</f>
        <v>0</v>
      </c>
      <c r="AR339" s="23" t="s">
        <v>196</v>
      </c>
      <c r="AT339" s="23" t="s">
        <v>164</v>
      </c>
      <c r="AU339" s="23" t="s">
        <v>82</v>
      </c>
      <c r="AY339" s="23" t="s">
        <v>160</v>
      </c>
      <c r="BE339" s="205">
        <f>IF(N339="základní",J339,0)</f>
        <v>0</v>
      </c>
      <c r="BF339" s="205">
        <f>IF(N339="snížená",J339,0)</f>
        <v>0</v>
      </c>
      <c r="BG339" s="205">
        <f>IF(N339="zákl. přenesená",J339,0)</f>
        <v>0</v>
      </c>
      <c r="BH339" s="205">
        <f>IF(N339="sníž. přenesená",J339,0)</f>
        <v>0</v>
      </c>
      <c r="BI339" s="205">
        <f>IF(N339="nulová",J339,0)</f>
        <v>0</v>
      </c>
      <c r="BJ339" s="23" t="s">
        <v>80</v>
      </c>
      <c r="BK339" s="205">
        <f>ROUND(I339*H339,2)</f>
        <v>0</v>
      </c>
      <c r="BL339" s="23" t="s">
        <v>196</v>
      </c>
      <c r="BM339" s="23" t="s">
        <v>908</v>
      </c>
    </row>
    <row r="340" spans="2:65" s="11" customFormat="1">
      <c r="B340" s="209"/>
      <c r="C340" s="210"/>
      <c r="D340" s="222" t="s">
        <v>173</v>
      </c>
      <c r="E340" s="254" t="s">
        <v>21</v>
      </c>
      <c r="F340" s="255" t="s">
        <v>909</v>
      </c>
      <c r="G340" s="210"/>
      <c r="H340" s="256">
        <v>40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173</v>
      </c>
      <c r="AU340" s="219" t="s">
        <v>82</v>
      </c>
      <c r="AV340" s="11" t="s">
        <v>82</v>
      </c>
      <c r="AW340" s="11" t="s">
        <v>35</v>
      </c>
      <c r="AX340" s="11" t="s">
        <v>72</v>
      </c>
      <c r="AY340" s="219" t="s">
        <v>160</v>
      </c>
    </row>
    <row r="341" spans="2:65" s="1" customFormat="1" ht="25.5" customHeight="1">
      <c r="B341" s="40"/>
      <c r="C341" s="194" t="s">
        <v>639</v>
      </c>
      <c r="D341" s="194" t="s">
        <v>164</v>
      </c>
      <c r="E341" s="195" t="s">
        <v>910</v>
      </c>
      <c r="F341" s="196" t="s">
        <v>911</v>
      </c>
      <c r="G341" s="197" t="s">
        <v>189</v>
      </c>
      <c r="H341" s="198">
        <v>40</v>
      </c>
      <c r="I341" s="199"/>
      <c r="J341" s="200">
        <f>ROUND(I341*H341,2)</f>
        <v>0</v>
      </c>
      <c r="K341" s="196" t="s">
        <v>168</v>
      </c>
      <c r="L341" s="60"/>
      <c r="M341" s="201" t="s">
        <v>21</v>
      </c>
      <c r="N341" s="202" t="s">
        <v>43</v>
      </c>
      <c r="O341" s="41"/>
      <c r="P341" s="203">
        <f>O341*H341</f>
        <v>0</v>
      </c>
      <c r="Q341" s="203">
        <v>5.0000000000000002E-5</v>
      </c>
      <c r="R341" s="203">
        <f>Q341*H341</f>
        <v>2E-3</v>
      </c>
      <c r="S341" s="203">
        <v>0</v>
      </c>
      <c r="T341" s="204">
        <f>S341*H341</f>
        <v>0</v>
      </c>
      <c r="AR341" s="23" t="s">
        <v>196</v>
      </c>
      <c r="AT341" s="23" t="s">
        <v>164</v>
      </c>
      <c r="AU341" s="23" t="s">
        <v>82</v>
      </c>
      <c r="AY341" s="23" t="s">
        <v>160</v>
      </c>
      <c r="BE341" s="205">
        <f>IF(N341="základní",J341,0)</f>
        <v>0</v>
      </c>
      <c r="BF341" s="205">
        <f>IF(N341="snížená",J341,0)</f>
        <v>0</v>
      </c>
      <c r="BG341" s="205">
        <f>IF(N341="zákl. přenesená",J341,0)</f>
        <v>0</v>
      </c>
      <c r="BH341" s="205">
        <f>IF(N341="sníž. přenesená",J341,0)</f>
        <v>0</v>
      </c>
      <c r="BI341" s="205">
        <f>IF(N341="nulová",J341,0)</f>
        <v>0</v>
      </c>
      <c r="BJ341" s="23" t="s">
        <v>80</v>
      </c>
      <c r="BK341" s="205">
        <f>ROUND(I341*H341,2)</f>
        <v>0</v>
      </c>
      <c r="BL341" s="23" t="s">
        <v>196</v>
      </c>
      <c r="BM341" s="23" t="s">
        <v>912</v>
      </c>
    </row>
    <row r="342" spans="2:65" s="10" customFormat="1" ht="29.85" customHeight="1">
      <c r="B342" s="175"/>
      <c r="C342" s="176"/>
      <c r="D342" s="191" t="s">
        <v>71</v>
      </c>
      <c r="E342" s="192" t="s">
        <v>673</v>
      </c>
      <c r="F342" s="192" t="s">
        <v>674</v>
      </c>
      <c r="G342" s="176"/>
      <c r="H342" s="176"/>
      <c r="I342" s="179"/>
      <c r="J342" s="193">
        <f>BK342</f>
        <v>0</v>
      </c>
      <c r="K342" s="176"/>
      <c r="L342" s="181"/>
      <c r="M342" s="182"/>
      <c r="N342" s="183"/>
      <c r="O342" s="183"/>
      <c r="P342" s="184">
        <f>SUM(P343:P360)</f>
        <v>0</v>
      </c>
      <c r="Q342" s="183"/>
      <c r="R342" s="184">
        <f>SUM(R343:R360)</f>
        <v>0.86799999999999999</v>
      </c>
      <c r="S342" s="183"/>
      <c r="T342" s="185">
        <f>SUM(T343:T360)</f>
        <v>0</v>
      </c>
      <c r="AR342" s="186" t="s">
        <v>82</v>
      </c>
      <c r="AT342" s="187" t="s">
        <v>71</v>
      </c>
      <c r="AU342" s="187" t="s">
        <v>80</v>
      </c>
      <c r="AY342" s="186" t="s">
        <v>160</v>
      </c>
      <c r="BK342" s="188">
        <f>SUM(BK343:BK360)</f>
        <v>0</v>
      </c>
    </row>
    <row r="343" spans="2:65" s="1" customFormat="1" ht="16.5" customHeight="1">
      <c r="B343" s="40"/>
      <c r="C343" s="194" t="s">
        <v>644</v>
      </c>
      <c r="D343" s="194" t="s">
        <v>164</v>
      </c>
      <c r="E343" s="195" t="s">
        <v>335</v>
      </c>
      <c r="F343" s="196" t="s">
        <v>913</v>
      </c>
      <c r="G343" s="197" t="s">
        <v>189</v>
      </c>
      <c r="H343" s="198">
        <v>566</v>
      </c>
      <c r="I343" s="199"/>
      <c r="J343" s="200">
        <f>ROUND(I343*H343,2)</f>
        <v>0</v>
      </c>
      <c r="K343" s="196" t="s">
        <v>21</v>
      </c>
      <c r="L343" s="60"/>
      <c r="M343" s="201" t="s">
        <v>21</v>
      </c>
      <c r="N343" s="202" t="s">
        <v>43</v>
      </c>
      <c r="O343" s="41"/>
      <c r="P343" s="203">
        <f>O343*H343</f>
        <v>0</v>
      </c>
      <c r="Q343" s="203">
        <v>0</v>
      </c>
      <c r="R343" s="203">
        <f>Q343*H343</f>
        <v>0</v>
      </c>
      <c r="S343" s="203">
        <v>0</v>
      </c>
      <c r="T343" s="204">
        <f>S343*H343</f>
        <v>0</v>
      </c>
      <c r="AR343" s="23" t="s">
        <v>196</v>
      </c>
      <c r="AT343" s="23" t="s">
        <v>164</v>
      </c>
      <c r="AU343" s="23" t="s">
        <v>82</v>
      </c>
      <c r="AY343" s="23" t="s">
        <v>160</v>
      </c>
      <c r="BE343" s="205">
        <f>IF(N343="základní",J343,0)</f>
        <v>0</v>
      </c>
      <c r="BF343" s="205">
        <f>IF(N343="snížená",J343,0)</f>
        <v>0</v>
      </c>
      <c r="BG343" s="205">
        <f>IF(N343="zákl. přenesená",J343,0)</f>
        <v>0</v>
      </c>
      <c r="BH343" s="205">
        <f>IF(N343="sníž. přenesená",J343,0)</f>
        <v>0</v>
      </c>
      <c r="BI343" s="205">
        <f>IF(N343="nulová",J343,0)</f>
        <v>0</v>
      </c>
      <c r="BJ343" s="23" t="s">
        <v>80</v>
      </c>
      <c r="BK343" s="205">
        <f>ROUND(I343*H343,2)</f>
        <v>0</v>
      </c>
      <c r="BL343" s="23" t="s">
        <v>196</v>
      </c>
      <c r="BM343" s="23" t="s">
        <v>617</v>
      </c>
    </row>
    <row r="344" spans="2:65" s="11" customFormat="1">
      <c r="B344" s="209"/>
      <c r="C344" s="210"/>
      <c r="D344" s="206" t="s">
        <v>173</v>
      </c>
      <c r="E344" s="211" t="s">
        <v>21</v>
      </c>
      <c r="F344" s="212" t="s">
        <v>914</v>
      </c>
      <c r="G344" s="210"/>
      <c r="H344" s="213">
        <v>566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173</v>
      </c>
      <c r="AU344" s="219" t="s">
        <v>82</v>
      </c>
      <c r="AV344" s="11" t="s">
        <v>82</v>
      </c>
      <c r="AW344" s="11" t="s">
        <v>35</v>
      </c>
      <c r="AX344" s="11" t="s">
        <v>72</v>
      </c>
      <c r="AY344" s="219" t="s">
        <v>160</v>
      </c>
    </row>
    <row r="345" spans="2:65" s="12" customFormat="1">
      <c r="B345" s="220"/>
      <c r="C345" s="221"/>
      <c r="D345" s="222" t="s">
        <v>173</v>
      </c>
      <c r="E345" s="223" t="s">
        <v>21</v>
      </c>
      <c r="F345" s="224" t="s">
        <v>175</v>
      </c>
      <c r="G345" s="221"/>
      <c r="H345" s="225">
        <v>566</v>
      </c>
      <c r="I345" s="226"/>
      <c r="J345" s="221"/>
      <c r="K345" s="221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173</v>
      </c>
      <c r="AU345" s="231" t="s">
        <v>82</v>
      </c>
      <c r="AV345" s="12" t="s">
        <v>169</v>
      </c>
      <c r="AW345" s="12" t="s">
        <v>35</v>
      </c>
      <c r="AX345" s="12" t="s">
        <v>80</v>
      </c>
      <c r="AY345" s="231" t="s">
        <v>160</v>
      </c>
    </row>
    <row r="346" spans="2:65" s="1" customFormat="1" ht="16.5" customHeight="1">
      <c r="B346" s="40"/>
      <c r="C346" s="233" t="s">
        <v>650</v>
      </c>
      <c r="D346" s="233" t="s">
        <v>192</v>
      </c>
      <c r="E346" s="234" t="s">
        <v>915</v>
      </c>
      <c r="F346" s="235" t="s">
        <v>916</v>
      </c>
      <c r="G346" s="236" t="s">
        <v>290</v>
      </c>
      <c r="H346" s="237">
        <v>40</v>
      </c>
      <c r="I346" s="238"/>
      <c r="J346" s="239">
        <f t="shared" ref="J346:J352" si="0">ROUND(I346*H346,2)</f>
        <v>0</v>
      </c>
      <c r="K346" s="235" t="s">
        <v>21</v>
      </c>
      <c r="L346" s="240"/>
      <c r="M346" s="241" t="s">
        <v>21</v>
      </c>
      <c r="N346" s="242" t="s">
        <v>43</v>
      </c>
      <c r="O346" s="41"/>
      <c r="P346" s="203">
        <f t="shared" ref="P346:P352" si="1">O346*H346</f>
        <v>0</v>
      </c>
      <c r="Q346" s="203">
        <v>1E-3</v>
      </c>
      <c r="R346" s="203">
        <f t="shared" ref="R346:R352" si="2">Q346*H346</f>
        <v>0.04</v>
      </c>
      <c r="S346" s="203">
        <v>0</v>
      </c>
      <c r="T346" s="204">
        <f t="shared" ref="T346:T352" si="3">S346*H346</f>
        <v>0</v>
      </c>
      <c r="AR346" s="23" t="s">
        <v>263</v>
      </c>
      <c r="AT346" s="23" t="s">
        <v>192</v>
      </c>
      <c r="AU346" s="23" t="s">
        <v>82</v>
      </c>
      <c r="AY346" s="23" t="s">
        <v>160</v>
      </c>
      <c r="BE346" s="205">
        <f t="shared" ref="BE346:BE352" si="4">IF(N346="základní",J346,0)</f>
        <v>0</v>
      </c>
      <c r="BF346" s="205">
        <f t="shared" ref="BF346:BF352" si="5">IF(N346="snížená",J346,0)</f>
        <v>0</v>
      </c>
      <c r="BG346" s="205">
        <f t="shared" ref="BG346:BG352" si="6">IF(N346="zákl. přenesená",J346,0)</f>
        <v>0</v>
      </c>
      <c r="BH346" s="205">
        <f t="shared" ref="BH346:BH352" si="7">IF(N346="sníž. přenesená",J346,0)</f>
        <v>0</v>
      </c>
      <c r="BI346" s="205">
        <f t="shared" ref="BI346:BI352" si="8">IF(N346="nulová",J346,0)</f>
        <v>0</v>
      </c>
      <c r="BJ346" s="23" t="s">
        <v>80</v>
      </c>
      <c r="BK346" s="205">
        <f t="shared" ref="BK346:BK352" si="9">ROUND(I346*H346,2)</f>
        <v>0</v>
      </c>
      <c r="BL346" s="23" t="s">
        <v>196</v>
      </c>
      <c r="BM346" s="23" t="s">
        <v>622</v>
      </c>
    </row>
    <row r="347" spans="2:65" s="1" customFormat="1" ht="16.5" customHeight="1">
      <c r="B347" s="40"/>
      <c r="C347" s="233" t="s">
        <v>655</v>
      </c>
      <c r="D347" s="233" t="s">
        <v>192</v>
      </c>
      <c r="E347" s="234" t="s">
        <v>917</v>
      </c>
      <c r="F347" s="235" t="s">
        <v>918</v>
      </c>
      <c r="G347" s="236" t="s">
        <v>290</v>
      </c>
      <c r="H347" s="237">
        <v>296</v>
      </c>
      <c r="I347" s="238"/>
      <c r="J347" s="239">
        <f t="shared" si="0"/>
        <v>0</v>
      </c>
      <c r="K347" s="235" t="s">
        <v>21</v>
      </c>
      <c r="L347" s="240"/>
      <c r="M347" s="241" t="s">
        <v>21</v>
      </c>
      <c r="N347" s="242" t="s">
        <v>43</v>
      </c>
      <c r="O347" s="41"/>
      <c r="P347" s="203">
        <f t="shared" si="1"/>
        <v>0</v>
      </c>
      <c r="Q347" s="203">
        <v>1E-3</v>
      </c>
      <c r="R347" s="203">
        <f t="shared" si="2"/>
        <v>0.29599999999999999</v>
      </c>
      <c r="S347" s="203">
        <v>0</v>
      </c>
      <c r="T347" s="204">
        <f t="shared" si="3"/>
        <v>0</v>
      </c>
      <c r="AR347" s="23" t="s">
        <v>263</v>
      </c>
      <c r="AT347" s="23" t="s">
        <v>192</v>
      </c>
      <c r="AU347" s="23" t="s">
        <v>82</v>
      </c>
      <c r="AY347" s="23" t="s">
        <v>160</v>
      </c>
      <c r="BE347" s="205">
        <f t="shared" si="4"/>
        <v>0</v>
      </c>
      <c r="BF347" s="205">
        <f t="shared" si="5"/>
        <v>0</v>
      </c>
      <c r="BG347" s="205">
        <f t="shared" si="6"/>
        <v>0</v>
      </c>
      <c r="BH347" s="205">
        <f t="shared" si="7"/>
        <v>0</v>
      </c>
      <c r="BI347" s="205">
        <f t="shared" si="8"/>
        <v>0</v>
      </c>
      <c r="BJ347" s="23" t="s">
        <v>80</v>
      </c>
      <c r="BK347" s="205">
        <f t="shared" si="9"/>
        <v>0</v>
      </c>
      <c r="BL347" s="23" t="s">
        <v>196</v>
      </c>
      <c r="BM347" s="23" t="s">
        <v>627</v>
      </c>
    </row>
    <row r="348" spans="2:65" s="1" customFormat="1" ht="16.5" customHeight="1">
      <c r="B348" s="40"/>
      <c r="C348" s="233" t="s">
        <v>660</v>
      </c>
      <c r="D348" s="233" t="s">
        <v>192</v>
      </c>
      <c r="E348" s="234" t="s">
        <v>919</v>
      </c>
      <c r="F348" s="235" t="s">
        <v>920</v>
      </c>
      <c r="G348" s="236" t="s">
        <v>290</v>
      </c>
      <c r="H348" s="237">
        <v>44</v>
      </c>
      <c r="I348" s="238"/>
      <c r="J348" s="239">
        <f t="shared" si="0"/>
        <v>0</v>
      </c>
      <c r="K348" s="235" t="s">
        <v>21</v>
      </c>
      <c r="L348" s="240"/>
      <c r="M348" s="241" t="s">
        <v>21</v>
      </c>
      <c r="N348" s="242" t="s">
        <v>43</v>
      </c>
      <c r="O348" s="41"/>
      <c r="P348" s="203">
        <f t="shared" si="1"/>
        <v>0</v>
      </c>
      <c r="Q348" s="203">
        <v>1E-3</v>
      </c>
      <c r="R348" s="203">
        <f t="shared" si="2"/>
        <v>4.3999999999999997E-2</v>
      </c>
      <c r="S348" s="203">
        <v>0</v>
      </c>
      <c r="T348" s="204">
        <f t="shared" si="3"/>
        <v>0</v>
      </c>
      <c r="AR348" s="23" t="s">
        <v>263</v>
      </c>
      <c r="AT348" s="23" t="s">
        <v>192</v>
      </c>
      <c r="AU348" s="23" t="s">
        <v>82</v>
      </c>
      <c r="AY348" s="23" t="s">
        <v>160</v>
      </c>
      <c r="BE348" s="205">
        <f t="shared" si="4"/>
        <v>0</v>
      </c>
      <c r="BF348" s="205">
        <f t="shared" si="5"/>
        <v>0</v>
      </c>
      <c r="BG348" s="205">
        <f t="shared" si="6"/>
        <v>0</v>
      </c>
      <c r="BH348" s="205">
        <f t="shared" si="7"/>
        <v>0</v>
      </c>
      <c r="BI348" s="205">
        <f t="shared" si="8"/>
        <v>0</v>
      </c>
      <c r="BJ348" s="23" t="s">
        <v>80</v>
      </c>
      <c r="BK348" s="205">
        <f t="shared" si="9"/>
        <v>0</v>
      </c>
      <c r="BL348" s="23" t="s">
        <v>196</v>
      </c>
      <c r="BM348" s="23" t="s">
        <v>631</v>
      </c>
    </row>
    <row r="349" spans="2:65" s="1" customFormat="1" ht="16.5" customHeight="1">
      <c r="B349" s="40"/>
      <c r="C349" s="233" t="s">
        <v>666</v>
      </c>
      <c r="D349" s="233" t="s">
        <v>192</v>
      </c>
      <c r="E349" s="234" t="s">
        <v>921</v>
      </c>
      <c r="F349" s="235" t="s">
        <v>922</v>
      </c>
      <c r="G349" s="236" t="s">
        <v>290</v>
      </c>
      <c r="H349" s="237">
        <v>66</v>
      </c>
      <c r="I349" s="238"/>
      <c r="J349" s="239">
        <f t="shared" si="0"/>
        <v>0</v>
      </c>
      <c r="K349" s="235" t="s">
        <v>21</v>
      </c>
      <c r="L349" s="240"/>
      <c r="M349" s="241" t="s">
        <v>21</v>
      </c>
      <c r="N349" s="242" t="s">
        <v>43</v>
      </c>
      <c r="O349" s="41"/>
      <c r="P349" s="203">
        <f t="shared" si="1"/>
        <v>0</v>
      </c>
      <c r="Q349" s="203">
        <v>1E-3</v>
      </c>
      <c r="R349" s="203">
        <f t="shared" si="2"/>
        <v>6.6000000000000003E-2</v>
      </c>
      <c r="S349" s="203">
        <v>0</v>
      </c>
      <c r="T349" s="204">
        <f t="shared" si="3"/>
        <v>0</v>
      </c>
      <c r="AR349" s="23" t="s">
        <v>263</v>
      </c>
      <c r="AT349" s="23" t="s">
        <v>192</v>
      </c>
      <c r="AU349" s="23" t="s">
        <v>82</v>
      </c>
      <c r="AY349" s="23" t="s">
        <v>160</v>
      </c>
      <c r="BE349" s="205">
        <f t="shared" si="4"/>
        <v>0</v>
      </c>
      <c r="BF349" s="205">
        <f t="shared" si="5"/>
        <v>0</v>
      </c>
      <c r="BG349" s="205">
        <f t="shared" si="6"/>
        <v>0</v>
      </c>
      <c r="BH349" s="205">
        <f t="shared" si="7"/>
        <v>0</v>
      </c>
      <c r="BI349" s="205">
        <f t="shared" si="8"/>
        <v>0</v>
      </c>
      <c r="BJ349" s="23" t="s">
        <v>80</v>
      </c>
      <c r="BK349" s="205">
        <f t="shared" si="9"/>
        <v>0</v>
      </c>
      <c r="BL349" s="23" t="s">
        <v>196</v>
      </c>
      <c r="BM349" s="23" t="s">
        <v>636</v>
      </c>
    </row>
    <row r="350" spans="2:65" s="1" customFormat="1" ht="16.5" customHeight="1">
      <c r="B350" s="40"/>
      <c r="C350" s="233" t="s">
        <v>675</v>
      </c>
      <c r="D350" s="233" t="s">
        <v>192</v>
      </c>
      <c r="E350" s="234" t="s">
        <v>923</v>
      </c>
      <c r="F350" s="235" t="s">
        <v>924</v>
      </c>
      <c r="G350" s="236" t="s">
        <v>290</v>
      </c>
      <c r="H350" s="237">
        <v>90</v>
      </c>
      <c r="I350" s="238"/>
      <c r="J350" s="239">
        <f t="shared" si="0"/>
        <v>0</v>
      </c>
      <c r="K350" s="235" t="s">
        <v>21</v>
      </c>
      <c r="L350" s="240"/>
      <c r="M350" s="241" t="s">
        <v>21</v>
      </c>
      <c r="N350" s="242" t="s">
        <v>43</v>
      </c>
      <c r="O350" s="41"/>
      <c r="P350" s="203">
        <f t="shared" si="1"/>
        <v>0</v>
      </c>
      <c r="Q350" s="203">
        <v>1E-3</v>
      </c>
      <c r="R350" s="203">
        <f t="shared" si="2"/>
        <v>0.09</v>
      </c>
      <c r="S350" s="203">
        <v>0</v>
      </c>
      <c r="T350" s="204">
        <f t="shared" si="3"/>
        <v>0</v>
      </c>
      <c r="AR350" s="23" t="s">
        <v>263</v>
      </c>
      <c r="AT350" s="23" t="s">
        <v>192</v>
      </c>
      <c r="AU350" s="23" t="s">
        <v>82</v>
      </c>
      <c r="AY350" s="23" t="s">
        <v>160</v>
      </c>
      <c r="BE350" s="205">
        <f t="shared" si="4"/>
        <v>0</v>
      </c>
      <c r="BF350" s="205">
        <f t="shared" si="5"/>
        <v>0</v>
      </c>
      <c r="BG350" s="205">
        <f t="shared" si="6"/>
        <v>0</v>
      </c>
      <c r="BH350" s="205">
        <f t="shared" si="7"/>
        <v>0</v>
      </c>
      <c r="BI350" s="205">
        <f t="shared" si="8"/>
        <v>0</v>
      </c>
      <c r="BJ350" s="23" t="s">
        <v>80</v>
      </c>
      <c r="BK350" s="205">
        <f t="shared" si="9"/>
        <v>0</v>
      </c>
      <c r="BL350" s="23" t="s">
        <v>196</v>
      </c>
      <c r="BM350" s="23" t="s">
        <v>642</v>
      </c>
    </row>
    <row r="351" spans="2:65" s="1" customFormat="1" ht="16.5" customHeight="1">
      <c r="B351" s="40"/>
      <c r="C351" s="233" t="s">
        <v>680</v>
      </c>
      <c r="D351" s="233" t="s">
        <v>192</v>
      </c>
      <c r="E351" s="234" t="s">
        <v>925</v>
      </c>
      <c r="F351" s="235" t="s">
        <v>926</v>
      </c>
      <c r="G351" s="236" t="s">
        <v>290</v>
      </c>
      <c r="H351" s="237">
        <v>30</v>
      </c>
      <c r="I351" s="238"/>
      <c r="J351" s="239">
        <f t="shared" si="0"/>
        <v>0</v>
      </c>
      <c r="K351" s="235" t="s">
        <v>21</v>
      </c>
      <c r="L351" s="240"/>
      <c r="M351" s="241" t="s">
        <v>21</v>
      </c>
      <c r="N351" s="242" t="s">
        <v>43</v>
      </c>
      <c r="O351" s="41"/>
      <c r="P351" s="203">
        <f t="shared" si="1"/>
        <v>0</v>
      </c>
      <c r="Q351" s="203">
        <v>1E-3</v>
      </c>
      <c r="R351" s="203">
        <f t="shared" si="2"/>
        <v>0.03</v>
      </c>
      <c r="S351" s="203">
        <v>0</v>
      </c>
      <c r="T351" s="204">
        <f t="shared" si="3"/>
        <v>0</v>
      </c>
      <c r="AR351" s="23" t="s">
        <v>263</v>
      </c>
      <c r="AT351" s="23" t="s">
        <v>192</v>
      </c>
      <c r="AU351" s="23" t="s">
        <v>82</v>
      </c>
      <c r="AY351" s="23" t="s">
        <v>160</v>
      </c>
      <c r="BE351" s="205">
        <f t="shared" si="4"/>
        <v>0</v>
      </c>
      <c r="BF351" s="205">
        <f t="shared" si="5"/>
        <v>0</v>
      </c>
      <c r="BG351" s="205">
        <f t="shared" si="6"/>
        <v>0</v>
      </c>
      <c r="BH351" s="205">
        <f t="shared" si="7"/>
        <v>0</v>
      </c>
      <c r="BI351" s="205">
        <f t="shared" si="8"/>
        <v>0</v>
      </c>
      <c r="BJ351" s="23" t="s">
        <v>80</v>
      </c>
      <c r="BK351" s="205">
        <f t="shared" si="9"/>
        <v>0</v>
      </c>
      <c r="BL351" s="23" t="s">
        <v>196</v>
      </c>
      <c r="BM351" s="23" t="s">
        <v>927</v>
      </c>
    </row>
    <row r="352" spans="2:65" s="1" customFormat="1" ht="16.5" customHeight="1">
      <c r="B352" s="40"/>
      <c r="C352" s="194" t="s">
        <v>684</v>
      </c>
      <c r="D352" s="194" t="s">
        <v>164</v>
      </c>
      <c r="E352" s="195" t="s">
        <v>676</v>
      </c>
      <c r="F352" s="196" t="s">
        <v>928</v>
      </c>
      <c r="G352" s="197" t="s">
        <v>290</v>
      </c>
      <c r="H352" s="198">
        <v>302</v>
      </c>
      <c r="I352" s="199"/>
      <c r="J352" s="200">
        <f t="shared" si="0"/>
        <v>0</v>
      </c>
      <c r="K352" s="196" t="s">
        <v>21</v>
      </c>
      <c r="L352" s="60"/>
      <c r="M352" s="201" t="s">
        <v>21</v>
      </c>
      <c r="N352" s="202" t="s">
        <v>43</v>
      </c>
      <c r="O352" s="41"/>
      <c r="P352" s="203">
        <f t="shared" si="1"/>
        <v>0</v>
      </c>
      <c r="Q352" s="203">
        <v>0</v>
      </c>
      <c r="R352" s="203">
        <f t="shared" si="2"/>
        <v>0</v>
      </c>
      <c r="S352" s="203">
        <v>0</v>
      </c>
      <c r="T352" s="204">
        <f t="shared" si="3"/>
        <v>0</v>
      </c>
      <c r="AR352" s="23" t="s">
        <v>196</v>
      </c>
      <c r="AT352" s="23" t="s">
        <v>164</v>
      </c>
      <c r="AU352" s="23" t="s">
        <v>82</v>
      </c>
      <c r="AY352" s="23" t="s">
        <v>160</v>
      </c>
      <c r="BE352" s="205">
        <f t="shared" si="4"/>
        <v>0</v>
      </c>
      <c r="BF352" s="205">
        <f t="shared" si="5"/>
        <v>0</v>
      </c>
      <c r="BG352" s="205">
        <f t="shared" si="6"/>
        <v>0</v>
      </c>
      <c r="BH352" s="205">
        <f t="shared" si="7"/>
        <v>0</v>
      </c>
      <c r="BI352" s="205">
        <f t="shared" si="8"/>
        <v>0</v>
      </c>
      <c r="BJ352" s="23" t="s">
        <v>80</v>
      </c>
      <c r="BK352" s="205">
        <f t="shared" si="9"/>
        <v>0</v>
      </c>
      <c r="BL352" s="23" t="s">
        <v>196</v>
      </c>
      <c r="BM352" s="23" t="s">
        <v>653</v>
      </c>
    </row>
    <row r="353" spans="2:65" s="11" customFormat="1">
      <c r="B353" s="209"/>
      <c r="C353" s="210"/>
      <c r="D353" s="206" t="s">
        <v>173</v>
      </c>
      <c r="E353" s="211" t="s">
        <v>21</v>
      </c>
      <c r="F353" s="212" t="s">
        <v>929</v>
      </c>
      <c r="G353" s="210"/>
      <c r="H353" s="213">
        <v>302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173</v>
      </c>
      <c r="AU353" s="219" t="s">
        <v>82</v>
      </c>
      <c r="AV353" s="11" t="s">
        <v>82</v>
      </c>
      <c r="AW353" s="11" t="s">
        <v>35</v>
      </c>
      <c r="AX353" s="11" t="s">
        <v>72</v>
      </c>
      <c r="AY353" s="219" t="s">
        <v>160</v>
      </c>
    </row>
    <row r="354" spans="2:65" s="12" customFormat="1">
      <c r="B354" s="220"/>
      <c r="C354" s="221"/>
      <c r="D354" s="222" t="s">
        <v>173</v>
      </c>
      <c r="E354" s="223" t="s">
        <v>21</v>
      </c>
      <c r="F354" s="224" t="s">
        <v>175</v>
      </c>
      <c r="G354" s="221"/>
      <c r="H354" s="225">
        <v>302</v>
      </c>
      <c r="I354" s="226"/>
      <c r="J354" s="221"/>
      <c r="K354" s="221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173</v>
      </c>
      <c r="AU354" s="231" t="s">
        <v>82</v>
      </c>
      <c r="AV354" s="12" t="s">
        <v>169</v>
      </c>
      <c r="AW354" s="12" t="s">
        <v>35</v>
      </c>
      <c r="AX354" s="12" t="s">
        <v>80</v>
      </c>
      <c r="AY354" s="231" t="s">
        <v>160</v>
      </c>
    </row>
    <row r="355" spans="2:65" s="1" customFormat="1" ht="16.5" customHeight="1">
      <c r="B355" s="40"/>
      <c r="C355" s="233" t="s">
        <v>688</v>
      </c>
      <c r="D355" s="233" t="s">
        <v>192</v>
      </c>
      <c r="E355" s="234" t="s">
        <v>930</v>
      </c>
      <c r="F355" s="235" t="s">
        <v>931</v>
      </c>
      <c r="G355" s="236" t="s">
        <v>290</v>
      </c>
      <c r="H355" s="237">
        <v>24</v>
      </c>
      <c r="I355" s="238"/>
      <c r="J355" s="239">
        <f t="shared" ref="J355:J360" si="10">ROUND(I355*H355,2)</f>
        <v>0</v>
      </c>
      <c r="K355" s="235" t="s">
        <v>21</v>
      </c>
      <c r="L355" s="240"/>
      <c r="M355" s="241" t="s">
        <v>21</v>
      </c>
      <c r="N355" s="242" t="s">
        <v>43</v>
      </c>
      <c r="O355" s="41"/>
      <c r="P355" s="203">
        <f t="shared" ref="P355:P360" si="11">O355*H355</f>
        <v>0</v>
      </c>
      <c r="Q355" s="203">
        <v>1E-3</v>
      </c>
      <c r="R355" s="203">
        <f t="shared" ref="R355:R360" si="12">Q355*H355</f>
        <v>2.4E-2</v>
      </c>
      <c r="S355" s="203">
        <v>0</v>
      </c>
      <c r="T355" s="204">
        <f t="shared" ref="T355:T360" si="13">S355*H355</f>
        <v>0</v>
      </c>
      <c r="AR355" s="23" t="s">
        <v>263</v>
      </c>
      <c r="AT355" s="23" t="s">
        <v>192</v>
      </c>
      <c r="AU355" s="23" t="s">
        <v>82</v>
      </c>
      <c r="AY355" s="23" t="s">
        <v>160</v>
      </c>
      <c r="BE355" s="205">
        <f t="shared" ref="BE355:BE360" si="14">IF(N355="základní",J355,0)</f>
        <v>0</v>
      </c>
      <c r="BF355" s="205">
        <f t="shared" ref="BF355:BF360" si="15">IF(N355="snížená",J355,0)</f>
        <v>0</v>
      </c>
      <c r="BG355" s="205">
        <f t="shared" ref="BG355:BG360" si="16">IF(N355="zákl. přenesená",J355,0)</f>
        <v>0</v>
      </c>
      <c r="BH355" s="205">
        <f t="shared" ref="BH355:BH360" si="17">IF(N355="sníž. přenesená",J355,0)</f>
        <v>0</v>
      </c>
      <c r="BI355" s="205">
        <f t="shared" ref="BI355:BI360" si="18">IF(N355="nulová",J355,0)</f>
        <v>0</v>
      </c>
      <c r="BJ355" s="23" t="s">
        <v>80</v>
      </c>
      <c r="BK355" s="205">
        <f t="shared" ref="BK355:BK360" si="19">ROUND(I355*H355,2)</f>
        <v>0</v>
      </c>
      <c r="BL355" s="23" t="s">
        <v>196</v>
      </c>
      <c r="BM355" s="23" t="s">
        <v>932</v>
      </c>
    </row>
    <row r="356" spans="2:65" s="1" customFormat="1" ht="16.5" customHeight="1">
      <c r="B356" s="40"/>
      <c r="C356" s="233" t="s">
        <v>694</v>
      </c>
      <c r="D356" s="233" t="s">
        <v>192</v>
      </c>
      <c r="E356" s="234" t="s">
        <v>933</v>
      </c>
      <c r="F356" s="235" t="s">
        <v>934</v>
      </c>
      <c r="G356" s="236" t="s">
        <v>290</v>
      </c>
      <c r="H356" s="237">
        <v>112</v>
      </c>
      <c r="I356" s="238"/>
      <c r="J356" s="239">
        <f t="shared" si="10"/>
        <v>0</v>
      </c>
      <c r="K356" s="235" t="s">
        <v>21</v>
      </c>
      <c r="L356" s="240"/>
      <c r="M356" s="241" t="s">
        <v>21</v>
      </c>
      <c r="N356" s="242" t="s">
        <v>43</v>
      </c>
      <c r="O356" s="41"/>
      <c r="P356" s="203">
        <f t="shared" si="11"/>
        <v>0</v>
      </c>
      <c r="Q356" s="203">
        <v>1E-3</v>
      </c>
      <c r="R356" s="203">
        <f t="shared" si="12"/>
        <v>0.112</v>
      </c>
      <c r="S356" s="203">
        <v>0</v>
      </c>
      <c r="T356" s="204">
        <f t="shared" si="13"/>
        <v>0</v>
      </c>
      <c r="AR356" s="23" t="s">
        <v>263</v>
      </c>
      <c r="AT356" s="23" t="s">
        <v>192</v>
      </c>
      <c r="AU356" s="23" t="s">
        <v>82</v>
      </c>
      <c r="AY356" s="23" t="s">
        <v>160</v>
      </c>
      <c r="BE356" s="205">
        <f t="shared" si="14"/>
        <v>0</v>
      </c>
      <c r="BF356" s="205">
        <f t="shared" si="15"/>
        <v>0</v>
      </c>
      <c r="BG356" s="205">
        <f t="shared" si="16"/>
        <v>0</v>
      </c>
      <c r="BH356" s="205">
        <f t="shared" si="17"/>
        <v>0</v>
      </c>
      <c r="BI356" s="205">
        <f t="shared" si="18"/>
        <v>0</v>
      </c>
      <c r="BJ356" s="23" t="s">
        <v>80</v>
      </c>
      <c r="BK356" s="205">
        <f t="shared" si="19"/>
        <v>0</v>
      </c>
      <c r="BL356" s="23" t="s">
        <v>196</v>
      </c>
      <c r="BM356" s="23" t="s">
        <v>935</v>
      </c>
    </row>
    <row r="357" spans="2:65" s="1" customFormat="1" ht="16.5" customHeight="1">
      <c r="B357" s="40"/>
      <c r="C357" s="233" t="s">
        <v>936</v>
      </c>
      <c r="D357" s="233" t="s">
        <v>192</v>
      </c>
      <c r="E357" s="234" t="s">
        <v>937</v>
      </c>
      <c r="F357" s="235" t="s">
        <v>938</v>
      </c>
      <c r="G357" s="236" t="s">
        <v>290</v>
      </c>
      <c r="H357" s="237">
        <v>19</v>
      </c>
      <c r="I357" s="238"/>
      <c r="J357" s="239">
        <f t="shared" si="10"/>
        <v>0</v>
      </c>
      <c r="K357" s="235" t="s">
        <v>21</v>
      </c>
      <c r="L357" s="240"/>
      <c r="M357" s="241" t="s">
        <v>21</v>
      </c>
      <c r="N357" s="242" t="s">
        <v>43</v>
      </c>
      <c r="O357" s="41"/>
      <c r="P357" s="203">
        <f t="shared" si="11"/>
        <v>0</v>
      </c>
      <c r="Q357" s="203">
        <v>1E-3</v>
      </c>
      <c r="R357" s="203">
        <f t="shared" si="12"/>
        <v>1.9E-2</v>
      </c>
      <c r="S357" s="203">
        <v>0</v>
      </c>
      <c r="T357" s="204">
        <f t="shared" si="13"/>
        <v>0</v>
      </c>
      <c r="AR357" s="23" t="s">
        <v>263</v>
      </c>
      <c r="AT357" s="23" t="s">
        <v>192</v>
      </c>
      <c r="AU357" s="23" t="s">
        <v>82</v>
      </c>
      <c r="AY357" s="23" t="s">
        <v>160</v>
      </c>
      <c r="BE357" s="205">
        <f t="shared" si="14"/>
        <v>0</v>
      </c>
      <c r="BF357" s="205">
        <f t="shared" si="15"/>
        <v>0</v>
      </c>
      <c r="BG357" s="205">
        <f t="shared" si="16"/>
        <v>0</v>
      </c>
      <c r="BH357" s="205">
        <f t="shared" si="17"/>
        <v>0</v>
      </c>
      <c r="BI357" s="205">
        <f t="shared" si="18"/>
        <v>0</v>
      </c>
      <c r="BJ357" s="23" t="s">
        <v>80</v>
      </c>
      <c r="BK357" s="205">
        <f t="shared" si="19"/>
        <v>0</v>
      </c>
      <c r="BL357" s="23" t="s">
        <v>196</v>
      </c>
      <c r="BM357" s="23" t="s">
        <v>663</v>
      </c>
    </row>
    <row r="358" spans="2:65" s="1" customFormat="1" ht="16.5" customHeight="1">
      <c r="B358" s="40"/>
      <c r="C358" s="233" t="s">
        <v>410</v>
      </c>
      <c r="D358" s="233" t="s">
        <v>192</v>
      </c>
      <c r="E358" s="234" t="s">
        <v>939</v>
      </c>
      <c r="F358" s="235" t="s">
        <v>940</v>
      </c>
      <c r="G358" s="236" t="s">
        <v>290</v>
      </c>
      <c r="H358" s="237">
        <v>96</v>
      </c>
      <c r="I358" s="238"/>
      <c r="J358" s="239">
        <f t="shared" si="10"/>
        <v>0</v>
      </c>
      <c r="K358" s="235" t="s">
        <v>21</v>
      </c>
      <c r="L358" s="240"/>
      <c r="M358" s="241" t="s">
        <v>21</v>
      </c>
      <c r="N358" s="242" t="s">
        <v>43</v>
      </c>
      <c r="O358" s="41"/>
      <c r="P358" s="203">
        <f t="shared" si="11"/>
        <v>0</v>
      </c>
      <c r="Q358" s="203">
        <v>1E-3</v>
      </c>
      <c r="R358" s="203">
        <f t="shared" si="12"/>
        <v>9.6000000000000002E-2</v>
      </c>
      <c r="S358" s="203">
        <v>0</v>
      </c>
      <c r="T358" s="204">
        <f t="shared" si="13"/>
        <v>0</v>
      </c>
      <c r="AR358" s="23" t="s">
        <v>263</v>
      </c>
      <c r="AT358" s="23" t="s">
        <v>192</v>
      </c>
      <c r="AU358" s="23" t="s">
        <v>82</v>
      </c>
      <c r="AY358" s="23" t="s">
        <v>160</v>
      </c>
      <c r="BE358" s="205">
        <f t="shared" si="14"/>
        <v>0</v>
      </c>
      <c r="BF358" s="205">
        <f t="shared" si="15"/>
        <v>0</v>
      </c>
      <c r="BG358" s="205">
        <f t="shared" si="16"/>
        <v>0</v>
      </c>
      <c r="BH358" s="205">
        <f t="shared" si="17"/>
        <v>0</v>
      </c>
      <c r="BI358" s="205">
        <f t="shared" si="18"/>
        <v>0</v>
      </c>
      <c r="BJ358" s="23" t="s">
        <v>80</v>
      </c>
      <c r="BK358" s="205">
        <f t="shared" si="19"/>
        <v>0</v>
      </c>
      <c r="BL358" s="23" t="s">
        <v>196</v>
      </c>
      <c r="BM358" s="23" t="s">
        <v>941</v>
      </c>
    </row>
    <row r="359" spans="2:65" s="1" customFormat="1" ht="16.5" customHeight="1">
      <c r="B359" s="40"/>
      <c r="C359" s="233" t="s">
        <v>942</v>
      </c>
      <c r="D359" s="233" t="s">
        <v>192</v>
      </c>
      <c r="E359" s="234" t="s">
        <v>943</v>
      </c>
      <c r="F359" s="235" t="s">
        <v>944</v>
      </c>
      <c r="G359" s="236" t="s">
        <v>290</v>
      </c>
      <c r="H359" s="237">
        <v>50</v>
      </c>
      <c r="I359" s="238"/>
      <c r="J359" s="239">
        <f t="shared" si="10"/>
        <v>0</v>
      </c>
      <c r="K359" s="235" t="s">
        <v>21</v>
      </c>
      <c r="L359" s="240"/>
      <c r="M359" s="241" t="s">
        <v>21</v>
      </c>
      <c r="N359" s="242" t="s">
        <v>43</v>
      </c>
      <c r="O359" s="41"/>
      <c r="P359" s="203">
        <f t="shared" si="11"/>
        <v>0</v>
      </c>
      <c r="Q359" s="203">
        <v>1E-3</v>
      </c>
      <c r="R359" s="203">
        <f t="shared" si="12"/>
        <v>0.05</v>
      </c>
      <c r="S359" s="203">
        <v>0</v>
      </c>
      <c r="T359" s="204">
        <f t="shared" si="13"/>
        <v>0</v>
      </c>
      <c r="AR359" s="23" t="s">
        <v>263</v>
      </c>
      <c r="AT359" s="23" t="s">
        <v>192</v>
      </c>
      <c r="AU359" s="23" t="s">
        <v>82</v>
      </c>
      <c r="AY359" s="23" t="s">
        <v>160</v>
      </c>
      <c r="BE359" s="205">
        <f t="shared" si="14"/>
        <v>0</v>
      </c>
      <c r="BF359" s="205">
        <f t="shared" si="15"/>
        <v>0</v>
      </c>
      <c r="BG359" s="205">
        <f t="shared" si="16"/>
        <v>0</v>
      </c>
      <c r="BH359" s="205">
        <f t="shared" si="17"/>
        <v>0</v>
      </c>
      <c r="BI359" s="205">
        <f t="shared" si="18"/>
        <v>0</v>
      </c>
      <c r="BJ359" s="23" t="s">
        <v>80</v>
      </c>
      <c r="BK359" s="205">
        <f t="shared" si="19"/>
        <v>0</v>
      </c>
      <c r="BL359" s="23" t="s">
        <v>196</v>
      </c>
      <c r="BM359" s="23" t="s">
        <v>678</v>
      </c>
    </row>
    <row r="360" spans="2:65" s="1" customFormat="1" ht="16.5" customHeight="1">
      <c r="B360" s="40"/>
      <c r="C360" s="233" t="s">
        <v>415</v>
      </c>
      <c r="D360" s="233" t="s">
        <v>192</v>
      </c>
      <c r="E360" s="234" t="s">
        <v>945</v>
      </c>
      <c r="F360" s="235" t="s">
        <v>946</v>
      </c>
      <c r="G360" s="236" t="s">
        <v>290</v>
      </c>
      <c r="H360" s="237">
        <v>1</v>
      </c>
      <c r="I360" s="238"/>
      <c r="J360" s="239">
        <f t="shared" si="10"/>
        <v>0</v>
      </c>
      <c r="K360" s="235" t="s">
        <v>21</v>
      </c>
      <c r="L360" s="240"/>
      <c r="M360" s="241" t="s">
        <v>21</v>
      </c>
      <c r="N360" s="242" t="s">
        <v>43</v>
      </c>
      <c r="O360" s="41"/>
      <c r="P360" s="203">
        <f t="shared" si="11"/>
        <v>0</v>
      </c>
      <c r="Q360" s="203">
        <v>1E-3</v>
      </c>
      <c r="R360" s="203">
        <f t="shared" si="12"/>
        <v>1E-3</v>
      </c>
      <c r="S360" s="203">
        <v>0</v>
      </c>
      <c r="T360" s="204">
        <f t="shared" si="13"/>
        <v>0</v>
      </c>
      <c r="AR360" s="23" t="s">
        <v>263</v>
      </c>
      <c r="AT360" s="23" t="s">
        <v>192</v>
      </c>
      <c r="AU360" s="23" t="s">
        <v>82</v>
      </c>
      <c r="AY360" s="23" t="s">
        <v>160</v>
      </c>
      <c r="BE360" s="205">
        <f t="shared" si="14"/>
        <v>0</v>
      </c>
      <c r="BF360" s="205">
        <f t="shared" si="15"/>
        <v>0</v>
      </c>
      <c r="BG360" s="205">
        <f t="shared" si="16"/>
        <v>0</v>
      </c>
      <c r="BH360" s="205">
        <f t="shared" si="17"/>
        <v>0</v>
      </c>
      <c r="BI360" s="205">
        <f t="shared" si="18"/>
        <v>0</v>
      </c>
      <c r="BJ360" s="23" t="s">
        <v>80</v>
      </c>
      <c r="BK360" s="205">
        <f t="shared" si="19"/>
        <v>0</v>
      </c>
      <c r="BL360" s="23" t="s">
        <v>196</v>
      </c>
      <c r="BM360" s="23" t="s">
        <v>683</v>
      </c>
    </row>
    <row r="361" spans="2:65" s="10" customFormat="1" ht="37.35" customHeight="1">
      <c r="B361" s="175"/>
      <c r="C361" s="176"/>
      <c r="D361" s="191" t="s">
        <v>71</v>
      </c>
      <c r="E361" s="260" t="s">
        <v>692</v>
      </c>
      <c r="F361" s="260" t="s">
        <v>693</v>
      </c>
      <c r="G361" s="176"/>
      <c r="H361" s="176"/>
      <c r="I361" s="179"/>
      <c r="J361" s="261">
        <f>BK361</f>
        <v>0</v>
      </c>
      <c r="K361" s="176"/>
      <c r="L361" s="181"/>
      <c r="M361" s="182"/>
      <c r="N361" s="183"/>
      <c r="O361" s="183"/>
      <c r="P361" s="184">
        <f>P362</f>
        <v>0</v>
      </c>
      <c r="Q361" s="183"/>
      <c r="R361" s="184">
        <f>R362</f>
        <v>0</v>
      </c>
      <c r="S361" s="183"/>
      <c r="T361" s="185">
        <f>T362</f>
        <v>0</v>
      </c>
      <c r="AR361" s="186" t="s">
        <v>186</v>
      </c>
      <c r="AT361" s="187" t="s">
        <v>71</v>
      </c>
      <c r="AU361" s="187" t="s">
        <v>72</v>
      </c>
      <c r="AY361" s="186" t="s">
        <v>160</v>
      </c>
      <c r="BK361" s="188">
        <f>BK362</f>
        <v>0</v>
      </c>
    </row>
    <row r="362" spans="2:65" s="1" customFormat="1" ht="16.5" customHeight="1">
      <c r="B362" s="40"/>
      <c r="C362" s="194" t="s">
        <v>947</v>
      </c>
      <c r="D362" s="194" t="s">
        <v>164</v>
      </c>
      <c r="E362" s="195" t="s">
        <v>695</v>
      </c>
      <c r="F362" s="196" t="s">
        <v>696</v>
      </c>
      <c r="G362" s="197" t="s">
        <v>697</v>
      </c>
      <c r="H362" s="262"/>
      <c r="I362" s="199"/>
      <c r="J362" s="200">
        <f>ROUND(I362*H362,2)</f>
        <v>0</v>
      </c>
      <c r="K362" s="196" t="s">
        <v>168</v>
      </c>
      <c r="L362" s="60"/>
      <c r="M362" s="201" t="s">
        <v>21</v>
      </c>
      <c r="N362" s="263" t="s">
        <v>43</v>
      </c>
      <c r="O362" s="264"/>
      <c r="P362" s="265">
        <f>O362*H362</f>
        <v>0</v>
      </c>
      <c r="Q362" s="265">
        <v>0</v>
      </c>
      <c r="R362" s="265">
        <f>Q362*H362</f>
        <v>0</v>
      </c>
      <c r="S362" s="265">
        <v>0</v>
      </c>
      <c r="T362" s="266">
        <f>S362*H362</f>
        <v>0</v>
      </c>
      <c r="AR362" s="23" t="s">
        <v>698</v>
      </c>
      <c r="AT362" s="23" t="s">
        <v>164</v>
      </c>
      <c r="AU362" s="23" t="s">
        <v>80</v>
      </c>
      <c r="AY362" s="23" t="s">
        <v>160</v>
      </c>
      <c r="BE362" s="205">
        <f>IF(N362="základní",J362,0)</f>
        <v>0</v>
      </c>
      <c r="BF362" s="205">
        <f>IF(N362="snížená",J362,0)</f>
        <v>0</v>
      </c>
      <c r="BG362" s="205">
        <f>IF(N362="zákl. přenesená",J362,0)</f>
        <v>0</v>
      </c>
      <c r="BH362" s="205">
        <f>IF(N362="sníž. přenesená",J362,0)</f>
        <v>0</v>
      </c>
      <c r="BI362" s="205">
        <f>IF(N362="nulová",J362,0)</f>
        <v>0</v>
      </c>
      <c r="BJ362" s="23" t="s">
        <v>80</v>
      </c>
      <c r="BK362" s="205">
        <f>ROUND(I362*H362,2)</f>
        <v>0</v>
      </c>
      <c r="BL362" s="23" t="s">
        <v>698</v>
      </c>
      <c r="BM362" s="23" t="s">
        <v>948</v>
      </c>
    </row>
    <row r="363" spans="2:65" s="1" customFormat="1" ht="6.9" customHeight="1">
      <c r="B363" s="55"/>
      <c r="C363" s="56"/>
      <c r="D363" s="56"/>
      <c r="E363" s="56"/>
      <c r="F363" s="56"/>
      <c r="G363" s="56"/>
      <c r="H363" s="56"/>
      <c r="I363" s="138"/>
      <c r="J363" s="56"/>
      <c r="K363" s="56"/>
      <c r="L363" s="60"/>
    </row>
  </sheetData>
  <sheetProtection password="CC35" sheet="1" objects="1" scenarios="1" formatCells="0" formatColumns="0" formatRows="0" sort="0" autoFilter="0"/>
  <autoFilter ref="C97:K362"/>
  <mergeCells count="10">
    <mergeCell ref="J51:J52"/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88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949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ROUND(SUM(BE82:BE110), 2)</f>
        <v>0</v>
      </c>
      <c r="G30" s="41"/>
      <c r="H30" s="41"/>
      <c r="I30" s="130">
        <v>0.21</v>
      </c>
      <c r="J30" s="129">
        <f>ROUND(ROUND((SUM(BE82:BE110)),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ROUND(SUM(BF82:BF110), 2)</f>
        <v>0</v>
      </c>
      <c r="G31" s="41"/>
      <c r="H31" s="41"/>
      <c r="I31" s="130">
        <v>0.15</v>
      </c>
      <c r="J31" s="129">
        <f>ROUND(ROUND((SUM(BF82:BF110)),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ROUND(SUM(BG82:BG110),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ROUND(SUM(BH82:BH110),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ROUND(SUM(BI82:BI110),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>03 - Horkovod - ocelové konstrukce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47" s="8" customFormat="1" ht="19.95" customHeight="1">
      <c r="B58" s="155"/>
      <c r="C58" s="156"/>
      <c r="D58" s="157" t="s">
        <v>950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47" s="7" customFormat="1" ht="24.9" customHeight="1">
      <c r="B59" s="148"/>
      <c r="C59" s="149"/>
      <c r="D59" s="150" t="s">
        <v>135</v>
      </c>
      <c r="E59" s="151"/>
      <c r="F59" s="151"/>
      <c r="G59" s="151"/>
      <c r="H59" s="151"/>
      <c r="I59" s="152"/>
      <c r="J59" s="153">
        <f>J88</f>
        <v>0</v>
      </c>
      <c r="K59" s="154"/>
    </row>
    <row r="60" spans="2:47" s="8" customFormat="1" ht="19.95" customHeight="1">
      <c r="B60" s="155"/>
      <c r="C60" s="156"/>
      <c r="D60" s="157" t="s">
        <v>706</v>
      </c>
      <c r="E60" s="158"/>
      <c r="F60" s="158"/>
      <c r="G60" s="158"/>
      <c r="H60" s="158"/>
      <c r="I60" s="159"/>
      <c r="J60" s="160">
        <f>J89</f>
        <v>0</v>
      </c>
      <c r="K60" s="161"/>
    </row>
    <row r="61" spans="2:47" s="8" customFormat="1" ht="19.95" customHeight="1">
      <c r="B61" s="155"/>
      <c r="C61" s="156"/>
      <c r="D61" s="157" t="s">
        <v>141</v>
      </c>
      <c r="E61" s="158"/>
      <c r="F61" s="158"/>
      <c r="G61" s="158"/>
      <c r="H61" s="158"/>
      <c r="I61" s="159"/>
      <c r="J61" s="160">
        <f>J101</f>
        <v>0</v>
      </c>
      <c r="K61" s="161"/>
    </row>
    <row r="62" spans="2:47" s="7" customFormat="1" ht="24.9" customHeight="1">
      <c r="B62" s="148"/>
      <c r="C62" s="149"/>
      <c r="D62" s="150" t="s">
        <v>951</v>
      </c>
      <c r="E62" s="151"/>
      <c r="F62" s="151"/>
      <c r="G62" s="151"/>
      <c r="H62" s="151"/>
      <c r="I62" s="152"/>
      <c r="J62" s="153">
        <f>J109</f>
        <v>0</v>
      </c>
      <c r="K62" s="154"/>
    </row>
    <row r="63" spans="2:47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47" s="1" customFormat="1" ht="6.9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" customHeight="1">
      <c r="B69" s="40"/>
      <c r="C69" s="61" t="s">
        <v>144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6.5" customHeight="1">
      <c r="B72" s="40"/>
      <c r="C72" s="62"/>
      <c r="D72" s="62"/>
      <c r="E72" s="384" t="str">
        <f>E7</f>
        <v>Nymburk - přestavba parovodu</v>
      </c>
      <c r="F72" s="385"/>
      <c r="G72" s="385"/>
      <c r="H72" s="385"/>
      <c r="I72" s="162"/>
      <c r="J72" s="62"/>
      <c r="K72" s="62"/>
      <c r="L72" s="60"/>
    </row>
    <row r="73" spans="2:12" s="1" customFormat="1" ht="14.4" customHeight="1">
      <c r="B73" s="40"/>
      <c r="C73" s="64" t="s">
        <v>110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7.25" customHeight="1">
      <c r="B74" s="40"/>
      <c r="C74" s="62"/>
      <c r="D74" s="62"/>
      <c r="E74" s="351" t="str">
        <f>E9</f>
        <v>03 - Horkovod - ocelové konstrukce</v>
      </c>
      <c r="F74" s="386"/>
      <c r="G74" s="386"/>
      <c r="H74" s="386"/>
      <c r="I74" s="162"/>
      <c r="J74" s="62"/>
      <c r="K74" s="62"/>
      <c r="L74" s="60"/>
    </row>
    <row r="75" spans="2:12" s="1" customFormat="1" ht="6.9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>Nymburg</v>
      </c>
      <c r="G76" s="62"/>
      <c r="H76" s="62"/>
      <c r="I76" s="164" t="s">
        <v>25</v>
      </c>
      <c r="J76" s="72" t="str">
        <f>IF(J12="","",J12)</f>
        <v>15.5.2017</v>
      </c>
      <c r="K76" s="62"/>
      <c r="L76" s="60"/>
    </row>
    <row r="77" spans="2:12" s="1" customFormat="1" ht="6.9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3.2">
      <c r="B78" s="40"/>
      <c r="C78" s="64" t="s">
        <v>27</v>
      </c>
      <c r="D78" s="62"/>
      <c r="E78" s="62"/>
      <c r="F78" s="163" t="str">
        <f>E15</f>
        <v xml:space="preserve"> </v>
      </c>
      <c r="G78" s="62"/>
      <c r="H78" s="62"/>
      <c r="I78" s="164" t="s">
        <v>33</v>
      </c>
      <c r="J78" s="163" t="str">
        <f>E21</f>
        <v>JOBI ENERGO s.r.o.</v>
      </c>
      <c r="K78" s="62"/>
      <c r="L78" s="60"/>
    </row>
    <row r="79" spans="2:12" s="1" customFormat="1" ht="14.4" customHeight="1">
      <c r="B79" s="40"/>
      <c r="C79" s="64" t="s">
        <v>31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9" customFormat="1" ht="29.25" customHeight="1">
      <c r="B81" s="165"/>
      <c r="C81" s="166" t="s">
        <v>145</v>
      </c>
      <c r="D81" s="167" t="s">
        <v>57</v>
      </c>
      <c r="E81" s="167" t="s">
        <v>53</v>
      </c>
      <c r="F81" s="167" t="s">
        <v>146</v>
      </c>
      <c r="G81" s="167" t="s">
        <v>147</v>
      </c>
      <c r="H81" s="167" t="s">
        <v>148</v>
      </c>
      <c r="I81" s="168" t="s">
        <v>149</v>
      </c>
      <c r="J81" s="167" t="s">
        <v>115</v>
      </c>
      <c r="K81" s="169" t="s">
        <v>150</v>
      </c>
      <c r="L81" s="170"/>
      <c r="M81" s="80" t="s">
        <v>151</v>
      </c>
      <c r="N81" s="81" t="s">
        <v>42</v>
      </c>
      <c r="O81" s="81" t="s">
        <v>152</v>
      </c>
      <c r="P81" s="81" t="s">
        <v>153</v>
      </c>
      <c r="Q81" s="81" t="s">
        <v>154</v>
      </c>
      <c r="R81" s="81" t="s">
        <v>155</v>
      </c>
      <c r="S81" s="81" t="s">
        <v>156</v>
      </c>
      <c r="T81" s="82" t="s">
        <v>157</v>
      </c>
    </row>
    <row r="82" spans="2:65" s="1" customFormat="1" ht="29.25" customHeight="1">
      <c r="B82" s="40"/>
      <c r="C82" s="86" t="s">
        <v>116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P83+P88+P109</f>
        <v>0</v>
      </c>
      <c r="Q82" s="84"/>
      <c r="R82" s="172">
        <f>R83+R88+R109</f>
        <v>84.393202552000005</v>
      </c>
      <c r="S82" s="84"/>
      <c r="T82" s="173">
        <f>T83+T88+T109</f>
        <v>0</v>
      </c>
      <c r="AT82" s="23" t="s">
        <v>71</v>
      </c>
      <c r="AU82" s="23" t="s">
        <v>117</v>
      </c>
      <c r="BK82" s="174">
        <f>BK83+BK88+BK109</f>
        <v>0</v>
      </c>
    </row>
    <row r="83" spans="2:65" s="10" customFormat="1" ht="37.35" customHeight="1">
      <c r="B83" s="175"/>
      <c r="C83" s="176"/>
      <c r="D83" s="177" t="s">
        <v>71</v>
      </c>
      <c r="E83" s="178" t="s">
        <v>158</v>
      </c>
      <c r="F83" s="178" t="s">
        <v>159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</f>
        <v>0</v>
      </c>
      <c r="Q83" s="183"/>
      <c r="R83" s="184">
        <f>R84</f>
        <v>77.939937552000004</v>
      </c>
      <c r="S83" s="183"/>
      <c r="T83" s="185">
        <f>T84</f>
        <v>0</v>
      </c>
      <c r="AR83" s="186" t="s">
        <v>80</v>
      </c>
      <c r="AT83" s="187" t="s">
        <v>71</v>
      </c>
      <c r="AU83" s="187" t="s">
        <v>72</v>
      </c>
      <c r="AY83" s="186" t="s">
        <v>160</v>
      </c>
      <c r="BK83" s="188">
        <f>BK84</f>
        <v>0</v>
      </c>
    </row>
    <row r="84" spans="2:65" s="10" customFormat="1" ht="19.95" customHeight="1">
      <c r="B84" s="175"/>
      <c r="C84" s="176"/>
      <c r="D84" s="191" t="s">
        <v>71</v>
      </c>
      <c r="E84" s="192" t="s">
        <v>82</v>
      </c>
      <c r="F84" s="192" t="s">
        <v>952</v>
      </c>
      <c r="G84" s="176"/>
      <c r="H84" s="176"/>
      <c r="I84" s="179"/>
      <c r="J84" s="193">
        <f>BK84</f>
        <v>0</v>
      </c>
      <c r="K84" s="176"/>
      <c r="L84" s="181"/>
      <c r="M84" s="182"/>
      <c r="N84" s="183"/>
      <c r="O84" s="183"/>
      <c r="P84" s="184">
        <f>SUM(P85:P87)</f>
        <v>0</v>
      </c>
      <c r="Q84" s="183"/>
      <c r="R84" s="184">
        <f>SUM(R85:R87)</f>
        <v>77.939937552000004</v>
      </c>
      <c r="S84" s="183"/>
      <c r="T84" s="185">
        <f>SUM(T85:T87)</f>
        <v>0</v>
      </c>
      <c r="AR84" s="186" t="s">
        <v>80</v>
      </c>
      <c r="AT84" s="187" t="s">
        <v>71</v>
      </c>
      <c r="AU84" s="187" t="s">
        <v>80</v>
      </c>
      <c r="AY84" s="186" t="s">
        <v>160</v>
      </c>
      <c r="BK84" s="188">
        <f>SUM(BK85:BK87)</f>
        <v>0</v>
      </c>
    </row>
    <row r="85" spans="2:65" s="1" customFormat="1" ht="16.5" customHeight="1">
      <c r="B85" s="40"/>
      <c r="C85" s="194" t="s">
        <v>80</v>
      </c>
      <c r="D85" s="194" t="s">
        <v>164</v>
      </c>
      <c r="E85" s="195" t="s">
        <v>953</v>
      </c>
      <c r="F85" s="196" t="s">
        <v>954</v>
      </c>
      <c r="G85" s="197" t="s">
        <v>167</v>
      </c>
      <c r="H85" s="198">
        <v>33</v>
      </c>
      <c r="I85" s="199"/>
      <c r="J85" s="200">
        <f>ROUND(I85*H85,2)</f>
        <v>0</v>
      </c>
      <c r="K85" s="196" t="s">
        <v>168</v>
      </c>
      <c r="L85" s="60"/>
      <c r="M85" s="201" t="s">
        <v>21</v>
      </c>
      <c r="N85" s="202" t="s">
        <v>43</v>
      </c>
      <c r="O85" s="41"/>
      <c r="P85" s="203">
        <f>O85*H85</f>
        <v>0</v>
      </c>
      <c r="Q85" s="203">
        <v>2.3172740040000002</v>
      </c>
      <c r="R85" s="203">
        <f>Q85*H85</f>
        <v>76.470042132000003</v>
      </c>
      <c r="S85" s="203">
        <v>0</v>
      </c>
      <c r="T85" s="204">
        <f>S85*H85</f>
        <v>0</v>
      </c>
      <c r="AR85" s="23" t="s">
        <v>169</v>
      </c>
      <c r="AT85" s="23" t="s">
        <v>164</v>
      </c>
      <c r="AU85" s="23" t="s">
        <v>82</v>
      </c>
      <c r="AY85" s="23" t="s">
        <v>160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23" t="s">
        <v>80</v>
      </c>
      <c r="BK85" s="205">
        <f>ROUND(I85*H85,2)</f>
        <v>0</v>
      </c>
      <c r="BL85" s="23" t="s">
        <v>169</v>
      </c>
      <c r="BM85" s="23" t="s">
        <v>82</v>
      </c>
    </row>
    <row r="86" spans="2:65" s="1" customFormat="1" ht="25.5" customHeight="1">
      <c r="B86" s="40"/>
      <c r="C86" s="194" t="s">
        <v>82</v>
      </c>
      <c r="D86" s="194" t="s">
        <v>164</v>
      </c>
      <c r="E86" s="195" t="s">
        <v>955</v>
      </c>
      <c r="F86" s="196" t="s">
        <v>956</v>
      </c>
      <c r="G86" s="197" t="s">
        <v>228</v>
      </c>
      <c r="H86" s="198">
        <v>1.4139999999999999</v>
      </c>
      <c r="I86" s="199"/>
      <c r="J86" s="200">
        <f>ROUND(I86*H86,2)</f>
        <v>0</v>
      </c>
      <c r="K86" s="196" t="s">
        <v>168</v>
      </c>
      <c r="L86" s="60"/>
      <c r="M86" s="201" t="s">
        <v>21</v>
      </c>
      <c r="N86" s="202" t="s">
        <v>43</v>
      </c>
      <c r="O86" s="41"/>
      <c r="P86" s="203">
        <f>O86*H86</f>
        <v>0</v>
      </c>
      <c r="Q86" s="203">
        <v>1.0395300000000001</v>
      </c>
      <c r="R86" s="203">
        <f>Q86*H86</f>
        <v>1.4698954200000001</v>
      </c>
      <c r="S86" s="203">
        <v>0</v>
      </c>
      <c r="T86" s="204">
        <f>S86*H86</f>
        <v>0</v>
      </c>
      <c r="AR86" s="23" t="s">
        <v>169</v>
      </c>
      <c r="AT86" s="23" t="s">
        <v>164</v>
      </c>
      <c r="AU86" s="23" t="s">
        <v>82</v>
      </c>
      <c r="AY86" s="23" t="s">
        <v>160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3" t="s">
        <v>80</v>
      </c>
      <c r="BK86" s="205">
        <f>ROUND(I86*H86,2)</f>
        <v>0</v>
      </c>
      <c r="BL86" s="23" t="s">
        <v>169</v>
      </c>
      <c r="BM86" s="23" t="s">
        <v>957</v>
      </c>
    </row>
    <row r="87" spans="2:65" s="11" customFormat="1">
      <c r="B87" s="209"/>
      <c r="C87" s="210"/>
      <c r="D87" s="206" t="s">
        <v>173</v>
      </c>
      <c r="E87" s="211" t="s">
        <v>21</v>
      </c>
      <c r="F87" s="212" t="s">
        <v>958</v>
      </c>
      <c r="G87" s="210"/>
      <c r="H87" s="213">
        <v>1.4139999999999999</v>
      </c>
      <c r="I87" s="214"/>
      <c r="J87" s="210"/>
      <c r="K87" s="210"/>
      <c r="L87" s="215"/>
      <c r="M87" s="216"/>
      <c r="N87" s="217"/>
      <c r="O87" s="217"/>
      <c r="P87" s="217"/>
      <c r="Q87" s="217"/>
      <c r="R87" s="217"/>
      <c r="S87" s="217"/>
      <c r="T87" s="218"/>
      <c r="AT87" s="219" t="s">
        <v>173</v>
      </c>
      <c r="AU87" s="219" t="s">
        <v>82</v>
      </c>
      <c r="AV87" s="11" t="s">
        <v>82</v>
      </c>
      <c r="AW87" s="11" t="s">
        <v>35</v>
      </c>
      <c r="AX87" s="11" t="s">
        <v>72</v>
      </c>
      <c r="AY87" s="219" t="s">
        <v>160</v>
      </c>
    </row>
    <row r="88" spans="2:65" s="10" customFormat="1" ht="37.35" customHeight="1">
      <c r="B88" s="175"/>
      <c r="C88" s="176"/>
      <c r="D88" s="177" t="s">
        <v>71</v>
      </c>
      <c r="E88" s="178" t="s">
        <v>433</v>
      </c>
      <c r="F88" s="178" t="s">
        <v>434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P89+P101</f>
        <v>0</v>
      </c>
      <c r="Q88" s="183"/>
      <c r="R88" s="184">
        <f>R89+R101</f>
        <v>6.453265</v>
      </c>
      <c r="S88" s="183"/>
      <c r="T88" s="185">
        <f>T89+T101</f>
        <v>0</v>
      </c>
      <c r="AR88" s="186" t="s">
        <v>82</v>
      </c>
      <c r="AT88" s="187" t="s">
        <v>71</v>
      </c>
      <c r="AU88" s="187" t="s">
        <v>72</v>
      </c>
      <c r="AY88" s="186" t="s">
        <v>160</v>
      </c>
      <c r="BK88" s="188">
        <f>BK89+BK101</f>
        <v>0</v>
      </c>
    </row>
    <row r="89" spans="2:65" s="10" customFormat="1" ht="19.95" customHeight="1">
      <c r="B89" s="175"/>
      <c r="C89" s="176"/>
      <c r="D89" s="191" t="s">
        <v>71</v>
      </c>
      <c r="E89" s="192" t="s">
        <v>889</v>
      </c>
      <c r="F89" s="192" t="s">
        <v>890</v>
      </c>
      <c r="G89" s="176"/>
      <c r="H89" s="176"/>
      <c r="I89" s="179"/>
      <c r="J89" s="193">
        <f>BK89</f>
        <v>0</v>
      </c>
      <c r="K89" s="176"/>
      <c r="L89" s="181"/>
      <c r="M89" s="182"/>
      <c r="N89" s="183"/>
      <c r="O89" s="183"/>
      <c r="P89" s="184">
        <f>SUM(P90:P100)</f>
        <v>0</v>
      </c>
      <c r="Q89" s="183"/>
      <c r="R89" s="184">
        <f>SUM(R90:R100)</f>
        <v>6.358625</v>
      </c>
      <c r="S89" s="183"/>
      <c r="T89" s="185">
        <f>SUM(T90:T100)</f>
        <v>0</v>
      </c>
      <c r="AR89" s="186" t="s">
        <v>82</v>
      </c>
      <c r="AT89" s="187" t="s">
        <v>71</v>
      </c>
      <c r="AU89" s="187" t="s">
        <v>80</v>
      </c>
      <c r="AY89" s="186" t="s">
        <v>160</v>
      </c>
      <c r="BK89" s="188">
        <f>SUM(BK90:BK100)</f>
        <v>0</v>
      </c>
    </row>
    <row r="90" spans="2:65" s="1" customFormat="1" ht="16.5" customHeight="1">
      <c r="B90" s="40"/>
      <c r="C90" s="194" t="s">
        <v>170</v>
      </c>
      <c r="D90" s="194" t="s">
        <v>164</v>
      </c>
      <c r="E90" s="195" t="s">
        <v>959</v>
      </c>
      <c r="F90" s="196" t="s">
        <v>960</v>
      </c>
      <c r="G90" s="197" t="s">
        <v>256</v>
      </c>
      <c r="H90" s="198">
        <v>5915</v>
      </c>
      <c r="I90" s="199"/>
      <c r="J90" s="200">
        <f>ROUND(I90*H90,2)</f>
        <v>0</v>
      </c>
      <c r="K90" s="196" t="s">
        <v>168</v>
      </c>
      <c r="L90" s="60"/>
      <c r="M90" s="201" t="s">
        <v>21</v>
      </c>
      <c r="N90" s="202" t="s">
        <v>43</v>
      </c>
      <c r="O90" s="41"/>
      <c r="P90" s="203">
        <f>O90*H90</f>
        <v>0</v>
      </c>
      <c r="Q90" s="203">
        <v>7.4999999999999993E-5</v>
      </c>
      <c r="R90" s="203">
        <f>Q90*H90</f>
        <v>0.44362499999999994</v>
      </c>
      <c r="S90" s="203">
        <v>0</v>
      </c>
      <c r="T90" s="204">
        <f>S90*H90</f>
        <v>0</v>
      </c>
      <c r="AR90" s="23" t="s">
        <v>196</v>
      </c>
      <c r="AT90" s="23" t="s">
        <v>164</v>
      </c>
      <c r="AU90" s="23" t="s">
        <v>82</v>
      </c>
      <c r="AY90" s="23" t="s">
        <v>160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3" t="s">
        <v>80</v>
      </c>
      <c r="BK90" s="205">
        <f>ROUND(I90*H90,2)</f>
        <v>0</v>
      </c>
      <c r="BL90" s="23" t="s">
        <v>196</v>
      </c>
      <c r="BM90" s="23" t="s">
        <v>180</v>
      </c>
    </row>
    <row r="91" spans="2:65" s="1" customFormat="1" ht="24">
      <c r="B91" s="40"/>
      <c r="C91" s="62"/>
      <c r="D91" s="222" t="s">
        <v>171</v>
      </c>
      <c r="E91" s="62"/>
      <c r="F91" s="232" t="s">
        <v>961</v>
      </c>
      <c r="G91" s="62"/>
      <c r="H91" s="62"/>
      <c r="I91" s="162"/>
      <c r="J91" s="62"/>
      <c r="K91" s="62"/>
      <c r="L91" s="60"/>
      <c r="M91" s="208"/>
      <c r="N91" s="41"/>
      <c r="O91" s="41"/>
      <c r="P91" s="41"/>
      <c r="Q91" s="41"/>
      <c r="R91" s="41"/>
      <c r="S91" s="41"/>
      <c r="T91" s="77"/>
      <c r="AT91" s="23" t="s">
        <v>171</v>
      </c>
      <c r="AU91" s="23" t="s">
        <v>82</v>
      </c>
    </row>
    <row r="92" spans="2:65" s="1" customFormat="1" ht="16.5" customHeight="1">
      <c r="B92" s="40"/>
      <c r="C92" s="233" t="s">
        <v>169</v>
      </c>
      <c r="D92" s="233" t="s">
        <v>192</v>
      </c>
      <c r="E92" s="234" t="s">
        <v>894</v>
      </c>
      <c r="F92" s="235" t="s">
        <v>895</v>
      </c>
      <c r="G92" s="236" t="s">
        <v>256</v>
      </c>
      <c r="H92" s="237">
        <v>5915</v>
      </c>
      <c r="I92" s="238"/>
      <c r="J92" s="239">
        <f>ROUND(I92*H92,2)</f>
        <v>0</v>
      </c>
      <c r="K92" s="235" t="s">
        <v>21</v>
      </c>
      <c r="L92" s="240"/>
      <c r="M92" s="241" t="s">
        <v>21</v>
      </c>
      <c r="N92" s="242" t="s">
        <v>43</v>
      </c>
      <c r="O92" s="41"/>
      <c r="P92" s="203">
        <f>O92*H92</f>
        <v>0</v>
      </c>
      <c r="Q92" s="203">
        <v>1E-3</v>
      </c>
      <c r="R92" s="203">
        <f>Q92*H92</f>
        <v>5.915</v>
      </c>
      <c r="S92" s="203">
        <v>0</v>
      </c>
      <c r="T92" s="204">
        <f>S92*H92</f>
        <v>0</v>
      </c>
      <c r="AR92" s="23" t="s">
        <v>263</v>
      </c>
      <c r="AT92" s="23" t="s">
        <v>192</v>
      </c>
      <c r="AU92" s="23" t="s">
        <v>82</v>
      </c>
      <c r="AY92" s="23" t="s">
        <v>160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3" t="s">
        <v>80</v>
      </c>
      <c r="BK92" s="205">
        <f>ROUND(I92*H92,2)</f>
        <v>0</v>
      </c>
      <c r="BL92" s="23" t="s">
        <v>196</v>
      </c>
      <c r="BM92" s="23" t="s">
        <v>183</v>
      </c>
    </row>
    <row r="93" spans="2:65" s="13" customFormat="1">
      <c r="B93" s="243"/>
      <c r="C93" s="244"/>
      <c r="D93" s="206" t="s">
        <v>173</v>
      </c>
      <c r="E93" s="245" t="s">
        <v>21</v>
      </c>
      <c r="F93" s="246" t="s">
        <v>962</v>
      </c>
      <c r="G93" s="244"/>
      <c r="H93" s="247" t="s">
        <v>21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173</v>
      </c>
      <c r="AU93" s="253" t="s">
        <v>82</v>
      </c>
      <c r="AV93" s="13" t="s">
        <v>80</v>
      </c>
      <c r="AW93" s="13" t="s">
        <v>35</v>
      </c>
      <c r="AX93" s="13" t="s">
        <v>72</v>
      </c>
      <c r="AY93" s="253" t="s">
        <v>160</v>
      </c>
    </row>
    <row r="94" spans="2:65" s="11" customFormat="1">
      <c r="B94" s="209"/>
      <c r="C94" s="210"/>
      <c r="D94" s="206" t="s">
        <v>173</v>
      </c>
      <c r="E94" s="211" t="s">
        <v>21</v>
      </c>
      <c r="F94" s="212" t="s">
        <v>963</v>
      </c>
      <c r="G94" s="210"/>
      <c r="H94" s="213">
        <v>5382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173</v>
      </c>
      <c r="AU94" s="219" t="s">
        <v>82</v>
      </c>
      <c r="AV94" s="11" t="s">
        <v>82</v>
      </c>
      <c r="AW94" s="11" t="s">
        <v>35</v>
      </c>
      <c r="AX94" s="11" t="s">
        <v>72</v>
      </c>
      <c r="AY94" s="219" t="s">
        <v>160</v>
      </c>
    </row>
    <row r="95" spans="2:65" s="13" customFormat="1">
      <c r="B95" s="243"/>
      <c r="C95" s="244"/>
      <c r="D95" s="206" t="s">
        <v>173</v>
      </c>
      <c r="E95" s="245" t="s">
        <v>21</v>
      </c>
      <c r="F95" s="246" t="s">
        <v>964</v>
      </c>
      <c r="G95" s="244"/>
      <c r="H95" s="247" t="s">
        <v>21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173</v>
      </c>
      <c r="AU95" s="253" t="s">
        <v>82</v>
      </c>
      <c r="AV95" s="13" t="s">
        <v>80</v>
      </c>
      <c r="AW95" s="13" t="s">
        <v>35</v>
      </c>
      <c r="AX95" s="13" t="s">
        <v>72</v>
      </c>
      <c r="AY95" s="253" t="s">
        <v>160</v>
      </c>
    </row>
    <row r="96" spans="2:65" s="11" customFormat="1">
      <c r="B96" s="209"/>
      <c r="C96" s="210"/>
      <c r="D96" s="206" t="s">
        <v>173</v>
      </c>
      <c r="E96" s="211" t="s">
        <v>21</v>
      </c>
      <c r="F96" s="212" t="s">
        <v>965</v>
      </c>
      <c r="G96" s="210"/>
      <c r="H96" s="213">
        <v>434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173</v>
      </c>
      <c r="AU96" s="219" t="s">
        <v>82</v>
      </c>
      <c r="AV96" s="11" t="s">
        <v>82</v>
      </c>
      <c r="AW96" s="11" t="s">
        <v>35</v>
      </c>
      <c r="AX96" s="11" t="s">
        <v>72</v>
      </c>
      <c r="AY96" s="219" t="s">
        <v>160</v>
      </c>
    </row>
    <row r="97" spans="2:65" s="13" customFormat="1">
      <c r="B97" s="243"/>
      <c r="C97" s="244"/>
      <c r="D97" s="206" t="s">
        <v>173</v>
      </c>
      <c r="E97" s="245" t="s">
        <v>21</v>
      </c>
      <c r="F97" s="246" t="s">
        <v>966</v>
      </c>
      <c r="G97" s="244"/>
      <c r="H97" s="247" t="s">
        <v>21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173</v>
      </c>
      <c r="AU97" s="253" t="s">
        <v>82</v>
      </c>
      <c r="AV97" s="13" t="s">
        <v>80</v>
      </c>
      <c r="AW97" s="13" t="s">
        <v>35</v>
      </c>
      <c r="AX97" s="13" t="s">
        <v>72</v>
      </c>
      <c r="AY97" s="253" t="s">
        <v>160</v>
      </c>
    </row>
    <row r="98" spans="2:65" s="11" customFormat="1">
      <c r="B98" s="209"/>
      <c r="C98" s="210"/>
      <c r="D98" s="206" t="s">
        <v>173</v>
      </c>
      <c r="E98" s="211" t="s">
        <v>21</v>
      </c>
      <c r="F98" s="212" t="s">
        <v>967</v>
      </c>
      <c r="G98" s="210"/>
      <c r="H98" s="213">
        <v>99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173</v>
      </c>
      <c r="AU98" s="219" t="s">
        <v>82</v>
      </c>
      <c r="AV98" s="11" t="s">
        <v>82</v>
      </c>
      <c r="AW98" s="11" t="s">
        <v>35</v>
      </c>
      <c r="AX98" s="11" t="s">
        <v>72</v>
      </c>
      <c r="AY98" s="219" t="s">
        <v>160</v>
      </c>
    </row>
    <row r="99" spans="2:65" s="12" customFormat="1">
      <c r="B99" s="220"/>
      <c r="C99" s="221"/>
      <c r="D99" s="222" t="s">
        <v>173</v>
      </c>
      <c r="E99" s="223" t="s">
        <v>21</v>
      </c>
      <c r="F99" s="224" t="s">
        <v>175</v>
      </c>
      <c r="G99" s="221"/>
      <c r="H99" s="225">
        <v>5915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173</v>
      </c>
      <c r="AU99" s="231" t="s">
        <v>82</v>
      </c>
      <c r="AV99" s="12" t="s">
        <v>169</v>
      </c>
      <c r="AW99" s="12" t="s">
        <v>35</v>
      </c>
      <c r="AX99" s="12" t="s">
        <v>80</v>
      </c>
      <c r="AY99" s="231" t="s">
        <v>160</v>
      </c>
    </row>
    <row r="100" spans="2:65" s="1" customFormat="1" ht="16.5" customHeight="1">
      <c r="B100" s="40"/>
      <c r="C100" s="194" t="s">
        <v>186</v>
      </c>
      <c r="D100" s="194" t="s">
        <v>164</v>
      </c>
      <c r="E100" s="195" t="s">
        <v>897</v>
      </c>
      <c r="F100" s="196" t="s">
        <v>898</v>
      </c>
      <c r="G100" s="197" t="s">
        <v>228</v>
      </c>
      <c r="H100" s="198">
        <v>89.263000000000005</v>
      </c>
      <c r="I100" s="199"/>
      <c r="J100" s="200">
        <f>ROUND(I100*H100,2)</f>
        <v>0</v>
      </c>
      <c r="K100" s="196" t="s">
        <v>168</v>
      </c>
      <c r="L100" s="60"/>
      <c r="M100" s="201" t="s">
        <v>21</v>
      </c>
      <c r="N100" s="202" t="s">
        <v>43</v>
      </c>
      <c r="O100" s="41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3" t="s">
        <v>196</v>
      </c>
      <c r="AT100" s="23" t="s">
        <v>164</v>
      </c>
      <c r="AU100" s="23" t="s">
        <v>82</v>
      </c>
      <c r="AY100" s="23" t="s">
        <v>160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3" t="s">
        <v>80</v>
      </c>
      <c r="BK100" s="205">
        <f>ROUND(I100*H100,2)</f>
        <v>0</v>
      </c>
      <c r="BL100" s="23" t="s">
        <v>196</v>
      </c>
      <c r="BM100" s="23" t="s">
        <v>201</v>
      </c>
    </row>
    <row r="101" spans="2:65" s="10" customFormat="1" ht="29.85" customHeight="1">
      <c r="B101" s="175"/>
      <c r="C101" s="176"/>
      <c r="D101" s="191" t="s">
        <v>71</v>
      </c>
      <c r="E101" s="192" t="s">
        <v>664</v>
      </c>
      <c r="F101" s="192" t="s">
        <v>665</v>
      </c>
      <c r="G101" s="176"/>
      <c r="H101" s="176"/>
      <c r="I101" s="179"/>
      <c r="J101" s="193">
        <f>BK101</f>
        <v>0</v>
      </c>
      <c r="K101" s="176"/>
      <c r="L101" s="181"/>
      <c r="M101" s="182"/>
      <c r="N101" s="183"/>
      <c r="O101" s="183"/>
      <c r="P101" s="184">
        <f>SUM(P102:P108)</f>
        <v>0</v>
      </c>
      <c r="Q101" s="183"/>
      <c r="R101" s="184">
        <f>SUM(R102:R108)</f>
        <v>9.4640000000000002E-2</v>
      </c>
      <c r="S101" s="183"/>
      <c r="T101" s="185">
        <f>SUM(T102:T108)</f>
        <v>0</v>
      </c>
      <c r="AR101" s="186" t="s">
        <v>82</v>
      </c>
      <c r="AT101" s="187" t="s">
        <v>71</v>
      </c>
      <c r="AU101" s="187" t="s">
        <v>80</v>
      </c>
      <c r="AY101" s="186" t="s">
        <v>160</v>
      </c>
      <c r="BK101" s="188">
        <f>SUM(BK102:BK108)</f>
        <v>0</v>
      </c>
    </row>
    <row r="102" spans="2:65" s="1" customFormat="1" ht="25.5" customHeight="1">
      <c r="B102" s="40"/>
      <c r="C102" s="194" t="s">
        <v>180</v>
      </c>
      <c r="D102" s="194" t="s">
        <v>164</v>
      </c>
      <c r="E102" s="195" t="s">
        <v>968</v>
      </c>
      <c r="F102" s="196" t="s">
        <v>969</v>
      </c>
      <c r="G102" s="197" t="s">
        <v>248</v>
      </c>
      <c r="H102" s="198">
        <v>189.28</v>
      </c>
      <c r="I102" s="199"/>
      <c r="J102" s="200">
        <f>ROUND(I102*H102,2)</f>
        <v>0</v>
      </c>
      <c r="K102" s="196" t="s">
        <v>168</v>
      </c>
      <c r="L102" s="60"/>
      <c r="M102" s="201" t="s">
        <v>21</v>
      </c>
      <c r="N102" s="202" t="s">
        <v>43</v>
      </c>
      <c r="O102" s="41"/>
      <c r="P102" s="203">
        <f>O102*H102</f>
        <v>0</v>
      </c>
      <c r="Q102" s="203">
        <v>1.3999999999999999E-4</v>
      </c>
      <c r="R102" s="203">
        <f>Q102*H102</f>
        <v>2.6499199999999997E-2</v>
      </c>
      <c r="S102" s="203">
        <v>0</v>
      </c>
      <c r="T102" s="204">
        <f>S102*H102</f>
        <v>0</v>
      </c>
      <c r="AR102" s="23" t="s">
        <v>196</v>
      </c>
      <c r="AT102" s="23" t="s">
        <v>164</v>
      </c>
      <c r="AU102" s="23" t="s">
        <v>82</v>
      </c>
      <c r="AY102" s="23" t="s">
        <v>160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3" t="s">
        <v>80</v>
      </c>
      <c r="BK102" s="205">
        <f>ROUND(I102*H102,2)</f>
        <v>0</v>
      </c>
      <c r="BL102" s="23" t="s">
        <v>196</v>
      </c>
      <c r="BM102" s="23" t="s">
        <v>970</v>
      </c>
    </row>
    <row r="103" spans="2:65" s="11" customFormat="1">
      <c r="B103" s="209"/>
      <c r="C103" s="210"/>
      <c r="D103" s="222" t="s">
        <v>173</v>
      </c>
      <c r="E103" s="254" t="s">
        <v>21</v>
      </c>
      <c r="F103" s="255" t="s">
        <v>971</v>
      </c>
      <c r="G103" s="210"/>
      <c r="H103" s="256">
        <v>189.28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173</v>
      </c>
      <c r="AU103" s="219" t="s">
        <v>82</v>
      </c>
      <c r="AV103" s="11" t="s">
        <v>82</v>
      </c>
      <c r="AW103" s="11" t="s">
        <v>35</v>
      </c>
      <c r="AX103" s="11" t="s">
        <v>72</v>
      </c>
      <c r="AY103" s="219" t="s">
        <v>160</v>
      </c>
    </row>
    <row r="104" spans="2:65" s="1" customFormat="1" ht="16.5" customHeight="1">
      <c r="B104" s="40"/>
      <c r="C104" s="194" t="s">
        <v>198</v>
      </c>
      <c r="D104" s="194" t="s">
        <v>164</v>
      </c>
      <c r="E104" s="195" t="s">
        <v>972</v>
      </c>
      <c r="F104" s="196" t="s">
        <v>973</v>
      </c>
      <c r="G104" s="197" t="s">
        <v>248</v>
      </c>
      <c r="H104" s="198">
        <v>189.28</v>
      </c>
      <c r="I104" s="199"/>
      <c r="J104" s="200">
        <f>ROUND(I104*H104,2)</f>
        <v>0</v>
      </c>
      <c r="K104" s="196" t="s">
        <v>168</v>
      </c>
      <c r="L104" s="60"/>
      <c r="M104" s="201" t="s">
        <v>21</v>
      </c>
      <c r="N104" s="202" t="s">
        <v>43</v>
      </c>
      <c r="O104" s="41"/>
      <c r="P104" s="203">
        <f>O104*H104</f>
        <v>0</v>
      </c>
      <c r="Q104" s="203">
        <v>1.2E-4</v>
      </c>
      <c r="R104" s="203">
        <f>Q104*H104</f>
        <v>2.27136E-2</v>
      </c>
      <c r="S104" s="203">
        <v>0</v>
      </c>
      <c r="T104" s="204">
        <f>S104*H104</f>
        <v>0</v>
      </c>
      <c r="AR104" s="23" t="s">
        <v>196</v>
      </c>
      <c r="AT104" s="23" t="s">
        <v>164</v>
      </c>
      <c r="AU104" s="23" t="s">
        <v>82</v>
      </c>
      <c r="AY104" s="23" t="s">
        <v>160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3" t="s">
        <v>80</v>
      </c>
      <c r="BK104" s="205">
        <f>ROUND(I104*H104,2)</f>
        <v>0</v>
      </c>
      <c r="BL104" s="23" t="s">
        <v>196</v>
      </c>
      <c r="BM104" s="23" t="s">
        <v>974</v>
      </c>
    </row>
    <row r="105" spans="2:65" s="11" customFormat="1">
      <c r="B105" s="209"/>
      <c r="C105" s="210"/>
      <c r="D105" s="222" t="s">
        <v>173</v>
      </c>
      <c r="E105" s="254" t="s">
        <v>21</v>
      </c>
      <c r="F105" s="255" t="s">
        <v>971</v>
      </c>
      <c r="G105" s="210"/>
      <c r="H105" s="256">
        <v>189.28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173</v>
      </c>
      <c r="AU105" s="219" t="s">
        <v>82</v>
      </c>
      <c r="AV105" s="11" t="s">
        <v>82</v>
      </c>
      <c r="AW105" s="11" t="s">
        <v>35</v>
      </c>
      <c r="AX105" s="11" t="s">
        <v>72</v>
      </c>
      <c r="AY105" s="219" t="s">
        <v>160</v>
      </c>
    </row>
    <row r="106" spans="2:65" s="1" customFormat="1" ht="25.5" customHeight="1">
      <c r="B106" s="40"/>
      <c r="C106" s="194" t="s">
        <v>183</v>
      </c>
      <c r="D106" s="194" t="s">
        <v>164</v>
      </c>
      <c r="E106" s="195" t="s">
        <v>975</v>
      </c>
      <c r="F106" s="196" t="s">
        <v>976</v>
      </c>
      <c r="G106" s="197" t="s">
        <v>248</v>
      </c>
      <c r="H106" s="198">
        <v>378.56</v>
      </c>
      <c r="I106" s="199"/>
      <c r="J106" s="200">
        <f>ROUND(I106*H106,2)</f>
        <v>0</v>
      </c>
      <c r="K106" s="196" t="s">
        <v>168</v>
      </c>
      <c r="L106" s="60"/>
      <c r="M106" s="201" t="s">
        <v>21</v>
      </c>
      <c r="N106" s="202" t="s">
        <v>43</v>
      </c>
      <c r="O106" s="41"/>
      <c r="P106" s="203">
        <f>O106*H106</f>
        <v>0</v>
      </c>
      <c r="Q106" s="203">
        <v>1.2E-4</v>
      </c>
      <c r="R106" s="203">
        <f>Q106*H106</f>
        <v>4.5427200000000001E-2</v>
      </c>
      <c r="S106" s="203">
        <v>0</v>
      </c>
      <c r="T106" s="204">
        <f>S106*H106</f>
        <v>0</v>
      </c>
      <c r="AR106" s="23" t="s">
        <v>196</v>
      </c>
      <c r="AT106" s="23" t="s">
        <v>164</v>
      </c>
      <c r="AU106" s="23" t="s">
        <v>82</v>
      </c>
      <c r="AY106" s="23" t="s">
        <v>160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3" t="s">
        <v>80</v>
      </c>
      <c r="BK106" s="205">
        <f>ROUND(I106*H106,2)</f>
        <v>0</v>
      </c>
      <c r="BL106" s="23" t="s">
        <v>196</v>
      </c>
      <c r="BM106" s="23" t="s">
        <v>977</v>
      </c>
    </row>
    <row r="107" spans="2:65" s="1" customFormat="1" ht="24">
      <c r="B107" s="40"/>
      <c r="C107" s="62"/>
      <c r="D107" s="206" t="s">
        <v>171</v>
      </c>
      <c r="E107" s="62"/>
      <c r="F107" s="207" t="s">
        <v>978</v>
      </c>
      <c r="G107" s="62"/>
      <c r="H107" s="62"/>
      <c r="I107" s="162"/>
      <c r="J107" s="62"/>
      <c r="K107" s="62"/>
      <c r="L107" s="60"/>
      <c r="M107" s="208"/>
      <c r="N107" s="41"/>
      <c r="O107" s="41"/>
      <c r="P107" s="41"/>
      <c r="Q107" s="41"/>
      <c r="R107" s="41"/>
      <c r="S107" s="41"/>
      <c r="T107" s="77"/>
      <c r="AT107" s="23" t="s">
        <v>171</v>
      </c>
      <c r="AU107" s="23" t="s">
        <v>82</v>
      </c>
    </row>
    <row r="108" spans="2:65" s="11" customFormat="1">
      <c r="B108" s="209"/>
      <c r="C108" s="210"/>
      <c r="D108" s="206" t="s">
        <v>173</v>
      </c>
      <c r="E108" s="210"/>
      <c r="F108" s="212" t="s">
        <v>979</v>
      </c>
      <c r="G108" s="210"/>
      <c r="H108" s="213">
        <v>378.56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173</v>
      </c>
      <c r="AU108" s="219" t="s">
        <v>82</v>
      </c>
      <c r="AV108" s="11" t="s">
        <v>82</v>
      </c>
      <c r="AW108" s="11" t="s">
        <v>6</v>
      </c>
      <c r="AX108" s="11" t="s">
        <v>80</v>
      </c>
      <c r="AY108" s="219" t="s">
        <v>160</v>
      </c>
    </row>
    <row r="109" spans="2:65" s="10" customFormat="1" ht="37.35" customHeight="1">
      <c r="B109" s="175"/>
      <c r="C109" s="176"/>
      <c r="D109" s="191" t="s">
        <v>71</v>
      </c>
      <c r="E109" s="260" t="s">
        <v>980</v>
      </c>
      <c r="F109" s="260" t="s">
        <v>981</v>
      </c>
      <c r="G109" s="176"/>
      <c r="H109" s="176"/>
      <c r="I109" s="179"/>
      <c r="J109" s="261">
        <f>BK109</f>
        <v>0</v>
      </c>
      <c r="K109" s="176"/>
      <c r="L109" s="181"/>
      <c r="M109" s="182"/>
      <c r="N109" s="183"/>
      <c r="O109" s="183"/>
      <c r="P109" s="184">
        <f>P110</f>
        <v>0</v>
      </c>
      <c r="Q109" s="183"/>
      <c r="R109" s="184">
        <f>R110</f>
        <v>0</v>
      </c>
      <c r="S109" s="183"/>
      <c r="T109" s="185">
        <f>T110</f>
        <v>0</v>
      </c>
      <c r="AR109" s="186" t="s">
        <v>169</v>
      </c>
      <c r="AT109" s="187" t="s">
        <v>71</v>
      </c>
      <c r="AU109" s="187" t="s">
        <v>72</v>
      </c>
      <c r="AY109" s="186" t="s">
        <v>160</v>
      </c>
      <c r="BK109" s="188">
        <f>BK110</f>
        <v>0</v>
      </c>
    </row>
    <row r="110" spans="2:65" s="1" customFormat="1" ht="16.5" customHeight="1">
      <c r="B110" s="40"/>
      <c r="C110" s="194" t="s">
        <v>210</v>
      </c>
      <c r="D110" s="194" t="s">
        <v>164</v>
      </c>
      <c r="E110" s="195" t="s">
        <v>695</v>
      </c>
      <c r="F110" s="196" t="s">
        <v>696</v>
      </c>
      <c r="G110" s="197" t="s">
        <v>697</v>
      </c>
      <c r="H110" s="262"/>
      <c r="I110" s="199"/>
      <c r="J110" s="200">
        <f>ROUND(I110*H110,2)</f>
        <v>0</v>
      </c>
      <c r="K110" s="196" t="s">
        <v>168</v>
      </c>
      <c r="L110" s="60"/>
      <c r="M110" s="201" t="s">
        <v>21</v>
      </c>
      <c r="N110" s="263" t="s">
        <v>43</v>
      </c>
      <c r="O110" s="264"/>
      <c r="P110" s="265">
        <f>O110*H110</f>
        <v>0</v>
      </c>
      <c r="Q110" s="265">
        <v>0</v>
      </c>
      <c r="R110" s="265">
        <f>Q110*H110</f>
        <v>0</v>
      </c>
      <c r="S110" s="265">
        <v>0</v>
      </c>
      <c r="T110" s="266">
        <f>S110*H110</f>
        <v>0</v>
      </c>
      <c r="AR110" s="23" t="s">
        <v>698</v>
      </c>
      <c r="AT110" s="23" t="s">
        <v>164</v>
      </c>
      <c r="AU110" s="23" t="s">
        <v>80</v>
      </c>
      <c r="AY110" s="23" t="s">
        <v>160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3" t="s">
        <v>80</v>
      </c>
      <c r="BK110" s="205">
        <f>ROUND(I110*H110,2)</f>
        <v>0</v>
      </c>
      <c r="BL110" s="23" t="s">
        <v>698</v>
      </c>
      <c r="BM110" s="23" t="s">
        <v>982</v>
      </c>
    </row>
    <row r="111" spans="2:65" s="1" customFormat="1" ht="6.9" customHeight="1">
      <c r="B111" s="55"/>
      <c r="C111" s="56"/>
      <c r="D111" s="56"/>
      <c r="E111" s="56"/>
      <c r="F111" s="56"/>
      <c r="G111" s="56"/>
      <c r="H111" s="56"/>
      <c r="I111" s="138"/>
      <c r="J111" s="56"/>
      <c r="K111" s="56"/>
      <c r="L111" s="60"/>
    </row>
  </sheetData>
  <sheetProtection password="CC35" sheet="1" objects="1" scenarios="1" formatCells="0" formatColumns="0" formatRows="0" sort="0" autoFilter="0"/>
  <autoFilter ref="C81:K110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91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983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ROUND(J90,2)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ROUND(SUM(BE90:BE328), 2)</f>
        <v>0</v>
      </c>
      <c r="G30" s="41"/>
      <c r="H30" s="41"/>
      <c r="I30" s="130">
        <v>0.21</v>
      </c>
      <c r="J30" s="129">
        <f>ROUND(ROUND((SUM(BE90:BE328)),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ROUND(SUM(BF90:BF328), 2)</f>
        <v>0</v>
      </c>
      <c r="G31" s="41"/>
      <c r="H31" s="41"/>
      <c r="I31" s="130">
        <v>0.15</v>
      </c>
      <c r="J31" s="129">
        <f>ROUND(ROUND((SUM(BF90:BF328)),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ROUND(SUM(BG90:BG328),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ROUND(SUM(BH90:BH328),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ROUND(SUM(BI90:BI328),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>PS 02 - Rozvodna páry ŽOS - úpravy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J90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J91</f>
        <v>0</v>
      </c>
      <c r="K57" s="154"/>
    </row>
    <row r="58" spans="2:47" s="8" customFormat="1" ht="19.95" customHeight="1">
      <c r="B58" s="155"/>
      <c r="C58" s="156"/>
      <c r="D58" s="157" t="s">
        <v>130</v>
      </c>
      <c r="E58" s="158"/>
      <c r="F58" s="158"/>
      <c r="G58" s="158"/>
      <c r="H58" s="158"/>
      <c r="I58" s="159"/>
      <c r="J58" s="160">
        <f>J92</f>
        <v>0</v>
      </c>
      <c r="K58" s="161"/>
    </row>
    <row r="59" spans="2:47" s="8" customFormat="1" ht="14.85" customHeight="1">
      <c r="B59" s="155"/>
      <c r="C59" s="156"/>
      <c r="D59" s="157" t="s">
        <v>131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8" customFormat="1" ht="14.85" customHeight="1">
      <c r="B60" s="155"/>
      <c r="C60" s="156"/>
      <c r="D60" s="157" t="s">
        <v>984</v>
      </c>
      <c r="E60" s="158"/>
      <c r="F60" s="158"/>
      <c r="G60" s="158"/>
      <c r="H60" s="158"/>
      <c r="I60" s="159"/>
      <c r="J60" s="160">
        <f>J110</f>
        <v>0</v>
      </c>
      <c r="K60" s="161"/>
    </row>
    <row r="61" spans="2:47" s="8" customFormat="1" ht="19.95" customHeight="1">
      <c r="B61" s="155"/>
      <c r="C61" s="156"/>
      <c r="D61" s="157" t="s">
        <v>985</v>
      </c>
      <c r="E61" s="158"/>
      <c r="F61" s="158"/>
      <c r="G61" s="158"/>
      <c r="H61" s="158"/>
      <c r="I61" s="159"/>
      <c r="J61" s="160">
        <f>J115</f>
        <v>0</v>
      </c>
      <c r="K61" s="161"/>
    </row>
    <row r="62" spans="2:47" s="8" customFormat="1" ht="19.95" customHeight="1">
      <c r="B62" s="155"/>
      <c r="C62" s="156"/>
      <c r="D62" s="157" t="s">
        <v>986</v>
      </c>
      <c r="E62" s="158"/>
      <c r="F62" s="158"/>
      <c r="G62" s="158"/>
      <c r="H62" s="158"/>
      <c r="I62" s="159"/>
      <c r="J62" s="160">
        <f>J117</f>
        <v>0</v>
      </c>
      <c r="K62" s="161"/>
    </row>
    <row r="63" spans="2:47" s="7" customFormat="1" ht="24.9" customHeight="1">
      <c r="B63" s="148"/>
      <c r="C63" s="149"/>
      <c r="D63" s="150" t="s">
        <v>135</v>
      </c>
      <c r="E63" s="151"/>
      <c r="F63" s="151"/>
      <c r="G63" s="151"/>
      <c r="H63" s="151"/>
      <c r="I63" s="152"/>
      <c r="J63" s="153">
        <f>J125</f>
        <v>0</v>
      </c>
      <c r="K63" s="154"/>
    </row>
    <row r="64" spans="2:47" s="8" customFormat="1" ht="19.95" customHeight="1">
      <c r="B64" s="155"/>
      <c r="C64" s="156"/>
      <c r="D64" s="157" t="s">
        <v>140</v>
      </c>
      <c r="E64" s="158"/>
      <c r="F64" s="158"/>
      <c r="G64" s="158"/>
      <c r="H64" s="158"/>
      <c r="I64" s="159"/>
      <c r="J64" s="160">
        <f>J126</f>
        <v>0</v>
      </c>
      <c r="K64" s="161"/>
    </row>
    <row r="65" spans="2:12" s="8" customFormat="1" ht="19.95" customHeight="1">
      <c r="B65" s="155"/>
      <c r="C65" s="156"/>
      <c r="D65" s="157" t="s">
        <v>987</v>
      </c>
      <c r="E65" s="158"/>
      <c r="F65" s="158"/>
      <c r="G65" s="158"/>
      <c r="H65" s="158"/>
      <c r="I65" s="159"/>
      <c r="J65" s="160">
        <f>J173</f>
        <v>0</v>
      </c>
      <c r="K65" s="161"/>
    </row>
    <row r="66" spans="2:12" s="8" customFormat="1" ht="19.95" customHeight="1">
      <c r="B66" s="155"/>
      <c r="C66" s="156"/>
      <c r="D66" s="157" t="s">
        <v>705</v>
      </c>
      <c r="E66" s="158"/>
      <c r="F66" s="158"/>
      <c r="G66" s="158"/>
      <c r="H66" s="158"/>
      <c r="I66" s="159"/>
      <c r="J66" s="160">
        <f>J205</f>
        <v>0</v>
      </c>
      <c r="K66" s="161"/>
    </row>
    <row r="67" spans="2:12" s="8" customFormat="1" ht="19.95" customHeight="1">
      <c r="B67" s="155"/>
      <c r="C67" s="156"/>
      <c r="D67" s="157" t="s">
        <v>988</v>
      </c>
      <c r="E67" s="158"/>
      <c r="F67" s="158"/>
      <c r="G67" s="158"/>
      <c r="H67" s="158"/>
      <c r="I67" s="159"/>
      <c r="J67" s="160">
        <f>J237</f>
        <v>0</v>
      </c>
      <c r="K67" s="161"/>
    </row>
    <row r="68" spans="2:12" s="8" customFormat="1" ht="19.95" customHeight="1">
      <c r="B68" s="155"/>
      <c r="C68" s="156"/>
      <c r="D68" s="157" t="s">
        <v>141</v>
      </c>
      <c r="E68" s="158"/>
      <c r="F68" s="158"/>
      <c r="G68" s="158"/>
      <c r="H68" s="158"/>
      <c r="I68" s="159"/>
      <c r="J68" s="160">
        <f>J310</f>
        <v>0</v>
      </c>
      <c r="K68" s="161"/>
    </row>
    <row r="69" spans="2:12" s="8" customFormat="1" ht="19.95" customHeight="1">
      <c r="B69" s="155"/>
      <c r="C69" s="156"/>
      <c r="D69" s="157" t="s">
        <v>142</v>
      </c>
      <c r="E69" s="158"/>
      <c r="F69" s="158"/>
      <c r="G69" s="158"/>
      <c r="H69" s="158"/>
      <c r="I69" s="159"/>
      <c r="J69" s="160">
        <f>J321</f>
        <v>0</v>
      </c>
      <c r="K69" s="161"/>
    </row>
    <row r="70" spans="2:12" s="7" customFormat="1" ht="24.9" customHeight="1">
      <c r="B70" s="148"/>
      <c r="C70" s="149"/>
      <c r="D70" s="150" t="s">
        <v>143</v>
      </c>
      <c r="E70" s="151"/>
      <c r="F70" s="151"/>
      <c r="G70" s="151"/>
      <c r="H70" s="151"/>
      <c r="I70" s="152"/>
      <c r="J70" s="153">
        <f>J327</f>
        <v>0</v>
      </c>
      <c r="K70" s="154"/>
    </row>
    <row r="71" spans="2:12" s="1" customFormat="1" ht="21.75" customHeight="1">
      <c r="B71" s="40"/>
      <c r="C71" s="41"/>
      <c r="D71" s="41"/>
      <c r="E71" s="41"/>
      <c r="F71" s="41"/>
      <c r="G71" s="41"/>
      <c r="H71" s="41"/>
      <c r="I71" s="117"/>
      <c r="J71" s="41"/>
      <c r="K71" s="44"/>
    </row>
    <row r="72" spans="2:12" s="1" customFormat="1" ht="6.9" customHeight="1">
      <c r="B72" s="55"/>
      <c r="C72" s="56"/>
      <c r="D72" s="56"/>
      <c r="E72" s="56"/>
      <c r="F72" s="56"/>
      <c r="G72" s="56"/>
      <c r="H72" s="56"/>
      <c r="I72" s="138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41"/>
      <c r="J76" s="59"/>
      <c r="K76" s="59"/>
      <c r="L76" s="60"/>
    </row>
    <row r="77" spans="2:12" s="1" customFormat="1" ht="36.9" customHeight="1">
      <c r="B77" s="40"/>
      <c r="C77" s="61" t="s">
        <v>144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6.9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4.4" customHeight="1">
      <c r="B79" s="40"/>
      <c r="C79" s="64" t="s">
        <v>18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6.5" customHeight="1">
      <c r="B80" s="40"/>
      <c r="C80" s="62"/>
      <c r="D80" s="62"/>
      <c r="E80" s="384" t="str">
        <f>E7</f>
        <v>Nymburk - přestavba parovodu</v>
      </c>
      <c r="F80" s="385"/>
      <c r="G80" s="385"/>
      <c r="H80" s="385"/>
      <c r="I80" s="162"/>
      <c r="J80" s="62"/>
      <c r="K80" s="62"/>
      <c r="L80" s="60"/>
    </row>
    <row r="81" spans="2:65" s="1" customFormat="1" ht="14.4" customHeight="1">
      <c r="B81" s="40"/>
      <c r="C81" s="64" t="s">
        <v>110</v>
      </c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7.25" customHeight="1">
      <c r="B82" s="40"/>
      <c r="C82" s="62"/>
      <c r="D82" s="62"/>
      <c r="E82" s="351" t="str">
        <f>E9</f>
        <v>PS 02 - Rozvodna páry ŽOS - úpravy</v>
      </c>
      <c r="F82" s="386"/>
      <c r="G82" s="386"/>
      <c r="H82" s="386"/>
      <c r="I82" s="162"/>
      <c r="J82" s="62"/>
      <c r="K82" s="62"/>
      <c r="L82" s="60"/>
    </row>
    <row r="83" spans="2:65" s="1" customFormat="1" ht="6.9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 ht="18" customHeight="1">
      <c r="B84" s="40"/>
      <c r="C84" s="64" t="s">
        <v>23</v>
      </c>
      <c r="D84" s="62"/>
      <c r="E84" s="62"/>
      <c r="F84" s="163" t="str">
        <f>F12</f>
        <v>Nymburg</v>
      </c>
      <c r="G84" s="62"/>
      <c r="H84" s="62"/>
      <c r="I84" s="164" t="s">
        <v>25</v>
      </c>
      <c r="J84" s="72" t="str">
        <f>IF(J12="","",J12)</f>
        <v>15.5.2017</v>
      </c>
      <c r="K84" s="62"/>
      <c r="L84" s="60"/>
    </row>
    <row r="85" spans="2:65" s="1" customFormat="1" ht="6.9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65" s="1" customFormat="1" ht="13.2">
      <c r="B86" s="40"/>
      <c r="C86" s="64" t="s">
        <v>27</v>
      </c>
      <c r="D86" s="62"/>
      <c r="E86" s="62"/>
      <c r="F86" s="163" t="str">
        <f>E15</f>
        <v xml:space="preserve"> </v>
      </c>
      <c r="G86" s="62"/>
      <c r="H86" s="62"/>
      <c r="I86" s="164" t="s">
        <v>33</v>
      </c>
      <c r="J86" s="163" t="str">
        <f>E21</f>
        <v>JOBI ENERGO s.r.o.</v>
      </c>
      <c r="K86" s="62"/>
      <c r="L86" s="60"/>
    </row>
    <row r="87" spans="2:65" s="1" customFormat="1" ht="14.4" customHeight="1">
      <c r="B87" s="40"/>
      <c r="C87" s="64" t="s">
        <v>31</v>
      </c>
      <c r="D87" s="62"/>
      <c r="E87" s="62"/>
      <c r="F87" s="163" t="str">
        <f>IF(E18="","",E18)</f>
        <v/>
      </c>
      <c r="G87" s="62"/>
      <c r="H87" s="62"/>
      <c r="I87" s="162"/>
      <c r="J87" s="62"/>
      <c r="K87" s="62"/>
      <c r="L87" s="60"/>
    </row>
    <row r="88" spans="2:65" s="1" customFormat="1" ht="10.3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65" s="9" customFormat="1" ht="29.25" customHeight="1">
      <c r="B89" s="165"/>
      <c r="C89" s="166" t="s">
        <v>145</v>
      </c>
      <c r="D89" s="167" t="s">
        <v>57</v>
      </c>
      <c r="E89" s="167" t="s">
        <v>53</v>
      </c>
      <c r="F89" s="167" t="s">
        <v>146</v>
      </c>
      <c r="G89" s="167" t="s">
        <v>147</v>
      </c>
      <c r="H89" s="167" t="s">
        <v>148</v>
      </c>
      <c r="I89" s="168" t="s">
        <v>149</v>
      </c>
      <c r="J89" s="167" t="s">
        <v>115</v>
      </c>
      <c r="K89" s="169" t="s">
        <v>150</v>
      </c>
      <c r="L89" s="170"/>
      <c r="M89" s="80" t="s">
        <v>151</v>
      </c>
      <c r="N89" s="81" t="s">
        <v>42</v>
      </c>
      <c r="O89" s="81" t="s">
        <v>152</v>
      </c>
      <c r="P89" s="81" t="s">
        <v>153</v>
      </c>
      <c r="Q89" s="81" t="s">
        <v>154</v>
      </c>
      <c r="R89" s="81" t="s">
        <v>155</v>
      </c>
      <c r="S89" s="81" t="s">
        <v>156</v>
      </c>
      <c r="T89" s="82" t="s">
        <v>157</v>
      </c>
    </row>
    <row r="90" spans="2:65" s="1" customFormat="1" ht="29.25" customHeight="1">
      <c r="B90" s="40"/>
      <c r="C90" s="86" t="s">
        <v>116</v>
      </c>
      <c r="D90" s="62"/>
      <c r="E90" s="62"/>
      <c r="F90" s="62"/>
      <c r="G90" s="62"/>
      <c r="H90" s="62"/>
      <c r="I90" s="162"/>
      <c r="J90" s="171">
        <f>BK90</f>
        <v>0</v>
      </c>
      <c r="K90" s="62"/>
      <c r="L90" s="60"/>
      <c r="M90" s="83"/>
      <c r="N90" s="84"/>
      <c r="O90" s="84"/>
      <c r="P90" s="172">
        <f>P91+P125+P327</f>
        <v>0</v>
      </c>
      <c r="Q90" s="84"/>
      <c r="R90" s="172">
        <f>R91+R125+R327</f>
        <v>12.19639910785</v>
      </c>
      <c r="S90" s="84"/>
      <c r="T90" s="173">
        <f>T91+T125+T327</f>
        <v>11.058350000000001</v>
      </c>
      <c r="AT90" s="23" t="s">
        <v>71</v>
      </c>
      <c r="AU90" s="23" t="s">
        <v>117</v>
      </c>
      <c r="BK90" s="174">
        <f>BK91+BK125+BK327</f>
        <v>0</v>
      </c>
    </row>
    <row r="91" spans="2:65" s="10" customFormat="1" ht="37.35" customHeight="1">
      <c r="B91" s="175"/>
      <c r="C91" s="176"/>
      <c r="D91" s="177" t="s">
        <v>71</v>
      </c>
      <c r="E91" s="178" t="s">
        <v>158</v>
      </c>
      <c r="F91" s="178" t="s">
        <v>159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P92+P115+P117</f>
        <v>0</v>
      </c>
      <c r="Q91" s="183"/>
      <c r="R91" s="184">
        <f>R92+R115+R117</f>
        <v>0.58882000000000001</v>
      </c>
      <c r="S91" s="183"/>
      <c r="T91" s="185">
        <f>T92+T115+T117</f>
        <v>0</v>
      </c>
      <c r="AR91" s="186" t="s">
        <v>80</v>
      </c>
      <c r="AT91" s="187" t="s">
        <v>71</v>
      </c>
      <c r="AU91" s="187" t="s">
        <v>72</v>
      </c>
      <c r="AY91" s="186" t="s">
        <v>160</v>
      </c>
      <c r="BK91" s="188">
        <f>BK92+BK115+BK117</f>
        <v>0</v>
      </c>
    </row>
    <row r="92" spans="2:65" s="10" customFormat="1" ht="19.95" customHeight="1">
      <c r="B92" s="175"/>
      <c r="C92" s="176"/>
      <c r="D92" s="177" t="s">
        <v>71</v>
      </c>
      <c r="E92" s="189" t="s">
        <v>210</v>
      </c>
      <c r="F92" s="189" t="s">
        <v>322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P93+P110</f>
        <v>0</v>
      </c>
      <c r="Q92" s="183"/>
      <c r="R92" s="184">
        <f>R93+R110</f>
        <v>0.58882000000000001</v>
      </c>
      <c r="S92" s="183"/>
      <c r="T92" s="185">
        <f>T93+T110</f>
        <v>0</v>
      </c>
      <c r="AR92" s="186" t="s">
        <v>80</v>
      </c>
      <c r="AT92" s="187" t="s">
        <v>71</v>
      </c>
      <c r="AU92" s="187" t="s">
        <v>80</v>
      </c>
      <c r="AY92" s="186" t="s">
        <v>160</v>
      </c>
      <c r="BK92" s="188">
        <f>BK93+BK110</f>
        <v>0</v>
      </c>
    </row>
    <row r="93" spans="2:65" s="10" customFormat="1" ht="14.85" customHeight="1">
      <c r="B93" s="175"/>
      <c r="C93" s="176"/>
      <c r="D93" s="191" t="s">
        <v>71</v>
      </c>
      <c r="E93" s="192" t="s">
        <v>323</v>
      </c>
      <c r="F93" s="192" t="s">
        <v>324</v>
      </c>
      <c r="G93" s="176"/>
      <c r="H93" s="176"/>
      <c r="I93" s="179"/>
      <c r="J93" s="193">
        <f>BK93</f>
        <v>0</v>
      </c>
      <c r="K93" s="176"/>
      <c r="L93" s="181"/>
      <c r="M93" s="182"/>
      <c r="N93" s="183"/>
      <c r="O93" s="183"/>
      <c r="P93" s="184">
        <f>SUM(P94:P109)</f>
        <v>0</v>
      </c>
      <c r="Q93" s="183"/>
      <c r="R93" s="184">
        <f>SUM(R94:R109)</f>
        <v>0.58882000000000001</v>
      </c>
      <c r="S93" s="183"/>
      <c r="T93" s="185">
        <f>SUM(T94:T109)</f>
        <v>0</v>
      </c>
      <c r="AR93" s="186" t="s">
        <v>80</v>
      </c>
      <c r="AT93" s="187" t="s">
        <v>71</v>
      </c>
      <c r="AU93" s="187" t="s">
        <v>82</v>
      </c>
      <c r="AY93" s="186" t="s">
        <v>160</v>
      </c>
      <c r="BK93" s="188">
        <f>SUM(BK94:BK109)</f>
        <v>0</v>
      </c>
    </row>
    <row r="94" spans="2:65" s="1" customFormat="1" ht="16.5" customHeight="1">
      <c r="B94" s="40"/>
      <c r="C94" s="194" t="s">
        <v>80</v>
      </c>
      <c r="D94" s="194" t="s">
        <v>164</v>
      </c>
      <c r="E94" s="195" t="s">
        <v>989</v>
      </c>
      <c r="F94" s="196" t="s">
        <v>990</v>
      </c>
      <c r="G94" s="197" t="s">
        <v>262</v>
      </c>
      <c r="H94" s="198">
        <v>2</v>
      </c>
      <c r="I94" s="199"/>
      <c r="J94" s="200">
        <f>ROUND(I94*H94,2)</f>
        <v>0</v>
      </c>
      <c r="K94" s="196" t="s">
        <v>168</v>
      </c>
      <c r="L94" s="60"/>
      <c r="M94" s="201" t="s">
        <v>21</v>
      </c>
      <c r="N94" s="202" t="s">
        <v>43</v>
      </c>
      <c r="O94" s="41"/>
      <c r="P94" s="203">
        <f>O94*H94</f>
        <v>0</v>
      </c>
      <c r="Q94" s="203">
        <v>6.8000000000000005E-4</v>
      </c>
      <c r="R94" s="203">
        <f>Q94*H94</f>
        <v>1.3600000000000001E-3</v>
      </c>
      <c r="S94" s="203">
        <v>0</v>
      </c>
      <c r="T94" s="204">
        <f>S94*H94</f>
        <v>0</v>
      </c>
      <c r="AR94" s="23" t="s">
        <v>169</v>
      </c>
      <c r="AT94" s="23" t="s">
        <v>164</v>
      </c>
      <c r="AU94" s="23" t="s">
        <v>170</v>
      </c>
      <c r="AY94" s="23" t="s">
        <v>160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3" t="s">
        <v>80</v>
      </c>
      <c r="BK94" s="205">
        <f>ROUND(I94*H94,2)</f>
        <v>0</v>
      </c>
      <c r="BL94" s="23" t="s">
        <v>169</v>
      </c>
      <c r="BM94" s="23" t="s">
        <v>82</v>
      </c>
    </row>
    <row r="95" spans="2:65" s="1" customFormat="1" ht="16.5" customHeight="1">
      <c r="B95" s="40"/>
      <c r="C95" s="233" t="s">
        <v>82</v>
      </c>
      <c r="D95" s="233" t="s">
        <v>192</v>
      </c>
      <c r="E95" s="234" t="s">
        <v>991</v>
      </c>
      <c r="F95" s="235" t="s">
        <v>992</v>
      </c>
      <c r="G95" s="236" t="s">
        <v>290</v>
      </c>
      <c r="H95" s="237">
        <v>2</v>
      </c>
      <c r="I95" s="238"/>
      <c r="J95" s="239">
        <f>ROUND(I95*H95,2)</f>
        <v>0</v>
      </c>
      <c r="K95" s="235" t="s">
        <v>21</v>
      </c>
      <c r="L95" s="240"/>
      <c r="M95" s="241" t="s">
        <v>21</v>
      </c>
      <c r="N95" s="242" t="s">
        <v>43</v>
      </c>
      <c r="O95" s="41"/>
      <c r="P95" s="203">
        <f>O95*H95</f>
        <v>0</v>
      </c>
      <c r="Q95" s="203">
        <v>8.7599999999999997E-2</v>
      </c>
      <c r="R95" s="203">
        <f>Q95*H95</f>
        <v>0.17519999999999999</v>
      </c>
      <c r="S95" s="203">
        <v>0</v>
      </c>
      <c r="T95" s="204">
        <f>S95*H95</f>
        <v>0</v>
      </c>
      <c r="AR95" s="23" t="s">
        <v>183</v>
      </c>
      <c r="AT95" s="23" t="s">
        <v>192</v>
      </c>
      <c r="AU95" s="23" t="s">
        <v>170</v>
      </c>
      <c r="AY95" s="23" t="s">
        <v>160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3" t="s">
        <v>80</v>
      </c>
      <c r="BK95" s="205">
        <f>ROUND(I95*H95,2)</f>
        <v>0</v>
      </c>
      <c r="BL95" s="23" t="s">
        <v>169</v>
      </c>
      <c r="BM95" s="23" t="s">
        <v>169</v>
      </c>
    </row>
    <row r="96" spans="2:65" s="1" customFormat="1" ht="25.5" customHeight="1">
      <c r="B96" s="40"/>
      <c r="C96" s="194" t="s">
        <v>170</v>
      </c>
      <c r="D96" s="194" t="s">
        <v>164</v>
      </c>
      <c r="E96" s="195" t="s">
        <v>993</v>
      </c>
      <c r="F96" s="196" t="s">
        <v>994</v>
      </c>
      <c r="G96" s="197" t="s">
        <v>262</v>
      </c>
      <c r="H96" s="198">
        <v>6</v>
      </c>
      <c r="I96" s="199"/>
      <c r="J96" s="200">
        <f>ROUND(I96*H96,2)</f>
        <v>0</v>
      </c>
      <c r="K96" s="196" t="s">
        <v>168</v>
      </c>
      <c r="L96" s="60"/>
      <c r="M96" s="201" t="s">
        <v>21</v>
      </c>
      <c r="N96" s="202" t="s">
        <v>43</v>
      </c>
      <c r="O96" s="41"/>
      <c r="P96" s="203">
        <f>O96*H96</f>
        <v>0</v>
      </c>
      <c r="Q96" s="203">
        <v>2.6099999999999999E-3</v>
      </c>
      <c r="R96" s="203">
        <f>Q96*H96</f>
        <v>1.566E-2</v>
      </c>
      <c r="S96" s="203">
        <v>0</v>
      </c>
      <c r="T96" s="204">
        <f>S96*H96</f>
        <v>0</v>
      </c>
      <c r="AR96" s="23" t="s">
        <v>169</v>
      </c>
      <c r="AT96" s="23" t="s">
        <v>164</v>
      </c>
      <c r="AU96" s="23" t="s">
        <v>170</v>
      </c>
      <c r="AY96" s="23" t="s">
        <v>160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3" t="s">
        <v>80</v>
      </c>
      <c r="BK96" s="205">
        <f>ROUND(I96*H96,2)</f>
        <v>0</v>
      </c>
      <c r="BL96" s="23" t="s">
        <v>169</v>
      </c>
      <c r="BM96" s="23" t="s">
        <v>995</v>
      </c>
    </row>
    <row r="97" spans="2:65" s="1" customFormat="1" ht="24">
      <c r="B97" s="40"/>
      <c r="C97" s="62"/>
      <c r="D97" s="222" t="s">
        <v>171</v>
      </c>
      <c r="E97" s="62"/>
      <c r="F97" s="232" t="s">
        <v>996</v>
      </c>
      <c r="G97" s="62"/>
      <c r="H97" s="62"/>
      <c r="I97" s="162"/>
      <c r="J97" s="62"/>
      <c r="K97" s="62"/>
      <c r="L97" s="60"/>
      <c r="M97" s="208"/>
      <c r="N97" s="41"/>
      <c r="O97" s="41"/>
      <c r="P97" s="41"/>
      <c r="Q97" s="41"/>
      <c r="R97" s="41"/>
      <c r="S97" s="41"/>
      <c r="T97" s="77"/>
      <c r="AT97" s="23" t="s">
        <v>171</v>
      </c>
      <c r="AU97" s="23" t="s">
        <v>170</v>
      </c>
    </row>
    <row r="98" spans="2:65" s="1" customFormat="1" ht="16.5" customHeight="1">
      <c r="B98" s="40"/>
      <c r="C98" s="233" t="s">
        <v>169</v>
      </c>
      <c r="D98" s="233" t="s">
        <v>192</v>
      </c>
      <c r="E98" s="234" t="s">
        <v>567</v>
      </c>
      <c r="F98" s="235" t="s">
        <v>997</v>
      </c>
      <c r="G98" s="236" t="s">
        <v>290</v>
      </c>
      <c r="H98" s="237">
        <v>2</v>
      </c>
      <c r="I98" s="238"/>
      <c r="J98" s="239">
        <f>ROUND(I98*H98,2)</f>
        <v>0</v>
      </c>
      <c r="K98" s="235" t="s">
        <v>21</v>
      </c>
      <c r="L98" s="240"/>
      <c r="M98" s="241" t="s">
        <v>21</v>
      </c>
      <c r="N98" s="242" t="s">
        <v>43</v>
      </c>
      <c r="O98" s="41"/>
      <c r="P98" s="203">
        <f>O98*H98</f>
        <v>0</v>
      </c>
      <c r="Q98" s="203">
        <v>6.5000000000000002E-2</v>
      </c>
      <c r="R98" s="203">
        <f>Q98*H98</f>
        <v>0.13</v>
      </c>
      <c r="S98" s="203">
        <v>0</v>
      </c>
      <c r="T98" s="204">
        <f>S98*H98</f>
        <v>0</v>
      </c>
      <c r="AR98" s="23" t="s">
        <v>183</v>
      </c>
      <c r="AT98" s="23" t="s">
        <v>192</v>
      </c>
      <c r="AU98" s="23" t="s">
        <v>170</v>
      </c>
      <c r="AY98" s="23" t="s">
        <v>160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3" t="s">
        <v>80</v>
      </c>
      <c r="BK98" s="205">
        <f>ROUND(I98*H98,2)</f>
        <v>0</v>
      </c>
      <c r="BL98" s="23" t="s">
        <v>169</v>
      </c>
      <c r="BM98" s="23" t="s">
        <v>183</v>
      </c>
    </row>
    <row r="99" spans="2:65" s="1" customFormat="1" ht="16.5" customHeight="1">
      <c r="B99" s="40"/>
      <c r="C99" s="233" t="s">
        <v>186</v>
      </c>
      <c r="D99" s="233" t="s">
        <v>192</v>
      </c>
      <c r="E99" s="234" t="s">
        <v>998</v>
      </c>
      <c r="F99" s="235" t="s">
        <v>999</v>
      </c>
      <c r="G99" s="236" t="s">
        <v>290</v>
      </c>
      <c r="H99" s="237">
        <v>4</v>
      </c>
      <c r="I99" s="238"/>
      <c r="J99" s="239">
        <f>ROUND(I99*H99,2)</f>
        <v>0</v>
      </c>
      <c r="K99" s="235" t="s">
        <v>21</v>
      </c>
      <c r="L99" s="240"/>
      <c r="M99" s="241" t="s">
        <v>21</v>
      </c>
      <c r="N99" s="242" t="s">
        <v>43</v>
      </c>
      <c r="O99" s="41"/>
      <c r="P99" s="203">
        <f>O99*H99</f>
        <v>0</v>
      </c>
      <c r="Q99" s="203">
        <v>2.2800000000000001E-2</v>
      </c>
      <c r="R99" s="203">
        <f>Q99*H99</f>
        <v>9.1200000000000003E-2</v>
      </c>
      <c r="S99" s="203">
        <v>0</v>
      </c>
      <c r="T99" s="204">
        <f>S99*H99</f>
        <v>0</v>
      </c>
      <c r="AR99" s="23" t="s">
        <v>183</v>
      </c>
      <c r="AT99" s="23" t="s">
        <v>192</v>
      </c>
      <c r="AU99" s="23" t="s">
        <v>170</v>
      </c>
      <c r="AY99" s="23" t="s">
        <v>160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3" t="s">
        <v>80</v>
      </c>
      <c r="BK99" s="205">
        <f>ROUND(I99*H99,2)</f>
        <v>0</v>
      </c>
      <c r="BL99" s="23" t="s">
        <v>169</v>
      </c>
      <c r="BM99" s="23" t="s">
        <v>201</v>
      </c>
    </row>
    <row r="100" spans="2:65" s="1" customFormat="1" ht="16.5" customHeight="1">
      <c r="B100" s="40"/>
      <c r="C100" s="194" t="s">
        <v>180</v>
      </c>
      <c r="D100" s="194" t="s">
        <v>164</v>
      </c>
      <c r="E100" s="195" t="s">
        <v>1000</v>
      </c>
      <c r="F100" s="196" t="s">
        <v>1001</v>
      </c>
      <c r="G100" s="197" t="s">
        <v>262</v>
      </c>
      <c r="H100" s="198">
        <v>60</v>
      </c>
      <c r="I100" s="199"/>
      <c r="J100" s="200">
        <f>ROUND(I100*H100,2)</f>
        <v>0</v>
      </c>
      <c r="K100" s="196" t="s">
        <v>168</v>
      </c>
      <c r="L100" s="60"/>
      <c r="M100" s="201" t="s">
        <v>21</v>
      </c>
      <c r="N100" s="202" t="s">
        <v>43</v>
      </c>
      <c r="O100" s="41"/>
      <c r="P100" s="203">
        <f>O100*H100</f>
        <v>0</v>
      </c>
      <c r="Q100" s="203">
        <v>1.4999999999999999E-4</v>
      </c>
      <c r="R100" s="203">
        <f>Q100*H100</f>
        <v>8.9999999999999993E-3</v>
      </c>
      <c r="S100" s="203">
        <v>0</v>
      </c>
      <c r="T100" s="204">
        <f>S100*H100</f>
        <v>0</v>
      </c>
      <c r="AR100" s="23" t="s">
        <v>169</v>
      </c>
      <c r="AT100" s="23" t="s">
        <v>164</v>
      </c>
      <c r="AU100" s="23" t="s">
        <v>170</v>
      </c>
      <c r="AY100" s="23" t="s">
        <v>160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3" t="s">
        <v>80</v>
      </c>
      <c r="BK100" s="205">
        <f>ROUND(I100*H100,2)</f>
        <v>0</v>
      </c>
      <c r="BL100" s="23" t="s">
        <v>169</v>
      </c>
      <c r="BM100" s="23" t="s">
        <v>205</v>
      </c>
    </row>
    <row r="101" spans="2:65" s="11" customFormat="1">
      <c r="B101" s="209"/>
      <c r="C101" s="210"/>
      <c r="D101" s="206" t="s">
        <v>173</v>
      </c>
      <c r="E101" s="211" t="s">
        <v>21</v>
      </c>
      <c r="F101" s="212" t="s">
        <v>1002</v>
      </c>
      <c r="G101" s="210"/>
      <c r="H101" s="213">
        <v>60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173</v>
      </c>
      <c r="AU101" s="219" t="s">
        <v>170</v>
      </c>
      <c r="AV101" s="11" t="s">
        <v>82</v>
      </c>
      <c r="AW101" s="11" t="s">
        <v>35</v>
      </c>
      <c r="AX101" s="11" t="s">
        <v>72</v>
      </c>
      <c r="AY101" s="219" t="s">
        <v>160</v>
      </c>
    </row>
    <row r="102" spans="2:65" s="12" customFormat="1">
      <c r="B102" s="220"/>
      <c r="C102" s="221"/>
      <c r="D102" s="222" t="s">
        <v>173</v>
      </c>
      <c r="E102" s="223" t="s">
        <v>21</v>
      </c>
      <c r="F102" s="224" t="s">
        <v>175</v>
      </c>
      <c r="G102" s="221"/>
      <c r="H102" s="225">
        <v>60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173</v>
      </c>
      <c r="AU102" s="231" t="s">
        <v>170</v>
      </c>
      <c r="AV102" s="12" t="s">
        <v>169</v>
      </c>
      <c r="AW102" s="12" t="s">
        <v>35</v>
      </c>
      <c r="AX102" s="12" t="s">
        <v>80</v>
      </c>
      <c r="AY102" s="231" t="s">
        <v>160</v>
      </c>
    </row>
    <row r="103" spans="2:65" s="1" customFormat="1" ht="16.5" customHeight="1">
      <c r="B103" s="40"/>
      <c r="C103" s="233" t="s">
        <v>198</v>
      </c>
      <c r="D103" s="233" t="s">
        <v>192</v>
      </c>
      <c r="E103" s="234" t="s">
        <v>1003</v>
      </c>
      <c r="F103" s="235" t="s">
        <v>1004</v>
      </c>
      <c r="G103" s="236" t="s">
        <v>290</v>
      </c>
      <c r="H103" s="237">
        <v>94</v>
      </c>
      <c r="I103" s="238"/>
      <c r="J103" s="239">
        <f t="shared" ref="J103:J109" si="0">ROUND(I103*H103,2)</f>
        <v>0</v>
      </c>
      <c r="K103" s="235" t="s">
        <v>21</v>
      </c>
      <c r="L103" s="240"/>
      <c r="M103" s="241" t="s">
        <v>21</v>
      </c>
      <c r="N103" s="242" t="s">
        <v>43</v>
      </c>
      <c r="O103" s="41"/>
      <c r="P103" s="203">
        <f t="shared" ref="P103:P109" si="1">O103*H103</f>
        <v>0</v>
      </c>
      <c r="Q103" s="203">
        <v>1E-3</v>
      </c>
      <c r="R103" s="203">
        <f t="shared" ref="R103:R109" si="2">Q103*H103</f>
        <v>9.4E-2</v>
      </c>
      <c r="S103" s="203">
        <v>0</v>
      </c>
      <c r="T103" s="204">
        <f t="shared" ref="T103:T109" si="3">S103*H103</f>
        <v>0</v>
      </c>
      <c r="AR103" s="23" t="s">
        <v>183</v>
      </c>
      <c r="AT103" s="23" t="s">
        <v>192</v>
      </c>
      <c r="AU103" s="23" t="s">
        <v>170</v>
      </c>
      <c r="AY103" s="23" t="s">
        <v>160</v>
      </c>
      <c r="BE103" s="205">
        <f t="shared" ref="BE103:BE109" si="4">IF(N103="základní",J103,0)</f>
        <v>0</v>
      </c>
      <c r="BF103" s="205">
        <f t="shared" ref="BF103:BF109" si="5">IF(N103="snížená",J103,0)</f>
        <v>0</v>
      </c>
      <c r="BG103" s="205">
        <f t="shared" ref="BG103:BG109" si="6">IF(N103="zákl. přenesená",J103,0)</f>
        <v>0</v>
      </c>
      <c r="BH103" s="205">
        <f t="shared" ref="BH103:BH109" si="7">IF(N103="sníž. přenesená",J103,0)</f>
        <v>0</v>
      </c>
      <c r="BI103" s="205">
        <f t="shared" ref="BI103:BI109" si="8">IF(N103="nulová",J103,0)</f>
        <v>0</v>
      </c>
      <c r="BJ103" s="23" t="s">
        <v>80</v>
      </c>
      <c r="BK103" s="205">
        <f t="shared" ref="BK103:BK109" si="9">ROUND(I103*H103,2)</f>
        <v>0</v>
      </c>
      <c r="BL103" s="23" t="s">
        <v>169</v>
      </c>
      <c r="BM103" s="23" t="s">
        <v>184</v>
      </c>
    </row>
    <row r="104" spans="2:65" s="1" customFormat="1" ht="16.5" customHeight="1">
      <c r="B104" s="40"/>
      <c r="C104" s="233" t="s">
        <v>183</v>
      </c>
      <c r="D104" s="233" t="s">
        <v>192</v>
      </c>
      <c r="E104" s="234" t="s">
        <v>1005</v>
      </c>
      <c r="F104" s="235" t="s">
        <v>1006</v>
      </c>
      <c r="G104" s="236" t="s">
        <v>290</v>
      </c>
      <c r="H104" s="237">
        <v>11</v>
      </c>
      <c r="I104" s="238"/>
      <c r="J104" s="239">
        <f t="shared" si="0"/>
        <v>0</v>
      </c>
      <c r="K104" s="235" t="s">
        <v>21</v>
      </c>
      <c r="L104" s="240"/>
      <c r="M104" s="241" t="s">
        <v>21</v>
      </c>
      <c r="N104" s="242" t="s">
        <v>43</v>
      </c>
      <c r="O104" s="41"/>
      <c r="P104" s="203">
        <f t="shared" si="1"/>
        <v>0</v>
      </c>
      <c r="Q104" s="203">
        <v>5.5000000000000003E-4</v>
      </c>
      <c r="R104" s="203">
        <f t="shared" si="2"/>
        <v>6.0500000000000007E-3</v>
      </c>
      <c r="S104" s="203">
        <v>0</v>
      </c>
      <c r="T104" s="204">
        <f t="shared" si="3"/>
        <v>0</v>
      </c>
      <c r="AR104" s="23" t="s">
        <v>183</v>
      </c>
      <c r="AT104" s="23" t="s">
        <v>192</v>
      </c>
      <c r="AU104" s="23" t="s">
        <v>170</v>
      </c>
      <c r="AY104" s="23" t="s">
        <v>160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23" t="s">
        <v>80</v>
      </c>
      <c r="BK104" s="205">
        <f t="shared" si="9"/>
        <v>0</v>
      </c>
      <c r="BL104" s="23" t="s">
        <v>169</v>
      </c>
      <c r="BM104" s="23" t="s">
        <v>196</v>
      </c>
    </row>
    <row r="105" spans="2:65" s="1" customFormat="1" ht="16.5" customHeight="1">
      <c r="B105" s="40"/>
      <c r="C105" s="233" t="s">
        <v>210</v>
      </c>
      <c r="D105" s="233" t="s">
        <v>192</v>
      </c>
      <c r="E105" s="234" t="s">
        <v>1007</v>
      </c>
      <c r="F105" s="235" t="s">
        <v>1008</v>
      </c>
      <c r="G105" s="236" t="s">
        <v>290</v>
      </c>
      <c r="H105" s="237">
        <v>5</v>
      </c>
      <c r="I105" s="238"/>
      <c r="J105" s="239">
        <f t="shared" si="0"/>
        <v>0</v>
      </c>
      <c r="K105" s="235" t="s">
        <v>21</v>
      </c>
      <c r="L105" s="240"/>
      <c r="M105" s="241" t="s">
        <v>21</v>
      </c>
      <c r="N105" s="242" t="s">
        <v>43</v>
      </c>
      <c r="O105" s="41"/>
      <c r="P105" s="203">
        <f t="shared" si="1"/>
        <v>0</v>
      </c>
      <c r="Q105" s="203">
        <v>5.5000000000000003E-4</v>
      </c>
      <c r="R105" s="203">
        <f t="shared" si="2"/>
        <v>2.7500000000000003E-3</v>
      </c>
      <c r="S105" s="203">
        <v>0</v>
      </c>
      <c r="T105" s="204">
        <f t="shared" si="3"/>
        <v>0</v>
      </c>
      <c r="AR105" s="23" t="s">
        <v>183</v>
      </c>
      <c r="AT105" s="23" t="s">
        <v>192</v>
      </c>
      <c r="AU105" s="23" t="s">
        <v>170</v>
      </c>
      <c r="AY105" s="23" t="s">
        <v>160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23" t="s">
        <v>80</v>
      </c>
      <c r="BK105" s="205">
        <f t="shared" si="9"/>
        <v>0</v>
      </c>
      <c r="BL105" s="23" t="s">
        <v>169</v>
      </c>
      <c r="BM105" s="23" t="s">
        <v>221</v>
      </c>
    </row>
    <row r="106" spans="2:65" s="1" customFormat="1" ht="16.5" customHeight="1">
      <c r="B106" s="40"/>
      <c r="C106" s="233" t="s">
        <v>201</v>
      </c>
      <c r="D106" s="233" t="s">
        <v>192</v>
      </c>
      <c r="E106" s="234" t="s">
        <v>1009</v>
      </c>
      <c r="F106" s="235" t="s">
        <v>1010</v>
      </c>
      <c r="G106" s="236" t="s">
        <v>290</v>
      </c>
      <c r="H106" s="237">
        <v>2</v>
      </c>
      <c r="I106" s="238"/>
      <c r="J106" s="239">
        <f t="shared" si="0"/>
        <v>0</v>
      </c>
      <c r="K106" s="235" t="s">
        <v>21</v>
      </c>
      <c r="L106" s="240"/>
      <c r="M106" s="241" t="s">
        <v>21</v>
      </c>
      <c r="N106" s="242" t="s">
        <v>43</v>
      </c>
      <c r="O106" s="41"/>
      <c r="P106" s="203">
        <f t="shared" si="1"/>
        <v>0</v>
      </c>
      <c r="Q106" s="203">
        <v>8.4999999999999995E-4</v>
      </c>
      <c r="R106" s="203">
        <f t="shared" si="2"/>
        <v>1.6999999999999999E-3</v>
      </c>
      <c r="S106" s="203">
        <v>0</v>
      </c>
      <c r="T106" s="204">
        <f t="shared" si="3"/>
        <v>0</v>
      </c>
      <c r="AR106" s="23" t="s">
        <v>183</v>
      </c>
      <c r="AT106" s="23" t="s">
        <v>192</v>
      </c>
      <c r="AU106" s="23" t="s">
        <v>170</v>
      </c>
      <c r="AY106" s="23" t="s">
        <v>160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23" t="s">
        <v>80</v>
      </c>
      <c r="BK106" s="205">
        <f t="shared" si="9"/>
        <v>0</v>
      </c>
      <c r="BL106" s="23" t="s">
        <v>169</v>
      </c>
      <c r="BM106" s="23" t="s">
        <v>225</v>
      </c>
    </row>
    <row r="107" spans="2:65" s="1" customFormat="1" ht="16.5" customHeight="1">
      <c r="B107" s="40"/>
      <c r="C107" s="233" t="s">
        <v>218</v>
      </c>
      <c r="D107" s="233" t="s">
        <v>192</v>
      </c>
      <c r="E107" s="234" t="s">
        <v>1011</v>
      </c>
      <c r="F107" s="235" t="s">
        <v>1012</v>
      </c>
      <c r="G107" s="236" t="s">
        <v>290</v>
      </c>
      <c r="H107" s="237">
        <v>11</v>
      </c>
      <c r="I107" s="238"/>
      <c r="J107" s="239">
        <f t="shared" si="0"/>
        <v>0</v>
      </c>
      <c r="K107" s="235" t="s">
        <v>21</v>
      </c>
      <c r="L107" s="240"/>
      <c r="M107" s="241" t="s">
        <v>21</v>
      </c>
      <c r="N107" s="242" t="s">
        <v>43</v>
      </c>
      <c r="O107" s="41"/>
      <c r="P107" s="203">
        <f t="shared" si="1"/>
        <v>0</v>
      </c>
      <c r="Q107" s="203">
        <v>9.5E-4</v>
      </c>
      <c r="R107" s="203">
        <f t="shared" si="2"/>
        <v>1.0449999999999999E-2</v>
      </c>
      <c r="S107" s="203">
        <v>0</v>
      </c>
      <c r="T107" s="204">
        <f t="shared" si="3"/>
        <v>0</v>
      </c>
      <c r="AR107" s="23" t="s">
        <v>183</v>
      </c>
      <c r="AT107" s="23" t="s">
        <v>192</v>
      </c>
      <c r="AU107" s="23" t="s">
        <v>170</v>
      </c>
      <c r="AY107" s="23" t="s">
        <v>160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23" t="s">
        <v>80</v>
      </c>
      <c r="BK107" s="205">
        <f t="shared" si="9"/>
        <v>0</v>
      </c>
      <c r="BL107" s="23" t="s">
        <v>169</v>
      </c>
      <c r="BM107" s="23" t="s">
        <v>269</v>
      </c>
    </row>
    <row r="108" spans="2:65" s="1" customFormat="1" ht="16.5" customHeight="1">
      <c r="B108" s="40"/>
      <c r="C108" s="233" t="s">
        <v>205</v>
      </c>
      <c r="D108" s="233" t="s">
        <v>192</v>
      </c>
      <c r="E108" s="234" t="s">
        <v>1013</v>
      </c>
      <c r="F108" s="235" t="s">
        <v>1014</v>
      </c>
      <c r="G108" s="236" t="s">
        <v>290</v>
      </c>
      <c r="H108" s="237">
        <v>21</v>
      </c>
      <c r="I108" s="238"/>
      <c r="J108" s="239">
        <f t="shared" si="0"/>
        <v>0</v>
      </c>
      <c r="K108" s="235" t="s">
        <v>21</v>
      </c>
      <c r="L108" s="240"/>
      <c r="M108" s="241" t="s">
        <v>21</v>
      </c>
      <c r="N108" s="242" t="s">
        <v>43</v>
      </c>
      <c r="O108" s="41"/>
      <c r="P108" s="203">
        <f t="shared" si="1"/>
        <v>0</v>
      </c>
      <c r="Q108" s="203">
        <v>1.9499999999999999E-3</v>
      </c>
      <c r="R108" s="203">
        <f t="shared" si="2"/>
        <v>4.095E-2</v>
      </c>
      <c r="S108" s="203">
        <v>0</v>
      </c>
      <c r="T108" s="204">
        <f t="shared" si="3"/>
        <v>0</v>
      </c>
      <c r="AR108" s="23" t="s">
        <v>183</v>
      </c>
      <c r="AT108" s="23" t="s">
        <v>192</v>
      </c>
      <c r="AU108" s="23" t="s">
        <v>170</v>
      </c>
      <c r="AY108" s="23" t="s">
        <v>160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23" t="s">
        <v>80</v>
      </c>
      <c r="BK108" s="205">
        <f t="shared" si="9"/>
        <v>0</v>
      </c>
      <c r="BL108" s="23" t="s">
        <v>169</v>
      </c>
      <c r="BM108" s="23" t="s">
        <v>277</v>
      </c>
    </row>
    <row r="109" spans="2:65" s="1" customFormat="1" ht="16.5" customHeight="1">
      <c r="B109" s="40"/>
      <c r="C109" s="233" t="s">
        <v>162</v>
      </c>
      <c r="D109" s="233" t="s">
        <v>192</v>
      </c>
      <c r="E109" s="234" t="s">
        <v>1015</v>
      </c>
      <c r="F109" s="235" t="s">
        <v>1016</v>
      </c>
      <c r="G109" s="236" t="s">
        <v>290</v>
      </c>
      <c r="H109" s="237">
        <v>10</v>
      </c>
      <c r="I109" s="238"/>
      <c r="J109" s="239">
        <f t="shared" si="0"/>
        <v>0</v>
      </c>
      <c r="K109" s="235" t="s">
        <v>21</v>
      </c>
      <c r="L109" s="240"/>
      <c r="M109" s="241" t="s">
        <v>21</v>
      </c>
      <c r="N109" s="242" t="s">
        <v>43</v>
      </c>
      <c r="O109" s="41"/>
      <c r="P109" s="203">
        <f t="shared" si="1"/>
        <v>0</v>
      </c>
      <c r="Q109" s="203">
        <v>1.0499999999999999E-3</v>
      </c>
      <c r="R109" s="203">
        <f t="shared" si="2"/>
        <v>1.0499999999999999E-2</v>
      </c>
      <c r="S109" s="203">
        <v>0</v>
      </c>
      <c r="T109" s="204">
        <f t="shared" si="3"/>
        <v>0</v>
      </c>
      <c r="AR109" s="23" t="s">
        <v>183</v>
      </c>
      <c r="AT109" s="23" t="s">
        <v>192</v>
      </c>
      <c r="AU109" s="23" t="s">
        <v>170</v>
      </c>
      <c r="AY109" s="23" t="s">
        <v>160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23" t="s">
        <v>80</v>
      </c>
      <c r="BK109" s="205">
        <f t="shared" si="9"/>
        <v>0</v>
      </c>
      <c r="BL109" s="23" t="s">
        <v>169</v>
      </c>
      <c r="BM109" s="23" t="s">
        <v>287</v>
      </c>
    </row>
    <row r="110" spans="2:65" s="10" customFormat="1" ht="22.35" customHeight="1">
      <c r="B110" s="175"/>
      <c r="C110" s="176"/>
      <c r="D110" s="191" t="s">
        <v>71</v>
      </c>
      <c r="E110" s="192" t="s">
        <v>379</v>
      </c>
      <c r="F110" s="192" t="s">
        <v>1017</v>
      </c>
      <c r="G110" s="176"/>
      <c r="H110" s="176"/>
      <c r="I110" s="179"/>
      <c r="J110" s="193">
        <f>BK110</f>
        <v>0</v>
      </c>
      <c r="K110" s="176"/>
      <c r="L110" s="181"/>
      <c r="M110" s="182"/>
      <c r="N110" s="183"/>
      <c r="O110" s="183"/>
      <c r="P110" s="184">
        <f>SUM(P111:P114)</f>
        <v>0</v>
      </c>
      <c r="Q110" s="183"/>
      <c r="R110" s="184">
        <f>SUM(R111:R114)</f>
        <v>0</v>
      </c>
      <c r="S110" s="183"/>
      <c r="T110" s="185">
        <f>SUM(T111:T114)</f>
        <v>0</v>
      </c>
      <c r="AR110" s="186" t="s">
        <v>80</v>
      </c>
      <c r="AT110" s="187" t="s">
        <v>71</v>
      </c>
      <c r="AU110" s="187" t="s">
        <v>82</v>
      </c>
      <c r="AY110" s="186" t="s">
        <v>160</v>
      </c>
      <c r="BK110" s="188">
        <f>SUM(BK111:BK114)</f>
        <v>0</v>
      </c>
    </row>
    <row r="111" spans="2:65" s="1" customFormat="1" ht="25.5" customHeight="1">
      <c r="B111" s="40"/>
      <c r="C111" s="194" t="s">
        <v>184</v>
      </c>
      <c r="D111" s="194" t="s">
        <v>164</v>
      </c>
      <c r="E111" s="195" t="s">
        <v>1018</v>
      </c>
      <c r="F111" s="196" t="s">
        <v>1019</v>
      </c>
      <c r="G111" s="197" t="s">
        <v>1020</v>
      </c>
      <c r="H111" s="198">
        <v>6</v>
      </c>
      <c r="I111" s="199"/>
      <c r="J111" s="200">
        <f>ROUND(I111*H111,2)</f>
        <v>0</v>
      </c>
      <c r="K111" s="196" t="s">
        <v>168</v>
      </c>
      <c r="L111" s="60"/>
      <c r="M111" s="201" t="s">
        <v>21</v>
      </c>
      <c r="N111" s="202" t="s">
        <v>43</v>
      </c>
      <c r="O111" s="41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3" t="s">
        <v>169</v>
      </c>
      <c r="AT111" s="23" t="s">
        <v>164</v>
      </c>
      <c r="AU111" s="23" t="s">
        <v>170</v>
      </c>
      <c r="AY111" s="23" t="s">
        <v>160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3" t="s">
        <v>80</v>
      </c>
      <c r="BK111" s="205">
        <f>ROUND(I111*H111,2)</f>
        <v>0</v>
      </c>
      <c r="BL111" s="23" t="s">
        <v>169</v>
      </c>
      <c r="BM111" s="23" t="s">
        <v>1021</v>
      </c>
    </row>
    <row r="112" spans="2:65" s="1" customFormat="1" ht="25.5" customHeight="1">
      <c r="B112" s="40"/>
      <c r="C112" s="194" t="s">
        <v>10</v>
      </c>
      <c r="D112" s="194" t="s">
        <v>164</v>
      </c>
      <c r="E112" s="195" t="s">
        <v>1022</v>
      </c>
      <c r="F112" s="196" t="s">
        <v>1023</v>
      </c>
      <c r="G112" s="197" t="s">
        <v>1020</v>
      </c>
      <c r="H112" s="198">
        <v>540</v>
      </c>
      <c r="I112" s="199"/>
      <c r="J112" s="200">
        <f>ROUND(I112*H112,2)</f>
        <v>0</v>
      </c>
      <c r="K112" s="196" t="s">
        <v>168</v>
      </c>
      <c r="L112" s="60"/>
      <c r="M112" s="201" t="s">
        <v>21</v>
      </c>
      <c r="N112" s="202" t="s">
        <v>43</v>
      </c>
      <c r="O112" s="41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3" t="s">
        <v>169</v>
      </c>
      <c r="AT112" s="23" t="s">
        <v>164</v>
      </c>
      <c r="AU112" s="23" t="s">
        <v>170</v>
      </c>
      <c r="AY112" s="23" t="s">
        <v>160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3" t="s">
        <v>80</v>
      </c>
      <c r="BK112" s="205">
        <f>ROUND(I112*H112,2)</f>
        <v>0</v>
      </c>
      <c r="BL112" s="23" t="s">
        <v>169</v>
      </c>
      <c r="BM112" s="23" t="s">
        <v>1024</v>
      </c>
    </row>
    <row r="113" spans="2:65" s="11" customFormat="1">
      <c r="B113" s="209"/>
      <c r="C113" s="210"/>
      <c r="D113" s="222" t="s">
        <v>173</v>
      </c>
      <c r="E113" s="254" t="s">
        <v>21</v>
      </c>
      <c r="F113" s="255" t="s">
        <v>1025</v>
      </c>
      <c r="G113" s="210"/>
      <c r="H113" s="256">
        <v>540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173</v>
      </c>
      <c r="AU113" s="219" t="s">
        <v>170</v>
      </c>
      <c r="AV113" s="11" t="s">
        <v>82</v>
      </c>
      <c r="AW113" s="11" t="s">
        <v>35</v>
      </c>
      <c r="AX113" s="11" t="s">
        <v>72</v>
      </c>
      <c r="AY113" s="219" t="s">
        <v>160</v>
      </c>
    </row>
    <row r="114" spans="2:65" s="1" customFormat="1" ht="25.5" customHeight="1">
      <c r="B114" s="40"/>
      <c r="C114" s="194" t="s">
        <v>196</v>
      </c>
      <c r="D114" s="194" t="s">
        <v>164</v>
      </c>
      <c r="E114" s="195" t="s">
        <v>1026</v>
      </c>
      <c r="F114" s="196" t="s">
        <v>1027</v>
      </c>
      <c r="G114" s="197" t="s">
        <v>1020</v>
      </c>
      <c r="H114" s="198">
        <v>6</v>
      </c>
      <c r="I114" s="199"/>
      <c r="J114" s="200">
        <f>ROUND(I114*H114,2)</f>
        <v>0</v>
      </c>
      <c r="K114" s="196" t="s">
        <v>168</v>
      </c>
      <c r="L114" s="60"/>
      <c r="M114" s="201" t="s">
        <v>21</v>
      </c>
      <c r="N114" s="202" t="s">
        <v>43</v>
      </c>
      <c r="O114" s="41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3" t="s">
        <v>169</v>
      </c>
      <c r="AT114" s="23" t="s">
        <v>164</v>
      </c>
      <c r="AU114" s="23" t="s">
        <v>170</v>
      </c>
      <c r="AY114" s="23" t="s">
        <v>160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3" t="s">
        <v>80</v>
      </c>
      <c r="BK114" s="205">
        <f>ROUND(I114*H114,2)</f>
        <v>0</v>
      </c>
      <c r="BL114" s="23" t="s">
        <v>169</v>
      </c>
      <c r="BM114" s="23" t="s">
        <v>1028</v>
      </c>
    </row>
    <row r="115" spans="2:65" s="10" customFormat="1" ht="29.85" customHeight="1">
      <c r="B115" s="175"/>
      <c r="C115" s="176"/>
      <c r="D115" s="191" t="s">
        <v>71</v>
      </c>
      <c r="E115" s="192" t="s">
        <v>980</v>
      </c>
      <c r="F115" s="192" t="s">
        <v>1029</v>
      </c>
      <c r="G115" s="176"/>
      <c r="H115" s="176"/>
      <c r="I115" s="179"/>
      <c r="J115" s="193">
        <f>BK115</f>
        <v>0</v>
      </c>
      <c r="K115" s="176"/>
      <c r="L115" s="181"/>
      <c r="M115" s="182"/>
      <c r="N115" s="183"/>
      <c r="O115" s="183"/>
      <c r="P115" s="184">
        <f>P116</f>
        <v>0</v>
      </c>
      <c r="Q115" s="183"/>
      <c r="R115" s="184">
        <f>R116</f>
        <v>0</v>
      </c>
      <c r="S115" s="183"/>
      <c r="T115" s="185">
        <f>T116</f>
        <v>0</v>
      </c>
      <c r="AR115" s="186" t="s">
        <v>169</v>
      </c>
      <c r="AT115" s="187" t="s">
        <v>71</v>
      </c>
      <c r="AU115" s="187" t="s">
        <v>80</v>
      </c>
      <c r="AY115" s="186" t="s">
        <v>160</v>
      </c>
      <c r="BK115" s="188">
        <f>BK116</f>
        <v>0</v>
      </c>
    </row>
    <row r="116" spans="2:65" s="1" customFormat="1" ht="38.25" customHeight="1">
      <c r="B116" s="40"/>
      <c r="C116" s="194" t="s">
        <v>231</v>
      </c>
      <c r="D116" s="194" t="s">
        <v>164</v>
      </c>
      <c r="E116" s="195" t="s">
        <v>1030</v>
      </c>
      <c r="F116" s="196" t="s">
        <v>1031</v>
      </c>
      <c r="G116" s="197" t="s">
        <v>228</v>
      </c>
      <c r="H116" s="198">
        <v>0.58899999999999997</v>
      </c>
      <c r="I116" s="199"/>
      <c r="J116" s="200">
        <f>ROUND(I116*H116,2)</f>
        <v>0</v>
      </c>
      <c r="K116" s="196" t="s">
        <v>168</v>
      </c>
      <c r="L116" s="60"/>
      <c r="M116" s="201" t="s">
        <v>21</v>
      </c>
      <c r="N116" s="202" t="s">
        <v>43</v>
      </c>
      <c r="O116" s="41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3" t="s">
        <v>169</v>
      </c>
      <c r="AT116" s="23" t="s">
        <v>164</v>
      </c>
      <c r="AU116" s="23" t="s">
        <v>82</v>
      </c>
      <c r="AY116" s="23" t="s">
        <v>160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3" t="s">
        <v>80</v>
      </c>
      <c r="BK116" s="205">
        <f>ROUND(I116*H116,2)</f>
        <v>0</v>
      </c>
      <c r="BL116" s="23" t="s">
        <v>169</v>
      </c>
      <c r="BM116" s="23" t="s">
        <v>1032</v>
      </c>
    </row>
    <row r="117" spans="2:65" s="10" customFormat="1" ht="29.85" customHeight="1">
      <c r="B117" s="175"/>
      <c r="C117" s="176"/>
      <c r="D117" s="191" t="s">
        <v>71</v>
      </c>
      <c r="E117" s="192" t="s">
        <v>1033</v>
      </c>
      <c r="F117" s="192" t="s">
        <v>1034</v>
      </c>
      <c r="G117" s="176"/>
      <c r="H117" s="176"/>
      <c r="I117" s="179"/>
      <c r="J117" s="193">
        <f>BK117</f>
        <v>0</v>
      </c>
      <c r="K117" s="176"/>
      <c r="L117" s="181"/>
      <c r="M117" s="182"/>
      <c r="N117" s="183"/>
      <c r="O117" s="183"/>
      <c r="P117" s="184">
        <f>SUM(P118:P124)</f>
        <v>0</v>
      </c>
      <c r="Q117" s="183"/>
      <c r="R117" s="184">
        <f>SUM(R118:R124)</f>
        <v>0</v>
      </c>
      <c r="S117" s="183"/>
      <c r="T117" s="185">
        <f>SUM(T118:T124)</f>
        <v>0</v>
      </c>
      <c r="AR117" s="186" t="s">
        <v>80</v>
      </c>
      <c r="AT117" s="187" t="s">
        <v>71</v>
      </c>
      <c r="AU117" s="187" t="s">
        <v>80</v>
      </c>
      <c r="AY117" s="186" t="s">
        <v>160</v>
      </c>
      <c r="BK117" s="188">
        <f>SUM(BK118:BK124)</f>
        <v>0</v>
      </c>
    </row>
    <row r="118" spans="2:65" s="1" customFormat="1" ht="25.5" customHeight="1">
      <c r="B118" s="40"/>
      <c r="C118" s="194" t="s">
        <v>221</v>
      </c>
      <c r="D118" s="194" t="s">
        <v>164</v>
      </c>
      <c r="E118" s="195" t="s">
        <v>1035</v>
      </c>
      <c r="F118" s="196" t="s">
        <v>1036</v>
      </c>
      <c r="G118" s="197" t="s">
        <v>228</v>
      </c>
      <c r="H118" s="198">
        <v>11.058</v>
      </c>
      <c r="I118" s="199"/>
      <c r="J118" s="200">
        <f>ROUND(I118*H118,2)</f>
        <v>0</v>
      </c>
      <c r="K118" s="196" t="s">
        <v>168</v>
      </c>
      <c r="L118" s="60"/>
      <c r="M118" s="201" t="s">
        <v>21</v>
      </c>
      <c r="N118" s="202" t="s">
        <v>43</v>
      </c>
      <c r="O118" s="41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23" t="s">
        <v>196</v>
      </c>
      <c r="AT118" s="23" t="s">
        <v>164</v>
      </c>
      <c r="AU118" s="23" t="s">
        <v>82</v>
      </c>
      <c r="AY118" s="23" t="s">
        <v>160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3" t="s">
        <v>80</v>
      </c>
      <c r="BK118" s="205">
        <f>ROUND(I118*H118,2)</f>
        <v>0</v>
      </c>
      <c r="BL118" s="23" t="s">
        <v>196</v>
      </c>
      <c r="BM118" s="23" t="s">
        <v>1037</v>
      </c>
    </row>
    <row r="119" spans="2:65" s="1" customFormat="1" ht="38.25" customHeight="1">
      <c r="B119" s="40"/>
      <c r="C119" s="194" t="s">
        <v>253</v>
      </c>
      <c r="D119" s="194" t="s">
        <v>164</v>
      </c>
      <c r="E119" s="195" t="s">
        <v>1038</v>
      </c>
      <c r="F119" s="196" t="s">
        <v>1039</v>
      </c>
      <c r="G119" s="197" t="s">
        <v>228</v>
      </c>
      <c r="H119" s="198">
        <v>99.522000000000006</v>
      </c>
      <c r="I119" s="199"/>
      <c r="J119" s="200">
        <f>ROUND(I119*H119,2)</f>
        <v>0</v>
      </c>
      <c r="K119" s="196" t="s">
        <v>168</v>
      </c>
      <c r="L119" s="60"/>
      <c r="M119" s="201" t="s">
        <v>21</v>
      </c>
      <c r="N119" s="202" t="s">
        <v>43</v>
      </c>
      <c r="O119" s="41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3" t="s">
        <v>196</v>
      </c>
      <c r="AT119" s="23" t="s">
        <v>164</v>
      </c>
      <c r="AU119" s="23" t="s">
        <v>82</v>
      </c>
      <c r="AY119" s="23" t="s">
        <v>160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3" t="s">
        <v>80</v>
      </c>
      <c r="BK119" s="205">
        <f>ROUND(I119*H119,2)</f>
        <v>0</v>
      </c>
      <c r="BL119" s="23" t="s">
        <v>196</v>
      </c>
      <c r="BM119" s="23" t="s">
        <v>1040</v>
      </c>
    </row>
    <row r="120" spans="2:65" s="11" customFormat="1">
      <c r="B120" s="209"/>
      <c r="C120" s="210"/>
      <c r="D120" s="222" t="s">
        <v>173</v>
      </c>
      <c r="E120" s="210"/>
      <c r="F120" s="255" t="s">
        <v>1041</v>
      </c>
      <c r="G120" s="210"/>
      <c r="H120" s="256">
        <v>99.522000000000006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173</v>
      </c>
      <c r="AU120" s="219" t="s">
        <v>82</v>
      </c>
      <c r="AV120" s="11" t="s">
        <v>82</v>
      </c>
      <c r="AW120" s="11" t="s">
        <v>6</v>
      </c>
      <c r="AX120" s="11" t="s">
        <v>80</v>
      </c>
      <c r="AY120" s="219" t="s">
        <v>160</v>
      </c>
    </row>
    <row r="121" spans="2:65" s="1" customFormat="1" ht="16.5" customHeight="1">
      <c r="B121" s="40"/>
      <c r="C121" s="194" t="s">
        <v>225</v>
      </c>
      <c r="D121" s="194" t="s">
        <v>164</v>
      </c>
      <c r="E121" s="195" t="s">
        <v>362</v>
      </c>
      <c r="F121" s="196" t="s">
        <v>363</v>
      </c>
      <c r="G121" s="197" t="s">
        <v>228</v>
      </c>
      <c r="H121" s="198">
        <v>11.058</v>
      </c>
      <c r="I121" s="199"/>
      <c r="J121" s="200">
        <f>ROUND(I121*H121,2)</f>
        <v>0</v>
      </c>
      <c r="K121" s="196" t="s">
        <v>168</v>
      </c>
      <c r="L121" s="60"/>
      <c r="M121" s="201" t="s">
        <v>21</v>
      </c>
      <c r="N121" s="202" t="s">
        <v>43</v>
      </c>
      <c r="O121" s="41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3" t="s">
        <v>196</v>
      </c>
      <c r="AT121" s="23" t="s">
        <v>164</v>
      </c>
      <c r="AU121" s="23" t="s">
        <v>82</v>
      </c>
      <c r="AY121" s="23" t="s">
        <v>160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3" t="s">
        <v>80</v>
      </c>
      <c r="BK121" s="205">
        <f>ROUND(I121*H121,2)</f>
        <v>0</v>
      </c>
      <c r="BL121" s="23" t="s">
        <v>196</v>
      </c>
      <c r="BM121" s="23" t="s">
        <v>1042</v>
      </c>
    </row>
    <row r="122" spans="2:65" s="1" customFormat="1" ht="25.5" customHeight="1">
      <c r="B122" s="40"/>
      <c r="C122" s="194" t="s">
        <v>9</v>
      </c>
      <c r="D122" s="194" t="s">
        <v>164</v>
      </c>
      <c r="E122" s="195" t="s">
        <v>402</v>
      </c>
      <c r="F122" s="196" t="s">
        <v>403</v>
      </c>
      <c r="G122" s="197" t="s">
        <v>228</v>
      </c>
      <c r="H122" s="198">
        <v>4.4630000000000001</v>
      </c>
      <c r="I122" s="199"/>
      <c r="J122" s="200">
        <f>ROUND(I122*H122,2)</f>
        <v>0</v>
      </c>
      <c r="K122" s="196" t="s">
        <v>168</v>
      </c>
      <c r="L122" s="60"/>
      <c r="M122" s="201" t="s">
        <v>21</v>
      </c>
      <c r="N122" s="202" t="s">
        <v>43</v>
      </c>
      <c r="O122" s="41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23" t="s">
        <v>196</v>
      </c>
      <c r="AT122" s="23" t="s">
        <v>164</v>
      </c>
      <c r="AU122" s="23" t="s">
        <v>82</v>
      </c>
      <c r="AY122" s="23" t="s">
        <v>160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3" t="s">
        <v>80</v>
      </c>
      <c r="BK122" s="205">
        <f>ROUND(I122*H122,2)</f>
        <v>0</v>
      </c>
      <c r="BL122" s="23" t="s">
        <v>196</v>
      </c>
      <c r="BM122" s="23" t="s">
        <v>1043</v>
      </c>
    </row>
    <row r="123" spans="2:65" s="1" customFormat="1" ht="25.5" customHeight="1">
      <c r="B123" s="40"/>
      <c r="C123" s="194" t="s">
        <v>269</v>
      </c>
      <c r="D123" s="194" t="s">
        <v>164</v>
      </c>
      <c r="E123" s="195" t="s">
        <v>429</v>
      </c>
      <c r="F123" s="196" t="s">
        <v>430</v>
      </c>
      <c r="G123" s="197" t="s">
        <v>228</v>
      </c>
      <c r="H123" s="198">
        <v>6.5949999999999998</v>
      </c>
      <c r="I123" s="199"/>
      <c r="J123" s="200">
        <f>ROUND(I123*H123,2)</f>
        <v>0</v>
      </c>
      <c r="K123" s="196" t="s">
        <v>21</v>
      </c>
      <c r="L123" s="60"/>
      <c r="M123" s="201" t="s">
        <v>21</v>
      </c>
      <c r="N123" s="202" t="s">
        <v>43</v>
      </c>
      <c r="O123" s="41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23" t="s">
        <v>196</v>
      </c>
      <c r="AT123" s="23" t="s">
        <v>164</v>
      </c>
      <c r="AU123" s="23" t="s">
        <v>82</v>
      </c>
      <c r="AY123" s="23" t="s">
        <v>160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3" t="s">
        <v>80</v>
      </c>
      <c r="BK123" s="205">
        <f>ROUND(I123*H123,2)</f>
        <v>0</v>
      </c>
      <c r="BL123" s="23" t="s">
        <v>196</v>
      </c>
      <c r="BM123" s="23" t="s">
        <v>1044</v>
      </c>
    </row>
    <row r="124" spans="2:65" s="11" customFormat="1">
      <c r="B124" s="209"/>
      <c r="C124" s="210"/>
      <c r="D124" s="206" t="s">
        <v>173</v>
      </c>
      <c r="E124" s="211" t="s">
        <v>21</v>
      </c>
      <c r="F124" s="212" t="s">
        <v>1045</v>
      </c>
      <c r="G124" s="210"/>
      <c r="H124" s="213">
        <v>6.5949999999999998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173</v>
      </c>
      <c r="AU124" s="219" t="s">
        <v>82</v>
      </c>
      <c r="AV124" s="11" t="s">
        <v>82</v>
      </c>
      <c r="AW124" s="11" t="s">
        <v>35</v>
      </c>
      <c r="AX124" s="11" t="s">
        <v>72</v>
      </c>
      <c r="AY124" s="219" t="s">
        <v>160</v>
      </c>
    </row>
    <row r="125" spans="2:65" s="10" customFormat="1" ht="37.35" customHeight="1">
      <c r="B125" s="175"/>
      <c r="C125" s="176"/>
      <c r="D125" s="177" t="s">
        <v>71</v>
      </c>
      <c r="E125" s="178" t="s">
        <v>433</v>
      </c>
      <c r="F125" s="178" t="s">
        <v>434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P126+P173+P205+P237+P310+P321</f>
        <v>0</v>
      </c>
      <c r="Q125" s="183"/>
      <c r="R125" s="184">
        <f>R126+R173+R205+R237+R310+R321</f>
        <v>11.60757910785</v>
      </c>
      <c r="S125" s="183"/>
      <c r="T125" s="185">
        <f>T126+T173+T205+T237+T310+T321</f>
        <v>11.058350000000001</v>
      </c>
      <c r="AR125" s="186" t="s">
        <v>82</v>
      </c>
      <c r="AT125" s="187" t="s">
        <v>71</v>
      </c>
      <c r="AU125" s="187" t="s">
        <v>72</v>
      </c>
      <c r="AY125" s="186" t="s">
        <v>160</v>
      </c>
      <c r="BK125" s="188">
        <f>BK126+BK173+BK205+BK237+BK310+BK321</f>
        <v>0</v>
      </c>
    </row>
    <row r="126" spans="2:65" s="10" customFormat="1" ht="19.95" customHeight="1">
      <c r="B126" s="175"/>
      <c r="C126" s="176"/>
      <c r="D126" s="191" t="s">
        <v>71</v>
      </c>
      <c r="E126" s="192" t="s">
        <v>637</v>
      </c>
      <c r="F126" s="192" t="s">
        <v>638</v>
      </c>
      <c r="G126" s="176"/>
      <c r="H126" s="176"/>
      <c r="I126" s="179"/>
      <c r="J126" s="193">
        <f>BK126</f>
        <v>0</v>
      </c>
      <c r="K126" s="176"/>
      <c r="L126" s="181"/>
      <c r="M126" s="182"/>
      <c r="N126" s="183"/>
      <c r="O126" s="183"/>
      <c r="P126" s="184">
        <f>SUM(P127:P172)</f>
        <v>0</v>
      </c>
      <c r="Q126" s="183"/>
      <c r="R126" s="184">
        <f>SUM(R127:R172)</f>
        <v>0.70438426860000003</v>
      </c>
      <c r="S126" s="183"/>
      <c r="T126" s="185">
        <f>SUM(T127:T172)</f>
        <v>4.4630100000000006</v>
      </c>
      <c r="AR126" s="186" t="s">
        <v>82</v>
      </c>
      <c r="AT126" s="187" t="s">
        <v>71</v>
      </c>
      <c r="AU126" s="187" t="s">
        <v>80</v>
      </c>
      <c r="AY126" s="186" t="s">
        <v>160</v>
      </c>
      <c r="BK126" s="188">
        <f>SUM(BK127:BK172)</f>
        <v>0</v>
      </c>
    </row>
    <row r="127" spans="2:65" s="1" customFormat="1" ht="16.5" customHeight="1">
      <c r="B127" s="40"/>
      <c r="C127" s="194" t="s">
        <v>273</v>
      </c>
      <c r="D127" s="194" t="s">
        <v>164</v>
      </c>
      <c r="E127" s="195" t="s">
        <v>1046</v>
      </c>
      <c r="F127" s="196" t="s">
        <v>1047</v>
      </c>
      <c r="G127" s="197" t="s">
        <v>248</v>
      </c>
      <c r="H127" s="198">
        <v>145.85</v>
      </c>
      <c r="I127" s="199"/>
      <c r="J127" s="200">
        <f>ROUND(I127*H127,2)</f>
        <v>0</v>
      </c>
      <c r="K127" s="196" t="s">
        <v>168</v>
      </c>
      <c r="L127" s="60"/>
      <c r="M127" s="201" t="s">
        <v>21</v>
      </c>
      <c r="N127" s="202" t="s">
        <v>43</v>
      </c>
      <c r="O127" s="41"/>
      <c r="P127" s="203">
        <f>O127*H127</f>
        <v>0</v>
      </c>
      <c r="Q127" s="203">
        <v>0</v>
      </c>
      <c r="R127" s="203">
        <f>Q127*H127</f>
        <v>0</v>
      </c>
      <c r="S127" s="203">
        <v>2.1000000000000001E-2</v>
      </c>
      <c r="T127" s="204">
        <f>S127*H127</f>
        <v>3.0628500000000001</v>
      </c>
      <c r="AR127" s="23" t="s">
        <v>196</v>
      </c>
      <c r="AT127" s="23" t="s">
        <v>164</v>
      </c>
      <c r="AU127" s="23" t="s">
        <v>82</v>
      </c>
      <c r="AY127" s="23" t="s">
        <v>160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3" t="s">
        <v>80</v>
      </c>
      <c r="BK127" s="205">
        <f>ROUND(I127*H127,2)</f>
        <v>0</v>
      </c>
      <c r="BL127" s="23" t="s">
        <v>196</v>
      </c>
      <c r="BM127" s="23" t="s">
        <v>263</v>
      </c>
    </row>
    <row r="128" spans="2:65" s="11" customFormat="1">
      <c r="B128" s="209"/>
      <c r="C128" s="210"/>
      <c r="D128" s="206" t="s">
        <v>173</v>
      </c>
      <c r="E128" s="211" t="s">
        <v>21</v>
      </c>
      <c r="F128" s="212" t="s">
        <v>1048</v>
      </c>
      <c r="G128" s="210"/>
      <c r="H128" s="213">
        <v>145.85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173</v>
      </c>
      <c r="AU128" s="219" t="s">
        <v>82</v>
      </c>
      <c r="AV128" s="11" t="s">
        <v>82</v>
      </c>
      <c r="AW128" s="11" t="s">
        <v>35</v>
      </c>
      <c r="AX128" s="11" t="s">
        <v>72</v>
      </c>
      <c r="AY128" s="219" t="s">
        <v>160</v>
      </c>
    </row>
    <row r="129" spans="2:65" s="12" customFormat="1">
      <c r="B129" s="220"/>
      <c r="C129" s="221"/>
      <c r="D129" s="222" t="s">
        <v>173</v>
      </c>
      <c r="E129" s="223" t="s">
        <v>21</v>
      </c>
      <c r="F129" s="224" t="s">
        <v>175</v>
      </c>
      <c r="G129" s="221"/>
      <c r="H129" s="225">
        <v>145.85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173</v>
      </c>
      <c r="AU129" s="231" t="s">
        <v>82</v>
      </c>
      <c r="AV129" s="12" t="s">
        <v>169</v>
      </c>
      <c r="AW129" s="12" t="s">
        <v>35</v>
      </c>
      <c r="AX129" s="12" t="s">
        <v>80</v>
      </c>
      <c r="AY129" s="231" t="s">
        <v>160</v>
      </c>
    </row>
    <row r="130" spans="2:65" s="1" customFormat="1" ht="16.5" customHeight="1">
      <c r="B130" s="40"/>
      <c r="C130" s="194" t="s">
        <v>277</v>
      </c>
      <c r="D130" s="194" t="s">
        <v>164</v>
      </c>
      <c r="E130" s="195" t="s">
        <v>1049</v>
      </c>
      <c r="F130" s="196" t="s">
        <v>1050</v>
      </c>
      <c r="G130" s="197" t="s">
        <v>248</v>
      </c>
      <c r="H130" s="198">
        <v>175.02</v>
      </c>
      <c r="I130" s="199"/>
      <c r="J130" s="200">
        <f>ROUND(I130*H130,2)</f>
        <v>0</v>
      </c>
      <c r="K130" s="196" t="s">
        <v>168</v>
      </c>
      <c r="L130" s="60"/>
      <c r="M130" s="201" t="s">
        <v>21</v>
      </c>
      <c r="N130" s="202" t="s">
        <v>43</v>
      </c>
      <c r="O130" s="41"/>
      <c r="P130" s="203">
        <f>O130*H130</f>
        <v>0</v>
      </c>
      <c r="Q130" s="203">
        <v>0</v>
      </c>
      <c r="R130" s="203">
        <f>Q130*H130</f>
        <v>0</v>
      </c>
      <c r="S130" s="203">
        <v>8.0000000000000002E-3</v>
      </c>
      <c r="T130" s="204">
        <f>S130*H130</f>
        <v>1.4001600000000001</v>
      </c>
      <c r="AR130" s="23" t="s">
        <v>196</v>
      </c>
      <c r="AT130" s="23" t="s">
        <v>164</v>
      </c>
      <c r="AU130" s="23" t="s">
        <v>82</v>
      </c>
      <c r="AY130" s="23" t="s">
        <v>160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3" t="s">
        <v>80</v>
      </c>
      <c r="BK130" s="205">
        <f>ROUND(I130*H130,2)</f>
        <v>0</v>
      </c>
      <c r="BL130" s="23" t="s">
        <v>196</v>
      </c>
      <c r="BM130" s="23" t="s">
        <v>267</v>
      </c>
    </row>
    <row r="131" spans="2:65" s="11" customFormat="1">
      <c r="B131" s="209"/>
      <c r="C131" s="210"/>
      <c r="D131" s="206" t="s">
        <v>173</v>
      </c>
      <c r="E131" s="211" t="s">
        <v>21</v>
      </c>
      <c r="F131" s="212" t="s">
        <v>1051</v>
      </c>
      <c r="G131" s="210"/>
      <c r="H131" s="213">
        <v>175.02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173</v>
      </c>
      <c r="AU131" s="219" t="s">
        <v>82</v>
      </c>
      <c r="AV131" s="11" t="s">
        <v>82</v>
      </c>
      <c r="AW131" s="11" t="s">
        <v>35</v>
      </c>
      <c r="AX131" s="11" t="s">
        <v>72</v>
      </c>
      <c r="AY131" s="219" t="s">
        <v>160</v>
      </c>
    </row>
    <row r="132" spans="2:65" s="12" customFormat="1">
      <c r="B132" s="220"/>
      <c r="C132" s="221"/>
      <c r="D132" s="222" t="s">
        <v>173</v>
      </c>
      <c r="E132" s="223" t="s">
        <v>21</v>
      </c>
      <c r="F132" s="224" t="s">
        <v>175</v>
      </c>
      <c r="G132" s="221"/>
      <c r="H132" s="225">
        <v>175.02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173</v>
      </c>
      <c r="AU132" s="231" t="s">
        <v>82</v>
      </c>
      <c r="AV132" s="12" t="s">
        <v>169</v>
      </c>
      <c r="AW132" s="12" t="s">
        <v>35</v>
      </c>
      <c r="AX132" s="12" t="s">
        <v>80</v>
      </c>
      <c r="AY132" s="231" t="s">
        <v>160</v>
      </c>
    </row>
    <row r="133" spans="2:65" s="1" customFormat="1" ht="16.5" customHeight="1">
      <c r="B133" s="40"/>
      <c r="C133" s="194" t="s">
        <v>281</v>
      </c>
      <c r="D133" s="194" t="s">
        <v>164</v>
      </c>
      <c r="E133" s="195" t="s">
        <v>1052</v>
      </c>
      <c r="F133" s="196" t="s">
        <v>1053</v>
      </c>
      <c r="G133" s="197" t="s">
        <v>248</v>
      </c>
      <c r="H133" s="198">
        <v>15.24</v>
      </c>
      <c r="I133" s="199"/>
      <c r="J133" s="200">
        <f>ROUND(I133*H133,2)</f>
        <v>0</v>
      </c>
      <c r="K133" s="196" t="s">
        <v>168</v>
      </c>
      <c r="L133" s="60"/>
      <c r="M133" s="201" t="s">
        <v>21</v>
      </c>
      <c r="N133" s="202" t="s">
        <v>43</v>
      </c>
      <c r="O133" s="41"/>
      <c r="P133" s="203">
        <f>O133*H133</f>
        <v>0</v>
      </c>
      <c r="Q133" s="203">
        <v>1.7460150000000001E-3</v>
      </c>
      <c r="R133" s="203">
        <f>Q133*H133</f>
        <v>2.6609268600000003E-2</v>
      </c>
      <c r="S133" s="203">
        <v>0</v>
      </c>
      <c r="T133" s="204">
        <f>S133*H133</f>
        <v>0</v>
      </c>
      <c r="AR133" s="23" t="s">
        <v>196</v>
      </c>
      <c r="AT133" s="23" t="s">
        <v>164</v>
      </c>
      <c r="AU133" s="23" t="s">
        <v>82</v>
      </c>
      <c r="AY133" s="23" t="s">
        <v>160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23" t="s">
        <v>80</v>
      </c>
      <c r="BK133" s="205">
        <f>ROUND(I133*H133,2)</f>
        <v>0</v>
      </c>
      <c r="BL133" s="23" t="s">
        <v>196</v>
      </c>
      <c r="BM133" s="23" t="s">
        <v>329</v>
      </c>
    </row>
    <row r="134" spans="2:65" s="1" customFormat="1" ht="24">
      <c r="B134" s="40"/>
      <c r="C134" s="62"/>
      <c r="D134" s="206" t="s">
        <v>171</v>
      </c>
      <c r="E134" s="62"/>
      <c r="F134" s="207" t="s">
        <v>1054</v>
      </c>
      <c r="G134" s="62"/>
      <c r="H134" s="62"/>
      <c r="I134" s="162"/>
      <c r="J134" s="62"/>
      <c r="K134" s="62"/>
      <c r="L134" s="60"/>
      <c r="M134" s="208"/>
      <c r="N134" s="41"/>
      <c r="O134" s="41"/>
      <c r="P134" s="41"/>
      <c r="Q134" s="41"/>
      <c r="R134" s="41"/>
      <c r="S134" s="41"/>
      <c r="T134" s="77"/>
      <c r="AT134" s="23" t="s">
        <v>171</v>
      </c>
      <c r="AU134" s="23" t="s">
        <v>82</v>
      </c>
    </row>
    <row r="135" spans="2:65" s="11" customFormat="1">
      <c r="B135" s="209"/>
      <c r="C135" s="210"/>
      <c r="D135" s="206" t="s">
        <v>173</v>
      </c>
      <c r="E135" s="211" t="s">
        <v>21</v>
      </c>
      <c r="F135" s="212" t="s">
        <v>1055</v>
      </c>
      <c r="G135" s="210"/>
      <c r="H135" s="213">
        <v>15.24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173</v>
      </c>
      <c r="AU135" s="219" t="s">
        <v>82</v>
      </c>
      <c r="AV135" s="11" t="s">
        <v>82</v>
      </c>
      <c r="AW135" s="11" t="s">
        <v>35</v>
      </c>
      <c r="AX135" s="11" t="s">
        <v>72</v>
      </c>
      <c r="AY135" s="219" t="s">
        <v>160</v>
      </c>
    </row>
    <row r="136" spans="2:65" s="12" customFormat="1">
      <c r="B136" s="220"/>
      <c r="C136" s="221"/>
      <c r="D136" s="222" t="s">
        <v>173</v>
      </c>
      <c r="E136" s="223" t="s">
        <v>21</v>
      </c>
      <c r="F136" s="224" t="s">
        <v>175</v>
      </c>
      <c r="G136" s="221"/>
      <c r="H136" s="225">
        <v>15.24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173</v>
      </c>
      <c r="AU136" s="231" t="s">
        <v>82</v>
      </c>
      <c r="AV136" s="12" t="s">
        <v>169</v>
      </c>
      <c r="AW136" s="12" t="s">
        <v>35</v>
      </c>
      <c r="AX136" s="12" t="s">
        <v>80</v>
      </c>
      <c r="AY136" s="231" t="s">
        <v>160</v>
      </c>
    </row>
    <row r="137" spans="2:65" s="1" customFormat="1" ht="16.5" customHeight="1">
      <c r="B137" s="40"/>
      <c r="C137" s="233" t="s">
        <v>287</v>
      </c>
      <c r="D137" s="233" t="s">
        <v>192</v>
      </c>
      <c r="E137" s="234" t="s">
        <v>1056</v>
      </c>
      <c r="F137" s="235" t="s">
        <v>1057</v>
      </c>
      <c r="G137" s="236" t="s">
        <v>248</v>
      </c>
      <c r="H137" s="237">
        <v>30.48</v>
      </c>
      <c r="I137" s="238"/>
      <c r="J137" s="239">
        <f>ROUND(I137*H137,2)</f>
        <v>0</v>
      </c>
      <c r="K137" s="235" t="s">
        <v>168</v>
      </c>
      <c r="L137" s="240"/>
      <c r="M137" s="241" t="s">
        <v>21</v>
      </c>
      <c r="N137" s="242" t="s">
        <v>43</v>
      </c>
      <c r="O137" s="41"/>
      <c r="P137" s="203">
        <f>O137*H137</f>
        <v>0</v>
      </c>
      <c r="Q137" s="203">
        <v>6.4999999999999997E-3</v>
      </c>
      <c r="R137" s="203">
        <f>Q137*H137</f>
        <v>0.19811999999999999</v>
      </c>
      <c r="S137" s="203">
        <v>0</v>
      </c>
      <c r="T137" s="204">
        <f>S137*H137</f>
        <v>0</v>
      </c>
      <c r="AR137" s="23" t="s">
        <v>263</v>
      </c>
      <c r="AT137" s="23" t="s">
        <v>192</v>
      </c>
      <c r="AU137" s="23" t="s">
        <v>82</v>
      </c>
      <c r="AY137" s="23" t="s">
        <v>160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3" t="s">
        <v>80</v>
      </c>
      <c r="BK137" s="205">
        <f>ROUND(I137*H137,2)</f>
        <v>0</v>
      </c>
      <c r="BL137" s="23" t="s">
        <v>196</v>
      </c>
      <c r="BM137" s="23" t="s">
        <v>1058</v>
      </c>
    </row>
    <row r="138" spans="2:65" s="11" customFormat="1">
      <c r="B138" s="209"/>
      <c r="C138" s="210"/>
      <c r="D138" s="222" t="s">
        <v>173</v>
      </c>
      <c r="E138" s="254" t="s">
        <v>21</v>
      </c>
      <c r="F138" s="255" t="s">
        <v>1059</v>
      </c>
      <c r="G138" s="210"/>
      <c r="H138" s="256">
        <v>30.48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173</v>
      </c>
      <c r="AU138" s="219" t="s">
        <v>82</v>
      </c>
      <c r="AV138" s="11" t="s">
        <v>82</v>
      </c>
      <c r="AW138" s="11" t="s">
        <v>35</v>
      </c>
      <c r="AX138" s="11" t="s">
        <v>72</v>
      </c>
      <c r="AY138" s="219" t="s">
        <v>160</v>
      </c>
    </row>
    <row r="139" spans="2:65" s="1" customFormat="1" ht="51" customHeight="1">
      <c r="B139" s="40"/>
      <c r="C139" s="194" t="s">
        <v>293</v>
      </c>
      <c r="D139" s="194" t="s">
        <v>164</v>
      </c>
      <c r="E139" s="195" t="s">
        <v>1060</v>
      </c>
      <c r="F139" s="196" t="s">
        <v>1061</v>
      </c>
      <c r="G139" s="197" t="s">
        <v>189</v>
      </c>
      <c r="H139" s="198">
        <v>36.5</v>
      </c>
      <c r="I139" s="199"/>
      <c r="J139" s="200">
        <f>ROUND(I139*H139,2)</f>
        <v>0</v>
      </c>
      <c r="K139" s="196" t="s">
        <v>168</v>
      </c>
      <c r="L139" s="60"/>
      <c r="M139" s="201" t="s">
        <v>21</v>
      </c>
      <c r="N139" s="202" t="s">
        <v>43</v>
      </c>
      <c r="O139" s="41"/>
      <c r="P139" s="203">
        <f>O139*H139</f>
        <v>0</v>
      </c>
      <c r="Q139" s="203">
        <v>6.0000000000000002E-5</v>
      </c>
      <c r="R139" s="203">
        <f>Q139*H139</f>
        <v>2.1900000000000001E-3</v>
      </c>
      <c r="S139" s="203">
        <v>0</v>
      </c>
      <c r="T139" s="204">
        <f>S139*H139</f>
        <v>0</v>
      </c>
      <c r="AR139" s="23" t="s">
        <v>196</v>
      </c>
      <c r="AT139" s="23" t="s">
        <v>164</v>
      </c>
      <c r="AU139" s="23" t="s">
        <v>82</v>
      </c>
      <c r="AY139" s="23" t="s">
        <v>160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3" t="s">
        <v>80</v>
      </c>
      <c r="BK139" s="205">
        <f>ROUND(I139*H139,2)</f>
        <v>0</v>
      </c>
      <c r="BL139" s="23" t="s">
        <v>196</v>
      </c>
      <c r="BM139" s="23" t="s">
        <v>1062</v>
      </c>
    </row>
    <row r="140" spans="2:65" s="1" customFormat="1" ht="16.5" customHeight="1">
      <c r="B140" s="40"/>
      <c r="C140" s="233" t="s">
        <v>190</v>
      </c>
      <c r="D140" s="233" t="s">
        <v>192</v>
      </c>
      <c r="E140" s="234" t="s">
        <v>1063</v>
      </c>
      <c r="F140" s="235" t="s">
        <v>1064</v>
      </c>
      <c r="G140" s="236" t="s">
        <v>189</v>
      </c>
      <c r="H140" s="237">
        <v>36.5</v>
      </c>
      <c r="I140" s="238"/>
      <c r="J140" s="239">
        <f>ROUND(I140*H140,2)</f>
        <v>0</v>
      </c>
      <c r="K140" s="235" t="s">
        <v>168</v>
      </c>
      <c r="L140" s="240"/>
      <c r="M140" s="241" t="s">
        <v>21</v>
      </c>
      <c r="N140" s="242" t="s">
        <v>43</v>
      </c>
      <c r="O140" s="41"/>
      <c r="P140" s="203">
        <f>O140*H140</f>
        <v>0</v>
      </c>
      <c r="Q140" s="203">
        <v>9.2000000000000003E-4</v>
      </c>
      <c r="R140" s="203">
        <f>Q140*H140</f>
        <v>3.3579999999999999E-2</v>
      </c>
      <c r="S140" s="203">
        <v>0</v>
      </c>
      <c r="T140" s="204">
        <f>S140*H140</f>
        <v>0</v>
      </c>
      <c r="AR140" s="23" t="s">
        <v>263</v>
      </c>
      <c r="AT140" s="23" t="s">
        <v>192</v>
      </c>
      <c r="AU140" s="23" t="s">
        <v>82</v>
      </c>
      <c r="AY140" s="23" t="s">
        <v>160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3" t="s">
        <v>80</v>
      </c>
      <c r="BK140" s="205">
        <f>ROUND(I140*H140,2)</f>
        <v>0</v>
      </c>
      <c r="BL140" s="23" t="s">
        <v>196</v>
      </c>
      <c r="BM140" s="23" t="s">
        <v>1065</v>
      </c>
    </row>
    <row r="141" spans="2:65" s="1" customFormat="1" ht="51" customHeight="1">
      <c r="B141" s="40"/>
      <c r="C141" s="194" t="s">
        <v>301</v>
      </c>
      <c r="D141" s="194" t="s">
        <v>164</v>
      </c>
      <c r="E141" s="195" t="s">
        <v>1066</v>
      </c>
      <c r="F141" s="196" t="s">
        <v>1067</v>
      </c>
      <c r="G141" s="197" t="s">
        <v>189</v>
      </c>
      <c r="H141" s="198">
        <v>18.5</v>
      </c>
      <c r="I141" s="199"/>
      <c r="J141" s="200">
        <f>ROUND(I141*H141,2)</f>
        <v>0</v>
      </c>
      <c r="K141" s="196" t="s">
        <v>168</v>
      </c>
      <c r="L141" s="60"/>
      <c r="M141" s="201" t="s">
        <v>21</v>
      </c>
      <c r="N141" s="202" t="s">
        <v>43</v>
      </c>
      <c r="O141" s="41"/>
      <c r="P141" s="203">
        <f>O141*H141</f>
        <v>0</v>
      </c>
      <c r="Q141" s="203">
        <v>2.7999999999999998E-4</v>
      </c>
      <c r="R141" s="203">
        <f>Q141*H141</f>
        <v>5.1799999999999997E-3</v>
      </c>
      <c r="S141" s="203">
        <v>0</v>
      </c>
      <c r="T141" s="204">
        <f>S141*H141</f>
        <v>0</v>
      </c>
      <c r="AR141" s="23" t="s">
        <v>196</v>
      </c>
      <c r="AT141" s="23" t="s">
        <v>164</v>
      </c>
      <c r="AU141" s="23" t="s">
        <v>82</v>
      </c>
      <c r="AY141" s="23" t="s">
        <v>160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3" t="s">
        <v>80</v>
      </c>
      <c r="BK141" s="205">
        <f>ROUND(I141*H141,2)</f>
        <v>0</v>
      </c>
      <c r="BL141" s="23" t="s">
        <v>196</v>
      </c>
      <c r="BM141" s="23" t="s">
        <v>1068</v>
      </c>
    </row>
    <row r="142" spans="2:65" s="11" customFormat="1">
      <c r="B142" s="209"/>
      <c r="C142" s="210"/>
      <c r="D142" s="206" t="s">
        <v>173</v>
      </c>
      <c r="E142" s="211" t="s">
        <v>21</v>
      </c>
      <c r="F142" s="212" t="s">
        <v>1069</v>
      </c>
      <c r="G142" s="210"/>
      <c r="H142" s="213">
        <v>15.5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173</v>
      </c>
      <c r="AU142" s="219" t="s">
        <v>82</v>
      </c>
      <c r="AV142" s="11" t="s">
        <v>82</v>
      </c>
      <c r="AW142" s="11" t="s">
        <v>35</v>
      </c>
      <c r="AX142" s="11" t="s">
        <v>72</v>
      </c>
      <c r="AY142" s="219" t="s">
        <v>160</v>
      </c>
    </row>
    <row r="143" spans="2:65" s="11" customFormat="1">
      <c r="B143" s="209"/>
      <c r="C143" s="210"/>
      <c r="D143" s="222" t="s">
        <v>173</v>
      </c>
      <c r="E143" s="254" t="s">
        <v>21</v>
      </c>
      <c r="F143" s="255" t="s">
        <v>1070</v>
      </c>
      <c r="G143" s="210"/>
      <c r="H143" s="256">
        <v>3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173</v>
      </c>
      <c r="AU143" s="219" t="s">
        <v>82</v>
      </c>
      <c r="AV143" s="11" t="s">
        <v>82</v>
      </c>
      <c r="AW143" s="11" t="s">
        <v>35</v>
      </c>
      <c r="AX143" s="11" t="s">
        <v>72</v>
      </c>
      <c r="AY143" s="219" t="s">
        <v>160</v>
      </c>
    </row>
    <row r="144" spans="2:65" s="1" customFormat="1" ht="16.5" customHeight="1">
      <c r="B144" s="40"/>
      <c r="C144" s="233" t="s">
        <v>195</v>
      </c>
      <c r="D144" s="233" t="s">
        <v>192</v>
      </c>
      <c r="E144" s="234" t="s">
        <v>830</v>
      </c>
      <c r="F144" s="235" t="s">
        <v>1071</v>
      </c>
      <c r="G144" s="236" t="s">
        <v>189</v>
      </c>
      <c r="H144" s="237">
        <v>15.5</v>
      </c>
      <c r="I144" s="238"/>
      <c r="J144" s="239">
        <f>ROUND(I144*H144,2)</f>
        <v>0</v>
      </c>
      <c r="K144" s="235" t="s">
        <v>21</v>
      </c>
      <c r="L144" s="240"/>
      <c r="M144" s="241" t="s">
        <v>21</v>
      </c>
      <c r="N144" s="242" t="s">
        <v>43</v>
      </c>
      <c r="O144" s="41"/>
      <c r="P144" s="203">
        <f>O144*H144</f>
        <v>0</v>
      </c>
      <c r="Q144" s="203">
        <v>2.5000000000000001E-3</v>
      </c>
      <c r="R144" s="203">
        <f>Q144*H144</f>
        <v>3.875E-2</v>
      </c>
      <c r="S144" s="203">
        <v>0</v>
      </c>
      <c r="T144" s="204">
        <f>S144*H144</f>
        <v>0</v>
      </c>
      <c r="AR144" s="23" t="s">
        <v>263</v>
      </c>
      <c r="AT144" s="23" t="s">
        <v>192</v>
      </c>
      <c r="AU144" s="23" t="s">
        <v>82</v>
      </c>
      <c r="AY144" s="23" t="s">
        <v>160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23" t="s">
        <v>80</v>
      </c>
      <c r="BK144" s="205">
        <f>ROUND(I144*H144,2)</f>
        <v>0</v>
      </c>
      <c r="BL144" s="23" t="s">
        <v>196</v>
      </c>
      <c r="BM144" s="23" t="s">
        <v>376</v>
      </c>
    </row>
    <row r="145" spans="2:65" s="1" customFormat="1" ht="16.5" customHeight="1">
      <c r="B145" s="40"/>
      <c r="C145" s="233" t="s">
        <v>308</v>
      </c>
      <c r="D145" s="233" t="s">
        <v>192</v>
      </c>
      <c r="E145" s="234" t="s">
        <v>1072</v>
      </c>
      <c r="F145" s="235" t="s">
        <v>1073</v>
      </c>
      <c r="G145" s="236" t="s">
        <v>189</v>
      </c>
      <c r="H145" s="237">
        <v>3</v>
      </c>
      <c r="I145" s="238"/>
      <c r="J145" s="239">
        <f>ROUND(I145*H145,2)</f>
        <v>0</v>
      </c>
      <c r="K145" s="235" t="s">
        <v>21</v>
      </c>
      <c r="L145" s="240"/>
      <c r="M145" s="241" t="s">
        <v>21</v>
      </c>
      <c r="N145" s="242" t="s">
        <v>43</v>
      </c>
      <c r="O145" s="41"/>
      <c r="P145" s="203">
        <f>O145*H145</f>
        <v>0</v>
      </c>
      <c r="Q145" s="203">
        <v>2.5000000000000001E-3</v>
      </c>
      <c r="R145" s="203">
        <f>Q145*H145</f>
        <v>7.4999999999999997E-3</v>
      </c>
      <c r="S145" s="203">
        <v>0</v>
      </c>
      <c r="T145" s="204">
        <f>S145*H145</f>
        <v>0</v>
      </c>
      <c r="AR145" s="23" t="s">
        <v>263</v>
      </c>
      <c r="AT145" s="23" t="s">
        <v>192</v>
      </c>
      <c r="AU145" s="23" t="s">
        <v>82</v>
      </c>
      <c r="AY145" s="23" t="s">
        <v>160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3" t="s">
        <v>80</v>
      </c>
      <c r="BK145" s="205">
        <f>ROUND(I145*H145,2)</f>
        <v>0</v>
      </c>
      <c r="BL145" s="23" t="s">
        <v>196</v>
      </c>
      <c r="BM145" s="23" t="s">
        <v>304</v>
      </c>
    </row>
    <row r="146" spans="2:65" s="1" customFormat="1" ht="51" customHeight="1">
      <c r="B146" s="40"/>
      <c r="C146" s="194" t="s">
        <v>263</v>
      </c>
      <c r="D146" s="194" t="s">
        <v>164</v>
      </c>
      <c r="E146" s="195" t="s">
        <v>1074</v>
      </c>
      <c r="F146" s="196" t="s">
        <v>1075</v>
      </c>
      <c r="G146" s="197" t="s">
        <v>189</v>
      </c>
      <c r="H146" s="198">
        <v>43</v>
      </c>
      <c r="I146" s="199"/>
      <c r="J146" s="200">
        <f>ROUND(I146*H146,2)</f>
        <v>0</v>
      </c>
      <c r="K146" s="196" t="s">
        <v>168</v>
      </c>
      <c r="L146" s="60"/>
      <c r="M146" s="201" t="s">
        <v>21</v>
      </c>
      <c r="N146" s="202" t="s">
        <v>43</v>
      </c>
      <c r="O146" s="41"/>
      <c r="P146" s="203">
        <f>O146*H146</f>
        <v>0</v>
      </c>
      <c r="Q146" s="203">
        <v>4.2000000000000002E-4</v>
      </c>
      <c r="R146" s="203">
        <f>Q146*H146</f>
        <v>1.806E-2</v>
      </c>
      <c r="S146" s="203">
        <v>0</v>
      </c>
      <c r="T146" s="204">
        <f>S146*H146</f>
        <v>0</v>
      </c>
      <c r="AR146" s="23" t="s">
        <v>196</v>
      </c>
      <c r="AT146" s="23" t="s">
        <v>164</v>
      </c>
      <c r="AU146" s="23" t="s">
        <v>82</v>
      </c>
      <c r="AY146" s="23" t="s">
        <v>160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23" t="s">
        <v>80</v>
      </c>
      <c r="BK146" s="205">
        <f>ROUND(I146*H146,2)</f>
        <v>0</v>
      </c>
      <c r="BL146" s="23" t="s">
        <v>196</v>
      </c>
      <c r="BM146" s="23" t="s">
        <v>1076</v>
      </c>
    </row>
    <row r="147" spans="2:65" s="11" customFormat="1">
      <c r="B147" s="209"/>
      <c r="C147" s="210"/>
      <c r="D147" s="206" t="s">
        <v>173</v>
      </c>
      <c r="E147" s="211" t="s">
        <v>21</v>
      </c>
      <c r="F147" s="212" t="s">
        <v>1077</v>
      </c>
      <c r="G147" s="210"/>
      <c r="H147" s="213">
        <v>4.5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173</v>
      </c>
      <c r="AU147" s="219" t="s">
        <v>82</v>
      </c>
      <c r="AV147" s="11" t="s">
        <v>82</v>
      </c>
      <c r="AW147" s="11" t="s">
        <v>35</v>
      </c>
      <c r="AX147" s="11" t="s">
        <v>72</v>
      </c>
      <c r="AY147" s="219" t="s">
        <v>160</v>
      </c>
    </row>
    <row r="148" spans="2:65" s="11" customFormat="1">
      <c r="B148" s="209"/>
      <c r="C148" s="210"/>
      <c r="D148" s="206" t="s">
        <v>173</v>
      </c>
      <c r="E148" s="211" t="s">
        <v>21</v>
      </c>
      <c r="F148" s="212" t="s">
        <v>1078</v>
      </c>
      <c r="G148" s="210"/>
      <c r="H148" s="213">
        <v>38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173</v>
      </c>
      <c r="AU148" s="219" t="s">
        <v>82</v>
      </c>
      <c r="AV148" s="11" t="s">
        <v>82</v>
      </c>
      <c r="AW148" s="11" t="s">
        <v>35</v>
      </c>
      <c r="AX148" s="11" t="s">
        <v>72</v>
      </c>
      <c r="AY148" s="219" t="s">
        <v>160</v>
      </c>
    </row>
    <row r="149" spans="2:65" s="11" customFormat="1">
      <c r="B149" s="209"/>
      <c r="C149" s="210"/>
      <c r="D149" s="222" t="s">
        <v>173</v>
      </c>
      <c r="E149" s="254" t="s">
        <v>21</v>
      </c>
      <c r="F149" s="255" t="s">
        <v>1079</v>
      </c>
      <c r="G149" s="210"/>
      <c r="H149" s="256">
        <v>0.5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173</v>
      </c>
      <c r="AU149" s="219" t="s">
        <v>82</v>
      </c>
      <c r="AV149" s="11" t="s">
        <v>82</v>
      </c>
      <c r="AW149" s="11" t="s">
        <v>35</v>
      </c>
      <c r="AX149" s="11" t="s">
        <v>72</v>
      </c>
      <c r="AY149" s="219" t="s">
        <v>160</v>
      </c>
    </row>
    <row r="150" spans="2:65" s="1" customFormat="1" ht="16.5" customHeight="1">
      <c r="B150" s="40"/>
      <c r="C150" s="233" t="s">
        <v>315</v>
      </c>
      <c r="D150" s="233" t="s">
        <v>192</v>
      </c>
      <c r="E150" s="234" t="s">
        <v>1080</v>
      </c>
      <c r="F150" s="235" t="s">
        <v>1081</v>
      </c>
      <c r="G150" s="236" t="s">
        <v>189</v>
      </c>
      <c r="H150" s="237">
        <v>4.5</v>
      </c>
      <c r="I150" s="238"/>
      <c r="J150" s="239">
        <f>ROUND(I150*H150,2)</f>
        <v>0</v>
      </c>
      <c r="K150" s="235" t="s">
        <v>21</v>
      </c>
      <c r="L150" s="240"/>
      <c r="M150" s="241" t="s">
        <v>21</v>
      </c>
      <c r="N150" s="242" t="s">
        <v>43</v>
      </c>
      <c r="O150" s="41"/>
      <c r="P150" s="203">
        <f>O150*H150</f>
        <v>0</v>
      </c>
      <c r="Q150" s="203">
        <v>3.5000000000000001E-3</v>
      </c>
      <c r="R150" s="203">
        <f>Q150*H150</f>
        <v>1.575E-2</v>
      </c>
      <c r="S150" s="203">
        <v>0</v>
      </c>
      <c r="T150" s="204">
        <f>S150*H150</f>
        <v>0</v>
      </c>
      <c r="AR150" s="23" t="s">
        <v>263</v>
      </c>
      <c r="AT150" s="23" t="s">
        <v>192</v>
      </c>
      <c r="AU150" s="23" t="s">
        <v>82</v>
      </c>
      <c r="AY150" s="23" t="s">
        <v>160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23" t="s">
        <v>80</v>
      </c>
      <c r="BK150" s="205">
        <f>ROUND(I150*H150,2)</f>
        <v>0</v>
      </c>
      <c r="BL150" s="23" t="s">
        <v>196</v>
      </c>
      <c r="BM150" s="23" t="s">
        <v>311</v>
      </c>
    </row>
    <row r="151" spans="2:65" s="1" customFormat="1" ht="16.5" customHeight="1">
      <c r="B151" s="40"/>
      <c r="C151" s="233" t="s">
        <v>267</v>
      </c>
      <c r="D151" s="233" t="s">
        <v>192</v>
      </c>
      <c r="E151" s="234" t="s">
        <v>1082</v>
      </c>
      <c r="F151" s="235" t="s">
        <v>1083</v>
      </c>
      <c r="G151" s="236" t="s">
        <v>189</v>
      </c>
      <c r="H151" s="237">
        <v>38</v>
      </c>
      <c r="I151" s="238"/>
      <c r="J151" s="239">
        <f>ROUND(I151*H151,2)</f>
        <v>0</v>
      </c>
      <c r="K151" s="235" t="s">
        <v>21</v>
      </c>
      <c r="L151" s="240"/>
      <c r="M151" s="241" t="s">
        <v>21</v>
      </c>
      <c r="N151" s="242" t="s">
        <v>43</v>
      </c>
      <c r="O151" s="41"/>
      <c r="P151" s="203">
        <f>O151*H151</f>
        <v>0</v>
      </c>
      <c r="Q151" s="203">
        <v>3.5000000000000001E-3</v>
      </c>
      <c r="R151" s="203">
        <f>Q151*H151</f>
        <v>0.13300000000000001</v>
      </c>
      <c r="S151" s="203">
        <v>0</v>
      </c>
      <c r="T151" s="204">
        <f>S151*H151</f>
        <v>0</v>
      </c>
      <c r="AR151" s="23" t="s">
        <v>263</v>
      </c>
      <c r="AT151" s="23" t="s">
        <v>192</v>
      </c>
      <c r="AU151" s="23" t="s">
        <v>82</v>
      </c>
      <c r="AY151" s="23" t="s">
        <v>160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3" t="s">
        <v>80</v>
      </c>
      <c r="BK151" s="205">
        <f>ROUND(I151*H151,2)</f>
        <v>0</v>
      </c>
      <c r="BL151" s="23" t="s">
        <v>196</v>
      </c>
      <c r="BM151" s="23" t="s">
        <v>318</v>
      </c>
    </row>
    <row r="152" spans="2:65" s="1" customFormat="1" ht="16.5" customHeight="1">
      <c r="B152" s="40"/>
      <c r="C152" s="233" t="s">
        <v>325</v>
      </c>
      <c r="D152" s="233" t="s">
        <v>192</v>
      </c>
      <c r="E152" s="234" t="s">
        <v>1084</v>
      </c>
      <c r="F152" s="235" t="s">
        <v>1085</v>
      </c>
      <c r="G152" s="236" t="s">
        <v>189</v>
      </c>
      <c r="H152" s="237">
        <v>0.5</v>
      </c>
      <c r="I152" s="238"/>
      <c r="J152" s="239">
        <f>ROUND(I152*H152,2)</f>
        <v>0</v>
      </c>
      <c r="K152" s="235" t="s">
        <v>21</v>
      </c>
      <c r="L152" s="240"/>
      <c r="M152" s="241" t="s">
        <v>21</v>
      </c>
      <c r="N152" s="242" t="s">
        <v>43</v>
      </c>
      <c r="O152" s="41"/>
      <c r="P152" s="203">
        <f>O152*H152</f>
        <v>0</v>
      </c>
      <c r="Q152" s="203">
        <v>2.5000000000000001E-3</v>
      </c>
      <c r="R152" s="203">
        <f>Q152*H152</f>
        <v>1.25E-3</v>
      </c>
      <c r="S152" s="203">
        <v>0</v>
      </c>
      <c r="T152" s="204">
        <f>S152*H152</f>
        <v>0</v>
      </c>
      <c r="AR152" s="23" t="s">
        <v>263</v>
      </c>
      <c r="AT152" s="23" t="s">
        <v>192</v>
      </c>
      <c r="AU152" s="23" t="s">
        <v>82</v>
      </c>
      <c r="AY152" s="23" t="s">
        <v>160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3" t="s">
        <v>80</v>
      </c>
      <c r="BK152" s="205">
        <f>ROUND(I152*H152,2)</f>
        <v>0</v>
      </c>
      <c r="BL152" s="23" t="s">
        <v>196</v>
      </c>
      <c r="BM152" s="23" t="s">
        <v>328</v>
      </c>
    </row>
    <row r="153" spans="2:65" s="1" customFormat="1" ht="38.25" customHeight="1">
      <c r="B153" s="40"/>
      <c r="C153" s="194" t="s">
        <v>329</v>
      </c>
      <c r="D153" s="194" t="s">
        <v>164</v>
      </c>
      <c r="E153" s="195" t="s">
        <v>1086</v>
      </c>
      <c r="F153" s="196" t="s">
        <v>1087</v>
      </c>
      <c r="G153" s="197" t="s">
        <v>189</v>
      </c>
      <c r="H153" s="198">
        <v>48.5</v>
      </c>
      <c r="I153" s="199"/>
      <c r="J153" s="200">
        <f>ROUND(I153*H153,2)</f>
        <v>0</v>
      </c>
      <c r="K153" s="196" t="s">
        <v>168</v>
      </c>
      <c r="L153" s="60"/>
      <c r="M153" s="201" t="s">
        <v>21</v>
      </c>
      <c r="N153" s="202" t="s">
        <v>43</v>
      </c>
      <c r="O153" s="41"/>
      <c r="P153" s="203">
        <f>O153*H153</f>
        <v>0</v>
      </c>
      <c r="Q153" s="203">
        <v>4.6999999999999999E-4</v>
      </c>
      <c r="R153" s="203">
        <f>Q153*H153</f>
        <v>2.2794999999999999E-2</v>
      </c>
      <c r="S153" s="203">
        <v>0</v>
      </c>
      <c r="T153" s="204">
        <f>S153*H153</f>
        <v>0</v>
      </c>
      <c r="AR153" s="23" t="s">
        <v>196</v>
      </c>
      <c r="AT153" s="23" t="s">
        <v>164</v>
      </c>
      <c r="AU153" s="23" t="s">
        <v>82</v>
      </c>
      <c r="AY153" s="23" t="s">
        <v>160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23" t="s">
        <v>80</v>
      </c>
      <c r="BK153" s="205">
        <f>ROUND(I153*H153,2)</f>
        <v>0</v>
      </c>
      <c r="BL153" s="23" t="s">
        <v>196</v>
      </c>
      <c r="BM153" s="23" t="s">
        <v>1088</v>
      </c>
    </row>
    <row r="154" spans="2:65" s="11" customFormat="1">
      <c r="B154" s="209"/>
      <c r="C154" s="210"/>
      <c r="D154" s="222" t="s">
        <v>173</v>
      </c>
      <c r="E154" s="254" t="s">
        <v>21</v>
      </c>
      <c r="F154" s="255" t="s">
        <v>1089</v>
      </c>
      <c r="G154" s="210"/>
      <c r="H154" s="256">
        <v>48.5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173</v>
      </c>
      <c r="AU154" s="219" t="s">
        <v>82</v>
      </c>
      <c r="AV154" s="11" t="s">
        <v>82</v>
      </c>
      <c r="AW154" s="11" t="s">
        <v>35</v>
      </c>
      <c r="AX154" s="11" t="s">
        <v>72</v>
      </c>
      <c r="AY154" s="219" t="s">
        <v>160</v>
      </c>
    </row>
    <row r="155" spans="2:65" s="1" customFormat="1" ht="16.5" customHeight="1">
      <c r="B155" s="40"/>
      <c r="C155" s="233" t="s">
        <v>334</v>
      </c>
      <c r="D155" s="233" t="s">
        <v>192</v>
      </c>
      <c r="E155" s="234" t="s">
        <v>1090</v>
      </c>
      <c r="F155" s="235" t="s">
        <v>1091</v>
      </c>
      <c r="G155" s="236" t="s">
        <v>189</v>
      </c>
      <c r="H155" s="237">
        <v>48.5</v>
      </c>
      <c r="I155" s="238"/>
      <c r="J155" s="239">
        <f>ROUND(I155*H155,2)</f>
        <v>0</v>
      </c>
      <c r="K155" s="235" t="s">
        <v>21</v>
      </c>
      <c r="L155" s="240"/>
      <c r="M155" s="241" t="s">
        <v>21</v>
      </c>
      <c r="N155" s="242" t="s">
        <v>43</v>
      </c>
      <c r="O155" s="41"/>
      <c r="P155" s="203">
        <f>O155*H155</f>
        <v>0</v>
      </c>
      <c r="Q155" s="203">
        <v>3.0000000000000001E-3</v>
      </c>
      <c r="R155" s="203">
        <f>Q155*H155</f>
        <v>0.14549999999999999</v>
      </c>
      <c r="S155" s="203">
        <v>0</v>
      </c>
      <c r="T155" s="204">
        <f>S155*H155</f>
        <v>0</v>
      </c>
      <c r="AR155" s="23" t="s">
        <v>263</v>
      </c>
      <c r="AT155" s="23" t="s">
        <v>192</v>
      </c>
      <c r="AU155" s="23" t="s">
        <v>82</v>
      </c>
      <c r="AY155" s="23" t="s">
        <v>160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3" t="s">
        <v>80</v>
      </c>
      <c r="BK155" s="205">
        <f>ROUND(I155*H155,2)</f>
        <v>0</v>
      </c>
      <c r="BL155" s="23" t="s">
        <v>196</v>
      </c>
      <c r="BM155" s="23" t="s">
        <v>337</v>
      </c>
    </row>
    <row r="156" spans="2:65" s="1" customFormat="1" ht="38.25" customHeight="1">
      <c r="B156" s="40"/>
      <c r="C156" s="194" t="s">
        <v>338</v>
      </c>
      <c r="D156" s="194" t="s">
        <v>164</v>
      </c>
      <c r="E156" s="195" t="s">
        <v>1092</v>
      </c>
      <c r="F156" s="196" t="s">
        <v>1093</v>
      </c>
      <c r="G156" s="197" t="s">
        <v>262</v>
      </c>
      <c r="H156" s="198">
        <v>35</v>
      </c>
      <c r="I156" s="199"/>
      <c r="J156" s="200">
        <f>ROUND(I156*H156,2)</f>
        <v>0</v>
      </c>
      <c r="K156" s="196" t="s">
        <v>168</v>
      </c>
      <c r="L156" s="60"/>
      <c r="M156" s="201" t="s">
        <v>21</v>
      </c>
      <c r="N156" s="202" t="s">
        <v>43</v>
      </c>
      <c r="O156" s="41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AR156" s="23" t="s">
        <v>196</v>
      </c>
      <c r="AT156" s="23" t="s">
        <v>164</v>
      </c>
      <c r="AU156" s="23" t="s">
        <v>82</v>
      </c>
      <c r="AY156" s="23" t="s">
        <v>160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23" t="s">
        <v>80</v>
      </c>
      <c r="BK156" s="205">
        <f>ROUND(I156*H156,2)</f>
        <v>0</v>
      </c>
      <c r="BL156" s="23" t="s">
        <v>196</v>
      </c>
      <c r="BM156" s="23" t="s">
        <v>1094</v>
      </c>
    </row>
    <row r="157" spans="2:65" s="11" customFormat="1">
      <c r="B157" s="209"/>
      <c r="C157" s="210"/>
      <c r="D157" s="206" t="s">
        <v>173</v>
      </c>
      <c r="E157" s="211" t="s">
        <v>21</v>
      </c>
      <c r="F157" s="212" t="s">
        <v>1095</v>
      </c>
      <c r="G157" s="210"/>
      <c r="H157" s="213">
        <v>16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173</v>
      </c>
      <c r="AU157" s="219" t="s">
        <v>82</v>
      </c>
      <c r="AV157" s="11" t="s">
        <v>82</v>
      </c>
      <c r="AW157" s="11" t="s">
        <v>35</v>
      </c>
      <c r="AX157" s="11" t="s">
        <v>72</v>
      </c>
      <c r="AY157" s="219" t="s">
        <v>160</v>
      </c>
    </row>
    <row r="158" spans="2:65" s="11" customFormat="1">
      <c r="B158" s="209"/>
      <c r="C158" s="210"/>
      <c r="D158" s="206" t="s">
        <v>173</v>
      </c>
      <c r="E158" s="211" t="s">
        <v>21</v>
      </c>
      <c r="F158" s="212" t="s">
        <v>1096</v>
      </c>
      <c r="G158" s="210"/>
      <c r="H158" s="213">
        <v>1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173</v>
      </c>
      <c r="AU158" s="219" t="s">
        <v>82</v>
      </c>
      <c r="AV158" s="11" t="s">
        <v>82</v>
      </c>
      <c r="AW158" s="11" t="s">
        <v>35</v>
      </c>
      <c r="AX158" s="11" t="s">
        <v>72</v>
      </c>
      <c r="AY158" s="219" t="s">
        <v>160</v>
      </c>
    </row>
    <row r="159" spans="2:65" s="11" customFormat="1">
      <c r="B159" s="209"/>
      <c r="C159" s="210"/>
      <c r="D159" s="206" t="s">
        <v>173</v>
      </c>
      <c r="E159" s="211" t="s">
        <v>21</v>
      </c>
      <c r="F159" s="212" t="s">
        <v>1097</v>
      </c>
      <c r="G159" s="210"/>
      <c r="H159" s="213">
        <v>1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173</v>
      </c>
      <c r="AU159" s="219" t="s">
        <v>82</v>
      </c>
      <c r="AV159" s="11" t="s">
        <v>82</v>
      </c>
      <c r="AW159" s="11" t="s">
        <v>35</v>
      </c>
      <c r="AX159" s="11" t="s">
        <v>72</v>
      </c>
      <c r="AY159" s="219" t="s">
        <v>160</v>
      </c>
    </row>
    <row r="160" spans="2:65" s="11" customFormat="1">
      <c r="B160" s="209"/>
      <c r="C160" s="210"/>
      <c r="D160" s="206" t="s">
        <v>173</v>
      </c>
      <c r="E160" s="211" t="s">
        <v>21</v>
      </c>
      <c r="F160" s="212" t="s">
        <v>1098</v>
      </c>
      <c r="G160" s="210"/>
      <c r="H160" s="213">
        <v>1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173</v>
      </c>
      <c r="AU160" s="219" t="s">
        <v>82</v>
      </c>
      <c r="AV160" s="11" t="s">
        <v>82</v>
      </c>
      <c r="AW160" s="11" t="s">
        <v>35</v>
      </c>
      <c r="AX160" s="11" t="s">
        <v>72</v>
      </c>
      <c r="AY160" s="219" t="s">
        <v>160</v>
      </c>
    </row>
    <row r="161" spans="2:65" s="11" customFormat="1">
      <c r="B161" s="209"/>
      <c r="C161" s="210"/>
      <c r="D161" s="206" t="s">
        <v>173</v>
      </c>
      <c r="E161" s="211" t="s">
        <v>21</v>
      </c>
      <c r="F161" s="212" t="s">
        <v>1099</v>
      </c>
      <c r="G161" s="210"/>
      <c r="H161" s="213">
        <v>3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173</v>
      </c>
      <c r="AU161" s="219" t="s">
        <v>82</v>
      </c>
      <c r="AV161" s="11" t="s">
        <v>82</v>
      </c>
      <c r="AW161" s="11" t="s">
        <v>35</v>
      </c>
      <c r="AX161" s="11" t="s">
        <v>72</v>
      </c>
      <c r="AY161" s="219" t="s">
        <v>160</v>
      </c>
    </row>
    <row r="162" spans="2:65" s="11" customFormat="1">
      <c r="B162" s="209"/>
      <c r="C162" s="210"/>
      <c r="D162" s="206" t="s">
        <v>173</v>
      </c>
      <c r="E162" s="211" t="s">
        <v>21</v>
      </c>
      <c r="F162" s="212" t="s">
        <v>1100</v>
      </c>
      <c r="G162" s="210"/>
      <c r="H162" s="213">
        <v>1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173</v>
      </c>
      <c r="AU162" s="219" t="s">
        <v>82</v>
      </c>
      <c r="AV162" s="11" t="s">
        <v>82</v>
      </c>
      <c r="AW162" s="11" t="s">
        <v>35</v>
      </c>
      <c r="AX162" s="11" t="s">
        <v>72</v>
      </c>
      <c r="AY162" s="219" t="s">
        <v>160</v>
      </c>
    </row>
    <row r="163" spans="2:65" s="11" customFormat="1">
      <c r="B163" s="209"/>
      <c r="C163" s="210"/>
      <c r="D163" s="222" t="s">
        <v>173</v>
      </c>
      <c r="E163" s="254" t="s">
        <v>21</v>
      </c>
      <c r="F163" s="255" t="s">
        <v>1101</v>
      </c>
      <c r="G163" s="210"/>
      <c r="H163" s="256">
        <v>12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173</v>
      </c>
      <c r="AU163" s="219" t="s">
        <v>82</v>
      </c>
      <c r="AV163" s="11" t="s">
        <v>82</v>
      </c>
      <c r="AW163" s="11" t="s">
        <v>35</v>
      </c>
      <c r="AX163" s="11" t="s">
        <v>72</v>
      </c>
      <c r="AY163" s="219" t="s">
        <v>160</v>
      </c>
    </row>
    <row r="164" spans="2:65" s="1" customFormat="1" ht="16.5" customHeight="1">
      <c r="B164" s="40"/>
      <c r="C164" s="233" t="s">
        <v>344</v>
      </c>
      <c r="D164" s="233" t="s">
        <v>192</v>
      </c>
      <c r="E164" s="234" t="s">
        <v>1102</v>
      </c>
      <c r="F164" s="235" t="s">
        <v>1103</v>
      </c>
      <c r="G164" s="236" t="s">
        <v>262</v>
      </c>
      <c r="H164" s="237">
        <v>16</v>
      </c>
      <c r="I164" s="238"/>
      <c r="J164" s="239">
        <f>ROUND(I164*H164,2)</f>
        <v>0</v>
      </c>
      <c r="K164" s="235" t="s">
        <v>168</v>
      </c>
      <c r="L164" s="240"/>
      <c r="M164" s="241" t="s">
        <v>21</v>
      </c>
      <c r="N164" s="242" t="s">
        <v>43</v>
      </c>
      <c r="O164" s="41"/>
      <c r="P164" s="203">
        <f>O164*H164</f>
        <v>0</v>
      </c>
      <c r="Q164" s="203">
        <v>5.9999999999999995E-4</v>
      </c>
      <c r="R164" s="203">
        <f>Q164*H164</f>
        <v>9.5999999999999992E-3</v>
      </c>
      <c r="S164" s="203">
        <v>0</v>
      </c>
      <c r="T164" s="204">
        <f>S164*H164</f>
        <v>0</v>
      </c>
      <c r="AR164" s="23" t="s">
        <v>263</v>
      </c>
      <c r="AT164" s="23" t="s">
        <v>192</v>
      </c>
      <c r="AU164" s="23" t="s">
        <v>82</v>
      </c>
      <c r="AY164" s="23" t="s">
        <v>160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3" t="s">
        <v>80</v>
      </c>
      <c r="BK164" s="205">
        <f>ROUND(I164*H164,2)</f>
        <v>0</v>
      </c>
      <c r="BL164" s="23" t="s">
        <v>196</v>
      </c>
      <c r="BM164" s="23" t="s">
        <v>1104</v>
      </c>
    </row>
    <row r="165" spans="2:65" s="1" customFormat="1" ht="24">
      <c r="B165" s="40"/>
      <c r="C165" s="62"/>
      <c r="D165" s="222" t="s">
        <v>171</v>
      </c>
      <c r="E165" s="62"/>
      <c r="F165" s="232" t="s">
        <v>1105</v>
      </c>
      <c r="G165" s="62"/>
      <c r="H165" s="62"/>
      <c r="I165" s="162"/>
      <c r="J165" s="62"/>
      <c r="K165" s="62"/>
      <c r="L165" s="60"/>
      <c r="M165" s="208"/>
      <c r="N165" s="41"/>
      <c r="O165" s="41"/>
      <c r="P165" s="41"/>
      <c r="Q165" s="41"/>
      <c r="R165" s="41"/>
      <c r="S165" s="41"/>
      <c r="T165" s="77"/>
      <c r="AT165" s="23" t="s">
        <v>171</v>
      </c>
      <c r="AU165" s="23" t="s">
        <v>82</v>
      </c>
    </row>
    <row r="166" spans="2:65" s="1" customFormat="1" ht="16.5" customHeight="1">
      <c r="B166" s="40"/>
      <c r="C166" s="233" t="s">
        <v>348</v>
      </c>
      <c r="D166" s="233" t="s">
        <v>192</v>
      </c>
      <c r="E166" s="234" t="s">
        <v>1106</v>
      </c>
      <c r="F166" s="235" t="s">
        <v>1107</v>
      </c>
      <c r="G166" s="236" t="s">
        <v>262</v>
      </c>
      <c r="H166" s="237">
        <v>1</v>
      </c>
      <c r="I166" s="238"/>
      <c r="J166" s="239">
        <f t="shared" ref="J166:J172" si="10">ROUND(I166*H166,2)</f>
        <v>0</v>
      </c>
      <c r="K166" s="235" t="s">
        <v>168</v>
      </c>
      <c r="L166" s="240"/>
      <c r="M166" s="241" t="s">
        <v>21</v>
      </c>
      <c r="N166" s="242" t="s">
        <v>43</v>
      </c>
      <c r="O166" s="41"/>
      <c r="P166" s="203">
        <f t="shared" ref="P166:P172" si="11">O166*H166</f>
        <v>0</v>
      </c>
      <c r="Q166" s="203">
        <v>8.0000000000000004E-4</v>
      </c>
      <c r="R166" s="203">
        <f t="shared" ref="R166:R172" si="12">Q166*H166</f>
        <v>8.0000000000000004E-4</v>
      </c>
      <c r="S166" s="203">
        <v>0</v>
      </c>
      <c r="T166" s="204">
        <f t="shared" ref="T166:T172" si="13">S166*H166</f>
        <v>0</v>
      </c>
      <c r="AR166" s="23" t="s">
        <v>263</v>
      </c>
      <c r="AT166" s="23" t="s">
        <v>192</v>
      </c>
      <c r="AU166" s="23" t="s">
        <v>82</v>
      </c>
      <c r="AY166" s="23" t="s">
        <v>160</v>
      </c>
      <c r="BE166" s="205">
        <f t="shared" ref="BE166:BE172" si="14">IF(N166="základní",J166,0)</f>
        <v>0</v>
      </c>
      <c r="BF166" s="205">
        <f t="shared" ref="BF166:BF172" si="15">IF(N166="snížená",J166,0)</f>
        <v>0</v>
      </c>
      <c r="BG166" s="205">
        <f t="shared" ref="BG166:BG172" si="16">IF(N166="zákl. přenesená",J166,0)</f>
        <v>0</v>
      </c>
      <c r="BH166" s="205">
        <f t="shared" ref="BH166:BH172" si="17">IF(N166="sníž. přenesená",J166,0)</f>
        <v>0</v>
      </c>
      <c r="BI166" s="205">
        <f t="shared" ref="BI166:BI172" si="18">IF(N166="nulová",J166,0)</f>
        <v>0</v>
      </c>
      <c r="BJ166" s="23" t="s">
        <v>80</v>
      </c>
      <c r="BK166" s="205">
        <f t="shared" ref="BK166:BK172" si="19">ROUND(I166*H166,2)</f>
        <v>0</v>
      </c>
      <c r="BL166" s="23" t="s">
        <v>196</v>
      </c>
      <c r="BM166" s="23" t="s">
        <v>1108</v>
      </c>
    </row>
    <row r="167" spans="2:65" s="1" customFormat="1" ht="16.5" customHeight="1">
      <c r="B167" s="40"/>
      <c r="C167" s="233" t="s">
        <v>353</v>
      </c>
      <c r="D167" s="233" t="s">
        <v>192</v>
      </c>
      <c r="E167" s="234" t="s">
        <v>1109</v>
      </c>
      <c r="F167" s="235" t="s">
        <v>1110</v>
      </c>
      <c r="G167" s="236" t="s">
        <v>262</v>
      </c>
      <c r="H167" s="237">
        <v>1</v>
      </c>
      <c r="I167" s="238"/>
      <c r="J167" s="239">
        <f t="shared" si="10"/>
        <v>0</v>
      </c>
      <c r="K167" s="235" t="s">
        <v>168</v>
      </c>
      <c r="L167" s="240"/>
      <c r="M167" s="241" t="s">
        <v>21</v>
      </c>
      <c r="N167" s="242" t="s">
        <v>43</v>
      </c>
      <c r="O167" s="41"/>
      <c r="P167" s="203">
        <f t="shared" si="11"/>
        <v>0</v>
      </c>
      <c r="Q167" s="203">
        <v>1.1000000000000001E-3</v>
      </c>
      <c r="R167" s="203">
        <f t="shared" si="12"/>
        <v>1.1000000000000001E-3</v>
      </c>
      <c r="S167" s="203">
        <v>0</v>
      </c>
      <c r="T167" s="204">
        <f t="shared" si="13"/>
        <v>0</v>
      </c>
      <c r="AR167" s="23" t="s">
        <v>263</v>
      </c>
      <c r="AT167" s="23" t="s">
        <v>192</v>
      </c>
      <c r="AU167" s="23" t="s">
        <v>82</v>
      </c>
      <c r="AY167" s="23" t="s">
        <v>160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23" t="s">
        <v>80</v>
      </c>
      <c r="BK167" s="205">
        <f t="shared" si="19"/>
        <v>0</v>
      </c>
      <c r="BL167" s="23" t="s">
        <v>196</v>
      </c>
      <c r="BM167" s="23" t="s">
        <v>1111</v>
      </c>
    </row>
    <row r="168" spans="2:65" s="1" customFormat="1" ht="16.5" customHeight="1">
      <c r="B168" s="40"/>
      <c r="C168" s="233" t="s">
        <v>284</v>
      </c>
      <c r="D168" s="233" t="s">
        <v>192</v>
      </c>
      <c r="E168" s="234" t="s">
        <v>1112</v>
      </c>
      <c r="F168" s="235" t="s">
        <v>1113</v>
      </c>
      <c r="G168" s="236" t="s">
        <v>262</v>
      </c>
      <c r="H168" s="237">
        <v>1</v>
      </c>
      <c r="I168" s="238"/>
      <c r="J168" s="239">
        <f t="shared" si="10"/>
        <v>0</v>
      </c>
      <c r="K168" s="235" t="s">
        <v>168</v>
      </c>
      <c r="L168" s="240"/>
      <c r="M168" s="241" t="s">
        <v>21</v>
      </c>
      <c r="N168" s="242" t="s">
        <v>43</v>
      </c>
      <c r="O168" s="41"/>
      <c r="P168" s="203">
        <f t="shared" si="11"/>
        <v>0</v>
      </c>
      <c r="Q168" s="203">
        <v>1.2999999999999999E-3</v>
      </c>
      <c r="R168" s="203">
        <f t="shared" si="12"/>
        <v>1.2999999999999999E-3</v>
      </c>
      <c r="S168" s="203">
        <v>0</v>
      </c>
      <c r="T168" s="204">
        <f t="shared" si="13"/>
        <v>0</v>
      </c>
      <c r="AR168" s="23" t="s">
        <v>263</v>
      </c>
      <c r="AT168" s="23" t="s">
        <v>192</v>
      </c>
      <c r="AU168" s="23" t="s">
        <v>82</v>
      </c>
      <c r="AY168" s="23" t="s">
        <v>160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23" t="s">
        <v>80</v>
      </c>
      <c r="BK168" s="205">
        <f t="shared" si="19"/>
        <v>0</v>
      </c>
      <c r="BL168" s="23" t="s">
        <v>196</v>
      </c>
      <c r="BM168" s="23" t="s">
        <v>1114</v>
      </c>
    </row>
    <row r="169" spans="2:65" s="1" customFormat="1" ht="16.5" customHeight="1">
      <c r="B169" s="40"/>
      <c r="C169" s="233" t="s">
        <v>361</v>
      </c>
      <c r="D169" s="233" t="s">
        <v>192</v>
      </c>
      <c r="E169" s="234" t="s">
        <v>1115</v>
      </c>
      <c r="F169" s="235" t="s">
        <v>1116</v>
      </c>
      <c r="G169" s="236" t="s">
        <v>262</v>
      </c>
      <c r="H169" s="237">
        <v>3</v>
      </c>
      <c r="I169" s="238"/>
      <c r="J169" s="239">
        <f t="shared" si="10"/>
        <v>0</v>
      </c>
      <c r="K169" s="235" t="s">
        <v>168</v>
      </c>
      <c r="L169" s="240"/>
      <c r="M169" s="241" t="s">
        <v>21</v>
      </c>
      <c r="N169" s="242" t="s">
        <v>43</v>
      </c>
      <c r="O169" s="41"/>
      <c r="P169" s="203">
        <f t="shared" si="11"/>
        <v>0</v>
      </c>
      <c r="Q169" s="203">
        <v>1.6999999999999999E-3</v>
      </c>
      <c r="R169" s="203">
        <f t="shared" si="12"/>
        <v>5.0999999999999995E-3</v>
      </c>
      <c r="S169" s="203">
        <v>0</v>
      </c>
      <c r="T169" s="204">
        <f t="shared" si="13"/>
        <v>0</v>
      </c>
      <c r="AR169" s="23" t="s">
        <v>263</v>
      </c>
      <c r="AT169" s="23" t="s">
        <v>192</v>
      </c>
      <c r="AU169" s="23" t="s">
        <v>82</v>
      </c>
      <c r="AY169" s="23" t="s">
        <v>160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23" t="s">
        <v>80</v>
      </c>
      <c r="BK169" s="205">
        <f t="shared" si="19"/>
        <v>0</v>
      </c>
      <c r="BL169" s="23" t="s">
        <v>196</v>
      </c>
      <c r="BM169" s="23" t="s">
        <v>1117</v>
      </c>
    </row>
    <row r="170" spans="2:65" s="1" customFormat="1" ht="16.5" customHeight="1">
      <c r="B170" s="40"/>
      <c r="C170" s="233" t="s">
        <v>291</v>
      </c>
      <c r="D170" s="233" t="s">
        <v>192</v>
      </c>
      <c r="E170" s="234" t="s">
        <v>1118</v>
      </c>
      <c r="F170" s="235" t="s">
        <v>1119</v>
      </c>
      <c r="G170" s="236" t="s">
        <v>262</v>
      </c>
      <c r="H170" s="237">
        <v>1</v>
      </c>
      <c r="I170" s="238"/>
      <c r="J170" s="239">
        <f t="shared" si="10"/>
        <v>0</v>
      </c>
      <c r="K170" s="235" t="s">
        <v>168</v>
      </c>
      <c r="L170" s="240"/>
      <c r="M170" s="241" t="s">
        <v>21</v>
      </c>
      <c r="N170" s="242" t="s">
        <v>43</v>
      </c>
      <c r="O170" s="41"/>
      <c r="P170" s="203">
        <f t="shared" si="11"/>
        <v>0</v>
      </c>
      <c r="Q170" s="203">
        <v>2.2000000000000001E-3</v>
      </c>
      <c r="R170" s="203">
        <f t="shared" si="12"/>
        <v>2.2000000000000001E-3</v>
      </c>
      <c r="S170" s="203">
        <v>0</v>
      </c>
      <c r="T170" s="204">
        <f t="shared" si="13"/>
        <v>0</v>
      </c>
      <c r="AR170" s="23" t="s">
        <v>263</v>
      </c>
      <c r="AT170" s="23" t="s">
        <v>192</v>
      </c>
      <c r="AU170" s="23" t="s">
        <v>82</v>
      </c>
      <c r="AY170" s="23" t="s">
        <v>160</v>
      </c>
      <c r="BE170" s="205">
        <f t="shared" si="14"/>
        <v>0</v>
      </c>
      <c r="BF170" s="205">
        <f t="shared" si="15"/>
        <v>0</v>
      </c>
      <c r="BG170" s="205">
        <f t="shared" si="16"/>
        <v>0</v>
      </c>
      <c r="BH170" s="205">
        <f t="shared" si="17"/>
        <v>0</v>
      </c>
      <c r="BI170" s="205">
        <f t="shared" si="18"/>
        <v>0</v>
      </c>
      <c r="BJ170" s="23" t="s">
        <v>80</v>
      </c>
      <c r="BK170" s="205">
        <f t="shared" si="19"/>
        <v>0</v>
      </c>
      <c r="BL170" s="23" t="s">
        <v>196</v>
      </c>
      <c r="BM170" s="23" t="s">
        <v>1120</v>
      </c>
    </row>
    <row r="171" spans="2:65" s="1" customFormat="1" ht="16.5" customHeight="1">
      <c r="B171" s="40"/>
      <c r="C171" s="233" t="s">
        <v>370</v>
      </c>
      <c r="D171" s="233" t="s">
        <v>192</v>
      </c>
      <c r="E171" s="234" t="s">
        <v>1121</v>
      </c>
      <c r="F171" s="235" t="s">
        <v>1122</v>
      </c>
      <c r="G171" s="236" t="s">
        <v>262</v>
      </c>
      <c r="H171" s="237">
        <v>12</v>
      </c>
      <c r="I171" s="238"/>
      <c r="J171" s="239">
        <f t="shared" si="10"/>
        <v>0</v>
      </c>
      <c r="K171" s="235" t="s">
        <v>168</v>
      </c>
      <c r="L171" s="240"/>
      <c r="M171" s="241" t="s">
        <v>21</v>
      </c>
      <c r="N171" s="242" t="s">
        <v>43</v>
      </c>
      <c r="O171" s="41"/>
      <c r="P171" s="203">
        <f t="shared" si="11"/>
        <v>0</v>
      </c>
      <c r="Q171" s="203">
        <v>3.0000000000000001E-3</v>
      </c>
      <c r="R171" s="203">
        <f t="shared" si="12"/>
        <v>3.6000000000000004E-2</v>
      </c>
      <c r="S171" s="203">
        <v>0</v>
      </c>
      <c r="T171" s="204">
        <f t="shared" si="13"/>
        <v>0</v>
      </c>
      <c r="AR171" s="23" t="s">
        <v>263</v>
      </c>
      <c r="AT171" s="23" t="s">
        <v>192</v>
      </c>
      <c r="AU171" s="23" t="s">
        <v>82</v>
      </c>
      <c r="AY171" s="23" t="s">
        <v>160</v>
      </c>
      <c r="BE171" s="205">
        <f t="shared" si="14"/>
        <v>0</v>
      </c>
      <c r="BF171" s="205">
        <f t="shared" si="15"/>
        <v>0</v>
      </c>
      <c r="BG171" s="205">
        <f t="shared" si="16"/>
        <v>0</v>
      </c>
      <c r="BH171" s="205">
        <f t="shared" si="17"/>
        <v>0</v>
      </c>
      <c r="BI171" s="205">
        <f t="shared" si="18"/>
        <v>0</v>
      </c>
      <c r="BJ171" s="23" t="s">
        <v>80</v>
      </c>
      <c r="BK171" s="205">
        <f t="shared" si="19"/>
        <v>0</v>
      </c>
      <c r="BL171" s="23" t="s">
        <v>196</v>
      </c>
      <c r="BM171" s="23" t="s">
        <v>1123</v>
      </c>
    </row>
    <row r="172" spans="2:65" s="1" customFormat="1" ht="16.5" customHeight="1">
      <c r="B172" s="40"/>
      <c r="C172" s="194" t="s">
        <v>376</v>
      </c>
      <c r="D172" s="194" t="s">
        <v>164</v>
      </c>
      <c r="E172" s="195" t="s">
        <v>661</v>
      </c>
      <c r="F172" s="196" t="s">
        <v>662</v>
      </c>
      <c r="G172" s="197" t="s">
        <v>228</v>
      </c>
      <c r="H172" s="198">
        <v>0.55700000000000005</v>
      </c>
      <c r="I172" s="199"/>
      <c r="J172" s="200">
        <f t="shared" si="10"/>
        <v>0</v>
      </c>
      <c r="K172" s="196" t="s">
        <v>168</v>
      </c>
      <c r="L172" s="60"/>
      <c r="M172" s="201" t="s">
        <v>21</v>
      </c>
      <c r="N172" s="202" t="s">
        <v>43</v>
      </c>
      <c r="O172" s="41"/>
      <c r="P172" s="203">
        <f t="shared" si="11"/>
        <v>0</v>
      </c>
      <c r="Q172" s="203">
        <v>0</v>
      </c>
      <c r="R172" s="203">
        <f t="shared" si="12"/>
        <v>0</v>
      </c>
      <c r="S172" s="203">
        <v>0</v>
      </c>
      <c r="T172" s="204">
        <f t="shared" si="13"/>
        <v>0</v>
      </c>
      <c r="AR172" s="23" t="s">
        <v>196</v>
      </c>
      <c r="AT172" s="23" t="s">
        <v>164</v>
      </c>
      <c r="AU172" s="23" t="s">
        <v>82</v>
      </c>
      <c r="AY172" s="23" t="s">
        <v>160</v>
      </c>
      <c r="BE172" s="205">
        <f t="shared" si="14"/>
        <v>0</v>
      </c>
      <c r="BF172" s="205">
        <f t="shared" si="15"/>
        <v>0</v>
      </c>
      <c r="BG172" s="205">
        <f t="shared" si="16"/>
        <v>0</v>
      </c>
      <c r="BH172" s="205">
        <f t="shared" si="17"/>
        <v>0</v>
      </c>
      <c r="BI172" s="205">
        <f t="shared" si="18"/>
        <v>0</v>
      </c>
      <c r="BJ172" s="23" t="s">
        <v>80</v>
      </c>
      <c r="BK172" s="205">
        <f t="shared" si="19"/>
        <v>0</v>
      </c>
      <c r="BL172" s="23" t="s">
        <v>196</v>
      </c>
      <c r="BM172" s="23" t="s">
        <v>540</v>
      </c>
    </row>
    <row r="173" spans="2:65" s="10" customFormat="1" ht="29.85" customHeight="1">
      <c r="B173" s="175"/>
      <c r="C173" s="176"/>
      <c r="D173" s="191" t="s">
        <v>71</v>
      </c>
      <c r="E173" s="192" t="s">
        <v>1124</v>
      </c>
      <c r="F173" s="192" t="s">
        <v>1125</v>
      </c>
      <c r="G173" s="176"/>
      <c r="H173" s="176"/>
      <c r="I173" s="179"/>
      <c r="J173" s="193">
        <f>BK173</f>
        <v>0</v>
      </c>
      <c r="K173" s="176"/>
      <c r="L173" s="181"/>
      <c r="M173" s="182"/>
      <c r="N173" s="183"/>
      <c r="O173" s="183"/>
      <c r="P173" s="184">
        <f>SUM(P174:P204)</f>
        <v>0</v>
      </c>
      <c r="Q173" s="183"/>
      <c r="R173" s="184">
        <f>SUM(R174:R204)</f>
        <v>0.9783036799999999</v>
      </c>
      <c r="S173" s="183"/>
      <c r="T173" s="185">
        <f>SUM(T174:T204)</f>
        <v>0</v>
      </c>
      <c r="AR173" s="186" t="s">
        <v>82</v>
      </c>
      <c r="AT173" s="187" t="s">
        <v>71</v>
      </c>
      <c r="AU173" s="187" t="s">
        <v>80</v>
      </c>
      <c r="AY173" s="186" t="s">
        <v>160</v>
      </c>
      <c r="BK173" s="188">
        <f>SUM(BK174:BK204)</f>
        <v>0</v>
      </c>
    </row>
    <row r="174" spans="2:65" s="1" customFormat="1" ht="16.5" customHeight="1">
      <c r="B174" s="40"/>
      <c r="C174" s="194" t="s">
        <v>381</v>
      </c>
      <c r="D174" s="194" t="s">
        <v>164</v>
      </c>
      <c r="E174" s="195" t="s">
        <v>1126</v>
      </c>
      <c r="F174" s="196" t="s">
        <v>1127</v>
      </c>
      <c r="G174" s="197" t="s">
        <v>262</v>
      </c>
      <c r="H174" s="198">
        <v>1</v>
      </c>
      <c r="I174" s="199"/>
      <c r="J174" s="200">
        <f>ROUND(I174*H174,2)</f>
        <v>0</v>
      </c>
      <c r="K174" s="196" t="s">
        <v>168</v>
      </c>
      <c r="L174" s="60"/>
      <c r="M174" s="201" t="s">
        <v>21</v>
      </c>
      <c r="N174" s="202" t="s">
        <v>43</v>
      </c>
      <c r="O174" s="41"/>
      <c r="P174" s="203">
        <f>O174*H174</f>
        <v>0</v>
      </c>
      <c r="Q174" s="203">
        <v>0.11855328</v>
      </c>
      <c r="R174" s="203">
        <f>Q174*H174</f>
        <v>0.11855328</v>
      </c>
      <c r="S174" s="203">
        <v>0</v>
      </c>
      <c r="T174" s="204">
        <f>S174*H174</f>
        <v>0</v>
      </c>
      <c r="AR174" s="23" t="s">
        <v>196</v>
      </c>
      <c r="AT174" s="23" t="s">
        <v>164</v>
      </c>
      <c r="AU174" s="23" t="s">
        <v>82</v>
      </c>
      <c r="AY174" s="23" t="s">
        <v>160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23" t="s">
        <v>80</v>
      </c>
      <c r="BK174" s="205">
        <f>ROUND(I174*H174,2)</f>
        <v>0</v>
      </c>
      <c r="BL174" s="23" t="s">
        <v>196</v>
      </c>
      <c r="BM174" s="23" t="s">
        <v>548</v>
      </c>
    </row>
    <row r="175" spans="2:65" s="1" customFormat="1" ht="24">
      <c r="B175" s="40"/>
      <c r="C175" s="62"/>
      <c r="D175" s="222" t="s">
        <v>171</v>
      </c>
      <c r="E175" s="62"/>
      <c r="F175" s="232" t="s">
        <v>1128</v>
      </c>
      <c r="G175" s="62"/>
      <c r="H175" s="62"/>
      <c r="I175" s="162"/>
      <c r="J175" s="62"/>
      <c r="K175" s="62"/>
      <c r="L175" s="60"/>
      <c r="M175" s="208"/>
      <c r="N175" s="41"/>
      <c r="O175" s="41"/>
      <c r="P175" s="41"/>
      <c r="Q175" s="41"/>
      <c r="R175" s="41"/>
      <c r="S175" s="41"/>
      <c r="T175" s="77"/>
      <c r="AT175" s="23" t="s">
        <v>171</v>
      </c>
      <c r="AU175" s="23" t="s">
        <v>82</v>
      </c>
    </row>
    <row r="176" spans="2:65" s="1" customFormat="1" ht="16.5" customHeight="1">
      <c r="B176" s="40"/>
      <c r="C176" s="194" t="s">
        <v>300</v>
      </c>
      <c r="D176" s="194" t="s">
        <v>164</v>
      </c>
      <c r="E176" s="195" t="s">
        <v>1129</v>
      </c>
      <c r="F176" s="196" t="s">
        <v>1130</v>
      </c>
      <c r="G176" s="197" t="s">
        <v>262</v>
      </c>
      <c r="H176" s="198">
        <v>3</v>
      </c>
      <c r="I176" s="199"/>
      <c r="J176" s="200">
        <f>ROUND(I176*H176,2)</f>
        <v>0</v>
      </c>
      <c r="K176" s="196" t="s">
        <v>168</v>
      </c>
      <c r="L176" s="60"/>
      <c r="M176" s="201" t="s">
        <v>21</v>
      </c>
      <c r="N176" s="202" t="s">
        <v>43</v>
      </c>
      <c r="O176" s="41"/>
      <c r="P176" s="203">
        <f>O176*H176</f>
        <v>0</v>
      </c>
      <c r="Q176" s="203">
        <v>4.944614E-2</v>
      </c>
      <c r="R176" s="203">
        <f>Q176*H176</f>
        <v>0.14833842</v>
      </c>
      <c r="S176" s="203">
        <v>0</v>
      </c>
      <c r="T176" s="204">
        <f>S176*H176</f>
        <v>0</v>
      </c>
      <c r="AR176" s="23" t="s">
        <v>196</v>
      </c>
      <c r="AT176" s="23" t="s">
        <v>164</v>
      </c>
      <c r="AU176" s="23" t="s">
        <v>82</v>
      </c>
      <c r="AY176" s="23" t="s">
        <v>160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3" t="s">
        <v>80</v>
      </c>
      <c r="BK176" s="205">
        <f>ROUND(I176*H176,2)</f>
        <v>0</v>
      </c>
      <c r="BL176" s="23" t="s">
        <v>196</v>
      </c>
      <c r="BM176" s="23" t="s">
        <v>555</v>
      </c>
    </row>
    <row r="177" spans="2:65" s="1" customFormat="1" ht="24">
      <c r="B177" s="40"/>
      <c r="C177" s="62"/>
      <c r="D177" s="222" t="s">
        <v>171</v>
      </c>
      <c r="E177" s="62"/>
      <c r="F177" s="232" t="s">
        <v>1128</v>
      </c>
      <c r="G177" s="62"/>
      <c r="H177" s="62"/>
      <c r="I177" s="162"/>
      <c r="J177" s="62"/>
      <c r="K177" s="62"/>
      <c r="L177" s="60"/>
      <c r="M177" s="208"/>
      <c r="N177" s="41"/>
      <c r="O177" s="41"/>
      <c r="P177" s="41"/>
      <c r="Q177" s="41"/>
      <c r="R177" s="41"/>
      <c r="S177" s="41"/>
      <c r="T177" s="77"/>
      <c r="AT177" s="23" t="s">
        <v>171</v>
      </c>
      <c r="AU177" s="23" t="s">
        <v>82</v>
      </c>
    </row>
    <row r="178" spans="2:65" s="1" customFormat="1" ht="16.5" customHeight="1">
      <c r="B178" s="40"/>
      <c r="C178" s="194" t="s">
        <v>389</v>
      </c>
      <c r="D178" s="194" t="s">
        <v>164</v>
      </c>
      <c r="E178" s="195" t="s">
        <v>1131</v>
      </c>
      <c r="F178" s="196" t="s">
        <v>1132</v>
      </c>
      <c r="G178" s="197" t="s">
        <v>262</v>
      </c>
      <c r="H178" s="198">
        <v>6</v>
      </c>
      <c r="I178" s="199"/>
      <c r="J178" s="200">
        <f>ROUND(I178*H178,2)</f>
        <v>0</v>
      </c>
      <c r="K178" s="196" t="s">
        <v>168</v>
      </c>
      <c r="L178" s="60"/>
      <c r="M178" s="201" t="s">
        <v>21</v>
      </c>
      <c r="N178" s="202" t="s">
        <v>43</v>
      </c>
      <c r="O178" s="41"/>
      <c r="P178" s="203">
        <f>O178*H178</f>
        <v>0</v>
      </c>
      <c r="Q178" s="203">
        <v>2.1105700000000002E-2</v>
      </c>
      <c r="R178" s="203">
        <f>Q178*H178</f>
        <v>0.1266342</v>
      </c>
      <c r="S178" s="203">
        <v>0</v>
      </c>
      <c r="T178" s="204">
        <f>S178*H178</f>
        <v>0</v>
      </c>
      <c r="AR178" s="23" t="s">
        <v>196</v>
      </c>
      <c r="AT178" s="23" t="s">
        <v>164</v>
      </c>
      <c r="AU178" s="23" t="s">
        <v>82</v>
      </c>
      <c r="AY178" s="23" t="s">
        <v>160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23" t="s">
        <v>80</v>
      </c>
      <c r="BK178" s="205">
        <f>ROUND(I178*H178,2)</f>
        <v>0</v>
      </c>
      <c r="BL178" s="23" t="s">
        <v>196</v>
      </c>
      <c r="BM178" s="23" t="s">
        <v>566</v>
      </c>
    </row>
    <row r="179" spans="2:65" s="1" customFormat="1" ht="16.5" customHeight="1">
      <c r="B179" s="40"/>
      <c r="C179" s="194" t="s">
        <v>304</v>
      </c>
      <c r="D179" s="194" t="s">
        <v>164</v>
      </c>
      <c r="E179" s="195" t="s">
        <v>1133</v>
      </c>
      <c r="F179" s="196" t="s">
        <v>1134</v>
      </c>
      <c r="G179" s="197" t="s">
        <v>262</v>
      </c>
      <c r="H179" s="198">
        <v>1</v>
      </c>
      <c r="I179" s="199"/>
      <c r="J179" s="200">
        <f>ROUND(I179*H179,2)</f>
        <v>0</v>
      </c>
      <c r="K179" s="196" t="s">
        <v>168</v>
      </c>
      <c r="L179" s="60"/>
      <c r="M179" s="201" t="s">
        <v>21</v>
      </c>
      <c r="N179" s="202" t="s">
        <v>43</v>
      </c>
      <c r="O179" s="41"/>
      <c r="P179" s="203">
        <f>O179*H179</f>
        <v>0</v>
      </c>
      <c r="Q179" s="203">
        <v>3.5000000000000001E-3</v>
      </c>
      <c r="R179" s="203">
        <f>Q179*H179</f>
        <v>3.5000000000000001E-3</v>
      </c>
      <c r="S179" s="203">
        <v>0</v>
      </c>
      <c r="T179" s="204">
        <f>S179*H179</f>
        <v>0</v>
      </c>
      <c r="AR179" s="23" t="s">
        <v>196</v>
      </c>
      <c r="AT179" s="23" t="s">
        <v>164</v>
      </c>
      <c r="AU179" s="23" t="s">
        <v>82</v>
      </c>
      <c r="AY179" s="23" t="s">
        <v>160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3" t="s">
        <v>80</v>
      </c>
      <c r="BK179" s="205">
        <f>ROUND(I179*H179,2)</f>
        <v>0</v>
      </c>
      <c r="BL179" s="23" t="s">
        <v>196</v>
      </c>
      <c r="BM179" s="23" t="s">
        <v>373</v>
      </c>
    </row>
    <row r="180" spans="2:65" s="1" customFormat="1" ht="16.5" customHeight="1">
      <c r="B180" s="40"/>
      <c r="C180" s="194" t="s">
        <v>397</v>
      </c>
      <c r="D180" s="194" t="s">
        <v>164</v>
      </c>
      <c r="E180" s="195" t="s">
        <v>1135</v>
      </c>
      <c r="F180" s="196" t="s">
        <v>1136</v>
      </c>
      <c r="G180" s="197" t="s">
        <v>262</v>
      </c>
      <c r="H180" s="198">
        <v>1</v>
      </c>
      <c r="I180" s="199"/>
      <c r="J180" s="200">
        <f>ROUND(I180*H180,2)</f>
        <v>0</v>
      </c>
      <c r="K180" s="196" t="s">
        <v>168</v>
      </c>
      <c r="L180" s="60"/>
      <c r="M180" s="201" t="s">
        <v>21</v>
      </c>
      <c r="N180" s="202" t="s">
        <v>43</v>
      </c>
      <c r="O180" s="41"/>
      <c r="P180" s="203">
        <f>O180*H180</f>
        <v>0</v>
      </c>
      <c r="Q180" s="203">
        <v>2.4185000000000001E-3</v>
      </c>
      <c r="R180" s="203">
        <f>Q180*H180</f>
        <v>2.4185000000000001E-3</v>
      </c>
      <c r="S180" s="203">
        <v>0</v>
      </c>
      <c r="T180" s="204">
        <f>S180*H180</f>
        <v>0</v>
      </c>
      <c r="AR180" s="23" t="s">
        <v>196</v>
      </c>
      <c r="AT180" s="23" t="s">
        <v>164</v>
      </c>
      <c r="AU180" s="23" t="s">
        <v>82</v>
      </c>
      <c r="AY180" s="23" t="s">
        <v>160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3" t="s">
        <v>80</v>
      </c>
      <c r="BK180" s="205">
        <f>ROUND(I180*H180,2)</f>
        <v>0</v>
      </c>
      <c r="BL180" s="23" t="s">
        <v>196</v>
      </c>
      <c r="BM180" s="23" t="s">
        <v>584</v>
      </c>
    </row>
    <row r="181" spans="2:65" s="1" customFormat="1" ht="16.5" customHeight="1">
      <c r="B181" s="40"/>
      <c r="C181" s="194" t="s">
        <v>307</v>
      </c>
      <c r="D181" s="194" t="s">
        <v>164</v>
      </c>
      <c r="E181" s="195" t="s">
        <v>1137</v>
      </c>
      <c r="F181" s="196" t="s">
        <v>1138</v>
      </c>
      <c r="G181" s="197" t="s">
        <v>262</v>
      </c>
      <c r="H181" s="198">
        <v>1</v>
      </c>
      <c r="I181" s="199"/>
      <c r="J181" s="200">
        <f>ROUND(I181*H181,2)</f>
        <v>0</v>
      </c>
      <c r="K181" s="196" t="s">
        <v>168</v>
      </c>
      <c r="L181" s="60"/>
      <c r="M181" s="201" t="s">
        <v>21</v>
      </c>
      <c r="N181" s="202" t="s">
        <v>43</v>
      </c>
      <c r="O181" s="41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AR181" s="23" t="s">
        <v>196</v>
      </c>
      <c r="AT181" s="23" t="s">
        <v>164</v>
      </c>
      <c r="AU181" s="23" t="s">
        <v>82</v>
      </c>
      <c r="AY181" s="23" t="s">
        <v>160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3" t="s">
        <v>80</v>
      </c>
      <c r="BK181" s="205">
        <f>ROUND(I181*H181,2)</f>
        <v>0</v>
      </c>
      <c r="BL181" s="23" t="s">
        <v>196</v>
      </c>
      <c r="BM181" s="23" t="s">
        <v>379</v>
      </c>
    </row>
    <row r="182" spans="2:65" s="1" customFormat="1" ht="24">
      <c r="B182" s="40"/>
      <c r="C182" s="62"/>
      <c r="D182" s="222" t="s">
        <v>171</v>
      </c>
      <c r="E182" s="62"/>
      <c r="F182" s="232" t="s">
        <v>1139</v>
      </c>
      <c r="G182" s="62"/>
      <c r="H182" s="62"/>
      <c r="I182" s="162"/>
      <c r="J182" s="62"/>
      <c r="K182" s="62"/>
      <c r="L182" s="60"/>
      <c r="M182" s="208"/>
      <c r="N182" s="41"/>
      <c r="O182" s="41"/>
      <c r="P182" s="41"/>
      <c r="Q182" s="41"/>
      <c r="R182" s="41"/>
      <c r="S182" s="41"/>
      <c r="T182" s="77"/>
      <c r="AT182" s="23" t="s">
        <v>171</v>
      </c>
      <c r="AU182" s="23" t="s">
        <v>82</v>
      </c>
    </row>
    <row r="183" spans="2:65" s="1" customFormat="1" ht="16.5" customHeight="1">
      <c r="B183" s="40"/>
      <c r="C183" s="233" t="s">
        <v>407</v>
      </c>
      <c r="D183" s="233" t="s">
        <v>192</v>
      </c>
      <c r="E183" s="234" t="s">
        <v>1140</v>
      </c>
      <c r="F183" s="235" t="s">
        <v>1141</v>
      </c>
      <c r="G183" s="236" t="s">
        <v>290</v>
      </c>
      <c r="H183" s="237">
        <v>1</v>
      </c>
      <c r="I183" s="238"/>
      <c r="J183" s="239">
        <f>ROUND(I183*H183,2)</f>
        <v>0</v>
      </c>
      <c r="K183" s="235" t="s">
        <v>21</v>
      </c>
      <c r="L183" s="240"/>
      <c r="M183" s="241" t="s">
        <v>21</v>
      </c>
      <c r="N183" s="242" t="s">
        <v>43</v>
      </c>
      <c r="O183" s="41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AR183" s="23" t="s">
        <v>263</v>
      </c>
      <c r="AT183" s="23" t="s">
        <v>192</v>
      </c>
      <c r="AU183" s="23" t="s">
        <v>82</v>
      </c>
      <c r="AY183" s="23" t="s">
        <v>160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23" t="s">
        <v>80</v>
      </c>
      <c r="BK183" s="205">
        <f>ROUND(I183*H183,2)</f>
        <v>0</v>
      </c>
      <c r="BL183" s="23" t="s">
        <v>196</v>
      </c>
      <c r="BM183" s="23" t="s">
        <v>368</v>
      </c>
    </row>
    <row r="184" spans="2:65" s="1" customFormat="1" ht="16.5" customHeight="1">
      <c r="B184" s="40"/>
      <c r="C184" s="194" t="s">
        <v>311</v>
      </c>
      <c r="D184" s="194" t="s">
        <v>164</v>
      </c>
      <c r="E184" s="195" t="s">
        <v>1142</v>
      </c>
      <c r="F184" s="196" t="s">
        <v>1143</v>
      </c>
      <c r="G184" s="197" t="s">
        <v>262</v>
      </c>
      <c r="H184" s="198">
        <v>1</v>
      </c>
      <c r="I184" s="199"/>
      <c r="J184" s="200">
        <f>ROUND(I184*H184,2)</f>
        <v>0</v>
      </c>
      <c r="K184" s="196" t="s">
        <v>168</v>
      </c>
      <c r="L184" s="60"/>
      <c r="M184" s="201" t="s">
        <v>21</v>
      </c>
      <c r="N184" s="202" t="s">
        <v>43</v>
      </c>
      <c r="O184" s="41"/>
      <c r="P184" s="203">
        <f>O184*H184</f>
        <v>0</v>
      </c>
      <c r="Q184" s="203">
        <v>6.7100000000000005E-4</v>
      </c>
      <c r="R184" s="203">
        <f>Q184*H184</f>
        <v>6.7100000000000005E-4</v>
      </c>
      <c r="S184" s="203">
        <v>0</v>
      </c>
      <c r="T184" s="204">
        <f>S184*H184</f>
        <v>0</v>
      </c>
      <c r="AR184" s="23" t="s">
        <v>196</v>
      </c>
      <c r="AT184" s="23" t="s">
        <v>164</v>
      </c>
      <c r="AU184" s="23" t="s">
        <v>82</v>
      </c>
      <c r="AY184" s="23" t="s">
        <v>160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23" t="s">
        <v>80</v>
      </c>
      <c r="BK184" s="205">
        <f>ROUND(I184*H184,2)</f>
        <v>0</v>
      </c>
      <c r="BL184" s="23" t="s">
        <v>196</v>
      </c>
      <c r="BM184" s="23" t="s">
        <v>384</v>
      </c>
    </row>
    <row r="185" spans="2:65" s="1" customFormat="1" ht="25.5" customHeight="1">
      <c r="B185" s="40"/>
      <c r="C185" s="194" t="s">
        <v>417</v>
      </c>
      <c r="D185" s="194" t="s">
        <v>164</v>
      </c>
      <c r="E185" s="195" t="s">
        <v>993</v>
      </c>
      <c r="F185" s="196" t="s">
        <v>994</v>
      </c>
      <c r="G185" s="197" t="s">
        <v>262</v>
      </c>
      <c r="H185" s="198">
        <v>2</v>
      </c>
      <c r="I185" s="199"/>
      <c r="J185" s="200">
        <f>ROUND(I185*H185,2)</f>
        <v>0</v>
      </c>
      <c r="K185" s="196" t="s">
        <v>168</v>
      </c>
      <c r="L185" s="60"/>
      <c r="M185" s="201" t="s">
        <v>21</v>
      </c>
      <c r="N185" s="202" t="s">
        <v>43</v>
      </c>
      <c r="O185" s="41"/>
      <c r="P185" s="203">
        <f>O185*H185</f>
        <v>0</v>
      </c>
      <c r="Q185" s="203">
        <v>2.6099999999999999E-3</v>
      </c>
      <c r="R185" s="203">
        <f>Q185*H185</f>
        <v>5.2199999999999998E-3</v>
      </c>
      <c r="S185" s="203">
        <v>0</v>
      </c>
      <c r="T185" s="204">
        <f>S185*H185</f>
        <v>0</v>
      </c>
      <c r="AR185" s="23" t="s">
        <v>196</v>
      </c>
      <c r="AT185" s="23" t="s">
        <v>164</v>
      </c>
      <c r="AU185" s="23" t="s">
        <v>82</v>
      </c>
      <c r="AY185" s="23" t="s">
        <v>160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3" t="s">
        <v>80</v>
      </c>
      <c r="BK185" s="205">
        <f>ROUND(I185*H185,2)</f>
        <v>0</v>
      </c>
      <c r="BL185" s="23" t="s">
        <v>196</v>
      </c>
      <c r="BM185" s="23" t="s">
        <v>1144</v>
      </c>
    </row>
    <row r="186" spans="2:65" s="1" customFormat="1" ht="16.5" customHeight="1">
      <c r="B186" s="40"/>
      <c r="C186" s="233" t="s">
        <v>314</v>
      </c>
      <c r="D186" s="233" t="s">
        <v>192</v>
      </c>
      <c r="E186" s="234" t="s">
        <v>1145</v>
      </c>
      <c r="F186" s="235" t="s">
        <v>1146</v>
      </c>
      <c r="G186" s="236" t="s">
        <v>290</v>
      </c>
      <c r="H186" s="237">
        <v>2</v>
      </c>
      <c r="I186" s="238"/>
      <c r="J186" s="239">
        <f>ROUND(I186*H186,2)</f>
        <v>0</v>
      </c>
      <c r="K186" s="235" t="s">
        <v>21</v>
      </c>
      <c r="L186" s="240"/>
      <c r="M186" s="241" t="s">
        <v>21</v>
      </c>
      <c r="N186" s="242" t="s">
        <v>43</v>
      </c>
      <c r="O186" s="41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AR186" s="23" t="s">
        <v>263</v>
      </c>
      <c r="AT186" s="23" t="s">
        <v>192</v>
      </c>
      <c r="AU186" s="23" t="s">
        <v>82</v>
      </c>
      <c r="AY186" s="23" t="s">
        <v>160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23" t="s">
        <v>80</v>
      </c>
      <c r="BK186" s="205">
        <f>ROUND(I186*H186,2)</f>
        <v>0</v>
      </c>
      <c r="BL186" s="23" t="s">
        <v>196</v>
      </c>
      <c r="BM186" s="23" t="s">
        <v>628</v>
      </c>
    </row>
    <row r="187" spans="2:65" s="1" customFormat="1" ht="16.5" customHeight="1">
      <c r="B187" s="40"/>
      <c r="C187" s="194" t="s">
        <v>422</v>
      </c>
      <c r="D187" s="194" t="s">
        <v>164</v>
      </c>
      <c r="E187" s="195" t="s">
        <v>1147</v>
      </c>
      <c r="F187" s="196" t="s">
        <v>1148</v>
      </c>
      <c r="G187" s="197" t="s">
        <v>262</v>
      </c>
      <c r="H187" s="198">
        <v>3</v>
      </c>
      <c r="I187" s="199"/>
      <c r="J187" s="200">
        <f>ROUND(I187*H187,2)</f>
        <v>0</v>
      </c>
      <c r="K187" s="196" t="s">
        <v>168</v>
      </c>
      <c r="L187" s="60"/>
      <c r="M187" s="201" t="s">
        <v>21</v>
      </c>
      <c r="N187" s="202" t="s">
        <v>43</v>
      </c>
      <c r="O187" s="41"/>
      <c r="P187" s="203">
        <f>O187*H187</f>
        <v>0</v>
      </c>
      <c r="Q187" s="203">
        <v>5.04E-4</v>
      </c>
      <c r="R187" s="203">
        <f>Q187*H187</f>
        <v>1.5119999999999999E-3</v>
      </c>
      <c r="S187" s="203">
        <v>0</v>
      </c>
      <c r="T187" s="204">
        <f>S187*H187</f>
        <v>0</v>
      </c>
      <c r="AR187" s="23" t="s">
        <v>196</v>
      </c>
      <c r="AT187" s="23" t="s">
        <v>164</v>
      </c>
      <c r="AU187" s="23" t="s">
        <v>82</v>
      </c>
      <c r="AY187" s="23" t="s">
        <v>160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23" t="s">
        <v>80</v>
      </c>
      <c r="BK187" s="205">
        <f>ROUND(I187*H187,2)</f>
        <v>0</v>
      </c>
      <c r="BL187" s="23" t="s">
        <v>196</v>
      </c>
      <c r="BM187" s="23" t="s">
        <v>639</v>
      </c>
    </row>
    <row r="188" spans="2:65" s="1" customFormat="1" ht="24">
      <c r="B188" s="40"/>
      <c r="C188" s="62"/>
      <c r="D188" s="222" t="s">
        <v>171</v>
      </c>
      <c r="E188" s="62"/>
      <c r="F188" s="232" t="s">
        <v>1149</v>
      </c>
      <c r="G188" s="62"/>
      <c r="H188" s="62"/>
      <c r="I188" s="162"/>
      <c r="J188" s="62"/>
      <c r="K188" s="62"/>
      <c r="L188" s="60"/>
      <c r="M188" s="208"/>
      <c r="N188" s="41"/>
      <c r="O188" s="41"/>
      <c r="P188" s="41"/>
      <c r="Q188" s="41"/>
      <c r="R188" s="41"/>
      <c r="S188" s="41"/>
      <c r="T188" s="77"/>
      <c r="AT188" s="23" t="s">
        <v>171</v>
      </c>
      <c r="AU188" s="23" t="s">
        <v>82</v>
      </c>
    </row>
    <row r="189" spans="2:65" s="1" customFormat="1" ht="16.5" customHeight="1">
      <c r="B189" s="40"/>
      <c r="C189" s="194" t="s">
        <v>318</v>
      </c>
      <c r="D189" s="194" t="s">
        <v>164</v>
      </c>
      <c r="E189" s="195" t="s">
        <v>1126</v>
      </c>
      <c r="F189" s="196" t="s">
        <v>1127</v>
      </c>
      <c r="G189" s="197" t="s">
        <v>262</v>
      </c>
      <c r="H189" s="198">
        <v>1</v>
      </c>
      <c r="I189" s="199"/>
      <c r="J189" s="200">
        <f>ROUND(I189*H189,2)</f>
        <v>0</v>
      </c>
      <c r="K189" s="196" t="s">
        <v>168</v>
      </c>
      <c r="L189" s="60"/>
      <c r="M189" s="201" t="s">
        <v>21</v>
      </c>
      <c r="N189" s="202" t="s">
        <v>43</v>
      </c>
      <c r="O189" s="41"/>
      <c r="P189" s="203">
        <f>O189*H189</f>
        <v>0</v>
      </c>
      <c r="Q189" s="203">
        <v>0.11855328</v>
      </c>
      <c r="R189" s="203">
        <f>Q189*H189</f>
        <v>0.11855328</v>
      </c>
      <c r="S189" s="203">
        <v>0</v>
      </c>
      <c r="T189" s="204">
        <f>S189*H189</f>
        <v>0</v>
      </c>
      <c r="AR189" s="23" t="s">
        <v>196</v>
      </c>
      <c r="AT189" s="23" t="s">
        <v>164</v>
      </c>
      <c r="AU189" s="23" t="s">
        <v>82</v>
      </c>
      <c r="AY189" s="23" t="s">
        <v>160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23" t="s">
        <v>80</v>
      </c>
      <c r="BK189" s="205">
        <f>ROUND(I189*H189,2)</f>
        <v>0</v>
      </c>
      <c r="BL189" s="23" t="s">
        <v>196</v>
      </c>
      <c r="BM189" s="23" t="s">
        <v>650</v>
      </c>
    </row>
    <row r="190" spans="2:65" s="1" customFormat="1" ht="24">
      <c r="B190" s="40"/>
      <c r="C190" s="62"/>
      <c r="D190" s="222" t="s">
        <v>171</v>
      </c>
      <c r="E190" s="62"/>
      <c r="F190" s="232" t="s">
        <v>1150</v>
      </c>
      <c r="G190" s="62"/>
      <c r="H190" s="62"/>
      <c r="I190" s="162"/>
      <c r="J190" s="62"/>
      <c r="K190" s="62"/>
      <c r="L190" s="60"/>
      <c r="M190" s="208"/>
      <c r="N190" s="41"/>
      <c r="O190" s="41"/>
      <c r="P190" s="41"/>
      <c r="Q190" s="41"/>
      <c r="R190" s="41"/>
      <c r="S190" s="41"/>
      <c r="T190" s="77"/>
      <c r="AT190" s="23" t="s">
        <v>171</v>
      </c>
      <c r="AU190" s="23" t="s">
        <v>82</v>
      </c>
    </row>
    <row r="191" spans="2:65" s="1" customFormat="1" ht="16.5" customHeight="1">
      <c r="B191" s="40"/>
      <c r="C191" s="194" t="s">
        <v>426</v>
      </c>
      <c r="D191" s="194" t="s">
        <v>164</v>
      </c>
      <c r="E191" s="195" t="s">
        <v>1129</v>
      </c>
      <c r="F191" s="196" t="s">
        <v>1130</v>
      </c>
      <c r="G191" s="197" t="s">
        <v>262</v>
      </c>
      <c r="H191" s="198">
        <v>5</v>
      </c>
      <c r="I191" s="199"/>
      <c r="J191" s="200">
        <f>ROUND(I191*H191,2)</f>
        <v>0</v>
      </c>
      <c r="K191" s="196" t="s">
        <v>168</v>
      </c>
      <c r="L191" s="60"/>
      <c r="M191" s="201" t="s">
        <v>21</v>
      </c>
      <c r="N191" s="202" t="s">
        <v>43</v>
      </c>
      <c r="O191" s="41"/>
      <c r="P191" s="203">
        <f>O191*H191</f>
        <v>0</v>
      </c>
      <c r="Q191" s="203">
        <v>4.944614E-2</v>
      </c>
      <c r="R191" s="203">
        <f>Q191*H191</f>
        <v>0.2472307</v>
      </c>
      <c r="S191" s="203">
        <v>0</v>
      </c>
      <c r="T191" s="204">
        <f>S191*H191</f>
        <v>0</v>
      </c>
      <c r="AR191" s="23" t="s">
        <v>196</v>
      </c>
      <c r="AT191" s="23" t="s">
        <v>164</v>
      </c>
      <c r="AU191" s="23" t="s">
        <v>82</v>
      </c>
      <c r="AY191" s="23" t="s">
        <v>160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3" t="s">
        <v>80</v>
      </c>
      <c r="BK191" s="205">
        <f>ROUND(I191*H191,2)</f>
        <v>0</v>
      </c>
      <c r="BL191" s="23" t="s">
        <v>196</v>
      </c>
      <c r="BM191" s="23" t="s">
        <v>660</v>
      </c>
    </row>
    <row r="192" spans="2:65" s="1" customFormat="1" ht="24">
      <c r="B192" s="40"/>
      <c r="C192" s="62"/>
      <c r="D192" s="222" t="s">
        <v>171</v>
      </c>
      <c r="E192" s="62"/>
      <c r="F192" s="232" t="s">
        <v>1150</v>
      </c>
      <c r="G192" s="62"/>
      <c r="H192" s="62"/>
      <c r="I192" s="162"/>
      <c r="J192" s="62"/>
      <c r="K192" s="62"/>
      <c r="L192" s="60"/>
      <c r="M192" s="208"/>
      <c r="N192" s="41"/>
      <c r="O192" s="41"/>
      <c r="P192" s="41"/>
      <c r="Q192" s="41"/>
      <c r="R192" s="41"/>
      <c r="S192" s="41"/>
      <c r="T192" s="77"/>
      <c r="AT192" s="23" t="s">
        <v>171</v>
      </c>
      <c r="AU192" s="23" t="s">
        <v>82</v>
      </c>
    </row>
    <row r="193" spans="2:65" s="1" customFormat="1" ht="16.5" customHeight="1">
      <c r="B193" s="40"/>
      <c r="C193" s="194" t="s">
        <v>428</v>
      </c>
      <c r="D193" s="194" t="s">
        <v>164</v>
      </c>
      <c r="E193" s="195" t="s">
        <v>1131</v>
      </c>
      <c r="F193" s="196" t="s">
        <v>1132</v>
      </c>
      <c r="G193" s="197" t="s">
        <v>262</v>
      </c>
      <c r="H193" s="198">
        <v>9</v>
      </c>
      <c r="I193" s="199"/>
      <c r="J193" s="200">
        <f>ROUND(I193*H193,2)</f>
        <v>0</v>
      </c>
      <c r="K193" s="196" t="s">
        <v>168</v>
      </c>
      <c r="L193" s="60"/>
      <c r="M193" s="201" t="s">
        <v>21</v>
      </c>
      <c r="N193" s="202" t="s">
        <v>43</v>
      </c>
      <c r="O193" s="41"/>
      <c r="P193" s="203">
        <f>O193*H193</f>
        <v>0</v>
      </c>
      <c r="Q193" s="203">
        <v>2.1105700000000002E-2</v>
      </c>
      <c r="R193" s="203">
        <f>Q193*H193</f>
        <v>0.18995130000000002</v>
      </c>
      <c r="S193" s="203">
        <v>0</v>
      </c>
      <c r="T193" s="204">
        <f>S193*H193</f>
        <v>0</v>
      </c>
      <c r="AR193" s="23" t="s">
        <v>196</v>
      </c>
      <c r="AT193" s="23" t="s">
        <v>164</v>
      </c>
      <c r="AU193" s="23" t="s">
        <v>82</v>
      </c>
      <c r="AY193" s="23" t="s">
        <v>160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23" t="s">
        <v>80</v>
      </c>
      <c r="BK193" s="205">
        <f>ROUND(I193*H193,2)</f>
        <v>0</v>
      </c>
      <c r="BL193" s="23" t="s">
        <v>196</v>
      </c>
      <c r="BM193" s="23" t="s">
        <v>675</v>
      </c>
    </row>
    <row r="194" spans="2:65" s="1" customFormat="1" ht="16.5" customHeight="1">
      <c r="B194" s="40"/>
      <c r="C194" s="194" t="s">
        <v>437</v>
      </c>
      <c r="D194" s="194" t="s">
        <v>164</v>
      </c>
      <c r="E194" s="195" t="s">
        <v>1151</v>
      </c>
      <c r="F194" s="196" t="s">
        <v>1152</v>
      </c>
      <c r="G194" s="197" t="s">
        <v>262</v>
      </c>
      <c r="H194" s="198">
        <v>1</v>
      </c>
      <c r="I194" s="199"/>
      <c r="J194" s="200">
        <f>ROUND(I194*H194,2)</f>
        <v>0</v>
      </c>
      <c r="K194" s="196" t="s">
        <v>168</v>
      </c>
      <c r="L194" s="60"/>
      <c r="M194" s="201" t="s">
        <v>21</v>
      </c>
      <c r="N194" s="202" t="s">
        <v>43</v>
      </c>
      <c r="O194" s="41"/>
      <c r="P194" s="203">
        <f>O194*H194</f>
        <v>0</v>
      </c>
      <c r="Q194" s="203">
        <v>4.8180000000000002E-3</v>
      </c>
      <c r="R194" s="203">
        <f>Q194*H194</f>
        <v>4.8180000000000002E-3</v>
      </c>
      <c r="S194" s="203">
        <v>0</v>
      </c>
      <c r="T194" s="204">
        <f>S194*H194</f>
        <v>0</v>
      </c>
      <c r="AR194" s="23" t="s">
        <v>196</v>
      </c>
      <c r="AT194" s="23" t="s">
        <v>164</v>
      </c>
      <c r="AU194" s="23" t="s">
        <v>82</v>
      </c>
      <c r="AY194" s="23" t="s">
        <v>160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23" t="s">
        <v>80</v>
      </c>
      <c r="BK194" s="205">
        <f>ROUND(I194*H194,2)</f>
        <v>0</v>
      </c>
      <c r="BL194" s="23" t="s">
        <v>196</v>
      </c>
      <c r="BM194" s="23" t="s">
        <v>684</v>
      </c>
    </row>
    <row r="195" spans="2:65" s="1" customFormat="1" ht="16.5" customHeight="1">
      <c r="B195" s="40"/>
      <c r="C195" s="194" t="s">
        <v>328</v>
      </c>
      <c r="D195" s="194" t="s">
        <v>164</v>
      </c>
      <c r="E195" s="195" t="s">
        <v>1133</v>
      </c>
      <c r="F195" s="196" t="s">
        <v>1134</v>
      </c>
      <c r="G195" s="197" t="s">
        <v>262</v>
      </c>
      <c r="H195" s="198">
        <v>1</v>
      </c>
      <c r="I195" s="199"/>
      <c r="J195" s="200">
        <f>ROUND(I195*H195,2)</f>
        <v>0</v>
      </c>
      <c r="K195" s="196" t="s">
        <v>168</v>
      </c>
      <c r="L195" s="60"/>
      <c r="M195" s="201" t="s">
        <v>21</v>
      </c>
      <c r="N195" s="202" t="s">
        <v>43</v>
      </c>
      <c r="O195" s="41"/>
      <c r="P195" s="203">
        <f>O195*H195</f>
        <v>0</v>
      </c>
      <c r="Q195" s="203">
        <v>3.5000000000000001E-3</v>
      </c>
      <c r="R195" s="203">
        <f>Q195*H195</f>
        <v>3.5000000000000001E-3</v>
      </c>
      <c r="S195" s="203">
        <v>0</v>
      </c>
      <c r="T195" s="204">
        <f>S195*H195</f>
        <v>0</v>
      </c>
      <c r="AR195" s="23" t="s">
        <v>196</v>
      </c>
      <c r="AT195" s="23" t="s">
        <v>164</v>
      </c>
      <c r="AU195" s="23" t="s">
        <v>82</v>
      </c>
      <c r="AY195" s="23" t="s">
        <v>160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3" t="s">
        <v>80</v>
      </c>
      <c r="BK195" s="205">
        <f>ROUND(I195*H195,2)</f>
        <v>0</v>
      </c>
      <c r="BL195" s="23" t="s">
        <v>196</v>
      </c>
      <c r="BM195" s="23" t="s">
        <v>694</v>
      </c>
    </row>
    <row r="196" spans="2:65" s="1" customFormat="1" ht="16.5" customHeight="1">
      <c r="B196" s="40"/>
      <c r="C196" s="194" t="s">
        <v>445</v>
      </c>
      <c r="D196" s="194" t="s">
        <v>164</v>
      </c>
      <c r="E196" s="195" t="s">
        <v>1153</v>
      </c>
      <c r="F196" s="196" t="s">
        <v>1154</v>
      </c>
      <c r="G196" s="197" t="s">
        <v>262</v>
      </c>
      <c r="H196" s="198">
        <v>1</v>
      </c>
      <c r="I196" s="199"/>
      <c r="J196" s="200">
        <f>ROUND(I196*H196,2)</f>
        <v>0</v>
      </c>
      <c r="K196" s="196" t="s">
        <v>168</v>
      </c>
      <c r="L196" s="60"/>
      <c r="M196" s="201" t="s">
        <v>21</v>
      </c>
      <c r="N196" s="202" t="s">
        <v>43</v>
      </c>
      <c r="O196" s="41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AR196" s="23" t="s">
        <v>196</v>
      </c>
      <c r="AT196" s="23" t="s">
        <v>164</v>
      </c>
      <c r="AU196" s="23" t="s">
        <v>82</v>
      </c>
      <c r="AY196" s="23" t="s">
        <v>160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23" t="s">
        <v>80</v>
      </c>
      <c r="BK196" s="205">
        <f>ROUND(I196*H196,2)</f>
        <v>0</v>
      </c>
      <c r="BL196" s="23" t="s">
        <v>196</v>
      </c>
      <c r="BM196" s="23" t="s">
        <v>410</v>
      </c>
    </row>
    <row r="197" spans="2:65" s="1" customFormat="1" ht="24">
      <c r="B197" s="40"/>
      <c r="C197" s="62"/>
      <c r="D197" s="222" t="s">
        <v>171</v>
      </c>
      <c r="E197" s="62"/>
      <c r="F197" s="232" t="s">
        <v>1139</v>
      </c>
      <c r="G197" s="62"/>
      <c r="H197" s="62"/>
      <c r="I197" s="162"/>
      <c r="J197" s="62"/>
      <c r="K197" s="62"/>
      <c r="L197" s="60"/>
      <c r="M197" s="208"/>
      <c r="N197" s="41"/>
      <c r="O197" s="41"/>
      <c r="P197" s="41"/>
      <c r="Q197" s="41"/>
      <c r="R197" s="41"/>
      <c r="S197" s="41"/>
      <c r="T197" s="77"/>
      <c r="AT197" s="23" t="s">
        <v>171</v>
      </c>
      <c r="AU197" s="23" t="s">
        <v>82</v>
      </c>
    </row>
    <row r="198" spans="2:65" s="1" customFormat="1" ht="16.5" customHeight="1">
      <c r="B198" s="40"/>
      <c r="C198" s="233" t="s">
        <v>332</v>
      </c>
      <c r="D198" s="233" t="s">
        <v>192</v>
      </c>
      <c r="E198" s="234" t="s">
        <v>1155</v>
      </c>
      <c r="F198" s="235" t="s">
        <v>1156</v>
      </c>
      <c r="G198" s="236" t="s">
        <v>290</v>
      </c>
      <c r="H198" s="237">
        <v>1</v>
      </c>
      <c r="I198" s="238"/>
      <c r="J198" s="239">
        <f>ROUND(I198*H198,2)</f>
        <v>0</v>
      </c>
      <c r="K198" s="235" t="s">
        <v>21</v>
      </c>
      <c r="L198" s="240"/>
      <c r="M198" s="241" t="s">
        <v>21</v>
      </c>
      <c r="N198" s="242" t="s">
        <v>43</v>
      </c>
      <c r="O198" s="41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23" t="s">
        <v>263</v>
      </c>
      <c r="AT198" s="23" t="s">
        <v>192</v>
      </c>
      <c r="AU198" s="23" t="s">
        <v>82</v>
      </c>
      <c r="AY198" s="23" t="s">
        <v>160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3" t="s">
        <v>80</v>
      </c>
      <c r="BK198" s="205">
        <f>ROUND(I198*H198,2)</f>
        <v>0</v>
      </c>
      <c r="BL198" s="23" t="s">
        <v>196</v>
      </c>
      <c r="BM198" s="23" t="s">
        <v>415</v>
      </c>
    </row>
    <row r="199" spans="2:65" s="1" customFormat="1" ht="16.5" customHeight="1">
      <c r="B199" s="40"/>
      <c r="C199" s="194" t="s">
        <v>457</v>
      </c>
      <c r="D199" s="194" t="s">
        <v>164</v>
      </c>
      <c r="E199" s="195" t="s">
        <v>1142</v>
      </c>
      <c r="F199" s="196" t="s">
        <v>1143</v>
      </c>
      <c r="G199" s="197" t="s">
        <v>262</v>
      </c>
      <c r="H199" s="198">
        <v>1</v>
      </c>
      <c r="I199" s="199"/>
      <c r="J199" s="200">
        <f>ROUND(I199*H199,2)</f>
        <v>0</v>
      </c>
      <c r="K199" s="196" t="s">
        <v>168</v>
      </c>
      <c r="L199" s="60"/>
      <c r="M199" s="201" t="s">
        <v>21</v>
      </c>
      <c r="N199" s="202" t="s">
        <v>43</v>
      </c>
      <c r="O199" s="41"/>
      <c r="P199" s="203">
        <f>O199*H199</f>
        <v>0</v>
      </c>
      <c r="Q199" s="203">
        <v>6.7100000000000005E-4</v>
      </c>
      <c r="R199" s="203">
        <f>Q199*H199</f>
        <v>6.7100000000000005E-4</v>
      </c>
      <c r="S199" s="203">
        <v>0</v>
      </c>
      <c r="T199" s="204">
        <f>S199*H199</f>
        <v>0</v>
      </c>
      <c r="AR199" s="23" t="s">
        <v>196</v>
      </c>
      <c r="AT199" s="23" t="s">
        <v>164</v>
      </c>
      <c r="AU199" s="23" t="s">
        <v>82</v>
      </c>
      <c r="AY199" s="23" t="s">
        <v>160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3" t="s">
        <v>80</v>
      </c>
      <c r="BK199" s="205">
        <f>ROUND(I199*H199,2)</f>
        <v>0</v>
      </c>
      <c r="BL199" s="23" t="s">
        <v>196</v>
      </c>
      <c r="BM199" s="23" t="s">
        <v>420</v>
      </c>
    </row>
    <row r="200" spans="2:65" s="1" customFormat="1" ht="25.5" customHeight="1">
      <c r="B200" s="40"/>
      <c r="C200" s="194" t="s">
        <v>337</v>
      </c>
      <c r="D200" s="194" t="s">
        <v>164</v>
      </c>
      <c r="E200" s="195" t="s">
        <v>993</v>
      </c>
      <c r="F200" s="196" t="s">
        <v>994</v>
      </c>
      <c r="G200" s="197" t="s">
        <v>262</v>
      </c>
      <c r="H200" s="198">
        <v>2</v>
      </c>
      <c r="I200" s="199"/>
      <c r="J200" s="200">
        <f>ROUND(I200*H200,2)</f>
        <v>0</v>
      </c>
      <c r="K200" s="196" t="s">
        <v>168</v>
      </c>
      <c r="L200" s="60"/>
      <c r="M200" s="201" t="s">
        <v>21</v>
      </c>
      <c r="N200" s="202" t="s">
        <v>43</v>
      </c>
      <c r="O200" s="41"/>
      <c r="P200" s="203">
        <f>O200*H200</f>
        <v>0</v>
      </c>
      <c r="Q200" s="203">
        <v>2.6099999999999999E-3</v>
      </c>
      <c r="R200" s="203">
        <f>Q200*H200</f>
        <v>5.2199999999999998E-3</v>
      </c>
      <c r="S200" s="203">
        <v>0</v>
      </c>
      <c r="T200" s="204">
        <f>S200*H200</f>
        <v>0</v>
      </c>
      <c r="AR200" s="23" t="s">
        <v>196</v>
      </c>
      <c r="AT200" s="23" t="s">
        <v>164</v>
      </c>
      <c r="AU200" s="23" t="s">
        <v>82</v>
      </c>
      <c r="AY200" s="23" t="s">
        <v>160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3" t="s">
        <v>80</v>
      </c>
      <c r="BK200" s="205">
        <f>ROUND(I200*H200,2)</f>
        <v>0</v>
      </c>
      <c r="BL200" s="23" t="s">
        <v>196</v>
      </c>
      <c r="BM200" s="23" t="s">
        <v>1157</v>
      </c>
    </row>
    <row r="201" spans="2:65" s="1" customFormat="1" ht="16.5" customHeight="1">
      <c r="B201" s="40"/>
      <c r="C201" s="233" t="s">
        <v>467</v>
      </c>
      <c r="D201" s="233" t="s">
        <v>192</v>
      </c>
      <c r="E201" s="234" t="s">
        <v>1145</v>
      </c>
      <c r="F201" s="235" t="s">
        <v>1146</v>
      </c>
      <c r="G201" s="236" t="s">
        <v>290</v>
      </c>
      <c r="H201" s="237">
        <v>2</v>
      </c>
      <c r="I201" s="238"/>
      <c r="J201" s="239">
        <f>ROUND(I201*H201,2)</f>
        <v>0</v>
      </c>
      <c r="K201" s="235" t="s">
        <v>21</v>
      </c>
      <c r="L201" s="240"/>
      <c r="M201" s="241" t="s">
        <v>21</v>
      </c>
      <c r="N201" s="242" t="s">
        <v>43</v>
      </c>
      <c r="O201" s="41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AR201" s="23" t="s">
        <v>263</v>
      </c>
      <c r="AT201" s="23" t="s">
        <v>192</v>
      </c>
      <c r="AU201" s="23" t="s">
        <v>82</v>
      </c>
      <c r="AY201" s="23" t="s">
        <v>160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23" t="s">
        <v>80</v>
      </c>
      <c r="BK201" s="205">
        <f>ROUND(I201*H201,2)</f>
        <v>0</v>
      </c>
      <c r="BL201" s="23" t="s">
        <v>196</v>
      </c>
      <c r="BM201" s="23" t="s">
        <v>1158</v>
      </c>
    </row>
    <row r="202" spans="2:65" s="1" customFormat="1" ht="16.5" customHeight="1">
      <c r="B202" s="40"/>
      <c r="C202" s="194" t="s">
        <v>341</v>
      </c>
      <c r="D202" s="194" t="s">
        <v>164</v>
      </c>
      <c r="E202" s="195" t="s">
        <v>1147</v>
      </c>
      <c r="F202" s="196" t="s">
        <v>1148</v>
      </c>
      <c r="G202" s="197" t="s">
        <v>262</v>
      </c>
      <c r="H202" s="198">
        <v>3</v>
      </c>
      <c r="I202" s="199"/>
      <c r="J202" s="200">
        <f>ROUND(I202*H202,2)</f>
        <v>0</v>
      </c>
      <c r="K202" s="196" t="s">
        <v>168</v>
      </c>
      <c r="L202" s="60"/>
      <c r="M202" s="201" t="s">
        <v>21</v>
      </c>
      <c r="N202" s="202" t="s">
        <v>43</v>
      </c>
      <c r="O202" s="41"/>
      <c r="P202" s="203">
        <f>O202*H202</f>
        <v>0</v>
      </c>
      <c r="Q202" s="203">
        <v>5.04E-4</v>
      </c>
      <c r="R202" s="203">
        <f>Q202*H202</f>
        <v>1.5119999999999999E-3</v>
      </c>
      <c r="S202" s="203">
        <v>0</v>
      </c>
      <c r="T202" s="204">
        <f>S202*H202</f>
        <v>0</v>
      </c>
      <c r="AR202" s="23" t="s">
        <v>196</v>
      </c>
      <c r="AT202" s="23" t="s">
        <v>164</v>
      </c>
      <c r="AU202" s="23" t="s">
        <v>82</v>
      </c>
      <c r="AY202" s="23" t="s">
        <v>160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3" t="s">
        <v>80</v>
      </c>
      <c r="BK202" s="205">
        <f>ROUND(I202*H202,2)</f>
        <v>0</v>
      </c>
      <c r="BL202" s="23" t="s">
        <v>196</v>
      </c>
      <c r="BM202" s="23" t="s">
        <v>829</v>
      </c>
    </row>
    <row r="203" spans="2:65" s="1" customFormat="1" ht="24">
      <c r="B203" s="40"/>
      <c r="C203" s="62"/>
      <c r="D203" s="222" t="s">
        <v>171</v>
      </c>
      <c r="E203" s="62"/>
      <c r="F203" s="232" t="s">
        <v>1149</v>
      </c>
      <c r="G203" s="62"/>
      <c r="H203" s="62"/>
      <c r="I203" s="162"/>
      <c r="J203" s="62"/>
      <c r="K203" s="62"/>
      <c r="L203" s="60"/>
      <c r="M203" s="208"/>
      <c r="N203" s="41"/>
      <c r="O203" s="41"/>
      <c r="P203" s="41"/>
      <c r="Q203" s="41"/>
      <c r="R203" s="41"/>
      <c r="S203" s="41"/>
      <c r="T203" s="77"/>
      <c r="AT203" s="23" t="s">
        <v>171</v>
      </c>
      <c r="AU203" s="23" t="s">
        <v>82</v>
      </c>
    </row>
    <row r="204" spans="2:65" s="1" customFormat="1" ht="16.5" customHeight="1">
      <c r="B204" s="40"/>
      <c r="C204" s="194" t="s">
        <v>486</v>
      </c>
      <c r="D204" s="194" t="s">
        <v>164</v>
      </c>
      <c r="E204" s="195" t="s">
        <v>1159</v>
      </c>
      <c r="F204" s="196" t="s">
        <v>1160</v>
      </c>
      <c r="G204" s="197" t="s">
        <v>228</v>
      </c>
      <c r="H204" s="198">
        <v>0.95799999999999996</v>
      </c>
      <c r="I204" s="199"/>
      <c r="J204" s="200">
        <f>ROUND(I204*H204,2)</f>
        <v>0</v>
      </c>
      <c r="K204" s="196" t="s">
        <v>168</v>
      </c>
      <c r="L204" s="60"/>
      <c r="M204" s="201" t="s">
        <v>21</v>
      </c>
      <c r="N204" s="202" t="s">
        <v>43</v>
      </c>
      <c r="O204" s="41"/>
      <c r="P204" s="203">
        <f>O204*H204</f>
        <v>0</v>
      </c>
      <c r="Q204" s="203">
        <v>0</v>
      </c>
      <c r="R204" s="203">
        <f>Q204*H204</f>
        <v>0</v>
      </c>
      <c r="S204" s="203">
        <v>0</v>
      </c>
      <c r="T204" s="204">
        <f>S204*H204</f>
        <v>0</v>
      </c>
      <c r="AR204" s="23" t="s">
        <v>196</v>
      </c>
      <c r="AT204" s="23" t="s">
        <v>164</v>
      </c>
      <c r="AU204" s="23" t="s">
        <v>82</v>
      </c>
      <c r="AY204" s="23" t="s">
        <v>160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23" t="s">
        <v>80</v>
      </c>
      <c r="BK204" s="205">
        <f>ROUND(I204*H204,2)</f>
        <v>0</v>
      </c>
      <c r="BL204" s="23" t="s">
        <v>196</v>
      </c>
      <c r="BM204" s="23" t="s">
        <v>498</v>
      </c>
    </row>
    <row r="205" spans="2:65" s="10" customFormat="1" ht="29.85" customHeight="1">
      <c r="B205" s="175"/>
      <c r="C205" s="176"/>
      <c r="D205" s="191" t="s">
        <v>71</v>
      </c>
      <c r="E205" s="192" t="s">
        <v>874</v>
      </c>
      <c r="F205" s="192" t="s">
        <v>875</v>
      </c>
      <c r="G205" s="176"/>
      <c r="H205" s="176"/>
      <c r="I205" s="179"/>
      <c r="J205" s="193">
        <f>BK205</f>
        <v>0</v>
      </c>
      <c r="K205" s="176"/>
      <c r="L205" s="181"/>
      <c r="M205" s="182"/>
      <c r="N205" s="183"/>
      <c r="O205" s="183"/>
      <c r="P205" s="184">
        <f>SUM(P206:P236)</f>
        <v>0</v>
      </c>
      <c r="Q205" s="183"/>
      <c r="R205" s="184">
        <f>SUM(R206:R236)</f>
        <v>2.0917345307500002</v>
      </c>
      <c r="S205" s="183"/>
      <c r="T205" s="185">
        <f>SUM(T206:T236)</f>
        <v>4.5413399999999999</v>
      </c>
      <c r="AR205" s="186" t="s">
        <v>82</v>
      </c>
      <c r="AT205" s="187" t="s">
        <v>71</v>
      </c>
      <c r="AU205" s="187" t="s">
        <v>80</v>
      </c>
      <c r="AY205" s="186" t="s">
        <v>160</v>
      </c>
      <c r="BK205" s="188">
        <f>SUM(BK206:BK236)</f>
        <v>0</v>
      </c>
    </row>
    <row r="206" spans="2:65" s="1" customFormat="1" ht="16.5" customHeight="1">
      <c r="B206" s="40"/>
      <c r="C206" s="194" t="s">
        <v>244</v>
      </c>
      <c r="D206" s="194" t="s">
        <v>164</v>
      </c>
      <c r="E206" s="195" t="s">
        <v>758</v>
      </c>
      <c r="F206" s="196" t="s">
        <v>759</v>
      </c>
      <c r="G206" s="197" t="s">
        <v>189</v>
      </c>
      <c r="H206" s="198">
        <v>16</v>
      </c>
      <c r="I206" s="199"/>
      <c r="J206" s="200">
        <f>ROUND(I206*H206,2)</f>
        <v>0</v>
      </c>
      <c r="K206" s="196" t="s">
        <v>168</v>
      </c>
      <c r="L206" s="60"/>
      <c r="M206" s="201" t="s">
        <v>21</v>
      </c>
      <c r="N206" s="202" t="s">
        <v>43</v>
      </c>
      <c r="O206" s="41"/>
      <c r="P206" s="203">
        <f>O206*H206</f>
        <v>0</v>
      </c>
      <c r="Q206" s="203">
        <v>3.8000000000000002E-5</v>
      </c>
      <c r="R206" s="203">
        <f>Q206*H206</f>
        <v>6.0800000000000003E-4</v>
      </c>
      <c r="S206" s="203">
        <v>2.5400000000000002E-3</v>
      </c>
      <c r="T206" s="204">
        <f>S206*H206</f>
        <v>4.0640000000000003E-2</v>
      </c>
      <c r="AR206" s="23" t="s">
        <v>196</v>
      </c>
      <c r="AT206" s="23" t="s">
        <v>164</v>
      </c>
      <c r="AU206" s="23" t="s">
        <v>82</v>
      </c>
      <c r="AY206" s="23" t="s">
        <v>160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3" t="s">
        <v>80</v>
      </c>
      <c r="BK206" s="205">
        <f>ROUND(I206*H206,2)</f>
        <v>0</v>
      </c>
      <c r="BL206" s="23" t="s">
        <v>196</v>
      </c>
      <c r="BM206" s="23" t="s">
        <v>832</v>
      </c>
    </row>
    <row r="207" spans="2:65" s="1" customFormat="1" ht="16.5" customHeight="1">
      <c r="B207" s="40"/>
      <c r="C207" s="194" t="s">
        <v>495</v>
      </c>
      <c r="D207" s="194" t="s">
        <v>164</v>
      </c>
      <c r="E207" s="195" t="s">
        <v>755</v>
      </c>
      <c r="F207" s="196" t="s">
        <v>756</v>
      </c>
      <c r="G207" s="197" t="s">
        <v>189</v>
      </c>
      <c r="H207" s="198">
        <v>14</v>
      </c>
      <c r="I207" s="199"/>
      <c r="J207" s="200">
        <f>ROUND(I207*H207,2)</f>
        <v>0</v>
      </c>
      <c r="K207" s="196" t="s">
        <v>168</v>
      </c>
      <c r="L207" s="60"/>
      <c r="M207" s="201" t="s">
        <v>21</v>
      </c>
      <c r="N207" s="202" t="s">
        <v>43</v>
      </c>
      <c r="O207" s="41"/>
      <c r="P207" s="203">
        <f>O207*H207</f>
        <v>0</v>
      </c>
      <c r="Q207" s="203">
        <v>5.1999999999999997E-5</v>
      </c>
      <c r="R207" s="203">
        <f>Q207*H207</f>
        <v>7.2799999999999991E-4</v>
      </c>
      <c r="S207" s="203">
        <v>4.7299999999999998E-3</v>
      </c>
      <c r="T207" s="204">
        <f>S207*H207</f>
        <v>6.6220000000000001E-2</v>
      </c>
      <c r="AR207" s="23" t="s">
        <v>196</v>
      </c>
      <c r="AT207" s="23" t="s">
        <v>164</v>
      </c>
      <c r="AU207" s="23" t="s">
        <v>82</v>
      </c>
      <c r="AY207" s="23" t="s">
        <v>160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3" t="s">
        <v>80</v>
      </c>
      <c r="BK207" s="205">
        <f>ROUND(I207*H207,2)</f>
        <v>0</v>
      </c>
      <c r="BL207" s="23" t="s">
        <v>196</v>
      </c>
      <c r="BM207" s="23" t="s">
        <v>440</v>
      </c>
    </row>
    <row r="208" spans="2:65" s="1" customFormat="1" ht="16.5" customHeight="1">
      <c r="B208" s="40"/>
      <c r="C208" s="194" t="s">
        <v>249</v>
      </c>
      <c r="D208" s="194" t="s">
        <v>164</v>
      </c>
      <c r="E208" s="195" t="s">
        <v>752</v>
      </c>
      <c r="F208" s="196" t="s">
        <v>753</v>
      </c>
      <c r="G208" s="197" t="s">
        <v>189</v>
      </c>
      <c r="H208" s="198">
        <v>16</v>
      </c>
      <c r="I208" s="199"/>
      <c r="J208" s="200">
        <f>ROUND(I208*H208,2)</f>
        <v>0</v>
      </c>
      <c r="K208" s="196" t="s">
        <v>168</v>
      </c>
      <c r="L208" s="60"/>
      <c r="M208" s="201" t="s">
        <v>21</v>
      </c>
      <c r="N208" s="202" t="s">
        <v>43</v>
      </c>
      <c r="O208" s="41"/>
      <c r="P208" s="203">
        <f>O208*H208</f>
        <v>0</v>
      </c>
      <c r="Q208" s="203">
        <v>6.2000000000000003E-5</v>
      </c>
      <c r="R208" s="203">
        <f>Q208*H208</f>
        <v>9.9200000000000004E-4</v>
      </c>
      <c r="S208" s="203">
        <v>8.4100000000000008E-3</v>
      </c>
      <c r="T208" s="204">
        <f>S208*H208</f>
        <v>0.13456000000000001</v>
      </c>
      <c r="AR208" s="23" t="s">
        <v>196</v>
      </c>
      <c r="AT208" s="23" t="s">
        <v>164</v>
      </c>
      <c r="AU208" s="23" t="s">
        <v>82</v>
      </c>
      <c r="AY208" s="23" t="s">
        <v>160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23" t="s">
        <v>80</v>
      </c>
      <c r="BK208" s="205">
        <f>ROUND(I208*H208,2)</f>
        <v>0</v>
      </c>
      <c r="BL208" s="23" t="s">
        <v>196</v>
      </c>
      <c r="BM208" s="23" t="s">
        <v>444</v>
      </c>
    </row>
    <row r="209" spans="2:65" s="1" customFormat="1" ht="16.5" customHeight="1">
      <c r="B209" s="40"/>
      <c r="C209" s="194" t="s">
        <v>503</v>
      </c>
      <c r="D209" s="194" t="s">
        <v>164</v>
      </c>
      <c r="E209" s="195" t="s">
        <v>749</v>
      </c>
      <c r="F209" s="196" t="s">
        <v>750</v>
      </c>
      <c r="G209" s="197" t="s">
        <v>189</v>
      </c>
      <c r="H209" s="198">
        <v>42</v>
      </c>
      <c r="I209" s="199"/>
      <c r="J209" s="200">
        <f>ROUND(I209*H209,2)</f>
        <v>0</v>
      </c>
      <c r="K209" s="196" t="s">
        <v>168</v>
      </c>
      <c r="L209" s="60"/>
      <c r="M209" s="201" t="s">
        <v>21</v>
      </c>
      <c r="N209" s="202" t="s">
        <v>43</v>
      </c>
      <c r="O209" s="41"/>
      <c r="P209" s="203">
        <f>O209*H209</f>
        <v>0</v>
      </c>
      <c r="Q209" s="203">
        <v>1E-4</v>
      </c>
      <c r="R209" s="203">
        <f>Q209*H209</f>
        <v>4.2000000000000006E-3</v>
      </c>
      <c r="S209" s="203">
        <v>1.384E-2</v>
      </c>
      <c r="T209" s="204">
        <f>S209*H209</f>
        <v>0.58128000000000002</v>
      </c>
      <c r="AR209" s="23" t="s">
        <v>196</v>
      </c>
      <c r="AT209" s="23" t="s">
        <v>164</v>
      </c>
      <c r="AU209" s="23" t="s">
        <v>82</v>
      </c>
      <c r="AY209" s="23" t="s">
        <v>160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3" t="s">
        <v>80</v>
      </c>
      <c r="BK209" s="205">
        <f>ROUND(I209*H209,2)</f>
        <v>0</v>
      </c>
      <c r="BL209" s="23" t="s">
        <v>196</v>
      </c>
      <c r="BM209" s="23" t="s">
        <v>835</v>
      </c>
    </row>
    <row r="210" spans="2:65" s="11" customFormat="1">
      <c r="B210" s="209"/>
      <c r="C210" s="210"/>
      <c r="D210" s="206" t="s">
        <v>173</v>
      </c>
      <c r="E210" s="211" t="s">
        <v>21</v>
      </c>
      <c r="F210" s="212" t="s">
        <v>1161</v>
      </c>
      <c r="G210" s="210"/>
      <c r="H210" s="213">
        <v>42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173</v>
      </c>
      <c r="AU210" s="219" t="s">
        <v>82</v>
      </c>
      <c r="AV210" s="11" t="s">
        <v>82</v>
      </c>
      <c r="AW210" s="11" t="s">
        <v>35</v>
      </c>
      <c r="AX210" s="11" t="s">
        <v>72</v>
      </c>
      <c r="AY210" s="219" t="s">
        <v>160</v>
      </c>
    </row>
    <row r="211" spans="2:65" s="12" customFormat="1">
      <c r="B211" s="220"/>
      <c r="C211" s="221"/>
      <c r="D211" s="222" t="s">
        <v>173</v>
      </c>
      <c r="E211" s="223" t="s">
        <v>21</v>
      </c>
      <c r="F211" s="224" t="s">
        <v>175</v>
      </c>
      <c r="G211" s="221"/>
      <c r="H211" s="225">
        <v>42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173</v>
      </c>
      <c r="AU211" s="231" t="s">
        <v>82</v>
      </c>
      <c r="AV211" s="12" t="s">
        <v>169</v>
      </c>
      <c r="AW211" s="12" t="s">
        <v>35</v>
      </c>
      <c r="AX211" s="12" t="s">
        <v>80</v>
      </c>
      <c r="AY211" s="231" t="s">
        <v>160</v>
      </c>
    </row>
    <row r="212" spans="2:65" s="1" customFormat="1" ht="16.5" customHeight="1">
      <c r="B212" s="40"/>
      <c r="C212" s="194" t="s">
        <v>507</v>
      </c>
      <c r="D212" s="194" t="s">
        <v>164</v>
      </c>
      <c r="E212" s="195" t="s">
        <v>408</v>
      </c>
      <c r="F212" s="196" t="s">
        <v>409</v>
      </c>
      <c r="G212" s="197" t="s">
        <v>189</v>
      </c>
      <c r="H212" s="198">
        <v>94</v>
      </c>
      <c r="I212" s="199"/>
      <c r="J212" s="200">
        <f t="shared" ref="J212:J221" si="20">ROUND(I212*H212,2)</f>
        <v>0</v>
      </c>
      <c r="K212" s="196" t="s">
        <v>168</v>
      </c>
      <c r="L212" s="60"/>
      <c r="M212" s="201" t="s">
        <v>21</v>
      </c>
      <c r="N212" s="202" t="s">
        <v>43</v>
      </c>
      <c r="O212" s="41"/>
      <c r="P212" s="203">
        <f t="shared" ref="P212:P221" si="21">O212*H212</f>
        <v>0</v>
      </c>
      <c r="Q212" s="203">
        <v>1.4799999999999999E-4</v>
      </c>
      <c r="R212" s="203">
        <f t="shared" ref="R212:R221" si="22">Q212*H212</f>
        <v>1.3911999999999999E-2</v>
      </c>
      <c r="S212" s="203">
        <v>3.9559999999999998E-2</v>
      </c>
      <c r="T212" s="204">
        <f t="shared" ref="T212:T221" si="23">S212*H212</f>
        <v>3.7186399999999997</v>
      </c>
      <c r="AR212" s="23" t="s">
        <v>196</v>
      </c>
      <c r="AT212" s="23" t="s">
        <v>164</v>
      </c>
      <c r="AU212" s="23" t="s">
        <v>82</v>
      </c>
      <c r="AY212" s="23" t="s">
        <v>160</v>
      </c>
      <c r="BE212" s="205">
        <f t="shared" ref="BE212:BE221" si="24">IF(N212="základní",J212,0)</f>
        <v>0</v>
      </c>
      <c r="BF212" s="205">
        <f t="shared" ref="BF212:BF221" si="25">IF(N212="snížená",J212,0)</f>
        <v>0</v>
      </c>
      <c r="BG212" s="205">
        <f t="shared" ref="BG212:BG221" si="26">IF(N212="zákl. přenesená",J212,0)</f>
        <v>0</v>
      </c>
      <c r="BH212" s="205">
        <f t="shared" ref="BH212:BH221" si="27">IF(N212="sníž. přenesená",J212,0)</f>
        <v>0</v>
      </c>
      <c r="BI212" s="205">
        <f t="shared" ref="BI212:BI221" si="28">IF(N212="nulová",J212,0)</f>
        <v>0</v>
      </c>
      <c r="BJ212" s="23" t="s">
        <v>80</v>
      </c>
      <c r="BK212" s="205">
        <f t="shared" ref="BK212:BK221" si="29">ROUND(I212*H212,2)</f>
        <v>0</v>
      </c>
      <c r="BL212" s="23" t="s">
        <v>196</v>
      </c>
      <c r="BM212" s="23" t="s">
        <v>453</v>
      </c>
    </row>
    <row r="213" spans="2:65" s="1" customFormat="1" ht="16.5" customHeight="1">
      <c r="B213" s="40"/>
      <c r="C213" s="194" t="s">
        <v>512</v>
      </c>
      <c r="D213" s="194" t="s">
        <v>164</v>
      </c>
      <c r="E213" s="195" t="s">
        <v>1162</v>
      </c>
      <c r="F213" s="196" t="s">
        <v>1163</v>
      </c>
      <c r="G213" s="197" t="s">
        <v>228</v>
      </c>
      <c r="H213" s="198">
        <v>4.54</v>
      </c>
      <c r="I213" s="199"/>
      <c r="J213" s="200">
        <f t="shared" si="20"/>
        <v>0</v>
      </c>
      <c r="K213" s="196" t="s">
        <v>168</v>
      </c>
      <c r="L213" s="60"/>
      <c r="M213" s="201" t="s">
        <v>21</v>
      </c>
      <c r="N213" s="202" t="s">
        <v>43</v>
      </c>
      <c r="O213" s="41"/>
      <c r="P213" s="203">
        <f t="shared" si="21"/>
        <v>0</v>
      </c>
      <c r="Q213" s="203">
        <v>0</v>
      </c>
      <c r="R213" s="203">
        <f t="shared" si="22"/>
        <v>0</v>
      </c>
      <c r="S213" s="203">
        <v>0</v>
      </c>
      <c r="T213" s="204">
        <f t="shared" si="23"/>
        <v>0</v>
      </c>
      <c r="AR213" s="23" t="s">
        <v>196</v>
      </c>
      <c r="AT213" s="23" t="s">
        <v>164</v>
      </c>
      <c r="AU213" s="23" t="s">
        <v>82</v>
      </c>
      <c r="AY213" s="23" t="s">
        <v>160</v>
      </c>
      <c r="BE213" s="205">
        <f t="shared" si="24"/>
        <v>0</v>
      </c>
      <c r="BF213" s="205">
        <f t="shared" si="25"/>
        <v>0</v>
      </c>
      <c r="BG213" s="205">
        <f t="shared" si="26"/>
        <v>0</v>
      </c>
      <c r="BH213" s="205">
        <f t="shared" si="27"/>
        <v>0</v>
      </c>
      <c r="BI213" s="205">
        <f t="shared" si="28"/>
        <v>0</v>
      </c>
      <c r="BJ213" s="23" t="s">
        <v>80</v>
      </c>
      <c r="BK213" s="205">
        <f t="shared" si="29"/>
        <v>0</v>
      </c>
      <c r="BL213" s="23" t="s">
        <v>196</v>
      </c>
      <c r="BM213" s="23" t="s">
        <v>842</v>
      </c>
    </row>
    <row r="214" spans="2:65" s="1" customFormat="1" ht="16.5" customHeight="1">
      <c r="B214" s="40"/>
      <c r="C214" s="194" t="s">
        <v>516</v>
      </c>
      <c r="D214" s="194" t="s">
        <v>164</v>
      </c>
      <c r="E214" s="195" t="s">
        <v>1164</v>
      </c>
      <c r="F214" s="196" t="s">
        <v>1165</v>
      </c>
      <c r="G214" s="197" t="s">
        <v>189</v>
      </c>
      <c r="H214" s="198">
        <v>36.5</v>
      </c>
      <c r="I214" s="199"/>
      <c r="J214" s="200">
        <f t="shared" si="20"/>
        <v>0</v>
      </c>
      <c r="K214" s="196" t="s">
        <v>168</v>
      </c>
      <c r="L214" s="60"/>
      <c r="M214" s="201" t="s">
        <v>21</v>
      </c>
      <c r="N214" s="202" t="s">
        <v>43</v>
      </c>
      <c r="O214" s="41"/>
      <c r="P214" s="203">
        <f t="shared" si="21"/>
        <v>0</v>
      </c>
      <c r="Q214" s="203">
        <v>2.39974E-3</v>
      </c>
      <c r="R214" s="203">
        <f t="shared" si="22"/>
        <v>8.7590509999999996E-2</v>
      </c>
      <c r="S214" s="203">
        <v>0</v>
      </c>
      <c r="T214" s="204">
        <f t="shared" si="23"/>
        <v>0</v>
      </c>
      <c r="AR214" s="23" t="s">
        <v>196</v>
      </c>
      <c r="AT214" s="23" t="s">
        <v>164</v>
      </c>
      <c r="AU214" s="23" t="s">
        <v>82</v>
      </c>
      <c r="AY214" s="23" t="s">
        <v>160</v>
      </c>
      <c r="BE214" s="205">
        <f t="shared" si="24"/>
        <v>0</v>
      </c>
      <c r="BF214" s="205">
        <f t="shared" si="25"/>
        <v>0</v>
      </c>
      <c r="BG214" s="205">
        <f t="shared" si="26"/>
        <v>0</v>
      </c>
      <c r="BH214" s="205">
        <f t="shared" si="27"/>
        <v>0</v>
      </c>
      <c r="BI214" s="205">
        <f t="shared" si="28"/>
        <v>0</v>
      </c>
      <c r="BJ214" s="23" t="s">
        <v>80</v>
      </c>
      <c r="BK214" s="205">
        <f t="shared" si="29"/>
        <v>0</v>
      </c>
      <c r="BL214" s="23" t="s">
        <v>196</v>
      </c>
      <c r="BM214" s="23" t="s">
        <v>460</v>
      </c>
    </row>
    <row r="215" spans="2:65" s="1" customFormat="1" ht="16.5" customHeight="1">
      <c r="B215" s="40"/>
      <c r="C215" s="194" t="s">
        <v>520</v>
      </c>
      <c r="D215" s="194" t="s">
        <v>164</v>
      </c>
      <c r="E215" s="195" t="s">
        <v>878</v>
      </c>
      <c r="F215" s="196" t="s">
        <v>879</v>
      </c>
      <c r="G215" s="197" t="s">
        <v>189</v>
      </c>
      <c r="H215" s="198">
        <v>3</v>
      </c>
      <c r="I215" s="199"/>
      <c r="J215" s="200">
        <f t="shared" si="20"/>
        <v>0</v>
      </c>
      <c r="K215" s="196" t="s">
        <v>168</v>
      </c>
      <c r="L215" s="60"/>
      <c r="M215" s="201" t="s">
        <v>21</v>
      </c>
      <c r="N215" s="202" t="s">
        <v>43</v>
      </c>
      <c r="O215" s="41"/>
      <c r="P215" s="203">
        <f t="shared" si="21"/>
        <v>0</v>
      </c>
      <c r="Q215" s="203">
        <v>6.0865199999999998E-3</v>
      </c>
      <c r="R215" s="203">
        <f t="shared" si="22"/>
        <v>1.8259560000000001E-2</v>
      </c>
      <c r="S215" s="203">
        <v>0</v>
      </c>
      <c r="T215" s="204">
        <f t="shared" si="23"/>
        <v>0</v>
      </c>
      <c r="AR215" s="23" t="s">
        <v>196</v>
      </c>
      <c r="AT215" s="23" t="s">
        <v>164</v>
      </c>
      <c r="AU215" s="23" t="s">
        <v>82</v>
      </c>
      <c r="AY215" s="23" t="s">
        <v>160</v>
      </c>
      <c r="BE215" s="205">
        <f t="shared" si="24"/>
        <v>0</v>
      </c>
      <c r="BF215" s="205">
        <f t="shared" si="25"/>
        <v>0</v>
      </c>
      <c r="BG215" s="205">
        <f t="shared" si="26"/>
        <v>0</v>
      </c>
      <c r="BH215" s="205">
        <f t="shared" si="27"/>
        <v>0</v>
      </c>
      <c r="BI215" s="205">
        <f t="shared" si="28"/>
        <v>0</v>
      </c>
      <c r="BJ215" s="23" t="s">
        <v>80</v>
      </c>
      <c r="BK215" s="205">
        <f t="shared" si="29"/>
        <v>0</v>
      </c>
      <c r="BL215" s="23" t="s">
        <v>196</v>
      </c>
      <c r="BM215" s="23" t="s">
        <v>465</v>
      </c>
    </row>
    <row r="216" spans="2:65" s="1" customFormat="1" ht="16.5" customHeight="1">
      <c r="B216" s="40"/>
      <c r="C216" s="194" t="s">
        <v>347</v>
      </c>
      <c r="D216" s="194" t="s">
        <v>164</v>
      </c>
      <c r="E216" s="195" t="s">
        <v>1166</v>
      </c>
      <c r="F216" s="196" t="s">
        <v>1167</v>
      </c>
      <c r="G216" s="197" t="s">
        <v>189</v>
      </c>
      <c r="H216" s="198">
        <v>4.5</v>
      </c>
      <c r="I216" s="199"/>
      <c r="J216" s="200">
        <f t="shared" si="20"/>
        <v>0</v>
      </c>
      <c r="K216" s="196" t="s">
        <v>168</v>
      </c>
      <c r="L216" s="60"/>
      <c r="M216" s="201" t="s">
        <v>21</v>
      </c>
      <c r="N216" s="202" t="s">
        <v>43</v>
      </c>
      <c r="O216" s="41"/>
      <c r="P216" s="203">
        <f t="shared" si="21"/>
        <v>0</v>
      </c>
      <c r="Q216" s="203">
        <v>1.2282919999999999E-2</v>
      </c>
      <c r="R216" s="203">
        <f t="shared" si="22"/>
        <v>5.5273139999999998E-2</v>
      </c>
      <c r="S216" s="203">
        <v>0</v>
      </c>
      <c r="T216" s="204">
        <f t="shared" si="23"/>
        <v>0</v>
      </c>
      <c r="AR216" s="23" t="s">
        <v>196</v>
      </c>
      <c r="AT216" s="23" t="s">
        <v>164</v>
      </c>
      <c r="AU216" s="23" t="s">
        <v>82</v>
      </c>
      <c r="AY216" s="23" t="s">
        <v>160</v>
      </c>
      <c r="BE216" s="205">
        <f t="shared" si="24"/>
        <v>0</v>
      </c>
      <c r="BF216" s="205">
        <f t="shared" si="25"/>
        <v>0</v>
      </c>
      <c r="BG216" s="205">
        <f t="shared" si="26"/>
        <v>0</v>
      </c>
      <c r="BH216" s="205">
        <f t="shared" si="27"/>
        <v>0</v>
      </c>
      <c r="BI216" s="205">
        <f t="shared" si="28"/>
        <v>0</v>
      </c>
      <c r="BJ216" s="23" t="s">
        <v>80</v>
      </c>
      <c r="BK216" s="205">
        <f t="shared" si="29"/>
        <v>0</v>
      </c>
      <c r="BL216" s="23" t="s">
        <v>196</v>
      </c>
      <c r="BM216" s="23" t="s">
        <v>470</v>
      </c>
    </row>
    <row r="217" spans="2:65" s="1" customFormat="1" ht="16.5" customHeight="1">
      <c r="B217" s="40"/>
      <c r="C217" s="194" t="s">
        <v>528</v>
      </c>
      <c r="D217" s="194" t="s">
        <v>164</v>
      </c>
      <c r="E217" s="195" t="s">
        <v>1168</v>
      </c>
      <c r="F217" s="196" t="s">
        <v>1169</v>
      </c>
      <c r="G217" s="197" t="s">
        <v>189</v>
      </c>
      <c r="H217" s="198">
        <v>38</v>
      </c>
      <c r="I217" s="199"/>
      <c r="J217" s="200">
        <f t="shared" si="20"/>
        <v>0</v>
      </c>
      <c r="K217" s="196" t="s">
        <v>168</v>
      </c>
      <c r="L217" s="60"/>
      <c r="M217" s="201" t="s">
        <v>21</v>
      </c>
      <c r="N217" s="202" t="s">
        <v>43</v>
      </c>
      <c r="O217" s="41"/>
      <c r="P217" s="203">
        <f t="shared" si="21"/>
        <v>0</v>
      </c>
      <c r="Q217" s="203">
        <v>1.3120120000000001E-2</v>
      </c>
      <c r="R217" s="203">
        <f t="shared" si="22"/>
        <v>0.49856456000000005</v>
      </c>
      <c r="S217" s="203">
        <v>0</v>
      </c>
      <c r="T217" s="204">
        <f t="shared" si="23"/>
        <v>0</v>
      </c>
      <c r="AR217" s="23" t="s">
        <v>196</v>
      </c>
      <c r="AT217" s="23" t="s">
        <v>164</v>
      </c>
      <c r="AU217" s="23" t="s">
        <v>82</v>
      </c>
      <c r="AY217" s="23" t="s">
        <v>160</v>
      </c>
      <c r="BE217" s="205">
        <f t="shared" si="24"/>
        <v>0</v>
      </c>
      <c r="BF217" s="205">
        <f t="shared" si="25"/>
        <v>0</v>
      </c>
      <c r="BG217" s="205">
        <f t="shared" si="26"/>
        <v>0</v>
      </c>
      <c r="BH217" s="205">
        <f t="shared" si="27"/>
        <v>0</v>
      </c>
      <c r="BI217" s="205">
        <f t="shared" si="28"/>
        <v>0</v>
      </c>
      <c r="BJ217" s="23" t="s">
        <v>80</v>
      </c>
      <c r="BK217" s="205">
        <f t="shared" si="29"/>
        <v>0</v>
      </c>
      <c r="BL217" s="23" t="s">
        <v>196</v>
      </c>
      <c r="BM217" s="23" t="s">
        <v>474</v>
      </c>
    </row>
    <row r="218" spans="2:65" s="1" customFormat="1" ht="16.5" customHeight="1">
      <c r="B218" s="40"/>
      <c r="C218" s="194" t="s">
        <v>351</v>
      </c>
      <c r="D218" s="194" t="s">
        <v>164</v>
      </c>
      <c r="E218" s="195" t="s">
        <v>1170</v>
      </c>
      <c r="F218" s="196" t="s">
        <v>1171</v>
      </c>
      <c r="G218" s="197" t="s">
        <v>189</v>
      </c>
      <c r="H218" s="198">
        <v>0.3</v>
      </c>
      <c r="I218" s="199"/>
      <c r="J218" s="200">
        <f t="shared" si="20"/>
        <v>0</v>
      </c>
      <c r="K218" s="196" t="s">
        <v>168</v>
      </c>
      <c r="L218" s="60"/>
      <c r="M218" s="201" t="s">
        <v>21</v>
      </c>
      <c r="N218" s="202" t="s">
        <v>43</v>
      </c>
      <c r="O218" s="41"/>
      <c r="P218" s="203">
        <f t="shared" si="21"/>
        <v>0</v>
      </c>
      <c r="Q218" s="203">
        <v>1.1496080000000001E-2</v>
      </c>
      <c r="R218" s="203">
        <f t="shared" si="22"/>
        <v>3.4488240000000001E-3</v>
      </c>
      <c r="S218" s="203">
        <v>0</v>
      </c>
      <c r="T218" s="204">
        <f t="shared" si="23"/>
        <v>0</v>
      </c>
      <c r="AR218" s="23" t="s">
        <v>196</v>
      </c>
      <c r="AT218" s="23" t="s">
        <v>164</v>
      </c>
      <c r="AU218" s="23" t="s">
        <v>82</v>
      </c>
      <c r="AY218" s="23" t="s">
        <v>160</v>
      </c>
      <c r="BE218" s="205">
        <f t="shared" si="24"/>
        <v>0</v>
      </c>
      <c r="BF218" s="205">
        <f t="shared" si="25"/>
        <v>0</v>
      </c>
      <c r="BG218" s="205">
        <f t="shared" si="26"/>
        <v>0</v>
      </c>
      <c r="BH218" s="205">
        <f t="shared" si="27"/>
        <v>0</v>
      </c>
      <c r="BI218" s="205">
        <f t="shared" si="28"/>
        <v>0</v>
      </c>
      <c r="BJ218" s="23" t="s">
        <v>80</v>
      </c>
      <c r="BK218" s="205">
        <f t="shared" si="29"/>
        <v>0</v>
      </c>
      <c r="BL218" s="23" t="s">
        <v>196</v>
      </c>
      <c r="BM218" s="23" t="s">
        <v>489</v>
      </c>
    </row>
    <row r="219" spans="2:65" s="1" customFormat="1" ht="16.5" customHeight="1">
      <c r="B219" s="40"/>
      <c r="C219" s="194" t="s">
        <v>535</v>
      </c>
      <c r="D219" s="194" t="s">
        <v>164</v>
      </c>
      <c r="E219" s="195" t="s">
        <v>1172</v>
      </c>
      <c r="F219" s="196" t="s">
        <v>1173</v>
      </c>
      <c r="G219" s="197" t="s">
        <v>189</v>
      </c>
      <c r="H219" s="198">
        <v>48.5</v>
      </c>
      <c r="I219" s="199"/>
      <c r="J219" s="200">
        <f t="shared" si="20"/>
        <v>0</v>
      </c>
      <c r="K219" s="196" t="s">
        <v>168</v>
      </c>
      <c r="L219" s="60"/>
      <c r="M219" s="201" t="s">
        <v>21</v>
      </c>
      <c r="N219" s="202" t="s">
        <v>43</v>
      </c>
      <c r="O219" s="41"/>
      <c r="P219" s="203">
        <f t="shared" si="21"/>
        <v>0</v>
      </c>
      <c r="Q219" s="203">
        <v>2.8398425500000001E-2</v>
      </c>
      <c r="R219" s="203">
        <f t="shared" si="22"/>
        <v>1.3773236367500001</v>
      </c>
      <c r="S219" s="203">
        <v>0</v>
      </c>
      <c r="T219" s="204">
        <f t="shared" si="23"/>
        <v>0</v>
      </c>
      <c r="AR219" s="23" t="s">
        <v>196</v>
      </c>
      <c r="AT219" s="23" t="s">
        <v>164</v>
      </c>
      <c r="AU219" s="23" t="s">
        <v>82</v>
      </c>
      <c r="AY219" s="23" t="s">
        <v>160</v>
      </c>
      <c r="BE219" s="205">
        <f t="shared" si="24"/>
        <v>0</v>
      </c>
      <c r="BF219" s="205">
        <f t="shared" si="25"/>
        <v>0</v>
      </c>
      <c r="BG219" s="205">
        <f t="shared" si="26"/>
        <v>0</v>
      </c>
      <c r="BH219" s="205">
        <f t="shared" si="27"/>
        <v>0</v>
      </c>
      <c r="BI219" s="205">
        <f t="shared" si="28"/>
        <v>0</v>
      </c>
      <c r="BJ219" s="23" t="s">
        <v>80</v>
      </c>
      <c r="BK219" s="205">
        <f t="shared" si="29"/>
        <v>0</v>
      </c>
      <c r="BL219" s="23" t="s">
        <v>196</v>
      </c>
      <c r="BM219" s="23" t="s">
        <v>493</v>
      </c>
    </row>
    <row r="220" spans="2:65" s="1" customFormat="1" ht="16.5" customHeight="1">
      <c r="B220" s="40"/>
      <c r="C220" s="194" t="s">
        <v>540</v>
      </c>
      <c r="D220" s="194" t="s">
        <v>164</v>
      </c>
      <c r="E220" s="195" t="s">
        <v>1174</v>
      </c>
      <c r="F220" s="196" t="s">
        <v>1175</v>
      </c>
      <c r="G220" s="197" t="s">
        <v>262</v>
      </c>
      <c r="H220" s="198">
        <v>1</v>
      </c>
      <c r="I220" s="199"/>
      <c r="J220" s="200">
        <f t="shared" si="20"/>
        <v>0</v>
      </c>
      <c r="K220" s="196" t="s">
        <v>168</v>
      </c>
      <c r="L220" s="60"/>
      <c r="M220" s="201" t="s">
        <v>21</v>
      </c>
      <c r="N220" s="202" t="s">
        <v>43</v>
      </c>
      <c r="O220" s="41"/>
      <c r="P220" s="203">
        <f t="shared" si="21"/>
        <v>0</v>
      </c>
      <c r="Q220" s="203">
        <v>1.7787E-3</v>
      </c>
      <c r="R220" s="203">
        <f t="shared" si="22"/>
        <v>1.7787E-3</v>
      </c>
      <c r="S220" s="203">
        <v>0</v>
      </c>
      <c r="T220" s="204">
        <f t="shared" si="23"/>
        <v>0</v>
      </c>
      <c r="AR220" s="23" t="s">
        <v>196</v>
      </c>
      <c r="AT220" s="23" t="s">
        <v>164</v>
      </c>
      <c r="AU220" s="23" t="s">
        <v>82</v>
      </c>
      <c r="AY220" s="23" t="s">
        <v>160</v>
      </c>
      <c r="BE220" s="205">
        <f t="shared" si="24"/>
        <v>0</v>
      </c>
      <c r="BF220" s="205">
        <f t="shared" si="25"/>
        <v>0</v>
      </c>
      <c r="BG220" s="205">
        <f t="shared" si="26"/>
        <v>0</v>
      </c>
      <c r="BH220" s="205">
        <f t="shared" si="27"/>
        <v>0</v>
      </c>
      <c r="BI220" s="205">
        <f t="shared" si="28"/>
        <v>0</v>
      </c>
      <c r="BJ220" s="23" t="s">
        <v>80</v>
      </c>
      <c r="BK220" s="205">
        <f t="shared" si="29"/>
        <v>0</v>
      </c>
      <c r="BL220" s="23" t="s">
        <v>196</v>
      </c>
      <c r="BM220" s="23" t="s">
        <v>852</v>
      </c>
    </row>
    <row r="221" spans="2:65" s="1" customFormat="1" ht="16.5" customHeight="1">
      <c r="B221" s="40"/>
      <c r="C221" s="194" t="s">
        <v>544</v>
      </c>
      <c r="D221" s="194" t="s">
        <v>164</v>
      </c>
      <c r="E221" s="195" t="s">
        <v>1176</v>
      </c>
      <c r="F221" s="196" t="s">
        <v>1177</v>
      </c>
      <c r="G221" s="197" t="s">
        <v>290</v>
      </c>
      <c r="H221" s="198">
        <v>1</v>
      </c>
      <c r="I221" s="199"/>
      <c r="J221" s="200">
        <f t="shared" si="20"/>
        <v>0</v>
      </c>
      <c r="K221" s="196" t="s">
        <v>21</v>
      </c>
      <c r="L221" s="60"/>
      <c r="M221" s="201" t="s">
        <v>21</v>
      </c>
      <c r="N221" s="202" t="s">
        <v>43</v>
      </c>
      <c r="O221" s="41"/>
      <c r="P221" s="203">
        <f t="shared" si="21"/>
        <v>0</v>
      </c>
      <c r="Q221" s="203">
        <v>1.9E-3</v>
      </c>
      <c r="R221" s="203">
        <f t="shared" si="22"/>
        <v>1.9E-3</v>
      </c>
      <c r="S221" s="203">
        <v>0</v>
      </c>
      <c r="T221" s="204">
        <f t="shared" si="23"/>
        <v>0</v>
      </c>
      <c r="AR221" s="23" t="s">
        <v>196</v>
      </c>
      <c r="AT221" s="23" t="s">
        <v>164</v>
      </c>
      <c r="AU221" s="23" t="s">
        <v>82</v>
      </c>
      <c r="AY221" s="23" t="s">
        <v>160</v>
      </c>
      <c r="BE221" s="205">
        <f t="shared" si="24"/>
        <v>0</v>
      </c>
      <c r="BF221" s="205">
        <f t="shared" si="25"/>
        <v>0</v>
      </c>
      <c r="BG221" s="205">
        <f t="shared" si="26"/>
        <v>0</v>
      </c>
      <c r="BH221" s="205">
        <f t="shared" si="27"/>
        <v>0</v>
      </c>
      <c r="BI221" s="205">
        <f t="shared" si="28"/>
        <v>0</v>
      </c>
      <c r="BJ221" s="23" t="s">
        <v>80</v>
      </c>
      <c r="BK221" s="205">
        <f t="shared" si="29"/>
        <v>0</v>
      </c>
      <c r="BL221" s="23" t="s">
        <v>196</v>
      </c>
      <c r="BM221" s="23" t="s">
        <v>501</v>
      </c>
    </row>
    <row r="222" spans="2:65" s="1" customFormat="1" ht="24">
      <c r="B222" s="40"/>
      <c r="C222" s="62"/>
      <c r="D222" s="222" t="s">
        <v>171</v>
      </c>
      <c r="E222" s="62"/>
      <c r="F222" s="232" t="s">
        <v>1178</v>
      </c>
      <c r="G222" s="62"/>
      <c r="H222" s="62"/>
      <c r="I222" s="162"/>
      <c r="J222" s="62"/>
      <c r="K222" s="62"/>
      <c r="L222" s="60"/>
      <c r="M222" s="208"/>
      <c r="N222" s="41"/>
      <c r="O222" s="41"/>
      <c r="P222" s="41"/>
      <c r="Q222" s="41"/>
      <c r="R222" s="41"/>
      <c r="S222" s="41"/>
      <c r="T222" s="77"/>
      <c r="AT222" s="23" t="s">
        <v>171</v>
      </c>
      <c r="AU222" s="23" t="s">
        <v>82</v>
      </c>
    </row>
    <row r="223" spans="2:65" s="1" customFormat="1" ht="16.5" customHeight="1">
      <c r="B223" s="40"/>
      <c r="C223" s="194" t="s">
        <v>548</v>
      </c>
      <c r="D223" s="194" t="s">
        <v>164</v>
      </c>
      <c r="E223" s="195" t="s">
        <v>1179</v>
      </c>
      <c r="F223" s="196" t="s">
        <v>1180</v>
      </c>
      <c r="G223" s="197" t="s">
        <v>290</v>
      </c>
      <c r="H223" s="198">
        <v>1</v>
      </c>
      <c r="I223" s="199"/>
      <c r="J223" s="200">
        <f>ROUND(I223*H223,2)</f>
        <v>0</v>
      </c>
      <c r="K223" s="196" t="s">
        <v>21</v>
      </c>
      <c r="L223" s="60"/>
      <c r="M223" s="201" t="s">
        <v>21</v>
      </c>
      <c r="N223" s="202" t="s">
        <v>43</v>
      </c>
      <c r="O223" s="41"/>
      <c r="P223" s="203">
        <f>O223*H223</f>
        <v>0</v>
      </c>
      <c r="Q223" s="203">
        <v>3.8400000000000001E-3</v>
      </c>
      <c r="R223" s="203">
        <f>Q223*H223</f>
        <v>3.8400000000000001E-3</v>
      </c>
      <c r="S223" s="203">
        <v>0</v>
      </c>
      <c r="T223" s="204">
        <f>S223*H223</f>
        <v>0</v>
      </c>
      <c r="AR223" s="23" t="s">
        <v>196</v>
      </c>
      <c r="AT223" s="23" t="s">
        <v>164</v>
      </c>
      <c r="AU223" s="23" t="s">
        <v>82</v>
      </c>
      <c r="AY223" s="23" t="s">
        <v>160</v>
      </c>
      <c r="BE223" s="205">
        <f>IF(N223="základní",J223,0)</f>
        <v>0</v>
      </c>
      <c r="BF223" s="205">
        <f>IF(N223="snížená",J223,0)</f>
        <v>0</v>
      </c>
      <c r="BG223" s="205">
        <f>IF(N223="zákl. přenesená",J223,0)</f>
        <v>0</v>
      </c>
      <c r="BH223" s="205">
        <f>IF(N223="sníž. přenesená",J223,0)</f>
        <v>0</v>
      </c>
      <c r="BI223" s="205">
        <f>IF(N223="nulová",J223,0)</f>
        <v>0</v>
      </c>
      <c r="BJ223" s="23" t="s">
        <v>80</v>
      </c>
      <c r="BK223" s="205">
        <f>ROUND(I223*H223,2)</f>
        <v>0</v>
      </c>
      <c r="BL223" s="23" t="s">
        <v>196</v>
      </c>
      <c r="BM223" s="23" t="s">
        <v>856</v>
      </c>
    </row>
    <row r="224" spans="2:65" s="1" customFormat="1" ht="24">
      <c r="B224" s="40"/>
      <c r="C224" s="62"/>
      <c r="D224" s="222" t="s">
        <v>171</v>
      </c>
      <c r="E224" s="62"/>
      <c r="F224" s="232" t="s">
        <v>1181</v>
      </c>
      <c r="G224" s="62"/>
      <c r="H224" s="62"/>
      <c r="I224" s="162"/>
      <c r="J224" s="62"/>
      <c r="K224" s="62"/>
      <c r="L224" s="60"/>
      <c r="M224" s="208"/>
      <c r="N224" s="41"/>
      <c r="O224" s="41"/>
      <c r="P224" s="41"/>
      <c r="Q224" s="41"/>
      <c r="R224" s="41"/>
      <c r="S224" s="41"/>
      <c r="T224" s="77"/>
      <c r="AT224" s="23" t="s">
        <v>171</v>
      </c>
      <c r="AU224" s="23" t="s">
        <v>82</v>
      </c>
    </row>
    <row r="225" spans="2:65" s="1" customFormat="1" ht="16.5" customHeight="1">
      <c r="B225" s="40"/>
      <c r="C225" s="194" t="s">
        <v>552</v>
      </c>
      <c r="D225" s="194" t="s">
        <v>164</v>
      </c>
      <c r="E225" s="195" t="s">
        <v>1182</v>
      </c>
      <c r="F225" s="196" t="s">
        <v>1183</v>
      </c>
      <c r="G225" s="197" t="s">
        <v>290</v>
      </c>
      <c r="H225" s="198">
        <v>3</v>
      </c>
      <c r="I225" s="199"/>
      <c r="J225" s="200">
        <f>ROUND(I225*H225,2)</f>
        <v>0</v>
      </c>
      <c r="K225" s="196" t="s">
        <v>21</v>
      </c>
      <c r="L225" s="60"/>
      <c r="M225" s="201" t="s">
        <v>21</v>
      </c>
      <c r="N225" s="202" t="s">
        <v>43</v>
      </c>
      <c r="O225" s="41"/>
      <c r="P225" s="203">
        <f>O225*H225</f>
        <v>0</v>
      </c>
      <c r="Q225" s="203">
        <v>4.7000000000000002E-3</v>
      </c>
      <c r="R225" s="203">
        <f>Q225*H225</f>
        <v>1.4100000000000001E-2</v>
      </c>
      <c r="S225" s="203">
        <v>0</v>
      </c>
      <c r="T225" s="204">
        <f>S225*H225</f>
        <v>0</v>
      </c>
      <c r="AR225" s="23" t="s">
        <v>196</v>
      </c>
      <c r="AT225" s="23" t="s">
        <v>164</v>
      </c>
      <c r="AU225" s="23" t="s">
        <v>82</v>
      </c>
      <c r="AY225" s="23" t="s">
        <v>160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23" t="s">
        <v>80</v>
      </c>
      <c r="BK225" s="205">
        <f>ROUND(I225*H225,2)</f>
        <v>0</v>
      </c>
      <c r="BL225" s="23" t="s">
        <v>196</v>
      </c>
      <c r="BM225" s="23" t="s">
        <v>859</v>
      </c>
    </row>
    <row r="226" spans="2:65" s="1" customFormat="1" ht="24">
      <c r="B226" s="40"/>
      <c r="C226" s="62"/>
      <c r="D226" s="222" t="s">
        <v>171</v>
      </c>
      <c r="E226" s="62"/>
      <c r="F226" s="232" t="s">
        <v>1178</v>
      </c>
      <c r="G226" s="62"/>
      <c r="H226" s="62"/>
      <c r="I226" s="162"/>
      <c r="J226" s="62"/>
      <c r="K226" s="62"/>
      <c r="L226" s="60"/>
      <c r="M226" s="208"/>
      <c r="N226" s="41"/>
      <c r="O226" s="41"/>
      <c r="P226" s="41"/>
      <c r="Q226" s="41"/>
      <c r="R226" s="41"/>
      <c r="S226" s="41"/>
      <c r="T226" s="77"/>
      <c r="AT226" s="23" t="s">
        <v>171</v>
      </c>
      <c r="AU226" s="23" t="s">
        <v>82</v>
      </c>
    </row>
    <row r="227" spans="2:65" s="1" customFormat="1" ht="16.5" customHeight="1">
      <c r="B227" s="40"/>
      <c r="C227" s="194" t="s">
        <v>555</v>
      </c>
      <c r="D227" s="194" t="s">
        <v>164</v>
      </c>
      <c r="E227" s="195" t="s">
        <v>1184</v>
      </c>
      <c r="F227" s="196" t="s">
        <v>1185</v>
      </c>
      <c r="G227" s="197" t="s">
        <v>290</v>
      </c>
      <c r="H227" s="198">
        <v>2</v>
      </c>
      <c r="I227" s="199"/>
      <c r="J227" s="200">
        <f t="shared" ref="J227:J236" si="30">ROUND(I227*H227,2)</f>
        <v>0</v>
      </c>
      <c r="K227" s="196" t="s">
        <v>21</v>
      </c>
      <c r="L227" s="60"/>
      <c r="M227" s="201" t="s">
        <v>21</v>
      </c>
      <c r="N227" s="202" t="s">
        <v>43</v>
      </c>
      <c r="O227" s="41"/>
      <c r="P227" s="203">
        <f t="shared" ref="P227:P236" si="31">O227*H227</f>
        <v>0</v>
      </c>
      <c r="Q227" s="203">
        <v>3.7299999999999998E-3</v>
      </c>
      <c r="R227" s="203">
        <f t="shared" ref="R227:R236" si="32">Q227*H227</f>
        <v>7.4599999999999996E-3</v>
      </c>
      <c r="S227" s="203">
        <v>0</v>
      </c>
      <c r="T227" s="204">
        <f t="shared" ref="T227:T236" si="33">S227*H227</f>
        <v>0</v>
      </c>
      <c r="AR227" s="23" t="s">
        <v>196</v>
      </c>
      <c r="AT227" s="23" t="s">
        <v>164</v>
      </c>
      <c r="AU227" s="23" t="s">
        <v>82</v>
      </c>
      <c r="AY227" s="23" t="s">
        <v>160</v>
      </c>
      <c r="BE227" s="205">
        <f t="shared" ref="BE227:BE236" si="34">IF(N227="základní",J227,0)</f>
        <v>0</v>
      </c>
      <c r="BF227" s="205">
        <f t="shared" ref="BF227:BF236" si="35">IF(N227="snížená",J227,0)</f>
        <v>0</v>
      </c>
      <c r="BG227" s="205">
        <f t="shared" ref="BG227:BG236" si="36">IF(N227="zákl. přenesená",J227,0)</f>
        <v>0</v>
      </c>
      <c r="BH227" s="205">
        <f t="shared" ref="BH227:BH236" si="37">IF(N227="sníž. přenesená",J227,0)</f>
        <v>0</v>
      </c>
      <c r="BI227" s="205">
        <f t="shared" ref="BI227:BI236" si="38">IF(N227="nulová",J227,0)</f>
        <v>0</v>
      </c>
      <c r="BJ227" s="23" t="s">
        <v>80</v>
      </c>
      <c r="BK227" s="205">
        <f t="shared" ref="BK227:BK236" si="39">ROUND(I227*H227,2)</f>
        <v>0</v>
      </c>
      <c r="BL227" s="23" t="s">
        <v>196</v>
      </c>
      <c r="BM227" s="23" t="s">
        <v>515</v>
      </c>
    </row>
    <row r="228" spans="2:65" s="1" customFormat="1" ht="16.5" customHeight="1">
      <c r="B228" s="40"/>
      <c r="C228" s="194" t="s">
        <v>560</v>
      </c>
      <c r="D228" s="194" t="s">
        <v>164</v>
      </c>
      <c r="E228" s="195" t="s">
        <v>1186</v>
      </c>
      <c r="F228" s="196" t="s">
        <v>1187</v>
      </c>
      <c r="G228" s="197" t="s">
        <v>1188</v>
      </c>
      <c r="H228" s="198">
        <v>4</v>
      </c>
      <c r="I228" s="199"/>
      <c r="J228" s="200">
        <f t="shared" si="30"/>
        <v>0</v>
      </c>
      <c r="K228" s="196" t="s">
        <v>21</v>
      </c>
      <c r="L228" s="60"/>
      <c r="M228" s="201" t="s">
        <v>21</v>
      </c>
      <c r="N228" s="202" t="s">
        <v>43</v>
      </c>
      <c r="O228" s="41"/>
      <c r="P228" s="203">
        <f t="shared" si="31"/>
        <v>0</v>
      </c>
      <c r="Q228" s="203">
        <v>9.0000000000000006E-5</v>
      </c>
      <c r="R228" s="203">
        <f t="shared" si="32"/>
        <v>3.6000000000000002E-4</v>
      </c>
      <c r="S228" s="203">
        <v>0</v>
      </c>
      <c r="T228" s="204">
        <f t="shared" si="33"/>
        <v>0</v>
      </c>
      <c r="AR228" s="23" t="s">
        <v>196</v>
      </c>
      <c r="AT228" s="23" t="s">
        <v>164</v>
      </c>
      <c r="AU228" s="23" t="s">
        <v>82</v>
      </c>
      <c r="AY228" s="23" t="s">
        <v>160</v>
      </c>
      <c r="BE228" s="205">
        <f t="shared" si="34"/>
        <v>0</v>
      </c>
      <c r="BF228" s="205">
        <f t="shared" si="35"/>
        <v>0</v>
      </c>
      <c r="BG228" s="205">
        <f t="shared" si="36"/>
        <v>0</v>
      </c>
      <c r="BH228" s="205">
        <f t="shared" si="37"/>
        <v>0</v>
      </c>
      <c r="BI228" s="205">
        <f t="shared" si="38"/>
        <v>0</v>
      </c>
      <c r="BJ228" s="23" t="s">
        <v>80</v>
      </c>
      <c r="BK228" s="205">
        <f t="shared" si="39"/>
        <v>0</v>
      </c>
      <c r="BL228" s="23" t="s">
        <v>196</v>
      </c>
      <c r="BM228" s="23" t="s">
        <v>519</v>
      </c>
    </row>
    <row r="229" spans="2:65" s="1" customFormat="1" ht="16.5" customHeight="1">
      <c r="B229" s="40"/>
      <c r="C229" s="194" t="s">
        <v>566</v>
      </c>
      <c r="D229" s="194" t="s">
        <v>164</v>
      </c>
      <c r="E229" s="195" t="s">
        <v>1189</v>
      </c>
      <c r="F229" s="196" t="s">
        <v>1190</v>
      </c>
      <c r="G229" s="197" t="s">
        <v>262</v>
      </c>
      <c r="H229" s="198">
        <v>2</v>
      </c>
      <c r="I229" s="199"/>
      <c r="J229" s="200">
        <f t="shared" si="30"/>
        <v>0</v>
      </c>
      <c r="K229" s="196" t="s">
        <v>168</v>
      </c>
      <c r="L229" s="60"/>
      <c r="M229" s="201" t="s">
        <v>21</v>
      </c>
      <c r="N229" s="202" t="s">
        <v>43</v>
      </c>
      <c r="O229" s="41"/>
      <c r="P229" s="203">
        <f t="shared" si="31"/>
        <v>0</v>
      </c>
      <c r="Q229" s="203">
        <v>6.9780000000000005E-4</v>
      </c>
      <c r="R229" s="203">
        <f t="shared" si="32"/>
        <v>1.3956000000000001E-3</v>
      </c>
      <c r="S229" s="203">
        <v>0</v>
      </c>
      <c r="T229" s="204">
        <f t="shared" si="33"/>
        <v>0</v>
      </c>
      <c r="AR229" s="23" t="s">
        <v>196</v>
      </c>
      <c r="AT229" s="23" t="s">
        <v>164</v>
      </c>
      <c r="AU229" s="23" t="s">
        <v>82</v>
      </c>
      <c r="AY229" s="23" t="s">
        <v>160</v>
      </c>
      <c r="BE229" s="205">
        <f t="shared" si="34"/>
        <v>0</v>
      </c>
      <c r="BF229" s="205">
        <f t="shared" si="35"/>
        <v>0</v>
      </c>
      <c r="BG229" s="205">
        <f t="shared" si="36"/>
        <v>0</v>
      </c>
      <c r="BH229" s="205">
        <f t="shared" si="37"/>
        <v>0</v>
      </c>
      <c r="BI229" s="205">
        <f t="shared" si="38"/>
        <v>0</v>
      </c>
      <c r="BJ229" s="23" t="s">
        <v>80</v>
      </c>
      <c r="BK229" s="205">
        <f t="shared" si="39"/>
        <v>0</v>
      </c>
      <c r="BL229" s="23" t="s">
        <v>196</v>
      </c>
      <c r="BM229" s="23" t="s">
        <v>523</v>
      </c>
    </row>
    <row r="230" spans="2:65" s="1" customFormat="1" ht="16.5" customHeight="1">
      <c r="B230" s="40"/>
      <c r="C230" s="194" t="s">
        <v>571</v>
      </c>
      <c r="D230" s="194" t="s">
        <v>164</v>
      </c>
      <c r="E230" s="195" t="s">
        <v>1191</v>
      </c>
      <c r="F230" s="196" t="s">
        <v>1192</v>
      </c>
      <c r="G230" s="197" t="s">
        <v>189</v>
      </c>
      <c r="H230" s="198">
        <v>36.5</v>
      </c>
      <c r="I230" s="199"/>
      <c r="J230" s="200">
        <f t="shared" si="30"/>
        <v>0</v>
      </c>
      <c r="K230" s="196" t="s">
        <v>168</v>
      </c>
      <c r="L230" s="60"/>
      <c r="M230" s="201" t="s">
        <v>21</v>
      </c>
      <c r="N230" s="202" t="s">
        <v>43</v>
      </c>
      <c r="O230" s="41"/>
      <c r="P230" s="203">
        <f t="shared" si="31"/>
        <v>0</v>
      </c>
      <c r="Q230" s="203">
        <v>0</v>
      </c>
      <c r="R230" s="203">
        <f t="shared" si="32"/>
        <v>0</v>
      </c>
      <c r="S230" s="203">
        <v>0</v>
      </c>
      <c r="T230" s="204">
        <f t="shared" si="33"/>
        <v>0</v>
      </c>
      <c r="AR230" s="23" t="s">
        <v>196</v>
      </c>
      <c r="AT230" s="23" t="s">
        <v>164</v>
      </c>
      <c r="AU230" s="23" t="s">
        <v>82</v>
      </c>
      <c r="AY230" s="23" t="s">
        <v>160</v>
      </c>
      <c r="BE230" s="205">
        <f t="shared" si="34"/>
        <v>0</v>
      </c>
      <c r="BF230" s="205">
        <f t="shared" si="35"/>
        <v>0</v>
      </c>
      <c r="BG230" s="205">
        <f t="shared" si="36"/>
        <v>0</v>
      </c>
      <c r="BH230" s="205">
        <f t="shared" si="37"/>
        <v>0</v>
      </c>
      <c r="BI230" s="205">
        <f t="shared" si="38"/>
        <v>0</v>
      </c>
      <c r="BJ230" s="23" t="s">
        <v>80</v>
      </c>
      <c r="BK230" s="205">
        <f t="shared" si="39"/>
        <v>0</v>
      </c>
      <c r="BL230" s="23" t="s">
        <v>196</v>
      </c>
      <c r="BM230" s="23" t="s">
        <v>531</v>
      </c>
    </row>
    <row r="231" spans="2:65" s="1" customFormat="1" ht="16.5" customHeight="1">
      <c r="B231" s="40"/>
      <c r="C231" s="194" t="s">
        <v>373</v>
      </c>
      <c r="D231" s="194" t="s">
        <v>164</v>
      </c>
      <c r="E231" s="195" t="s">
        <v>1193</v>
      </c>
      <c r="F231" s="196" t="s">
        <v>1194</v>
      </c>
      <c r="G231" s="197" t="s">
        <v>189</v>
      </c>
      <c r="H231" s="198">
        <v>15.5</v>
      </c>
      <c r="I231" s="199"/>
      <c r="J231" s="200">
        <f t="shared" si="30"/>
        <v>0</v>
      </c>
      <c r="K231" s="196" t="s">
        <v>168</v>
      </c>
      <c r="L231" s="60"/>
      <c r="M231" s="201" t="s">
        <v>21</v>
      </c>
      <c r="N231" s="202" t="s">
        <v>43</v>
      </c>
      <c r="O231" s="41"/>
      <c r="P231" s="203">
        <f t="shared" si="31"/>
        <v>0</v>
      </c>
      <c r="Q231" s="203">
        <v>0</v>
      </c>
      <c r="R231" s="203">
        <f t="shared" si="32"/>
        <v>0</v>
      </c>
      <c r="S231" s="203">
        <v>0</v>
      </c>
      <c r="T231" s="204">
        <f t="shared" si="33"/>
        <v>0</v>
      </c>
      <c r="AR231" s="23" t="s">
        <v>196</v>
      </c>
      <c r="AT231" s="23" t="s">
        <v>164</v>
      </c>
      <c r="AU231" s="23" t="s">
        <v>82</v>
      </c>
      <c r="AY231" s="23" t="s">
        <v>160</v>
      </c>
      <c r="BE231" s="205">
        <f t="shared" si="34"/>
        <v>0</v>
      </c>
      <c r="BF231" s="205">
        <f t="shared" si="35"/>
        <v>0</v>
      </c>
      <c r="BG231" s="205">
        <f t="shared" si="36"/>
        <v>0</v>
      </c>
      <c r="BH231" s="205">
        <f t="shared" si="37"/>
        <v>0</v>
      </c>
      <c r="BI231" s="205">
        <f t="shared" si="38"/>
        <v>0</v>
      </c>
      <c r="BJ231" s="23" t="s">
        <v>80</v>
      </c>
      <c r="BK231" s="205">
        <f t="shared" si="39"/>
        <v>0</v>
      </c>
      <c r="BL231" s="23" t="s">
        <v>196</v>
      </c>
      <c r="BM231" s="23" t="s">
        <v>534</v>
      </c>
    </row>
    <row r="232" spans="2:65" s="1" customFormat="1" ht="16.5" customHeight="1">
      <c r="B232" s="40"/>
      <c r="C232" s="194" t="s">
        <v>342</v>
      </c>
      <c r="D232" s="194" t="s">
        <v>164</v>
      </c>
      <c r="E232" s="195" t="s">
        <v>885</v>
      </c>
      <c r="F232" s="196" t="s">
        <v>886</v>
      </c>
      <c r="G232" s="197" t="s">
        <v>189</v>
      </c>
      <c r="H232" s="198">
        <v>3</v>
      </c>
      <c r="I232" s="199"/>
      <c r="J232" s="200">
        <f t="shared" si="30"/>
        <v>0</v>
      </c>
      <c r="K232" s="196" t="s">
        <v>168</v>
      </c>
      <c r="L232" s="60"/>
      <c r="M232" s="201" t="s">
        <v>21</v>
      </c>
      <c r="N232" s="202" t="s">
        <v>43</v>
      </c>
      <c r="O232" s="41"/>
      <c r="P232" s="203">
        <f t="shared" si="31"/>
        <v>0</v>
      </c>
      <c r="Q232" s="203">
        <v>0</v>
      </c>
      <c r="R232" s="203">
        <f t="shared" si="32"/>
        <v>0</v>
      </c>
      <c r="S232" s="203">
        <v>0</v>
      </c>
      <c r="T232" s="204">
        <f t="shared" si="33"/>
        <v>0</v>
      </c>
      <c r="AR232" s="23" t="s">
        <v>196</v>
      </c>
      <c r="AT232" s="23" t="s">
        <v>164</v>
      </c>
      <c r="AU232" s="23" t="s">
        <v>82</v>
      </c>
      <c r="AY232" s="23" t="s">
        <v>160</v>
      </c>
      <c r="BE232" s="205">
        <f t="shared" si="34"/>
        <v>0</v>
      </c>
      <c r="BF232" s="205">
        <f t="shared" si="35"/>
        <v>0</v>
      </c>
      <c r="BG232" s="205">
        <f t="shared" si="36"/>
        <v>0</v>
      </c>
      <c r="BH232" s="205">
        <f t="shared" si="37"/>
        <v>0</v>
      </c>
      <c r="BI232" s="205">
        <f t="shared" si="38"/>
        <v>0</v>
      </c>
      <c r="BJ232" s="23" t="s">
        <v>80</v>
      </c>
      <c r="BK232" s="205">
        <f t="shared" si="39"/>
        <v>0</v>
      </c>
      <c r="BL232" s="23" t="s">
        <v>196</v>
      </c>
      <c r="BM232" s="23" t="s">
        <v>538</v>
      </c>
    </row>
    <row r="233" spans="2:65" s="1" customFormat="1" ht="16.5" customHeight="1">
      <c r="B233" s="40"/>
      <c r="C233" s="194" t="s">
        <v>584</v>
      </c>
      <c r="D233" s="194" t="s">
        <v>164</v>
      </c>
      <c r="E233" s="195" t="s">
        <v>1195</v>
      </c>
      <c r="F233" s="196" t="s">
        <v>1196</v>
      </c>
      <c r="G233" s="197" t="s">
        <v>189</v>
      </c>
      <c r="H233" s="198">
        <v>38</v>
      </c>
      <c r="I233" s="199"/>
      <c r="J233" s="200">
        <f t="shared" si="30"/>
        <v>0</v>
      </c>
      <c r="K233" s="196" t="s">
        <v>168</v>
      </c>
      <c r="L233" s="60"/>
      <c r="M233" s="201" t="s">
        <v>21</v>
      </c>
      <c r="N233" s="202" t="s">
        <v>43</v>
      </c>
      <c r="O233" s="41"/>
      <c r="P233" s="203">
        <f t="shared" si="31"/>
        <v>0</v>
      </c>
      <c r="Q233" s="203">
        <v>0</v>
      </c>
      <c r="R233" s="203">
        <f t="shared" si="32"/>
        <v>0</v>
      </c>
      <c r="S233" s="203">
        <v>0</v>
      </c>
      <c r="T233" s="204">
        <f t="shared" si="33"/>
        <v>0</v>
      </c>
      <c r="AR233" s="23" t="s">
        <v>196</v>
      </c>
      <c r="AT233" s="23" t="s">
        <v>164</v>
      </c>
      <c r="AU233" s="23" t="s">
        <v>82</v>
      </c>
      <c r="AY233" s="23" t="s">
        <v>160</v>
      </c>
      <c r="BE233" s="205">
        <f t="shared" si="34"/>
        <v>0</v>
      </c>
      <c r="BF233" s="205">
        <f t="shared" si="35"/>
        <v>0</v>
      </c>
      <c r="BG233" s="205">
        <f t="shared" si="36"/>
        <v>0</v>
      </c>
      <c r="BH233" s="205">
        <f t="shared" si="37"/>
        <v>0</v>
      </c>
      <c r="BI233" s="205">
        <f t="shared" si="38"/>
        <v>0</v>
      </c>
      <c r="BJ233" s="23" t="s">
        <v>80</v>
      </c>
      <c r="BK233" s="205">
        <f t="shared" si="39"/>
        <v>0</v>
      </c>
      <c r="BL233" s="23" t="s">
        <v>196</v>
      </c>
      <c r="BM233" s="23" t="s">
        <v>543</v>
      </c>
    </row>
    <row r="234" spans="2:65" s="1" customFormat="1" ht="16.5" customHeight="1">
      <c r="B234" s="40"/>
      <c r="C234" s="194" t="s">
        <v>589</v>
      </c>
      <c r="D234" s="194" t="s">
        <v>164</v>
      </c>
      <c r="E234" s="195" t="s">
        <v>1197</v>
      </c>
      <c r="F234" s="196" t="s">
        <v>1198</v>
      </c>
      <c r="G234" s="197" t="s">
        <v>189</v>
      </c>
      <c r="H234" s="198">
        <v>0.3</v>
      </c>
      <c r="I234" s="199"/>
      <c r="J234" s="200">
        <f t="shared" si="30"/>
        <v>0</v>
      </c>
      <c r="K234" s="196" t="s">
        <v>168</v>
      </c>
      <c r="L234" s="60"/>
      <c r="M234" s="201" t="s">
        <v>21</v>
      </c>
      <c r="N234" s="202" t="s">
        <v>43</v>
      </c>
      <c r="O234" s="41"/>
      <c r="P234" s="203">
        <f t="shared" si="31"/>
        <v>0</v>
      </c>
      <c r="Q234" s="203">
        <v>0</v>
      </c>
      <c r="R234" s="203">
        <f t="shared" si="32"/>
        <v>0</v>
      </c>
      <c r="S234" s="203">
        <v>0</v>
      </c>
      <c r="T234" s="204">
        <f t="shared" si="33"/>
        <v>0</v>
      </c>
      <c r="AR234" s="23" t="s">
        <v>196</v>
      </c>
      <c r="AT234" s="23" t="s">
        <v>164</v>
      </c>
      <c r="AU234" s="23" t="s">
        <v>82</v>
      </c>
      <c r="AY234" s="23" t="s">
        <v>160</v>
      </c>
      <c r="BE234" s="205">
        <f t="shared" si="34"/>
        <v>0</v>
      </c>
      <c r="BF234" s="205">
        <f t="shared" si="35"/>
        <v>0</v>
      </c>
      <c r="BG234" s="205">
        <f t="shared" si="36"/>
        <v>0</v>
      </c>
      <c r="BH234" s="205">
        <f t="shared" si="37"/>
        <v>0</v>
      </c>
      <c r="BI234" s="205">
        <f t="shared" si="38"/>
        <v>0</v>
      </c>
      <c r="BJ234" s="23" t="s">
        <v>80</v>
      </c>
      <c r="BK234" s="205">
        <f t="shared" si="39"/>
        <v>0</v>
      </c>
      <c r="BL234" s="23" t="s">
        <v>196</v>
      </c>
      <c r="BM234" s="23" t="s">
        <v>546</v>
      </c>
    </row>
    <row r="235" spans="2:65" s="1" customFormat="1" ht="16.5" customHeight="1">
      <c r="B235" s="40"/>
      <c r="C235" s="194" t="s">
        <v>379</v>
      </c>
      <c r="D235" s="194" t="s">
        <v>164</v>
      </c>
      <c r="E235" s="195" t="s">
        <v>1199</v>
      </c>
      <c r="F235" s="196" t="s">
        <v>1200</v>
      </c>
      <c r="G235" s="197" t="s">
        <v>189</v>
      </c>
      <c r="H235" s="198">
        <v>48.5</v>
      </c>
      <c r="I235" s="199"/>
      <c r="J235" s="200">
        <f t="shared" si="30"/>
        <v>0</v>
      </c>
      <c r="K235" s="196" t="s">
        <v>168</v>
      </c>
      <c r="L235" s="60"/>
      <c r="M235" s="201" t="s">
        <v>21</v>
      </c>
      <c r="N235" s="202" t="s">
        <v>43</v>
      </c>
      <c r="O235" s="41"/>
      <c r="P235" s="203">
        <f t="shared" si="31"/>
        <v>0</v>
      </c>
      <c r="Q235" s="203">
        <v>0</v>
      </c>
      <c r="R235" s="203">
        <f t="shared" si="32"/>
        <v>0</v>
      </c>
      <c r="S235" s="203">
        <v>0</v>
      </c>
      <c r="T235" s="204">
        <f t="shared" si="33"/>
        <v>0</v>
      </c>
      <c r="AR235" s="23" t="s">
        <v>196</v>
      </c>
      <c r="AT235" s="23" t="s">
        <v>164</v>
      </c>
      <c r="AU235" s="23" t="s">
        <v>82</v>
      </c>
      <c r="AY235" s="23" t="s">
        <v>160</v>
      </c>
      <c r="BE235" s="205">
        <f t="shared" si="34"/>
        <v>0</v>
      </c>
      <c r="BF235" s="205">
        <f t="shared" si="35"/>
        <v>0</v>
      </c>
      <c r="BG235" s="205">
        <f t="shared" si="36"/>
        <v>0</v>
      </c>
      <c r="BH235" s="205">
        <f t="shared" si="37"/>
        <v>0</v>
      </c>
      <c r="BI235" s="205">
        <f t="shared" si="38"/>
        <v>0</v>
      </c>
      <c r="BJ235" s="23" t="s">
        <v>80</v>
      </c>
      <c r="BK235" s="205">
        <f t="shared" si="39"/>
        <v>0</v>
      </c>
      <c r="BL235" s="23" t="s">
        <v>196</v>
      </c>
      <c r="BM235" s="23" t="s">
        <v>551</v>
      </c>
    </row>
    <row r="236" spans="2:65" s="1" customFormat="1" ht="16.5" customHeight="1">
      <c r="B236" s="40"/>
      <c r="C236" s="194" t="s">
        <v>323</v>
      </c>
      <c r="D236" s="194" t="s">
        <v>164</v>
      </c>
      <c r="E236" s="195" t="s">
        <v>887</v>
      </c>
      <c r="F236" s="196" t="s">
        <v>888</v>
      </c>
      <c r="G236" s="197" t="s">
        <v>228</v>
      </c>
      <c r="H236" s="198">
        <v>3.1360000000000001</v>
      </c>
      <c r="I236" s="199"/>
      <c r="J236" s="200">
        <f t="shared" si="30"/>
        <v>0</v>
      </c>
      <c r="K236" s="196" t="s">
        <v>168</v>
      </c>
      <c r="L236" s="60"/>
      <c r="M236" s="201" t="s">
        <v>21</v>
      </c>
      <c r="N236" s="202" t="s">
        <v>43</v>
      </c>
      <c r="O236" s="41"/>
      <c r="P236" s="203">
        <f t="shared" si="31"/>
        <v>0</v>
      </c>
      <c r="Q236" s="203">
        <v>0</v>
      </c>
      <c r="R236" s="203">
        <f t="shared" si="32"/>
        <v>0</v>
      </c>
      <c r="S236" s="203">
        <v>0</v>
      </c>
      <c r="T236" s="204">
        <f t="shared" si="33"/>
        <v>0</v>
      </c>
      <c r="AR236" s="23" t="s">
        <v>196</v>
      </c>
      <c r="AT236" s="23" t="s">
        <v>164</v>
      </c>
      <c r="AU236" s="23" t="s">
        <v>82</v>
      </c>
      <c r="AY236" s="23" t="s">
        <v>160</v>
      </c>
      <c r="BE236" s="205">
        <f t="shared" si="34"/>
        <v>0</v>
      </c>
      <c r="BF236" s="205">
        <f t="shared" si="35"/>
        <v>0</v>
      </c>
      <c r="BG236" s="205">
        <f t="shared" si="36"/>
        <v>0</v>
      </c>
      <c r="BH236" s="205">
        <f t="shared" si="37"/>
        <v>0</v>
      </c>
      <c r="BI236" s="205">
        <f t="shared" si="38"/>
        <v>0</v>
      </c>
      <c r="BJ236" s="23" t="s">
        <v>80</v>
      </c>
      <c r="BK236" s="205">
        <f t="shared" si="39"/>
        <v>0</v>
      </c>
      <c r="BL236" s="23" t="s">
        <v>196</v>
      </c>
      <c r="BM236" s="23" t="s">
        <v>553</v>
      </c>
    </row>
    <row r="237" spans="2:65" s="10" customFormat="1" ht="29.85" customHeight="1">
      <c r="B237" s="175"/>
      <c r="C237" s="176"/>
      <c r="D237" s="191" t="s">
        <v>71</v>
      </c>
      <c r="E237" s="192" t="s">
        <v>1201</v>
      </c>
      <c r="F237" s="192" t="s">
        <v>1202</v>
      </c>
      <c r="G237" s="176"/>
      <c r="H237" s="176"/>
      <c r="I237" s="179"/>
      <c r="J237" s="193">
        <f>BK237</f>
        <v>0</v>
      </c>
      <c r="K237" s="176"/>
      <c r="L237" s="181"/>
      <c r="M237" s="182"/>
      <c r="N237" s="183"/>
      <c r="O237" s="183"/>
      <c r="P237" s="184">
        <f>SUM(P238:P309)</f>
        <v>0</v>
      </c>
      <c r="Q237" s="183"/>
      <c r="R237" s="184">
        <f>SUM(R238:R309)</f>
        <v>7.8184430285000008</v>
      </c>
      <c r="S237" s="183"/>
      <c r="T237" s="185">
        <f>SUM(T238:T309)</f>
        <v>2.0540000000000003</v>
      </c>
      <c r="AR237" s="186" t="s">
        <v>82</v>
      </c>
      <c r="AT237" s="187" t="s">
        <v>71</v>
      </c>
      <c r="AU237" s="187" t="s">
        <v>80</v>
      </c>
      <c r="AY237" s="186" t="s">
        <v>160</v>
      </c>
      <c r="BK237" s="188">
        <f>SUM(BK238:BK309)</f>
        <v>0</v>
      </c>
    </row>
    <row r="238" spans="2:65" s="1" customFormat="1" ht="16.5" customHeight="1">
      <c r="B238" s="40"/>
      <c r="C238" s="194" t="s">
        <v>368</v>
      </c>
      <c r="D238" s="194" t="s">
        <v>164</v>
      </c>
      <c r="E238" s="195" t="s">
        <v>1203</v>
      </c>
      <c r="F238" s="196" t="s">
        <v>1204</v>
      </c>
      <c r="G238" s="197" t="s">
        <v>262</v>
      </c>
      <c r="H238" s="198">
        <v>9</v>
      </c>
      <c r="I238" s="199"/>
      <c r="J238" s="200">
        <f>ROUND(I238*H238,2)</f>
        <v>0</v>
      </c>
      <c r="K238" s="196" t="s">
        <v>168</v>
      </c>
      <c r="L238" s="60"/>
      <c r="M238" s="201" t="s">
        <v>21</v>
      </c>
      <c r="N238" s="202" t="s">
        <v>43</v>
      </c>
      <c r="O238" s="41"/>
      <c r="P238" s="203">
        <f>O238*H238</f>
        <v>0</v>
      </c>
      <c r="Q238" s="203">
        <v>1.6739999999999999E-5</v>
      </c>
      <c r="R238" s="203">
        <f>Q238*H238</f>
        <v>1.5066E-4</v>
      </c>
      <c r="S238" s="203">
        <v>1.4E-2</v>
      </c>
      <c r="T238" s="204">
        <f>S238*H238</f>
        <v>0.126</v>
      </c>
      <c r="AR238" s="23" t="s">
        <v>196</v>
      </c>
      <c r="AT238" s="23" t="s">
        <v>164</v>
      </c>
      <c r="AU238" s="23" t="s">
        <v>82</v>
      </c>
      <c r="AY238" s="23" t="s">
        <v>160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23" t="s">
        <v>80</v>
      </c>
      <c r="BK238" s="205">
        <f>ROUND(I238*H238,2)</f>
        <v>0</v>
      </c>
      <c r="BL238" s="23" t="s">
        <v>196</v>
      </c>
      <c r="BM238" s="23" t="s">
        <v>558</v>
      </c>
    </row>
    <row r="239" spans="2:65" s="11" customFormat="1">
      <c r="B239" s="209"/>
      <c r="C239" s="210"/>
      <c r="D239" s="206" t="s">
        <v>173</v>
      </c>
      <c r="E239" s="211" t="s">
        <v>21</v>
      </c>
      <c r="F239" s="212" t="s">
        <v>1205</v>
      </c>
      <c r="G239" s="210"/>
      <c r="H239" s="213">
        <v>9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173</v>
      </c>
      <c r="AU239" s="219" t="s">
        <v>82</v>
      </c>
      <c r="AV239" s="11" t="s">
        <v>82</v>
      </c>
      <c r="AW239" s="11" t="s">
        <v>35</v>
      </c>
      <c r="AX239" s="11" t="s">
        <v>72</v>
      </c>
      <c r="AY239" s="219" t="s">
        <v>160</v>
      </c>
    </row>
    <row r="240" spans="2:65" s="12" customFormat="1">
      <c r="B240" s="220"/>
      <c r="C240" s="221"/>
      <c r="D240" s="222" t="s">
        <v>173</v>
      </c>
      <c r="E240" s="223" t="s">
        <v>21</v>
      </c>
      <c r="F240" s="224" t="s">
        <v>175</v>
      </c>
      <c r="G240" s="221"/>
      <c r="H240" s="225">
        <v>9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173</v>
      </c>
      <c r="AU240" s="231" t="s">
        <v>82</v>
      </c>
      <c r="AV240" s="12" t="s">
        <v>169</v>
      </c>
      <c r="AW240" s="12" t="s">
        <v>35</v>
      </c>
      <c r="AX240" s="12" t="s">
        <v>80</v>
      </c>
      <c r="AY240" s="231" t="s">
        <v>160</v>
      </c>
    </row>
    <row r="241" spans="2:65" s="1" customFormat="1" ht="16.5" customHeight="1">
      <c r="B241" s="40"/>
      <c r="C241" s="194" t="s">
        <v>405</v>
      </c>
      <c r="D241" s="194" t="s">
        <v>164</v>
      </c>
      <c r="E241" s="195" t="s">
        <v>1206</v>
      </c>
      <c r="F241" s="196" t="s">
        <v>1207</v>
      </c>
      <c r="G241" s="197" t="s">
        <v>262</v>
      </c>
      <c r="H241" s="198">
        <v>2</v>
      </c>
      <c r="I241" s="199"/>
      <c r="J241" s="200">
        <f>ROUND(I241*H241,2)</f>
        <v>0</v>
      </c>
      <c r="K241" s="196" t="s">
        <v>168</v>
      </c>
      <c r="L241" s="60"/>
      <c r="M241" s="201" t="s">
        <v>21</v>
      </c>
      <c r="N241" s="202" t="s">
        <v>43</v>
      </c>
      <c r="O241" s="41"/>
      <c r="P241" s="203">
        <f>O241*H241</f>
        <v>0</v>
      </c>
      <c r="Q241" s="203">
        <v>1.6739999999999999E-5</v>
      </c>
      <c r="R241" s="203">
        <f>Q241*H241</f>
        <v>3.3479999999999998E-5</v>
      </c>
      <c r="S241" s="203">
        <v>3.9E-2</v>
      </c>
      <c r="T241" s="204">
        <f>S241*H241</f>
        <v>7.8E-2</v>
      </c>
      <c r="AR241" s="23" t="s">
        <v>196</v>
      </c>
      <c r="AT241" s="23" t="s">
        <v>164</v>
      </c>
      <c r="AU241" s="23" t="s">
        <v>82</v>
      </c>
      <c r="AY241" s="23" t="s">
        <v>160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23" t="s">
        <v>80</v>
      </c>
      <c r="BK241" s="205">
        <f>ROUND(I241*H241,2)</f>
        <v>0</v>
      </c>
      <c r="BL241" s="23" t="s">
        <v>196</v>
      </c>
      <c r="BM241" s="23" t="s">
        <v>563</v>
      </c>
    </row>
    <row r="242" spans="2:65" s="11" customFormat="1">
      <c r="B242" s="209"/>
      <c r="C242" s="210"/>
      <c r="D242" s="206" t="s">
        <v>173</v>
      </c>
      <c r="E242" s="211" t="s">
        <v>21</v>
      </c>
      <c r="F242" s="212" t="s">
        <v>1208</v>
      </c>
      <c r="G242" s="210"/>
      <c r="H242" s="213">
        <v>2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173</v>
      </c>
      <c r="AU242" s="219" t="s">
        <v>82</v>
      </c>
      <c r="AV242" s="11" t="s">
        <v>82</v>
      </c>
      <c r="AW242" s="11" t="s">
        <v>35</v>
      </c>
      <c r="AX242" s="11" t="s">
        <v>72</v>
      </c>
      <c r="AY242" s="219" t="s">
        <v>160</v>
      </c>
    </row>
    <row r="243" spans="2:65" s="12" customFormat="1">
      <c r="B243" s="220"/>
      <c r="C243" s="221"/>
      <c r="D243" s="222" t="s">
        <v>173</v>
      </c>
      <c r="E243" s="223" t="s">
        <v>21</v>
      </c>
      <c r="F243" s="224" t="s">
        <v>175</v>
      </c>
      <c r="G243" s="221"/>
      <c r="H243" s="225">
        <v>2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173</v>
      </c>
      <c r="AU243" s="231" t="s">
        <v>82</v>
      </c>
      <c r="AV243" s="12" t="s">
        <v>169</v>
      </c>
      <c r="AW243" s="12" t="s">
        <v>35</v>
      </c>
      <c r="AX243" s="12" t="s">
        <v>80</v>
      </c>
      <c r="AY243" s="231" t="s">
        <v>160</v>
      </c>
    </row>
    <row r="244" spans="2:65" s="1" customFormat="1" ht="16.5" customHeight="1">
      <c r="B244" s="40"/>
      <c r="C244" s="194" t="s">
        <v>384</v>
      </c>
      <c r="D244" s="194" t="s">
        <v>164</v>
      </c>
      <c r="E244" s="195" t="s">
        <v>1209</v>
      </c>
      <c r="F244" s="196" t="s">
        <v>1210</v>
      </c>
      <c r="G244" s="197" t="s">
        <v>262</v>
      </c>
      <c r="H244" s="198">
        <v>4</v>
      </c>
      <c r="I244" s="199"/>
      <c r="J244" s="200">
        <f>ROUND(I244*H244,2)</f>
        <v>0</v>
      </c>
      <c r="K244" s="196" t="s">
        <v>168</v>
      </c>
      <c r="L244" s="60"/>
      <c r="M244" s="201" t="s">
        <v>21</v>
      </c>
      <c r="N244" s="202" t="s">
        <v>43</v>
      </c>
      <c r="O244" s="41"/>
      <c r="P244" s="203">
        <f>O244*H244</f>
        <v>0</v>
      </c>
      <c r="Q244" s="203">
        <v>1.6739999999999999E-5</v>
      </c>
      <c r="R244" s="203">
        <f>Q244*H244</f>
        <v>6.6959999999999996E-5</v>
      </c>
      <c r="S244" s="203">
        <v>8.3000000000000004E-2</v>
      </c>
      <c r="T244" s="204">
        <f>S244*H244</f>
        <v>0.33200000000000002</v>
      </c>
      <c r="AR244" s="23" t="s">
        <v>196</v>
      </c>
      <c r="AT244" s="23" t="s">
        <v>164</v>
      </c>
      <c r="AU244" s="23" t="s">
        <v>82</v>
      </c>
      <c r="AY244" s="23" t="s">
        <v>160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23" t="s">
        <v>80</v>
      </c>
      <c r="BK244" s="205">
        <f>ROUND(I244*H244,2)</f>
        <v>0</v>
      </c>
      <c r="BL244" s="23" t="s">
        <v>196</v>
      </c>
      <c r="BM244" s="23" t="s">
        <v>569</v>
      </c>
    </row>
    <row r="245" spans="2:65" s="11" customFormat="1">
      <c r="B245" s="209"/>
      <c r="C245" s="210"/>
      <c r="D245" s="206" t="s">
        <v>173</v>
      </c>
      <c r="E245" s="211" t="s">
        <v>21</v>
      </c>
      <c r="F245" s="212" t="s">
        <v>1211</v>
      </c>
      <c r="G245" s="210"/>
      <c r="H245" s="213">
        <v>4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173</v>
      </c>
      <c r="AU245" s="219" t="s">
        <v>82</v>
      </c>
      <c r="AV245" s="11" t="s">
        <v>82</v>
      </c>
      <c r="AW245" s="11" t="s">
        <v>35</v>
      </c>
      <c r="AX245" s="11" t="s">
        <v>72</v>
      </c>
      <c r="AY245" s="219" t="s">
        <v>160</v>
      </c>
    </row>
    <row r="246" spans="2:65" s="12" customFormat="1">
      <c r="B246" s="220"/>
      <c r="C246" s="221"/>
      <c r="D246" s="222" t="s">
        <v>173</v>
      </c>
      <c r="E246" s="223" t="s">
        <v>21</v>
      </c>
      <c r="F246" s="224" t="s">
        <v>175</v>
      </c>
      <c r="G246" s="221"/>
      <c r="H246" s="225">
        <v>4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173</v>
      </c>
      <c r="AU246" s="231" t="s">
        <v>82</v>
      </c>
      <c r="AV246" s="12" t="s">
        <v>169</v>
      </c>
      <c r="AW246" s="12" t="s">
        <v>35</v>
      </c>
      <c r="AX246" s="12" t="s">
        <v>80</v>
      </c>
      <c r="AY246" s="231" t="s">
        <v>160</v>
      </c>
    </row>
    <row r="247" spans="2:65" s="1" customFormat="1" ht="16.5" customHeight="1">
      <c r="B247" s="40"/>
      <c r="C247" s="194" t="s">
        <v>614</v>
      </c>
      <c r="D247" s="194" t="s">
        <v>164</v>
      </c>
      <c r="E247" s="195" t="s">
        <v>1212</v>
      </c>
      <c r="F247" s="196" t="s">
        <v>1213</v>
      </c>
      <c r="G247" s="197" t="s">
        <v>262</v>
      </c>
      <c r="H247" s="198">
        <v>11</v>
      </c>
      <c r="I247" s="199"/>
      <c r="J247" s="200">
        <f t="shared" ref="J247:J262" si="40">ROUND(I247*H247,2)</f>
        <v>0</v>
      </c>
      <c r="K247" s="196" t="s">
        <v>168</v>
      </c>
      <c r="L247" s="60"/>
      <c r="M247" s="201" t="s">
        <v>21</v>
      </c>
      <c r="N247" s="202" t="s">
        <v>43</v>
      </c>
      <c r="O247" s="41"/>
      <c r="P247" s="203">
        <f t="shared" ref="P247:P262" si="41">O247*H247</f>
        <v>0</v>
      </c>
      <c r="Q247" s="203">
        <v>1.6739999999999999E-5</v>
      </c>
      <c r="R247" s="203">
        <f t="shared" ref="R247:R262" si="42">Q247*H247</f>
        <v>1.8413999999999998E-4</v>
      </c>
      <c r="S247" s="203">
        <v>0.13800000000000001</v>
      </c>
      <c r="T247" s="204">
        <f t="shared" ref="T247:T262" si="43">S247*H247</f>
        <v>1.5180000000000002</v>
      </c>
      <c r="AR247" s="23" t="s">
        <v>196</v>
      </c>
      <c r="AT247" s="23" t="s">
        <v>164</v>
      </c>
      <c r="AU247" s="23" t="s">
        <v>82</v>
      </c>
      <c r="AY247" s="23" t="s">
        <v>160</v>
      </c>
      <c r="BE247" s="205">
        <f t="shared" ref="BE247:BE262" si="44">IF(N247="základní",J247,0)</f>
        <v>0</v>
      </c>
      <c r="BF247" s="205">
        <f t="shared" ref="BF247:BF262" si="45">IF(N247="snížená",J247,0)</f>
        <v>0</v>
      </c>
      <c r="BG247" s="205">
        <f t="shared" ref="BG247:BG262" si="46">IF(N247="zákl. přenesená",J247,0)</f>
        <v>0</v>
      </c>
      <c r="BH247" s="205">
        <f t="shared" ref="BH247:BH262" si="47">IF(N247="sníž. přenesená",J247,0)</f>
        <v>0</v>
      </c>
      <c r="BI247" s="205">
        <f t="shared" ref="BI247:BI262" si="48">IF(N247="nulová",J247,0)</f>
        <v>0</v>
      </c>
      <c r="BJ247" s="23" t="s">
        <v>80</v>
      </c>
      <c r="BK247" s="205">
        <f t="shared" ref="BK247:BK262" si="49">ROUND(I247*H247,2)</f>
        <v>0</v>
      </c>
      <c r="BL247" s="23" t="s">
        <v>196</v>
      </c>
      <c r="BM247" s="23" t="s">
        <v>574</v>
      </c>
    </row>
    <row r="248" spans="2:65" s="1" customFormat="1" ht="16.5" customHeight="1">
      <c r="B248" s="40"/>
      <c r="C248" s="194" t="s">
        <v>619</v>
      </c>
      <c r="D248" s="194" t="s">
        <v>164</v>
      </c>
      <c r="E248" s="195" t="s">
        <v>1214</v>
      </c>
      <c r="F248" s="196" t="s">
        <v>1215</v>
      </c>
      <c r="G248" s="197" t="s">
        <v>228</v>
      </c>
      <c r="H248" s="198">
        <v>2.0499999999999998</v>
      </c>
      <c r="I248" s="199"/>
      <c r="J248" s="200">
        <f t="shared" si="40"/>
        <v>0</v>
      </c>
      <c r="K248" s="196" t="s">
        <v>168</v>
      </c>
      <c r="L248" s="60"/>
      <c r="M248" s="201" t="s">
        <v>21</v>
      </c>
      <c r="N248" s="202" t="s">
        <v>43</v>
      </c>
      <c r="O248" s="41"/>
      <c r="P248" s="203">
        <f t="shared" si="41"/>
        <v>0</v>
      </c>
      <c r="Q248" s="203">
        <v>0</v>
      </c>
      <c r="R248" s="203">
        <f t="shared" si="42"/>
        <v>0</v>
      </c>
      <c r="S248" s="203">
        <v>0</v>
      </c>
      <c r="T248" s="204">
        <f t="shared" si="43"/>
        <v>0</v>
      </c>
      <c r="AR248" s="23" t="s">
        <v>196</v>
      </c>
      <c r="AT248" s="23" t="s">
        <v>164</v>
      </c>
      <c r="AU248" s="23" t="s">
        <v>82</v>
      </c>
      <c r="AY248" s="23" t="s">
        <v>160</v>
      </c>
      <c r="BE248" s="205">
        <f t="shared" si="44"/>
        <v>0</v>
      </c>
      <c r="BF248" s="205">
        <f t="shared" si="45"/>
        <v>0</v>
      </c>
      <c r="BG248" s="205">
        <f t="shared" si="46"/>
        <v>0</v>
      </c>
      <c r="BH248" s="205">
        <f t="shared" si="47"/>
        <v>0</v>
      </c>
      <c r="BI248" s="205">
        <f t="shared" si="48"/>
        <v>0</v>
      </c>
      <c r="BJ248" s="23" t="s">
        <v>80</v>
      </c>
      <c r="BK248" s="205">
        <f t="shared" si="49"/>
        <v>0</v>
      </c>
      <c r="BL248" s="23" t="s">
        <v>196</v>
      </c>
      <c r="BM248" s="23" t="s">
        <v>578</v>
      </c>
    </row>
    <row r="249" spans="2:65" s="1" customFormat="1" ht="16.5" customHeight="1">
      <c r="B249" s="40"/>
      <c r="C249" s="194" t="s">
        <v>624</v>
      </c>
      <c r="D249" s="194" t="s">
        <v>164</v>
      </c>
      <c r="E249" s="195" t="s">
        <v>1216</v>
      </c>
      <c r="F249" s="196" t="s">
        <v>1217</v>
      </c>
      <c r="G249" s="197" t="s">
        <v>262</v>
      </c>
      <c r="H249" s="198">
        <v>9</v>
      </c>
      <c r="I249" s="199"/>
      <c r="J249" s="200">
        <f t="shared" si="40"/>
        <v>0</v>
      </c>
      <c r="K249" s="196" t="s">
        <v>168</v>
      </c>
      <c r="L249" s="60"/>
      <c r="M249" s="201" t="s">
        <v>21</v>
      </c>
      <c r="N249" s="202" t="s">
        <v>43</v>
      </c>
      <c r="O249" s="41"/>
      <c r="P249" s="203">
        <f t="shared" si="41"/>
        <v>0</v>
      </c>
      <c r="Q249" s="203">
        <v>1.6739999999999999E-5</v>
      </c>
      <c r="R249" s="203">
        <f t="shared" si="42"/>
        <v>1.5066E-4</v>
      </c>
      <c r="S249" s="203">
        <v>0</v>
      </c>
      <c r="T249" s="204">
        <f t="shared" si="43"/>
        <v>0</v>
      </c>
      <c r="AR249" s="23" t="s">
        <v>196</v>
      </c>
      <c r="AT249" s="23" t="s">
        <v>164</v>
      </c>
      <c r="AU249" s="23" t="s">
        <v>82</v>
      </c>
      <c r="AY249" s="23" t="s">
        <v>160</v>
      </c>
      <c r="BE249" s="205">
        <f t="shared" si="44"/>
        <v>0</v>
      </c>
      <c r="BF249" s="205">
        <f t="shared" si="45"/>
        <v>0</v>
      </c>
      <c r="BG249" s="205">
        <f t="shared" si="46"/>
        <v>0</v>
      </c>
      <c r="BH249" s="205">
        <f t="shared" si="47"/>
        <v>0</v>
      </c>
      <c r="BI249" s="205">
        <f t="shared" si="48"/>
        <v>0</v>
      </c>
      <c r="BJ249" s="23" t="s">
        <v>80</v>
      </c>
      <c r="BK249" s="205">
        <f t="shared" si="49"/>
        <v>0</v>
      </c>
      <c r="BL249" s="23" t="s">
        <v>196</v>
      </c>
      <c r="BM249" s="23" t="s">
        <v>581</v>
      </c>
    </row>
    <row r="250" spans="2:65" s="1" customFormat="1" ht="16.5" customHeight="1">
      <c r="B250" s="40"/>
      <c r="C250" s="194" t="s">
        <v>628</v>
      </c>
      <c r="D250" s="194" t="s">
        <v>164</v>
      </c>
      <c r="E250" s="195" t="s">
        <v>1218</v>
      </c>
      <c r="F250" s="196" t="s">
        <v>1219</v>
      </c>
      <c r="G250" s="197" t="s">
        <v>262</v>
      </c>
      <c r="H250" s="198">
        <v>2</v>
      </c>
      <c r="I250" s="199"/>
      <c r="J250" s="200">
        <f t="shared" si="40"/>
        <v>0</v>
      </c>
      <c r="K250" s="196" t="s">
        <v>168</v>
      </c>
      <c r="L250" s="60"/>
      <c r="M250" s="201" t="s">
        <v>21</v>
      </c>
      <c r="N250" s="202" t="s">
        <v>43</v>
      </c>
      <c r="O250" s="41"/>
      <c r="P250" s="203">
        <f t="shared" si="41"/>
        <v>0</v>
      </c>
      <c r="Q250" s="203">
        <v>1.6739999999999999E-5</v>
      </c>
      <c r="R250" s="203">
        <f t="shared" si="42"/>
        <v>3.3479999999999998E-5</v>
      </c>
      <c r="S250" s="203">
        <v>0</v>
      </c>
      <c r="T250" s="204">
        <f t="shared" si="43"/>
        <v>0</v>
      </c>
      <c r="AR250" s="23" t="s">
        <v>196</v>
      </c>
      <c r="AT250" s="23" t="s">
        <v>164</v>
      </c>
      <c r="AU250" s="23" t="s">
        <v>82</v>
      </c>
      <c r="AY250" s="23" t="s">
        <v>160</v>
      </c>
      <c r="BE250" s="205">
        <f t="shared" si="44"/>
        <v>0</v>
      </c>
      <c r="BF250" s="205">
        <f t="shared" si="45"/>
        <v>0</v>
      </c>
      <c r="BG250" s="205">
        <f t="shared" si="46"/>
        <v>0</v>
      </c>
      <c r="BH250" s="205">
        <f t="shared" si="47"/>
        <v>0</v>
      </c>
      <c r="BI250" s="205">
        <f t="shared" si="48"/>
        <v>0</v>
      </c>
      <c r="BJ250" s="23" t="s">
        <v>80</v>
      </c>
      <c r="BK250" s="205">
        <f t="shared" si="49"/>
        <v>0</v>
      </c>
      <c r="BL250" s="23" t="s">
        <v>196</v>
      </c>
      <c r="BM250" s="23" t="s">
        <v>586</v>
      </c>
    </row>
    <row r="251" spans="2:65" s="1" customFormat="1" ht="16.5" customHeight="1">
      <c r="B251" s="40"/>
      <c r="C251" s="194" t="s">
        <v>633</v>
      </c>
      <c r="D251" s="194" t="s">
        <v>164</v>
      </c>
      <c r="E251" s="195" t="s">
        <v>1220</v>
      </c>
      <c r="F251" s="196" t="s">
        <v>1221</v>
      </c>
      <c r="G251" s="197" t="s">
        <v>262</v>
      </c>
      <c r="H251" s="198">
        <v>4</v>
      </c>
      <c r="I251" s="199"/>
      <c r="J251" s="200">
        <f t="shared" si="40"/>
        <v>0</v>
      </c>
      <c r="K251" s="196" t="s">
        <v>168</v>
      </c>
      <c r="L251" s="60"/>
      <c r="M251" s="201" t="s">
        <v>21</v>
      </c>
      <c r="N251" s="202" t="s">
        <v>43</v>
      </c>
      <c r="O251" s="41"/>
      <c r="P251" s="203">
        <f t="shared" si="41"/>
        <v>0</v>
      </c>
      <c r="Q251" s="203">
        <v>1.6739999999999999E-5</v>
      </c>
      <c r="R251" s="203">
        <f t="shared" si="42"/>
        <v>6.6959999999999996E-5</v>
      </c>
      <c r="S251" s="203">
        <v>0</v>
      </c>
      <c r="T251" s="204">
        <f t="shared" si="43"/>
        <v>0</v>
      </c>
      <c r="AR251" s="23" t="s">
        <v>196</v>
      </c>
      <c r="AT251" s="23" t="s">
        <v>164</v>
      </c>
      <c r="AU251" s="23" t="s">
        <v>82</v>
      </c>
      <c r="AY251" s="23" t="s">
        <v>160</v>
      </c>
      <c r="BE251" s="205">
        <f t="shared" si="44"/>
        <v>0</v>
      </c>
      <c r="BF251" s="205">
        <f t="shared" si="45"/>
        <v>0</v>
      </c>
      <c r="BG251" s="205">
        <f t="shared" si="46"/>
        <v>0</v>
      </c>
      <c r="BH251" s="205">
        <f t="shared" si="47"/>
        <v>0</v>
      </c>
      <c r="BI251" s="205">
        <f t="shared" si="48"/>
        <v>0</v>
      </c>
      <c r="BJ251" s="23" t="s">
        <v>80</v>
      </c>
      <c r="BK251" s="205">
        <f t="shared" si="49"/>
        <v>0</v>
      </c>
      <c r="BL251" s="23" t="s">
        <v>196</v>
      </c>
      <c r="BM251" s="23" t="s">
        <v>591</v>
      </c>
    </row>
    <row r="252" spans="2:65" s="1" customFormat="1" ht="16.5" customHeight="1">
      <c r="B252" s="40"/>
      <c r="C252" s="194" t="s">
        <v>639</v>
      </c>
      <c r="D252" s="194" t="s">
        <v>164</v>
      </c>
      <c r="E252" s="195" t="s">
        <v>1222</v>
      </c>
      <c r="F252" s="196" t="s">
        <v>1223</v>
      </c>
      <c r="G252" s="197" t="s">
        <v>262</v>
      </c>
      <c r="H252" s="198">
        <v>11</v>
      </c>
      <c r="I252" s="199"/>
      <c r="J252" s="200">
        <f t="shared" si="40"/>
        <v>0</v>
      </c>
      <c r="K252" s="196" t="s">
        <v>168</v>
      </c>
      <c r="L252" s="60"/>
      <c r="M252" s="201" t="s">
        <v>21</v>
      </c>
      <c r="N252" s="202" t="s">
        <v>43</v>
      </c>
      <c r="O252" s="41"/>
      <c r="P252" s="203">
        <f t="shared" si="41"/>
        <v>0</v>
      </c>
      <c r="Q252" s="203">
        <v>1.6739999999999999E-5</v>
      </c>
      <c r="R252" s="203">
        <f t="shared" si="42"/>
        <v>1.8413999999999998E-4</v>
      </c>
      <c r="S252" s="203">
        <v>0</v>
      </c>
      <c r="T252" s="204">
        <f t="shared" si="43"/>
        <v>0</v>
      </c>
      <c r="AR252" s="23" t="s">
        <v>196</v>
      </c>
      <c r="AT252" s="23" t="s">
        <v>164</v>
      </c>
      <c r="AU252" s="23" t="s">
        <v>82</v>
      </c>
      <c r="AY252" s="23" t="s">
        <v>160</v>
      </c>
      <c r="BE252" s="205">
        <f t="shared" si="44"/>
        <v>0</v>
      </c>
      <c r="BF252" s="205">
        <f t="shared" si="45"/>
        <v>0</v>
      </c>
      <c r="BG252" s="205">
        <f t="shared" si="46"/>
        <v>0</v>
      </c>
      <c r="BH252" s="205">
        <f t="shared" si="47"/>
        <v>0</v>
      </c>
      <c r="BI252" s="205">
        <f t="shared" si="48"/>
        <v>0</v>
      </c>
      <c r="BJ252" s="23" t="s">
        <v>80</v>
      </c>
      <c r="BK252" s="205">
        <f t="shared" si="49"/>
        <v>0</v>
      </c>
      <c r="BL252" s="23" t="s">
        <v>196</v>
      </c>
      <c r="BM252" s="23" t="s">
        <v>595</v>
      </c>
    </row>
    <row r="253" spans="2:65" s="1" customFormat="1" ht="16.5" customHeight="1">
      <c r="B253" s="40"/>
      <c r="C253" s="194" t="s">
        <v>644</v>
      </c>
      <c r="D253" s="194" t="s">
        <v>164</v>
      </c>
      <c r="E253" s="195" t="s">
        <v>1214</v>
      </c>
      <c r="F253" s="196" t="s">
        <v>1215</v>
      </c>
      <c r="G253" s="197" t="s">
        <v>228</v>
      </c>
      <c r="H253" s="198">
        <v>1</v>
      </c>
      <c r="I253" s="199"/>
      <c r="J253" s="200">
        <f t="shared" si="40"/>
        <v>0</v>
      </c>
      <c r="K253" s="196" t="s">
        <v>168</v>
      </c>
      <c r="L253" s="60"/>
      <c r="M253" s="201" t="s">
        <v>21</v>
      </c>
      <c r="N253" s="202" t="s">
        <v>43</v>
      </c>
      <c r="O253" s="41"/>
      <c r="P253" s="203">
        <f t="shared" si="41"/>
        <v>0</v>
      </c>
      <c r="Q253" s="203">
        <v>0</v>
      </c>
      <c r="R253" s="203">
        <f t="shared" si="42"/>
        <v>0</v>
      </c>
      <c r="S253" s="203">
        <v>0</v>
      </c>
      <c r="T253" s="204">
        <f t="shared" si="43"/>
        <v>0</v>
      </c>
      <c r="AR253" s="23" t="s">
        <v>196</v>
      </c>
      <c r="AT253" s="23" t="s">
        <v>164</v>
      </c>
      <c r="AU253" s="23" t="s">
        <v>82</v>
      </c>
      <c r="AY253" s="23" t="s">
        <v>160</v>
      </c>
      <c r="BE253" s="205">
        <f t="shared" si="44"/>
        <v>0</v>
      </c>
      <c r="BF253" s="205">
        <f t="shared" si="45"/>
        <v>0</v>
      </c>
      <c r="BG253" s="205">
        <f t="shared" si="46"/>
        <v>0</v>
      </c>
      <c r="BH253" s="205">
        <f t="shared" si="47"/>
        <v>0</v>
      </c>
      <c r="BI253" s="205">
        <f t="shared" si="48"/>
        <v>0</v>
      </c>
      <c r="BJ253" s="23" t="s">
        <v>80</v>
      </c>
      <c r="BK253" s="205">
        <f t="shared" si="49"/>
        <v>0</v>
      </c>
      <c r="BL253" s="23" t="s">
        <v>196</v>
      </c>
      <c r="BM253" s="23" t="s">
        <v>598</v>
      </c>
    </row>
    <row r="254" spans="2:65" s="1" customFormat="1" ht="16.5" customHeight="1">
      <c r="B254" s="40"/>
      <c r="C254" s="194" t="s">
        <v>650</v>
      </c>
      <c r="D254" s="194" t="s">
        <v>164</v>
      </c>
      <c r="E254" s="195" t="s">
        <v>1224</v>
      </c>
      <c r="F254" s="196" t="s">
        <v>1225</v>
      </c>
      <c r="G254" s="197" t="s">
        <v>1226</v>
      </c>
      <c r="H254" s="198">
        <v>20</v>
      </c>
      <c r="I254" s="199"/>
      <c r="J254" s="200">
        <f t="shared" si="40"/>
        <v>0</v>
      </c>
      <c r="K254" s="196" t="s">
        <v>168</v>
      </c>
      <c r="L254" s="60"/>
      <c r="M254" s="201" t="s">
        <v>21</v>
      </c>
      <c r="N254" s="202" t="s">
        <v>43</v>
      </c>
      <c r="O254" s="41"/>
      <c r="P254" s="203">
        <f t="shared" si="41"/>
        <v>0</v>
      </c>
      <c r="Q254" s="203">
        <v>3.118975E-3</v>
      </c>
      <c r="R254" s="203">
        <f t="shared" si="42"/>
        <v>6.2379499999999997E-2</v>
      </c>
      <c r="S254" s="203">
        <v>0</v>
      </c>
      <c r="T254" s="204">
        <f t="shared" si="43"/>
        <v>0</v>
      </c>
      <c r="AR254" s="23" t="s">
        <v>196</v>
      </c>
      <c r="AT254" s="23" t="s">
        <v>164</v>
      </c>
      <c r="AU254" s="23" t="s">
        <v>82</v>
      </c>
      <c r="AY254" s="23" t="s">
        <v>160</v>
      </c>
      <c r="BE254" s="205">
        <f t="shared" si="44"/>
        <v>0</v>
      </c>
      <c r="BF254" s="205">
        <f t="shared" si="45"/>
        <v>0</v>
      </c>
      <c r="BG254" s="205">
        <f t="shared" si="46"/>
        <v>0</v>
      </c>
      <c r="BH254" s="205">
        <f t="shared" si="47"/>
        <v>0</v>
      </c>
      <c r="BI254" s="205">
        <f t="shared" si="48"/>
        <v>0</v>
      </c>
      <c r="BJ254" s="23" t="s">
        <v>80</v>
      </c>
      <c r="BK254" s="205">
        <f t="shared" si="49"/>
        <v>0</v>
      </c>
      <c r="BL254" s="23" t="s">
        <v>196</v>
      </c>
      <c r="BM254" s="23" t="s">
        <v>601</v>
      </c>
    </row>
    <row r="255" spans="2:65" s="1" customFormat="1" ht="16.5" customHeight="1">
      <c r="B255" s="40"/>
      <c r="C255" s="194" t="s">
        <v>655</v>
      </c>
      <c r="D255" s="194" t="s">
        <v>164</v>
      </c>
      <c r="E255" s="195" t="s">
        <v>1227</v>
      </c>
      <c r="F255" s="196" t="s">
        <v>1228</v>
      </c>
      <c r="G255" s="197" t="s">
        <v>1226</v>
      </c>
      <c r="H255" s="198">
        <v>1</v>
      </c>
      <c r="I255" s="199"/>
      <c r="J255" s="200">
        <f t="shared" si="40"/>
        <v>0</v>
      </c>
      <c r="K255" s="196" t="s">
        <v>168</v>
      </c>
      <c r="L255" s="60"/>
      <c r="M255" s="201" t="s">
        <v>21</v>
      </c>
      <c r="N255" s="202" t="s">
        <v>43</v>
      </c>
      <c r="O255" s="41"/>
      <c r="P255" s="203">
        <f t="shared" si="41"/>
        <v>0</v>
      </c>
      <c r="Q255" s="203">
        <v>6.7711270999999996E-3</v>
      </c>
      <c r="R255" s="203">
        <f t="shared" si="42"/>
        <v>6.7711270999999996E-3</v>
      </c>
      <c r="S255" s="203">
        <v>0</v>
      </c>
      <c r="T255" s="204">
        <f t="shared" si="43"/>
        <v>0</v>
      </c>
      <c r="AR255" s="23" t="s">
        <v>196</v>
      </c>
      <c r="AT255" s="23" t="s">
        <v>164</v>
      </c>
      <c r="AU255" s="23" t="s">
        <v>82</v>
      </c>
      <c r="AY255" s="23" t="s">
        <v>160</v>
      </c>
      <c r="BE255" s="205">
        <f t="shared" si="44"/>
        <v>0</v>
      </c>
      <c r="BF255" s="205">
        <f t="shared" si="45"/>
        <v>0</v>
      </c>
      <c r="BG255" s="205">
        <f t="shared" si="46"/>
        <v>0</v>
      </c>
      <c r="BH255" s="205">
        <f t="shared" si="47"/>
        <v>0</v>
      </c>
      <c r="BI255" s="205">
        <f t="shared" si="48"/>
        <v>0</v>
      </c>
      <c r="BJ255" s="23" t="s">
        <v>80</v>
      </c>
      <c r="BK255" s="205">
        <f t="shared" si="49"/>
        <v>0</v>
      </c>
      <c r="BL255" s="23" t="s">
        <v>196</v>
      </c>
      <c r="BM255" s="23" t="s">
        <v>605</v>
      </c>
    </row>
    <row r="256" spans="2:65" s="1" customFormat="1" ht="16.5" customHeight="1">
      <c r="B256" s="40"/>
      <c r="C256" s="194" t="s">
        <v>660</v>
      </c>
      <c r="D256" s="194" t="s">
        <v>164</v>
      </c>
      <c r="E256" s="195" t="s">
        <v>1229</v>
      </c>
      <c r="F256" s="196" t="s">
        <v>1230</v>
      </c>
      <c r="G256" s="197" t="s">
        <v>1226</v>
      </c>
      <c r="H256" s="198">
        <v>2</v>
      </c>
      <c r="I256" s="199"/>
      <c r="J256" s="200">
        <f t="shared" si="40"/>
        <v>0</v>
      </c>
      <c r="K256" s="196" t="s">
        <v>168</v>
      </c>
      <c r="L256" s="60"/>
      <c r="M256" s="201" t="s">
        <v>21</v>
      </c>
      <c r="N256" s="202" t="s">
        <v>43</v>
      </c>
      <c r="O256" s="41"/>
      <c r="P256" s="203">
        <f t="shared" si="41"/>
        <v>0</v>
      </c>
      <c r="Q256" s="203">
        <v>1.1650980300000001E-2</v>
      </c>
      <c r="R256" s="203">
        <f t="shared" si="42"/>
        <v>2.3301960600000001E-2</v>
      </c>
      <c r="S256" s="203">
        <v>0</v>
      </c>
      <c r="T256" s="204">
        <f t="shared" si="43"/>
        <v>0</v>
      </c>
      <c r="AR256" s="23" t="s">
        <v>196</v>
      </c>
      <c r="AT256" s="23" t="s">
        <v>164</v>
      </c>
      <c r="AU256" s="23" t="s">
        <v>82</v>
      </c>
      <c r="AY256" s="23" t="s">
        <v>160</v>
      </c>
      <c r="BE256" s="205">
        <f t="shared" si="44"/>
        <v>0</v>
      </c>
      <c r="BF256" s="205">
        <f t="shared" si="45"/>
        <v>0</v>
      </c>
      <c r="BG256" s="205">
        <f t="shared" si="46"/>
        <v>0</v>
      </c>
      <c r="BH256" s="205">
        <f t="shared" si="47"/>
        <v>0</v>
      </c>
      <c r="BI256" s="205">
        <f t="shared" si="48"/>
        <v>0</v>
      </c>
      <c r="BJ256" s="23" t="s">
        <v>80</v>
      </c>
      <c r="BK256" s="205">
        <f t="shared" si="49"/>
        <v>0</v>
      </c>
      <c r="BL256" s="23" t="s">
        <v>196</v>
      </c>
      <c r="BM256" s="23" t="s">
        <v>610</v>
      </c>
    </row>
    <row r="257" spans="2:65" s="1" customFormat="1" ht="16.5" customHeight="1">
      <c r="B257" s="40"/>
      <c r="C257" s="194" t="s">
        <v>666</v>
      </c>
      <c r="D257" s="194" t="s">
        <v>164</v>
      </c>
      <c r="E257" s="195" t="s">
        <v>1231</v>
      </c>
      <c r="F257" s="196" t="s">
        <v>1232</v>
      </c>
      <c r="G257" s="197" t="s">
        <v>1226</v>
      </c>
      <c r="H257" s="198">
        <v>1</v>
      </c>
      <c r="I257" s="199"/>
      <c r="J257" s="200">
        <f t="shared" si="40"/>
        <v>0</v>
      </c>
      <c r="K257" s="196" t="s">
        <v>168</v>
      </c>
      <c r="L257" s="60"/>
      <c r="M257" s="201" t="s">
        <v>21</v>
      </c>
      <c r="N257" s="202" t="s">
        <v>43</v>
      </c>
      <c r="O257" s="41"/>
      <c r="P257" s="203">
        <f t="shared" si="41"/>
        <v>0</v>
      </c>
      <c r="Q257" s="203">
        <v>1.6155529599999999E-2</v>
      </c>
      <c r="R257" s="203">
        <f t="shared" si="42"/>
        <v>1.6155529599999999E-2</v>
      </c>
      <c r="S257" s="203">
        <v>0</v>
      </c>
      <c r="T257" s="204">
        <f t="shared" si="43"/>
        <v>0</v>
      </c>
      <c r="AR257" s="23" t="s">
        <v>196</v>
      </c>
      <c r="AT257" s="23" t="s">
        <v>164</v>
      </c>
      <c r="AU257" s="23" t="s">
        <v>82</v>
      </c>
      <c r="AY257" s="23" t="s">
        <v>160</v>
      </c>
      <c r="BE257" s="205">
        <f t="shared" si="44"/>
        <v>0</v>
      </c>
      <c r="BF257" s="205">
        <f t="shared" si="45"/>
        <v>0</v>
      </c>
      <c r="BG257" s="205">
        <f t="shared" si="46"/>
        <v>0</v>
      </c>
      <c r="BH257" s="205">
        <f t="shared" si="47"/>
        <v>0</v>
      </c>
      <c r="BI257" s="205">
        <f t="shared" si="48"/>
        <v>0</v>
      </c>
      <c r="BJ257" s="23" t="s">
        <v>80</v>
      </c>
      <c r="BK257" s="205">
        <f t="shared" si="49"/>
        <v>0</v>
      </c>
      <c r="BL257" s="23" t="s">
        <v>196</v>
      </c>
      <c r="BM257" s="23" t="s">
        <v>617</v>
      </c>
    </row>
    <row r="258" spans="2:65" s="1" customFormat="1" ht="16.5" customHeight="1">
      <c r="B258" s="40"/>
      <c r="C258" s="194" t="s">
        <v>675</v>
      </c>
      <c r="D258" s="194" t="s">
        <v>164</v>
      </c>
      <c r="E258" s="195" t="s">
        <v>1233</v>
      </c>
      <c r="F258" s="196" t="s">
        <v>1234</v>
      </c>
      <c r="G258" s="197" t="s">
        <v>1226</v>
      </c>
      <c r="H258" s="198">
        <v>1</v>
      </c>
      <c r="I258" s="199"/>
      <c r="J258" s="200">
        <f t="shared" si="40"/>
        <v>0</v>
      </c>
      <c r="K258" s="196" t="s">
        <v>168</v>
      </c>
      <c r="L258" s="60"/>
      <c r="M258" s="201" t="s">
        <v>21</v>
      </c>
      <c r="N258" s="202" t="s">
        <v>43</v>
      </c>
      <c r="O258" s="41"/>
      <c r="P258" s="203">
        <f t="shared" si="41"/>
        <v>0</v>
      </c>
      <c r="Q258" s="203">
        <v>2.13486149E-2</v>
      </c>
      <c r="R258" s="203">
        <f t="shared" si="42"/>
        <v>2.13486149E-2</v>
      </c>
      <c r="S258" s="203">
        <v>0</v>
      </c>
      <c r="T258" s="204">
        <f t="shared" si="43"/>
        <v>0</v>
      </c>
      <c r="AR258" s="23" t="s">
        <v>196</v>
      </c>
      <c r="AT258" s="23" t="s">
        <v>164</v>
      </c>
      <c r="AU258" s="23" t="s">
        <v>82</v>
      </c>
      <c r="AY258" s="23" t="s">
        <v>160</v>
      </c>
      <c r="BE258" s="205">
        <f t="shared" si="44"/>
        <v>0</v>
      </c>
      <c r="BF258" s="205">
        <f t="shared" si="45"/>
        <v>0</v>
      </c>
      <c r="BG258" s="205">
        <f t="shared" si="46"/>
        <v>0</v>
      </c>
      <c r="BH258" s="205">
        <f t="shared" si="47"/>
        <v>0</v>
      </c>
      <c r="BI258" s="205">
        <f t="shared" si="48"/>
        <v>0</v>
      </c>
      <c r="BJ258" s="23" t="s">
        <v>80</v>
      </c>
      <c r="BK258" s="205">
        <f t="shared" si="49"/>
        <v>0</v>
      </c>
      <c r="BL258" s="23" t="s">
        <v>196</v>
      </c>
      <c r="BM258" s="23" t="s">
        <v>622</v>
      </c>
    </row>
    <row r="259" spans="2:65" s="1" customFormat="1" ht="16.5" customHeight="1">
      <c r="B259" s="40"/>
      <c r="C259" s="194" t="s">
        <v>680</v>
      </c>
      <c r="D259" s="194" t="s">
        <v>164</v>
      </c>
      <c r="E259" s="195" t="s">
        <v>1235</v>
      </c>
      <c r="F259" s="196" t="s">
        <v>1236</v>
      </c>
      <c r="G259" s="197" t="s">
        <v>1226</v>
      </c>
      <c r="H259" s="198">
        <v>1</v>
      </c>
      <c r="I259" s="199"/>
      <c r="J259" s="200">
        <f t="shared" si="40"/>
        <v>0</v>
      </c>
      <c r="K259" s="196" t="s">
        <v>168</v>
      </c>
      <c r="L259" s="60"/>
      <c r="M259" s="201" t="s">
        <v>21</v>
      </c>
      <c r="N259" s="202" t="s">
        <v>43</v>
      </c>
      <c r="O259" s="41"/>
      <c r="P259" s="203">
        <f t="shared" si="41"/>
        <v>0</v>
      </c>
      <c r="Q259" s="203">
        <v>2.42219937E-2</v>
      </c>
      <c r="R259" s="203">
        <f t="shared" si="42"/>
        <v>2.42219937E-2</v>
      </c>
      <c r="S259" s="203">
        <v>0</v>
      </c>
      <c r="T259" s="204">
        <f t="shared" si="43"/>
        <v>0</v>
      </c>
      <c r="AR259" s="23" t="s">
        <v>196</v>
      </c>
      <c r="AT259" s="23" t="s">
        <v>164</v>
      </c>
      <c r="AU259" s="23" t="s">
        <v>82</v>
      </c>
      <c r="AY259" s="23" t="s">
        <v>160</v>
      </c>
      <c r="BE259" s="205">
        <f t="shared" si="44"/>
        <v>0</v>
      </c>
      <c r="BF259" s="205">
        <f t="shared" si="45"/>
        <v>0</v>
      </c>
      <c r="BG259" s="205">
        <f t="shared" si="46"/>
        <v>0</v>
      </c>
      <c r="BH259" s="205">
        <f t="shared" si="47"/>
        <v>0</v>
      </c>
      <c r="BI259" s="205">
        <f t="shared" si="48"/>
        <v>0</v>
      </c>
      <c r="BJ259" s="23" t="s">
        <v>80</v>
      </c>
      <c r="BK259" s="205">
        <f t="shared" si="49"/>
        <v>0</v>
      </c>
      <c r="BL259" s="23" t="s">
        <v>196</v>
      </c>
      <c r="BM259" s="23" t="s">
        <v>627</v>
      </c>
    </row>
    <row r="260" spans="2:65" s="1" customFormat="1" ht="16.5" customHeight="1">
      <c r="B260" s="40"/>
      <c r="C260" s="194" t="s">
        <v>684</v>
      </c>
      <c r="D260" s="194" t="s">
        <v>164</v>
      </c>
      <c r="E260" s="195" t="s">
        <v>1237</v>
      </c>
      <c r="F260" s="196" t="s">
        <v>1238</v>
      </c>
      <c r="G260" s="197" t="s">
        <v>1226</v>
      </c>
      <c r="H260" s="198">
        <v>12</v>
      </c>
      <c r="I260" s="199"/>
      <c r="J260" s="200">
        <f t="shared" si="40"/>
        <v>0</v>
      </c>
      <c r="K260" s="196" t="s">
        <v>168</v>
      </c>
      <c r="L260" s="60"/>
      <c r="M260" s="201" t="s">
        <v>21</v>
      </c>
      <c r="N260" s="202" t="s">
        <v>43</v>
      </c>
      <c r="O260" s="41"/>
      <c r="P260" s="203">
        <f t="shared" si="41"/>
        <v>0</v>
      </c>
      <c r="Q260" s="203">
        <v>3.3796720500000002E-2</v>
      </c>
      <c r="R260" s="203">
        <f t="shared" si="42"/>
        <v>0.40556064600000002</v>
      </c>
      <c r="S260" s="203">
        <v>0</v>
      </c>
      <c r="T260" s="204">
        <f t="shared" si="43"/>
        <v>0</v>
      </c>
      <c r="AR260" s="23" t="s">
        <v>196</v>
      </c>
      <c r="AT260" s="23" t="s">
        <v>164</v>
      </c>
      <c r="AU260" s="23" t="s">
        <v>82</v>
      </c>
      <c r="AY260" s="23" t="s">
        <v>160</v>
      </c>
      <c r="BE260" s="205">
        <f t="shared" si="44"/>
        <v>0</v>
      </c>
      <c r="BF260" s="205">
        <f t="shared" si="45"/>
        <v>0</v>
      </c>
      <c r="BG260" s="205">
        <f t="shared" si="46"/>
        <v>0</v>
      </c>
      <c r="BH260" s="205">
        <f t="shared" si="47"/>
        <v>0</v>
      </c>
      <c r="BI260" s="205">
        <f t="shared" si="48"/>
        <v>0</v>
      </c>
      <c r="BJ260" s="23" t="s">
        <v>80</v>
      </c>
      <c r="BK260" s="205">
        <f t="shared" si="49"/>
        <v>0</v>
      </c>
      <c r="BL260" s="23" t="s">
        <v>196</v>
      </c>
      <c r="BM260" s="23" t="s">
        <v>631</v>
      </c>
    </row>
    <row r="261" spans="2:65" s="1" customFormat="1" ht="16.5" customHeight="1">
      <c r="B261" s="40"/>
      <c r="C261" s="194" t="s">
        <v>688</v>
      </c>
      <c r="D261" s="194" t="s">
        <v>164</v>
      </c>
      <c r="E261" s="195" t="s">
        <v>1233</v>
      </c>
      <c r="F261" s="196" t="s">
        <v>1234</v>
      </c>
      <c r="G261" s="197" t="s">
        <v>1226</v>
      </c>
      <c r="H261" s="198">
        <v>1</v>
      </c>
      <c r="I261" s="199"/>
      <c r="J261" s="200">
        <f t="shared" si="40"/>
        <v>0</v>
      </c>
      <c r="K261" s="196" t="s">
        <v>168</v>
      </c>
      <c r="L261" s="60"/>
      <c r="M261" s="201" t="s">
        <v>21</v>
      </c>
      <c r="N261" s="202" t="s">
        <v>43</v>
      </c>
      <c r="O261" s="41"/>
      <c r="P261" s="203">
        <f t="shared" si="41"/>
        <v>0</v>
      </c>
      <c r="Q261" s="203">
        <v>2.13486149E-2</v>
      </c>
      <c r="R261" s="203">
        <f t="shared" si="42"/>
        <v>2.13486149E-2</v>
      </c>
      <c r="S261" s="203">
        <v>0</v>
      </c>
      <c r="T261" s="204">
        <f t="shared" si="43"/>
        <v>0</v>
      </c>
      <c r="AR261" s="23" t="s">
        <v>196</v>
      </c>
      <c r="AT261" s="23" t="s">
        <v>164</v>
      </c>
      <c r="AU261" s="23" t="s">
        <v>82</v>
      </c>
      <c r="AY261" s="23" t="s">
        <v>160</v>
      </c>
      <c r="BE261" s="205">
        <f t="shared" si="44"/>
        <v>0</v>
      </c>
      <c r="BF261" s="205">
        <f t="shared" si="45"/>
        <v>0</v>
      </c>
      <c r="BG261" s="205">
        <f t="shared" si="46"/>
        <v>0</v>
      </c>
      <c r="BH261" s="205">
        <f t="shared" si="47"/>
        <v>0</v>
      </c>
      <c r="BI261" s="205">
        <f t="shared" si="48"/>
        <v>0</v>
      </c>
      <c r="BJ261" s="23" t="s">
        <v>80</v>
      </c>
      <c r="BK261" s="205">
        <f t="shared" si="49"/>
        <v>0</v>
      </c>
      <c r="BL261" s="23" t="s">
        <v>196</v>
      </c>
      <c r="BM261" s="23" t="s">
        <v>636</v>
      </c>
    </row>
    <row r="262" spans="2:65" s="1" customFormat="1" ht="16.5" customHeight="1">
      <c r="B262" s="40"/>
      <c r="C262" s="194" t="s">
        <v>694</v>
      </c>
      <c r="D262" s="194" t="s">
        <v>164</v>
      </c>
      <c r="E262" s="195" t="s">
        <v>1239</v>
      </c>
      <c r="F262" s="196" t="s">
        <v>1240</v>
      </c>
      <c r="G262" s="197" t="s">
        <v>1226</v>
      </c>
      <c r="H262" s="198">
        <v>6</v>
      </c>
      <c r="I262" s="199"/>
      <c r="J262" s="200">
        <f t="shared" si="40"/>
        <v>0</v>
      </c>
      <c r="K262" s="196" t="s">
        <v>168</v>
      </c>
      <c r="L262" s="60"/>
      <c r="M262" s="201" t="s">
        <v>21</v>
      </c>
      <c r="N262" s="202" t="s">
        <v>43</v>
      </c>
      <c r="O262" s="41"/>
      <c r="P262" s="203">
        <f t="shared" si="41"/>
        <v>0</v>
      </c>
      <c r="Q262" s="203">
        <v>3.2444650999999998E-3</v>
      </c>
      <c r="R262" s="203">
        <f t="shared" si="42"/>
        <v>1.9466790599999999E-2</v>
      </c>
      <c r="S262" s="203">
        <v>0</v>
      </c>
      <c r="T262" s="204">
        <f t="shared" si="43"/>
        <v>0</v>
      </c>
      <c r="AR262" s="23" t="s">
        <v>196</v>
      </c>
      <c r="AT262" s="23" t="s">
        <v>164</v>
      </c>
      <c r="AU262" s="23" t="s">
        <v>82</v>
      </c>
      <c r="AY262" s="23" t="s">
        <v>160</v>
      </c>
      <c r="BE262" s="205">
        <f t="shared" si="44"/>
        <v>0</v>
      </c>
      <c r="BF262" s="205">
        <f t="shared" si="45"/>
        <v>0</v>
      </c>
      <c r="BG262" s="205">
        <f t="shared" si="46"/>
        <v>0</v>
      </c>
      <c r="BH262" s="205">
        <f t="shared" si="47"/>
        <v>0</v>
      </c>
      <c r="BI262" s="205">
        <f t="shared" si="48"/>
        <v>0</v>
      </c>
      <c r="BJ262" s="23" t="s">
        <v>80</v>
      </c>
      <c r="BK262" s="205">
        <f t="shared" si="49"/>
        <v>0</v>
      </c>
      <c r="BL262" s="23" t="s">
        <v>196</v>
      </c>
      <c r="BM262" s="23" t="s">
        <v>642</v>
      </c>
    </row>
    <row r="263" spans="2:65" s="11" customFormat="1">
      <c r="B263" s="209"/>
      <c r="C263" s="210"/>
      <c r="D263" s="206" t="s">
        <v>173</v>
      </c>
      <c r="E263" s="211" t="s">
        <v>21</v>
      </c>
      <c r="F263" s="212" t="s">
        <v>1241</v>
      </c>
      <c r="G263" s="210"/>
      <c r="H263" s="213">
        <v>6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173</v>
      </c>
      <c r="AU263" s="219" t="s">
        <v>82</v>
      </c>
      <c r="AV263" s="11" t="s">
        <v>82</v>
      </c>
      <c r="AW263" s="11" t="s">
        <v>35</v>
      </c>
      <c r="AX263" s="11" t="s">
        <v>72</v>
      </c>
      <c r="AY263" s="219" t="s">
        <v>160</v>
      </c>
    </row>
    <row r="264" spans="2:65" s="12" customFormat="1">
      <c r="B264" s="220"/>
      <c r="C264" s="221"/>
      <c r="D264" s="222" t="s">
        <v>173</v>
      </c>
      <c r="E264" s="223" t="s">
        <v>21</v>
      </c>
      <c r="F264" s="224" t="s">
        <v>175</v>
      </c>
      <c r="G264" s="221"/>
      <c r="H264" s="225">
        <v>6</v>
      </c>
      <c r="I264" s="226"/>
      <c r="J264" s="221"/>
      <c r="K264" s="221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173</v>
      </c>
      <c r="AU264" s="231" t="s">
        <v>82</v>
      </c>
      <c r="AV264" s="12" t="s">
        <v>169</v>
      </c>
      <c r="AW264" s="12" t="s">
        <v>35</v>
      </c>
      <c r="AX264" s="12" t="s">
        <v>80</v>
      </c>
      <c r="AY264" s="231" t="s">
        <v>160</v>
      </c>
    </row>
    <row r="265" spans="2:65" s="1" customFormat="1" ht="16.5" customHeight="1">
      <c r="B265" s="40"/>
      <c r="C265" s="233" t="s">
        <v>936</v>
      </c>
      <c r="D265" s="233" t="s">
        <v>192</v>
      </c>
      <c r="E265" s="234" t="s">
        <v>1242</v>
      </c>
      <c r="F265" s="235" t="s">
        <v>1243</v>
      </c>
      <c r="G265" s="236" t="s">
        <v>290</v>
      </c>
      <c r="H265" s="237">
        <v>2</v>
      </c>
      <c r="I265" s="238"/>
      <c r="J265" s="239">
        <f t="shared" ref="J265:J278" si="50">ROUND(I265*H265,2)</f>
        <v>0</v>
      </c>
      <c r="K265" s="235" t="s">
        <v>21</v>
      </c>
      <c r="L265" s="240"/>
      <c r="M265" s="241" t="s">
        <v>21</v>
      </c>
      <c r="N265" s="242" t="s">
        <v>43</v>
      </c>
      <c r="O265" s="41"/>
      <c r="P265" s="203">
        <f t="shared" ref="P265:P278" si="51">O265*H265</f>
        <v>0</v>
      </c>
      <c r="Q265" s="203">
        <v>0.01</v>
      </c>
      <c r="R265" s="203">
        <f t="shared" ref="R265:R278" si="52">Q265*H265</f>
        <v>0.02</v>
      </c>
      <c r="S265" s="203">
        <v>0</v>
      </c>
      <c r="T265" s="204">
        <f t="shared" ref="T265:T278" si="53">S265*H265</f>
        <v>0</v>
      </c>
      <c r="AR265" s="23" t="s">
        <v>263</v>
      </c>
      <c r="AT265" s="23" t="s">
        <v>192</v>
      </c>
      <c r="AU265" s="23" t="s">
        <v>82</v>
      </c>
      <c r="AY265" s="23" t="s">
        <v>160</v>
      </c>
      <c r="BE265" s="205">
        <f t="shared" ref="BE265:BE278" si="54">IF(N265="základní",J265,0)</f>
        <v>0</v>
      </c>
      <c r="BF265" s="205">
        <f t="shared" ref="BF265:BF278" si="55">IF(N265="snížená",J265,0)</f>
        <v>0</v>
      </c>
      <c r="BG265" s="205">
        <f t="shared" ref="BG265:BG278" si="56">IF(N265="zákl. přenesená",J265,0)</f>
        <v>0</v>
      </c>
      <c r="BH265" s="205">
        <f t="shared" ref="BH265:BH278" si="57">IF(N265="sníž. přenesená",J265,0)</f>
        <v>0</v>
      </c>
      <c r="BI265" s="205">
        <f t="shared" ref="BI265:BI278" si="58">IF(N265="nulová",J265,0)</f>
        <v>0</v>
      </c>
      <c r="BJ265" s="23" t="s">
        <v>80</v>
      </c>
      <c r="BK265" s="205">
        <f t="shared" ref="BK265:BK278" si="59">ROUND(I265*H265,2)</f>
        <v>0</v>
      </c>
      <c r="BL265" s="23" t="s">
        <v>196</v>
      </c>
      <c r="BM265" s="23" t="s">
        <v>927</v>
      </c>
    </row>
    <row r="266" spans="2:65" s="1" customFormat="1" ht="16.5" customHeight="1">
      <c r="B266" s="40"/>
      <c r="C266" s="233" t="s">
        <v>410</v>
      </c>
      <c r="D266" s="233" t="s">
        <v>192</v>
      </c>
      <c r="E266" s="234" t="s">
        <v>1244</v>
      </c>
      <c r="F266" s="235" t="s">
        <v>1245</v>
      </c>
      <c r="G266" s="236" t="s">
        <v>290</v>
      </c>
      <c r="H266" s="237">
        <v>2</v>
      </c>
      <c r="I266" s="238"/>
      <c r="J266" s="239">
        <f t="shared" si="50"/>
        <v>0</v>
      </c>
      <c r="K266" s="235" t="s">
        <v>21</v>
      </c>
      <c r="L266" s="240"/>
      <c r="M266" s="241" t="s">
        <v>21</v>
      </c>
      <c r="N266" s="242" t="s">
        <v>43</v>
      </c>
      <c r="O266" s="41"/>
      <c r="P266" s="203">
        <f t="shared" si="51"/>
        <v>0</v>
      </c>
      <c r="Q266" s="203">
        <v>0.01</v>
      </c>
      <c r="R266" s="203">
        <f t="shared" si="52"/>
        <v>0.02</v>
      </c>
      <c r="S266" s="203">
        <v>0</v>
      </c>
      <c r="T266" s="204">
        <f t="shared" si="53"/>
        <v>0</v>
      </c>
      <c r="AR266" s="23" t="s">
        <v>263</v>
      </c>
      <c r="AT266" s="23" t="s">
        <v>192</v>
      </c>
      <c r="AU266" s="23" t="s">
        <v>82</v>
      </c>
      <c r="AY266" s="23" t="s">
        <v>160</v>
      </c>
      <c r="BE266" s="205">
        <f t="shared" si="54"/>
        <v>0</v>
      </c>
      <c r="BF266" s="205">
        <f t="shared" si="55"/>
        <v>0</v>
      </c>
      <c r="BG266" s="205">
        <f t="shared" si="56"/>
        <v>0</v>
      </c>
      <c r="BH266" s="205">
        <f t="shared" si="57"/>
        <v>0</v>
      </c>
      <c r="BI266" s="205">
        <f t="shared" si="58"/>
        <v>0</v>
      </c>
      <c r="BJ266" s="23" t="s">
        <v>80</v>
      </c>
      <c r="BK266" s="205">
        <f t="shared" si="59"/>
        <v>0</v>
      </c>
      <c r="BL266" s="23" t="s">
        <v>196</v>
      </c>
      <c r="BM266" s="23" t="s">
        <v>653</v>
      </c>
    </row>
    <row r="267" spans="2:65" s="1" customFormat="1" ht="16.5" customHeight="1">
      <c r="B267" s="40"/>
      <c r="C267" s="233" t="s">
        <v>942</v>
      </c>
      <c r="D267" s="233" t="s">
        <v>192</v>
      </c>
      <c r="E267" s="234" t="s">
        <v>1246</v>
      </c>
      <c r="F267" s="235" t="s">
        <v>1247</v>
      </c>
      <c r="G267" s="236" t="s">
        <v>290</v>
      </c>
      <c r="H267" s="237">
        <v>2</v>
      </c>
      <c r="I267" s="238"/>
      <c r="J267" s="239">
        <f t="shared" si="50"/>
        <v>0</v>
      </c>
      <c r="K267" s="235" t="s">
        <v>21</v>
      </c>
      <c r="L267" s="240"/>
      <c r="M267" s="241" t="s">
        <v>21</v>
      </c>
      <c r="N267" s="242" t="s">
        <v>43</v>
      </c>
      <c r="O267" s="41"/>
      <c r="P267" s="203">
        <f t="shared" si="51"/>
        <v>0</v>
      </c>
      <c r="Q267" s="203">
        <v>1E-3</v>
      </c>
      <c r="R267" s="203">
        <f t="shared" si="52"/>
        <v>2E-3</v>
      </c>
      <c r="S267" s="203">
        <v>0</v>
      </c>
      <c r="T267" s="204">
        <f t="shared" si="53"/>
        <v>0</v>
      </c>
      <c r="AR267" s="23" t="s">
        <v>263</v>
      </c>
      <c r="AT267" s="23" t="s">
        <v>192</v>
      </c>
      <c r="AU267" s="23" t="s">
        <v>82</v>
      </c>
      <c r="AY267" s="23" t="s">
        <v>160</v>
      </c>
      <c r="BE267" s="205">
        <f t="shared" si="54"/>
        <v>0</v>
      </c>
      <c r="BF267" s="205">
        <f t="shared" si="55"/>
        <v>0</v>
      </c>
      <c r="BG267" s="205">
        <f t="shared" si="56"/>
        <v>0</v>
      </c>
      <c r="BH267" s="205">
        <f t="shared" si="57"/>
        <v>0</v>
      </c>
      <c r="BI267" s="205">
        <f t="shared" si="58"/>
        <v>0</v>
      </c>
      <c r="BJ267" s="23" t="s">
        <v>80</v>
      </c>
      <c r="BK267" s="205">
        <f t="shared" si="59"/>
        <v>0</v>
      </c>
      <c r="BL267" s="23" t="s">
        <v>196</v>
      </c>
      <c r="BM267" s="23" t="s">
        <v>932</v>
      </c>
    </row>
    <row r="268" spans="2:65" s="1" customFormat="1" ht="16.5" customHeight="1">
      <c r="B268" s="40"/>
      <c r="C268" s="194" t="s">
        <v>415</v>
      </c>
      <c r="D268" s="194" t="s">
        <v>164</v>
      </c>
      <c r="E268" s="195" t="s">
        <v>1248</v>
      </c>
      <c r="F268" s="196" t="s">
        <v>1249</v>
      </c>
      <c r="G268" s="197" t="s">
        <v>1226</v>
      </c>
      <c r="H268" s="198">
        <v>1</v>
      </c>
      <c r="I268" s="199"/>
      <c r="J268" s="200">
        <f t="shared" si="50"/>
        <v>0</v>
      </c>
      <c r="K268" s="196" t="s">
        <v>168</v>
      </c>
      <c r="L268" s="60"/>
      <c r="M268" s="201" t="s">
        <v>21</v>
      </c>
      <c r="N268" s="202" t="s">
        <v>43</v>
      </c>
      <c r="O268" s="41"/>
      <c r="P268" s="203">
        <f t="shared" si="51"/>
        <v>0</v>
      </c>
      <c r="Q268" s="203">
        <v>1.7358029800000001E-2</v>
      </c>
      <c r="R268" s="203">
        <f t="shared" si="52"/>
        <v>1.7358029800000001E-2</v>
      </c>
      <c r="S268" s="203">
        <v>0</v>
      </c>
      <c r="T268" s="204">
        <f t="shared" si="53"/>
        <v>0</v>
      </c>
      <c r="AR268" s="23" t="s">
        <v>196</v>
      </c>
      <c r="AT268" s="23" t="s">
        <v>164</v>
      </c>
      <c r="AU268" s="23" t="s">
        <v>82</v>
      </c>
      <c r="AY268" s="23" t="s">
        <v>160</v>
      </c>
      <c r="BE268" s="205">
        <f t="shared" si="54"/>
        <v>0</v>
      </c>
      <c r="BF268" s="205">
        <f t="shared" si="55"/>
        <v>0</v>
      </c>
      <c r="BG268" s="205">
        <f t="shared" si="56"/>
        <v>0</v>
      </c>
      <c r="BH268" s="205">
        <f t="shared" si="57"/>
        <v>0</v>
      </c>
      <c r="BI268" s="205">
        <f t="shared" si="58"/>
        <v>0</v>
      </c>
      <c r="BJ268" s="23" t="s">
        <v>80</v>
      </c>
      <c r="BK268" s="205">
        <f t="shared" si="59"/>
        <v>0</v>
      </c>
      <c r="BL268" s="23" t="s">
        <v>196</v>
      </c>
      <c r="BM268" s="23" t="s">
        <v>935</v>
      </c>
    </row>
    <row r="269" spans="2:65" s="1" customFormat="1" ht="16.5" customHeight="1">
      <c r="B269" s="40"/>
      <c r="C269" s="233" t="s">
        <v>947</v>
      </c>
      <c r="D269" s="233" t="s">
        <v>192</v>
      </c>
      <c r="E269" s="234" t="s">
        <v>1250</v>
      </c>
      <c r="F269" s="235" t="s">
        <v>1251</v>
      </c>
      <c r="G269" s="236" t="s">
        <v>290</v>
      </c>
      <c r="H269" s="237">
        <v>1</v>
      </c>
      <c r="I269" s="238"/>
      <c r="J269" s="239">
        <f t="shared" si="50"/>
        <v>0</v>
      </c>
      <c r="K269" s="235" t="s">
        <v>21</v>
      </c>
      <c r="L269" s="240"/>
      <c r="M269" s="241" t="s">
        <v>21</v>
      </c>
      <c r="N269" s="242" t="s">
        <v>43</v>
      </c>
      <c r="O269" s="41"/>
      <c r="P269" s="203">
        <f t="shared" si="51"/>
        <v>0</v>
      </c>
      <c r="Q269" s="203">
        <v>9.4999999999999998E-3</v>
      </c>
      <c r="R269" s="203">
        <f t="shared" si="52"/>
        <v>9.4999999999999998E-3</v>
      </c>
      <c r="S269" s="203">
        <v>0</v>
      </c>
      <c r="T269" s="204">
        <f t="shared" si="53"/>
        <v>0</v>
      </c>
      <c r="AR269" s="23" t="s">
        <v>263</v>
      </c>
      <c r="AT269" s="23" t="s">
        <v>192</v>
      </c>
      <c r="AU269" s="23" t="s">
        <v>82</v>
      </c>
      <c r="AY269" s="23" t="s">
        <v>160</v>
      </c>
      <c r="BE269" s="205">
        <f t="shared" si="54"/>
        <v>0</v>
      </c>
      <c r="BF269" s="205">
        <f t="shared" si="55"/>
        <v>0</v>
      </c>
      <c r="BG269" s="205">
        <f t="shared" si="56"/>
        <v>0</v>
      </c>
      <c r="BH269" s="205">
        <f t="shared" si="57"/>
        <v>0</v>
      </c>
      <c r="BI269" s="205">
        <f t="shared" si="58"/>
        <v>0</v>
      </c>
      <c r="BJ269" s="23" t="s">
        <v>80</v>
      </c>
      <c r="BK269" s="205">
        <f t="shared" si="59"/>
        <v>0</v>
      </c>
      <c r="BL269" s="23" t="s">
        <v>196</v>
      </c>
      <c r="BM269" s="23" t="s">
        <v>663</v>
      </c>
    </row>
    <row r="270" spans="2:65" s="1" customFormat="1" ht="16.5" customHeight="1">
      <c r="B270" s="40"/>
      <c r="C270" s="194" t="s">
        <v>420</v>
      </c>
      <c r="D270" s="194" t="s">
        <v>164</v>
      </c>
      <c r="E270" s="195" t="s">
        <v>1252</v>
      </c>
      <c r="F270" s="196" t="s">
        <v>1253</v>
      </c>
      <c r="G270" s="197" t="s">
        <v>1226</v>
      </c>
      <c r="H270" s="198">
        <v>14</v>
      </c>
      <c r="I270" s="199"/>
      <c r="J270" s="200">
        <f t="shared" si="50"/>
        <v>0</v>
      </c>
      <c r="K270" s="196" t="s">
        <v>168</v>
      </c>
      <c r="L270" s="60"/>
      <c r="M270" s="201" t="s">
        <v>21</v>
      </c>
      <c r="N270" s="202" t="s">
        <v>43</v>
      </c>
      <c r="O270" s="41"/>
      <c r="P270" s="203">
        <f t="shared" si="51"/>
        <v>0</v>
      </c>
      <c r="Q270" s="203">
        <v>3.5998251000000001E-3</v>
      </c>
      <c r="R270" s="203">
        <f t="shared" si="52"/>
        <v>5.0397551400000004E-2</v>
      </c>
      <c r="S270" s="203">
        <v>0</v>
      </c>
      <c r="T270" s="204">
        <f t="shared" si="53"/>
        <v>0</v>
      </c>
      <c r="AR270" s="23" t="s">
        <v>196</v>
      </c>
      <c r="AT270" s="23" t="s">
        <v>164</v>
      </c>
      <c r="AU270" s="23" t="s">
        <v>82</v>
      </c>
      <c r="AY270" s="23" t="s">
        <v>160</v>
      </c>
      <c r="BE270" s="205">
        <f t="shared" si="54"/>
        <v>0</v>
      </c>
      <c r="BF270" s="205">
        <f t="shared" si="55"/>
        <v>0</v>
      </c>
      <c r="BG270" s="205">
        <f t="shared" si="56"/>
        <v>0</v>
      </c>
      <c r="BH270" s="205">
        <f t="shared" si="57"/>
        <v>0</v>
      </c>
      <c r="BI270" s="205">
        <f t="shared" si="58"/>
        <v>0</v>
      </c>
      <c r="BJ270" s="23" t="s">
        <v>80</v>
      </c>
      <c r="BK270" s="205">
        <f t="shared" si="59"/>
        <v>0</v>
      </c>
      <c r="BL270" s="23" t="s">
        <v>196</v>
      </c>
      <c r="BM270" s="23" t="s">
        <v>941</v>
      </c>
    </row>
    <row r="271" spans="2:65" s="1" customFormat="1" ht="16.5" customHeight="1">
      <c r="B271" s="40"/>
      <c r="C271" s="233" t="s">
        <v>1254</v>
      </c>
      <c r="D271" s="233" t="s">
        <v>192</v>
      </c>
      <c r="E271" s="234" t="s">
        <v>1255</v>
      </c>
      <c r="F271" s="235" t="s">
        <v>1256</v>
      </c>
      <c r="G271" s="236" t="s">
        <v>290</v>
      </c>
      <c r="H271" s="237">
        <v>14</v>
      </c>
      <c r="I271" s="238"/>
      <c r="J271" s="239">
        <f t="shared" si="50"/>
        <v>0</v>
      </c>
      <c r="K271" s="235" t="s">
        <v>21</v>
      </c>
      <c r="L271" s="240"/>
      <c r="M271" s="241" t="s">
        <v>21</v>
      </c>
      <c r="N271" s="242" t="s">
        <v>43</v>
      </c>
      <c r="O271" s="41"/>
      <c r="P271" s="203">
        <f t="shared" si="51"/>
        <v>0</v>
      </c>
      <c r="Q271" s="203">
        <v>1.35E-2</v>
      </c>
      <c r="R271" s="203">
        <f t="shared" si="52"/>
        <v>0.189</v>
      </c>
      <c r="S271" s="203">
        <v>0</v>
      </c>
      <c r="T271" s="204">
        <f t="shared" si="53"/>
        <v>0</v>
      </c>
      <c r="AR271" s="23" t="s">
        <v>263</v>
      </c>
      <c r="AT271" s="23" t="s">
        <v>192</v>
      </c>
      <c r="AU271" s="23" t="s">
        <v>82</v>
      </c>
      <c r="AY271" s="23" t="s">
        <v>160</v>
      </c>
      <c r="BE271" s="205">
        <f t="shared" si="54"/>
        <v>0</v>
      </c>
      <c r="BF271" s="205">
        <f t="shared" si="55"/>
        <v>0</v>
      </c>
      <c r="BG271" s="205">
        <f t="shared" si="56"/>
        <v>0</v>
      </c>
      <c r="BH271" s="205">
        <f t="shared" si="57"/>
        <v>0</v>
      </c>
      <c r="BI271" s="205">
        <f t="shared" si="58"/>
        <v>0</v>
      </c>
      <c r="BJ271" s="23" t="s">
        <v>80</v>
      </c>
      <c r="BK271" s="205">
        <f t="shared" si="59"/>
        <v>0</v>
      </c>
      <c r="BL271" s="23" t="s">
        <v>196</v>
      </c>
      <c r="BM271" s="23" t="s">
        <v>678</v>
      </c>
    </row>
    <row r="272" spans="2:65" s="1" customFormat="1" ht="16.5" customHeight="1">
      <c r="B272" s="40"/>
      <c r="C272" s="194" t="s">
        <v>820</v>
      </c>
      <c r="D272" s="194" t="s">
        <v>164</v>
      </c>
      <c r="E272" s="195" t="s">
        <v>1257</v>
      </c>
      <c r="F272" s="196" t="s">
        <v>1258</v>
      </c>
      <c r="G272" s="197" t="s">
        <v>1226</v>
      </c>
      <c r="H272" s="198">
        <v>1</v>
      </c>
      <c r="I272" s="199"/>
      <c r="J272" s="200">
        <f t="shared" si="50"/>
        <v>0</v>
      </c>
      <c r="K272" s="196" t="s">
        <v>168</v>
      </c>
      <c r="L272" s="60"/>
      <c r="M272" s="201" t="s">
        <v>21</v>
      </c>
      <c r="N272" s="202" t="s">
        <v>43</v>
      </c>
      <c r="O272" s="41"/>
      <c r="P272" s="203">
        <f t="shared" si="51"/>
        <v>0</v>
      </c>
      <c r="Q272" s="203">
        <v>1.3509540299999999E-2</v>
      </c>
      <c r="R272" s="203">
        <f t="shared" si="52"/>
        <v>1.3509540299999999E-2</v>
      </c>
      <c r="S272" s="203">
        <v>0</v>
      </c>
      <c r="T272" s="204">
        <f t="shared" si="53"/>
        <v>0</v>
      </c>
      <c r="AR272" s="23" t="s">
        <v>196</v>
      </c>
      <c r="AT272" s="23" t="s">
        <v>164</v>
      </c>
      <c r="AU272" s="23" t="s">
        <v>82</v>
      </c>
      <c r="AY272" s="23" t="s">
        <v>160</v>
      </c>
      <c r="BE272" s="205">
        <f t="shared" si="54"/>
        <v>0</v>
      </c>
      <c r="BF272" s="205">
        <f t="shared" si="55"/>
        <v>0</v>
      </c>
      <c r="BG272" s="205">
        <f t="shared" si="56"/>
        <v>0</v>
      </c>
      <c r="BH272" s="205">
        <f t="shared" si="57"/>
        <v>0</v>
      </c>
      <c r="BI272" s="205">
        <f t="shared" si="58"/>
        <v>0</v>
      </c>
      <c r="BJ272" s="23" t="s">
        <v>80</v>
      </c>
      <c r="BK272" s="205">
        <f t="shared" si="59"/>
        <v>0</v>
      </c>
      <c r="BL272" s="23" t="s">
        <v>196</v>
      </c>
      <c r="BM272" s="23" t="s">
        <v>683</v>
      </c>
    </row>
    <row r="273" spans="2:65" s="1" customFormat="1" ht="16.5" customHeight="1">
      <c r="B273" s="40"/>
      <c r="C273" s="233" t="s">
        <v>1259</v>
      </c>
      <c r="D273" s="233" t="s">
        <v>192</v>
      </c>
      <c r="E273" s="234" t="s">
        <v>1260</v>
      </c>
      <c r="F273" s="235" t="s">
        <v>1261</v>
      </c>
      <c r="G273" s="236" t="s">
        <v>290</v>
      </c>
      <c r="H273" s="237">
        <v>1</v>
      </c>
      <c r="I273" s="238"/>
      <c r="J273" s="239">
        <f t="shared" si="50"/>
        <v>0</v>
      </c>
      <c r="K273" s="235" t="s">
        <v>21</v>
      </c>
      <c r="L273" s="240"/>
      <c r="M273" s="241" t="s">
        <v>21</v>
      </c>
      <c r="N273" s="242" t="s">
        <v>43</v>
      </c>
      <c r="O273" s="41"/>
      <c r="P273" s="203">
        <f t="shared" si="51"/>
        <v>0</v>
      </c>
      <c r="Q273" s="203">
        <v>0.05</v>
      </c>
      <c r="R273" s="203">
        <f t="shared" si="52"/>
        <v>0.05</v>
      </c>
      <c r="S273" s="203">
        <v>0</v>
      </c>
      <c r="T273" s="204">
        <f t="shared" si="53"/>
        <v>0</v>
      </c>
      <c r="AR273" s="23" t="s">
        <v>263</v>
      </c>
      <c r="AT273" s="23" t="s">
        <v>192</v>
      </c>
      <c r="AU273" s="23" t="s">
        <v>82</v>
      </c>
      <c r="AY273" s="23" t="s">
        <v>160</v>
      </c>
      <c r="BE273" s="205">
        <f t="shared" si="54"/>
        <v>0</v>
      </c>
      <c r="BF273" s="205">
        <f t="shared" si="55"/>
        <v>0</v>
      </c>
      <c r="BG273" s="205">
        <f t="shared" si="56"/>
        <v>0</v>
      </c>
      <c r="BH273" s="205">
        <f t="shared" si="57"/>
        <v>0</v>
      </c>
      <c r="BI273" s="205">
        <f t="shared" si="58"/>
        <v>0</v>
      </c>
      <c r="BJ273" s="23" t="s">
        <v>80</v>
      </c>
      <c r="BK273" s="205">
        <f t="shared" si="59"/>
        <v>0</v>
      </c>
      <c r="BL273" s="23" t="s">
        <v>196</v>
      </c>
      <c r="BM273" s="23" t="s">
        <v>687</v>
      </c>
    </row>
    <row r="274" spans="2:65" s="1" customFormat="1" ht="16.5" customHeight="1">
      <c r="B274" s="40"/>
      <c r="C274" s="194" t="s">
        <v>1158</v>
      </c>
      <c r="D274" s="194" t="s">
        <v>164</v>
      </c>
      <c r="E274" s="195" t="s">
        <v>1262</v>
      </c>
      <c r="F274" s="196" t="s">
        <v>1263</v>
      </c>
      <c r="G274" s="197" t="s">
        <v>1226</v>
      </c>
      <c r="H274" s="198">
        <v>1</v>
      </c>
      <c r="I274" s="199"/>
      <c r="J274" s="200">
        <f t="shared" si="50"/>
        <v>0</v>
      </c>
      <c r="K274" s="196" t="s">
        <v>168</v>
      </c>
      <c r="L274" s="60"/>
      <c r="M274" s="201" t="s">
        <v>21</v>
      </c>
      <c r="N274" s="202" t="s">
        <v>43</v>
      </c>
      <c r="O274" s="41"/>
      <c r="P274" s="203">
        <f t="shared" si="51"/>
        <v>0</v>
      </c>
      <c r="Q274" s="203">
        <v>1.9286019200000001E-2</v>
      </c>
      <c r="R274" s="203">
        <f t="shared" si="52"/>
        <v>1.9286019200000001E-2</v>
      </c>
      <c r="S274" s="203">
        <v>0</v>
      </c>
      <c r="T274" s="204">
        <f t="shared" si="53"/>
        <v>0</v>
      </c>
      <c r="AR274" s="23" t="s">
        <v>196</v>
      </c>
      <c r="AT274" s="23" t="s">
        <v>164</v>
      </c>
      <c r="AU274" s="23" t="s">
        <v>82</v>
      </c>
      <c r="AY274" s="23" t="s">
        <v>160</v>
      </c>
      <c r="BE274" s="205">
        <f t="shared" si="54"/>
        <v>0</v>
      </c>
      <c r="BF274" s="205">
        <f t="shared" si="55"/>
        <v>0</v>
      </c>
      <c r="BG274" s="205">
        <f t="shared" si="56"/>
        <v>0</v>
      </c>
      <c r="BH274" s="205">
        <f t="shared" si="57"/>
        <v>0</v>
      </c>
      <c r="BI274" s="205">
        <f t="shared" si="58"/>
        <v>0</v>
      </c>
      <c r="BJ274" s="23" t="s">
        <v>80</v>
      </c>
      <c r="BK274" s="205">
        <f t="shared" si="59"/>
        <v>0</v>
      </c>
      <c r="BL274" s="23" t="s">
        <v>196</v>
      </c>
      <c r="BM274" s="23" t="s">
        <v>691</v>
      </c>
    </row>
    <row r="275" spans="2:65" s="1" customFormat="1" ht="16.5" customHeight="1">
      <c r="B275" s="40"/>
      <c r="C275" s="233" t="s">
        <v>1264</v>
      </c>
      <c r="D275" s="233" t="s">
        <v>192</v>
      </c>
      <c r="E275" s="234" t="s">
        <v>1265</v>
      </c>
      <c r="F275" s="235" t="s">
        <v>1266</v>
      </c>
      <c r="G275" s="236" t="s">
        <v>290</v>
      </c>
      <c r="H275" s="237">
        <v>1</v>
      </c>
      <c r="I275" s="238"/>
      <c r="J275" s="239">
        <f t="shared" si="50"/>
        <v>0</v>
      </c>
      <c r="K275" s="235" t="s">
        <v>21</v>
      </c>
      <c r="L275" s="240"/>
      <c r="M275" s="241" t="s">
        <v>21</v>
      </c>
      <c r="N275" s="242" t="s">
        <v>43</v>
      </c>
      <c r="O275" s="41"/>
      <c r="P275" s="203">
        <f t="shared" si="51"/>
        <v>0</v>
      </c>
      <c r="Q275" s="203">
        <v>0.06</v>
      </c>
      <c r="R275" s="203">
        <f t="shared" si="52"/>
        <v>0.06</v>
      </c>
      <c r="S275" s="203">
        <v>0</v>
      </c>
      <c r="T275" s="204">
        <f t="shared" si="53"/>
        <v>0</v>
      </c>
      <c r="AR275" s="23" t="s">
        <v>263</v>
      </c>
      <c r="AT275" s="23" t="s">
        <v>192</v>
      </c>
      <c r="AU275" s="23" t="s">
        <v>82</v>
      </c>
      <c r="AY275" s="23" t="s">
        <v>160</v>
      </c>
      <c r="BE275" s="205">
        <f t="shared" si="54"/>
        <v>0</v>
      </c>
      <c r="BF275" s="205">
        <f t="shared" si="55"/>
        <v>0</v>
      </c>
      <c r="BG275" s="205">
        <f t="shared" si="56"/>
        <v>0</v>
      </c>
      <c r="BH275" s="205">
        <f t="shared" si="57"/>
        <v>0</v>
      </c>
      <c r="BI275" s="205">
        <f t="shared" si="58"/>
        <v>0</v>
      </c>
      <c r="BJ275" s="23" t="s">
        <v>80</v>
      </c>
      <c r="BK275" s="205">
        <f t="shared" si="59"/>
        <v>0</v>
      </c>
      <c r="BL275" s="23" t="s">
        <v>196</v>
      </c>
      <c r="BM275" s="23" t="s">
        <v>1267</v>
      </c>
    </row>
    <row r="276" spans="2:65" s="1" customFormat="1" ht="16.5" customHeight="1">
      <c r="B276" s="40"/>
      <c r="C276" s="194" t="s">
        <v>829</v>
      </c>
      <c r="D276" s="194" t="s">
        <v>164</v>
      </c>
      <c r="E276" s="195" t="s">
        <v>1268</v>
      </c>
      <c r="F276" s="196" t="s">
        <v>1269</v>
      </c>
      <c r="G276" s="197" t="s">
        <v>1226</v>
      </c>
      <c r="H276" s="198">
        <v>1</v>
      </c>
      <c r="I276" s="199"/>
      <c r="J276" s="200">
        <f t="shared" si="50"/>
        <v>0</v>
      </c>
      <c r="K276" s="196" t="s">
        <v>168</v>
      </c>
      <c r="L276" s="60"/>
      <c r="M276" s="201" t="s">
        <v>21</v>
      </c>
      <c r="N276" s="202" t="s">
        <v>43</v>
      </c>
      <c r="O276" s="41"/>
      <c r="P276" s="203">
        <f t="shared" si="51"/>
        <v>0</v>
      </c>
      <c r="Q276" s="203">
        <v>3.0105987399999999E-2</v>
      </c>
      <c r="R276" s="203">
        <f t="shared" si="52"/>
        <v>3.0105987399999999E-2</v>
      </c>
      <c r="S276" s="203">
        <v>0</v>
      </c>
      <c r="T276" s="204">
        <f t="shared" si="53"/>
        <v>0</v>
      </c>
      <c r="AR276" s="23" t="s">
        <v>196</v>
      </c>
      <c r="AT276" s="23" t="s">
        <v>164</v>
      </c>
      <c r="AU276" s="23" t="s">
        <v>82</v>
      </c>
      <c r="AY276" s="23" t="s">
        <v>160</v>
      </c>
      <c r="BE276" s="205">
        <f t="shared" si="54"/>
        <v>0</v>
      </c>
      <c r="BF276" s="205">
        <f t="shared" si="55"/>
        <v>0</v>
      </c>
      <c r="BG276" s="205">
        <f t="shared" si="56"/>
        <v>0</v>
      </c>
      <c r="BH276" s="205">
        <f t="shared" si="57"/>
        <v>0</v>
      </c>
      <c r="BI276" s="205">
        <f t="shared" si="58"/>
        <v>0</v>
      </c>
      <c r="BJ276" s="23" t="s">
        <v>80</v>
      </c>
      <c r="BK276" s="205">
        <f t="shared" si="59"/>
        <v>0</v>
      </c>
      <c r="BL276" s="23" t="s">
        <v>196</v>
      </c>
      <c r="BM276" s="23" t="s">
        <v>1270</v>
      </c>
    </row>
    <row r="277" spans="2:65" s="1" customFormat="1" ht="16.5" customHeight="1">
      <c r="B277" s="40"/>
      <c r="C277" s="233" t="s">
        <v>1271</v>
      </c>
      <c r="D277" s="233" t="s">
        <v>192</v>
      </c>
      <c r="E277" s="234" t="s">
        <v>1272</v>
      </c>
      <c r="F277" s="235" t="s">
        <v>1273</v>
      </c>
      <c r="G277" s="236" t="s">
        <v>290</v>
      </c>
      <c r="H277" s="237">
        <v>1</v>
      </c>
      <c r="I277" s="238"/>
      <c r="J277" s="239">
        <f t="shared" si="50"/>
        <v>0</v>
      </c>
      <c r="K277" s="235" t="s">
        <v>21</v>
      </c>
      <c r="L277" s="240"/>
      <c r="M277" s="241" t="s">
        <v>21</v>
      </c>
      <c r="N277" s="242" t="s">
        <v>43</v>
      </c>
      <c r="O277" s="41"/>
      <c r="P277" s="203">
        <f t="shared" si="51"/>
        <v>0</v>
      </c>
      <c r="Q277" s="203">
        <v>0.1</v>
      </c>
      <c r="R277" s="203">
        <f t="shared" si="52"/>
        <v>0.1</v>
      </c>
      <c r="S277" s="203">
        <v>0</v>
      </c>
      <c r="T277" s="204">
        <f t="shared" si="53"/>
        <v>0</v>
      </c>
      <c r="AR277" s="23" t="s">
        <v>263</v>
      </c>
      <c r="AT277" s="23" t="s">
        <v>192</v>
      </c>
      <c r="AU277" s="23" t="s">
        <v>82</v>
      </c>
      <c r="AY277" s="23" t="s">
        <v>160</v>
      </c>
      <c r="BE277" s="205">
        <f t="shared" si="54"/>
        <v>0</v>
      </c>
      <c r="BF277" s="205">
        <f t="shared" si="55"/>
        <v>0</v>
      </c>
      <c r="BG277" s="205">
        <f t="shared" si="56"/>
        <v>0</v>
      </c>
      <c r="BH277" s="205">
        <f t="shared" si="57"/>
        <v>0</v>
      </c>
      <c r="BI277" s="205">
        <f t="shared" si="58"/>
        <v>0</v>
      </c>
      <c r="BJ277" s="23" t="s">
        <v>80</v>
      </c>
      <c r="BK277" s="205">
        <f t="shared" si="59"/>
        <v>0</v>
      </c>
      <c r="BL277" s="23" t="s">
        <v>196</v>
      </c>
      <c r="BM277" s="23" t="s">
        <v>1274</v>
      </c>
    </row>
    <row r="278" spans="2:65" s="1" customFormat="1" ht="16.5" customHeight="1">
      <c r="B278" s="40"/>
      <c r="C278" s="194" t="s">
        <v>498</v>
      </c>
      <c r="D278" s="194" t="s">
        <v>164</v>
      </c>
      <c r="E278" s="195" t="s">
        <v>1275</v>
      </c>
      <c r="F278" s="196" t="s">
        <v>1276</v>
      </c>
      <c r="G278" s="197" t="s">
        <v>1226</v>
      </c>
      <c r="H278" s="198">
        <v>13</v>
      </c>
      <c r="I278" s="199"/>
      <c r="J278" s="200">
        <f t="shared" si="50"/>
        <v>0</v>
      </c>
      <c r="K278" s="196" t="s">
        <v>168</v>
      </c>
      <c r="L278" s="60"/>
      <c r="M278" s="201" t="s">
        <v>21</v>
      </c>
      <c r="N278" s="202" t="s">
        <v>43</v>
      </c>
      <c r="O278" s="41"/>
      <c r="P278" s="203">
        <f t="shared" si="51"/>
        <v>0</v>
      </c>
      <c r="Q278" s="203">
        <v>4.6708961E-2</v>
      </c>
      <c r="R278" s="203">
        <f t="shared" si="52"/>
        <v>0.60721649300000002</v>
      </c>
      <c r="S278" s="203">
        <v>0</v>
      </c>
      <c r="T278" s="204">
        <f t="shared" si="53"/>
        <v>0</v>
      </c>
      <c r="AR278" s="23" t="s">
        <v>196</v>
      </c>
      <c r="AT278" s="23" t="s">
        <v>164</v>
      </c>
      <c r="AU278" s="23" t="s">
        <v>82</v>
      </c>
      <c r="AY278" s="23" t="s">
        <v>160</v>
      </c>
      <c r="BE278" s="205">
        <f t="shared" si="54"/>
        <v>0</v>
      </c>
      <c r="BF278" s="205">
        <f t="shared" si="55"/>
        <v>0</v>
      </c>
      <c r="BG278" s="205">
        <f t="shared" si="56"/>
        <v>0</v>
      </c>
      <c r="BH278" s="205">
        <f t="shared" si="57"/>
        <v>0</v>
      </c>
      <c r="BI278" s="205">
        <f t="shared" si="58"/>
        <v>0</v>
      </c>
      <c r="BJ278" s="23" t="s">
        <v>80</v>
      </c>
      <c r="BK278" s="205">
        <f t="shared" si="59"/>
        <v>0</v>
      </c>
      <c r="BL278" s="23" t="s">
        <v>196</v>
      </c>
      <c r="BM278" s="23" t="s">
        <v>1277</v>
      </c>
    </row>
    <row r="279" spans="2:65" s="11" customFormat="1">
      <c r="B279" s="209"/>
      <c r="C279" s="210"/>
      <c r="D279" s="206" t="s">
        <v>173</v>
      </c>
      <c r="E279" s="211" t="s">
        <v>21</v>
      </c>
      <c r="F279" s="212" t="s">
        <v>1278</v>
      </c>
      <c r="G279" s="210"/>
      <c r="H279" s="213">
        <v>13</v>
      </c>
      <c r="I279" s="214"/>
      <c r="J279" s="210"/>
      <c r="K279" s="210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173</v>
      </c>
      <c r="AU279" s="219" t="s">
        <v>82</v>
      </c>
      <c r="AV279" s="11" t="s">
        <v>82</v>
      </c>
      <c r="AW279" s="11" t="s">
        <v>35</v>
      </c>
      <c r="AX279" s="11" t="s">
        <v>72</v>
      </c>
      <c r="AY279" s="219" t="s">
        <v>160</v>
      </c>
    </row>
    <row r="280" spans="2:65" s="12" customFormat="1">
      <c r="B280" s="220"/>
      <c r="C280" s="221"/>
      <c r="D280" s="222" t="s">
        <v>173</v>
      </c>
      <c r="E280" s="223" t="s">
        <v>21</v>
      </c>
      <c r="F280" s="224" t="s">
        <v>175</v>
      </c>
      <c r="G280" s="221"/>
      <c r="H280" s="225">
        <v>13</v>
      </c>
      <c r="I280" s="226"/>
      <c r="J280" s="221"/>
      <c r="K280" s="221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173</v>
      </c>
      <c r="AU280" s="231" t="s">
        <v>82</v>
      </c>
      <c r="AV280" s="12" t="s">
        <v>169</v>
      </c>
      <c r="AW280" s="12" t="s">
        <v>35</v>
      </c>
      <c r="AX280" s="12" t="s">
        <v>80</v>
      </c>
      <c r="AY280" s="231" t="s">
        <v>160</v>
      </c>
    </row>
    <row r="281" spans="2:65" s="1" customFormat="1" ht="16.5" customHeight="1">
      <c r="B281" s="40"/>
      <c r="C281" s="233" t="s">
        <v>1279</v>
      </c>
      <c r="D281" s="233" t="s">
        <v>192</v>
      </c>
      <c r="E281" s="234" t="s">
        <v>1280</v>
      </c>
      <c r="F281" s="235" t="s">
        <v>1281</v>
      </c>
      <c r="G281" s="236" t="s">
        <v>290</v>
      </c>
      <c r="H281" s="237">
        <v>9</v>
      </c>
      <c r="I281" s="238"/>
      <c r="J281" s="239">
        <f>ROUND(I281*H281,2)</f>
        <v>0</v>
      </c>
      <c r="K281" s="235" t="s">
        <v>21</v>
      </c>
      <c r="L281" s="240"/>
      <c r="M281" s="241" t="s">
        <v>21</v>
      </c>
      <c r="N281" s="242" t="s">
        <v>43</v>
      </c>
      <c r="O281" s="41"/>
      <c r="P281" s="203">
        <f>O281*H281</f>
        <v>0</v>
      </c>
      <c r="Q281" s="203">
        <v>0.185</v>
      </c>
      <c r="R281" s="203">
        <f>Q281*H281</f>
        <v>1.665</v>
      </c>
      <c r="S281" s="203">
        <v>0</v>
      </c>
      <c r="T281" s="204">
        <f>S281*H281</f>
        <v>0</v>
      </c>
      <c r="AR281" s="23" t="s">
        <v>263</v>
      </c>
      <c r="AT281" s="23" t="s">
        <v>192</v>
      </c>
      <c r="AU281" s="23" t="s">
        <v>82</v>
      </c>
      <c r="AY281" s="23" t="s">
        <v>160</v>
      </c>
      <c r="BE281" s="205">
        <f>IF(N281="základní",J281,0)</f>
        <v>0</v>
      </c>
      <c r="BF281" s="205">
        <f>IF(N281="snížená",J281,0)</f>
        <v>0</v>
      </c>
      <c r="BG281" s="205">
        <f>IF(N281="zákl. přenesená",J281,0)</f>
        <v>0</v>
      </c>
      <c r="BH281" s="205">
        <f>IF(N281="sníž. přenesená",J281,0)</f>
        <v>0</v>
      </c>
      <c r="BI281" s="205">
        <f>IF(N281="nulová",J281,0)</f>
        <v>0</v>
      </c>
      <c r="BJ281" s="23" t="s">
        <v>80</v>
      </c>
      <c r="BK281" s="205">
        <f>ROUND(I281*H281,2)</f>
        <v>0</v>
      </c>
      <c r="BL281" s="23" t="s">
        <v>196</v>
      </c>
      <c r="BM281" s="23" t="s">
        <v>1282</v>
      </c>
    </row>
    <row r="282" spans="2:65" s="1" customFormat="1" ht="16.5" customHeight="1">
      <c r="B282" s="40"/>
      <c r="C282" s="233" t="s">
        <v>832</v>
      </c>
      <c r="D282" s="233" t="s">
        <v>192</v>
      </c>
      <c r="E282" s="234" t="s">
        <v>1283</v>
      </c>
      <c r="F282" s="235" t="s">
        <v>1284</v>
      </c>
      <c r="G282" s="236" t="s">
        <v>290</v>
      </c>
      <c r="H282" s="237">
        <v>2</v>
      </c>
      <c r="I282" s="238"/>
      <c r="J282" s="239">
        <f>ROUND(I282*H282,2)</f>
        <v>0</v>
      </c>
      <c r="K282" s="235" t="s">
        <v>21</v>
      </c>
      <c r="L282" s="240"/>
      <c r="M282" s="241" t="s">
        <v>21</v>
      </c>
      <c r="N282" s="242" t="s">
        <v>43</v>
      </c>
      <c r="O282" s="41"/>
      <c r="P282" s="203">
        <f>O282*H282</f>
        <v>0</v>
      </c>
      <c r="Q282" s="203">
        <v>0.05</v>
      </c>
      <c r="R282" s="203">
        <f>Q282*H282</f>
        <v>0.1</v>
      </c>
      <c r="S282" s="203">
        <v>0</v>
      </c>
      <c r="T282" s="204">
        <f>S282*H282</f>
        <v>0</v>
      </c>
      <c r="AR282" s="23" t="s">
        <v>263</v>
      </c>
      <c r="AT282" s="23" t="s">
        <v>192</v>
      </c>
      <c r="AU282" s="23" t="s">
        <v>82</v>
      </c>
      <c r="AY282" s="23" t="s">
        <v>160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23" t="s">
        <v>80</v>
      </c>
      <c r="BK282" s="205">
        <f>ROUND(I282*H282,2)</f>
        <v>0</v>
      </c>
      <c r="BL282" s="23" t="s">
        <v>196</v>
      </c>
      <c r="BM282" s="23" t="s">
        <v>1285</v>
      </c>
    </row>
    <row r="283" spans="2:65" s="1" customFormat="1" ht="24">
      <c r="B283" s="40"/>
      <c r="C283" s="62"/>
      <c r="D283" s="222" t="s">
        <v>171</v>
      </c>
      <c r="E283" s="62"/>
      <c r="F283" s="232" t="s">
        <v>1286</v>
      </c>
      <c r="G283" s="62"/>
      <c r="H283" s="62"/>
      <c r="I283" s="162"/>
      <c r="J283" s="62"/>
      <c r="K283" s="62"/>
      <c r="L283" s="60"/>
      <c r="M283" s="208"/>
      <c r="N283" s="41"/>
      <c r="O283" s="41"/>
      <c r="P283" s="41"/>
      <c r="Q283" s="41"/>
      <c r="R283" s="41"/>
      <c r="S283" s="41"/>
      <c r="T283" s="77"/>
      <c r="AT283" s="23" t="s">
        <v>171</v>
      </c>
      <c r="AU283" s="23" t="s">
        <v>82</v>
      </c>
    </row>
    <row r="284" spans="2:65" s="1" customFormat="1" ht="16.5" customHeight="1">
      <c r="B284" s="40"/>
      <c r="C284" s="233" t="s">
        <v>1287</v>
      </c>
      <c r="D284" s="233" t="s">
        <v>192</v>
      </c>
      <c r="E284" s="234" t="s">
        <v>1288</v>
      </c>
      <c r="F284" s="235" t="s">
        <v>1289</v>
      </c>
      <c r="G284" s="236" t="s">
        <v>290</v>
      </c>
      <c r="H284" s="237">
        <v>2</v>
      </c>
      <c r="I284" s="238"/>
      <c r="J284" s="239">
        <f>ROUND(I284*H284,2)</f>
        <v>0</v>
      </c>
      <c r="K284" s="235" t="s">
        <v>21</v>
      </c>
      <c r="L284" s="240"/>
      <c r="M284" s="241" t="s">
        <v>21</v>
      </c>
      <c r="N284" s="242" t="s">
        <v>43</v>
      </c>
      <c r="O284" s="41"/>
      <c r="P284" s="203">
        <f>O284*H284</f>
        <v>0</v>
      </c>
      <c r="Q284" s="203">
        <v>1.4999999999999999E-2</v>
      </c>
      <c r="R284" s="203">
        <f>Q284*H284</f>
        <v>0.03</v>
      </c>
      <c r="S284" s="203">
        <v>0</v>
      </c>
      <c r="T284" s="204">
        <f>S284*H284</f>
        <v>0</v>
      </c>
      <c r="AR284" s="23" t="s">
        <v>263</v>
      </c>
      <c r="AT284" s="23" t="s">
        <v>192</v>
      </c>
      <c r="AU284" s="23" t="s">
        <v>82</v>
      </c>
      <c r="AY284" s="23" t="s">
        <v>160</v>
      </c>
      <c r="BE284" s="205">
        <f>IF(N284="základní",J284,0)</f>
        <v>0</v>
      </c>
      <c r="BF284" s="205">
        <f>IF(N284="snížená",J284,0)</f>
        <v>0</v>
      </c>
      <c r="BG284" s="205">
        <f>IF(N284="zákl. přenesená",J284,0)</f>
        <v>0</v>
      </c>
      <c r="BH284" s="205">
        <f>IF(N284="sníž. přenesená",J284,0)</f>
        <v>0</v>
      </c>
      <c r="BI284" s="205">
        <f>IF(N284="nulová",J284,0)</f>
        <v>0</v>
      </c>
      <c r="BJ284" s="23" t="s">
        <v>80</v>
      </c>
      <c r="BK284" s="205">
        <f>ROUND(I284*H284,2)</f>
        <v>0</v>
      </c>
      <c r="BL284" s="23" t="s">
        <v>196</v>
      </c>
      <c r="BM284" s="23" t="s">
        <v>1290</v>
      </c>
    </row>
    <row r="285" spans="2:65" s="1" customFormat="1" ht="24">
      <c r="B285" s="40"/>
      <c r="C285" s="62"/>
      <c r="D285" s="222" t="s">
        <v>171</v>
      </c>
      <c r="E285" s="62"/>
      <c r="F285" s="232" t="s">
        <v>1291</v>
      </c>
      <c r="G285" s="62"/>
      <c r="H285" s="62"/>
      <c r="I285" s="162"/>
      <c r="J285" s="62"/>
      <c r="K285" s="62"/>
      <c r="L285" s="60"/>
      <c r="M285" s="208"/>
      <c r="N285" s="41"/>
      <c r="O285" s="41"/>
      <c r="P285" s="41"/>
      <c r="Q285" s="41"/>
      <c r="R285" s="41"/>
      <c r="S285" s="41"/>
      <c r="T285" s="77"/>
      <c r="AT285" s="23" t="s">
        <v>171</v>
      </c>
      <c r="AU285" s="23" t="s">
        <v>82</v>
      </c>
    </row>
    <row r="286" spans="2:65" s="1" customFormat="1" ht="16.5" customHeight="1">
      <c r="B286" s="40"/>
      <c r="C286" s="194" t="s">
        <v>440</v>
      </c>
      <c r="D286" s="194" t="s">
        <v>164</v>
      </c>
      <c r="E286" s="195" t="s">
        <v>1292</v>
      </c>
      <c r="F286" s="196" t="s">
        <v>1293</v>
      </c>
      <c r="G286" s="197" t="s">
        <v>262</v>
      </c>
      <c r="H286" s="198">
        <v>3</v>
      </c>
      <c r="I286" s="199"/>
      <c r="J286" s="200">
        <f>ROUND(I286*H286,2)</f>
        <v>0</v>
      </c>
      <c r="K286" s="196" t="s">
        <v>168</v>
      </c>
      <c r="L286" s="60"/>
      <c r="M286" s="201" t="s">
        <v>21</v>
      </c>
      <c r="N286" s="202" t="s">
        <v>43</v>
      </c>
      <c r="O286" s="41"/>
      <c r="P286" s="203">
        <f>O286*H286</f>
        <v>0</v>
      </c>
      <c r="Q286" s="203">
        <v>2.6804999999999998E-4</v>
      </c>
      <c r="R286" s="203">
        <f>Q286*H286</f>
        <v>8.0415E-4</v>
      </c>
      <c r="S286" s="203">
        <v>0</v>
      </c>
      <c r="T286" s="204">
        <f>S286*H286</f>
        <v>0</v>
      </c>
      <c r="AR286" s="23" t="s">
        <v>196</v>
      </c>
      <c r="AT286" s="23" t="s">
        <v>164</v>
      </c>
      <c r="AU286" s="23" t="s">
        <v>82</v>
      </c>
      <c r="AY286" s="23" t="s">
        <v>160</v>
      </c>
      <c r="BE286" s="205">
        <f>IF(N286="základní",J286,0)</f>
        <v>0</v>
      </c>
      <c r="BF286" s="205">
        <f>IF(N286="snížená",J286,0)</f>
        <v>0</v>
      </c>
      <c r="BG286" s="205">
        <f>IF(N286="zákl. přenesená",J286,0)</f>
        <v>0</v>
      </c>
      <c r="BH286" s="205">
        <f>IF(N286="sníž. přenesená",J286,0)</f>
        <v>0</v>
      </c>
      <c r="BI286" s="205">
        <f>IF(N286="nulová",J286,0)</f>
        <v>0</v>
      </c>
      <c r="BJ286" s="23" t="s">
        <v>80</v>
      </c>
      <c r="BK286" s="205">
        <f>ROUND(I286*H286,2)</f>
        <v>0</v>
      </c>
      <c r="BL286" s="23" t="s">
        <v>196</v>
      </c>
      <c r="BM286" s="23" t="s">
        <v>1294</v>
      </c>
    </row>
    <row r="287" spans="2:65" s="1" customFormat="1" ht="16.5" customHeight="1">
      <c r="B287" s="40"/>
      <c r="C287" s="194" t="s">
        <v>1295</v>
      </c>
      <c r="D287" s="194" t="s">
        <v>164</v>
      </c>
      <c r="E287" s="195" t="s">
        <v>1296</v>
      </c>
      <c r="F287" s="196" t="s">
        <v>1297</v>
      </c>
      <c r="G287" s="197" t="s">
        <v>290</v>
      </c>
      <c r="H287" s="198">
        <v>3</v>
      </c>
      <c r="I287" s="199"/>
      <c r="J287" s="200">
        <f>ROUND(I287*H287,2)</f>
        <v>0</v>
      </c>
      <c r="K287" s="196" t="s">
        <v>21</v>
      </c>
      <c r="L287" s="60"/>
      <c r="M287" s="201" t="s">
        <v>21</v>
      </c>
      <c r="N287" s="202" t="s">
        <v>43</v>
      </c>
      <c r="O287" s="41"/>
      <c r="P287" s="203">
        <f>O287*H287</f>
        <v>0</v>
      </c>
      <c r="Q287" s="203">
        <v>8.9999999999999998E-4</v>
      </c>
      <c r="R287" s="203">
        <f>Q287*H287</f>
        <v>2.7000000000000001E-3</v>
      </c>
      <c r="S287" s="203">
        <v>0</v>
      </c>
      <c r="T287" s="204">
        <f>S287*H287</f>
        <v>0</v>
      </c>
      <c r="AR287" s="23" t="s">
        <v>196</v>
      </c>
      <c r="AT287" s="23" t="s">
        <v>164</v>
      </c>
      <c r="AU287" s="23" t="s">
        <v>82</v>
      </c>
      <c r="AY287" s="23" t="s">
        <v>160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23" t="s">
        <v>80</v>
      </c>
      <c r="BK287" s="205">
        <f>ROUND(I287*H287,2)</f>
        <v>0</v>
      </c>
      <c r="BL287" s="23" t="s">
        <v>196</v>
      </c>
      <c r="BM287" s="23" t="s">
        <v>1298</v>
      </c>
    </row>
    <row r="288" spans="2:65" s="1" customFormat="1" ht="16.5" customHeight="1">
      <c r="B288" s="40"/>
      <c r="C288" s="194" t="s">
        <v>444</v>
      </c>
      <c r="D288" s="194" t="s">
        <v>164</v>
      </c>
      <c r="E288" s="195" t="s">
        <v>1299</v>
      </c>
      <c r="F288" s="196" t="s">
        <v>1300</v>
      </c>
      <c r="G288" s="197" t="s">
        <v>262</v>
      </c>
      <c r="H288" s="198">
        <v>3</v>
      </c>
      <c r="I288" s="199"/>
      <c r="J288" s="200">
        <f>ROUND(I288*H288,2)</f>
        <v>0</v>
      </c>
      <c r="K288" s="196" t="s">
        <v>21</v>
      </c>
      <c r="L288" s="60"/>
      <c r="M288" s="201" t="s">
        <v>21</v>
      </c>
      <c r="N288" s="202" t="s">
        <v>43</v>
      </c>
      <c r="O288" s="41"/>
      <c r="P288" s="203">
        <f>O288*H288</f>
        <v>0</v>
      </c>
      <c r="Q288" s="203">
        <v>4.8799999999999998E-3</v>
      </c>
      <c r="R288" s="203">
        <f>Q288*H288</f>
        <v>1.464E-2</v>
      </c>
      <c r="S288" s="203">
        <v>0</v>
      </c>
      <c r="T288" s="204">
        <f>S288*H288</f>
        <v>0</v>
      </c>
      <c r="AR288" s="23" t="s">
        <v>196</v>
      </c>
      <c r="AT288" s="23" t="s">
        <v>164</v>
      </c>
      <c r="AU288" s="23" t="s">
        <v>82</v>
      </c>
      <c r="AY288" s="23" t="s">
        <v>160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23" t="s">
        <v>80</v>
      </c>
      <c r="BK288" s="205">
        <f>ROUND(I288*H288,2)</f>
        <v>0</v>
      </c>
      <c r="BL288" s="23" t="s">
        <v>196</v>
      </c>
      <c r="BM288" s="23" t="s">
        <v>1301</v>
      </c>
    </row>
    <row r="289" spans="2:65" s="11" customFormat="1">
      <c r="B289" s="209"/>
      <c r="C289" s="210"/>
      <c r="D289" s="206" t="s">
        <v>173</v>
      </c>
      <c r="E289" s="211" t="s">
        <v>21</v>
      </c>
      <c r="F289" s="212" t="s">
        <v>1302</v>
      </c>
      <c r="G289" s="210"/>
      <c r="H289" s="213">
        <v>3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173</v>
      </c>
      <c r="AU289" s="219" t="s">
        <v>82</v>
      </c>
      <c r="AV289" s="11" t="s">
        <v>82</v>
      </c>
      <c r="AW289" s="11" t="s">
        <v>35</v>
      </c>
      <c r="AX289" s="11" t="s">
        <v>72</v>
      </c>
      <c r="AY289" s="219" t="s">
        <v>160</v>
      </c>
    </row>
    <row r="290" spans="2:65" s="12" customFormat="1">
      <c r="B290" s="220"/>
      <c r="C290" s="221"/>
      <c r="D290" s="222" t="s">
        <v>173</v>
      </c>
      <c r="E290" s="223" t="s">
        <v>21</v>
      </c>
      <c r="F290" s="224" t="s">
        <v>175</v>
      </c>
      <c r="G290" s="221"/>
      <c r="H290" s="225">
        <v>3</v>
      </c>
      <c r="I290" s="226"/>
      <c r="J290" s="221"/>
      <c r="K290" s="221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173</v>
      </c>
      <c r="AU290" s="231" t="s">
        <v>82</v>
      </c>
      <c r="AV290" s="12" t="s">
        <v>169</v>
      </c>
      <c r="AW290" s="12" t="s">
        <v>35</v>
      </c>
      <c r="AX290" s="12" t="s">
        <v>80</v>
      </c>
      <c r="AY290" s="231" t="s">
        <v>160</v>
      </c>
    </row>
    <row r="291" spans="2:65" s="1" customFormat="1" ht="16.5" customHeight="1">
      <c r="B291" s="40"/>
      <c r="C291" s="233" t="s">
        <v>1303</v>
      </c>
      <c r="D291" s="233" t="s">
        <v>192</v>
      </c>
      <c r="E291" s="234" t="s">
        <v>1304</v>
      </c>
      <c r="F291" s="235" t="s">
        <v>1305</v>
      </c>
      <c r="G291" s="236" t="s">
        <v>290</v>
      </c>
      <c r="H291" s="237">
        <v>2</v>
      </c>
      <c r="I291" s="238"/>
      <c r="J291" s="239">
        <f t="shared" ref="J291:J296" si="60">ROUND(I291*H291,2)</f>
        <v>0</v>
      </c>
      <c r="K291" s="235" t="s">
        <v>21</v>
      </c>
      <c r="L291" s="240"/>
      <c r="M291" s="241" t="s">
        <v>21</v>
      </c>
      <c r="N291" s="242" t="s">
        <v>43</v>
      </c>
      <c r="O291" s="41"/>
      <c r="P291" s="203">
        <f t="shared" ref="P291:P296" si="61">O291*H291</f>
        <v>0</v>
      </c>
      <c r="Q291" s="203">
        <v>0</v>
      </c>
      <c r="R291" s="203">
        <f t="shared" ref="R291:R296" si="62">Q291*H291</f>
        <v>0</v>
      </c>
      <c r="S291" s="203">
        <v>0</v>
      </c>
      <c r="T291" s="204">
        <f t="shared" ref="T291:T296" si="63">S291*H291</f>
        <v>0</v>
      </c>
      <c r="AR291" s="23" t="s">
        <v>263</v>
      </c>
      <c r="AT291" s="23" t="s">
        <v>192</v>
      </c>
      <c r="AU291" s="23" t="s">
        <v>82</v>
      </c>
      <c r="AY291" s="23" t="s">
        <v>160</v>
      </c>
      <c r="BE291" s="205">
        <f t="shared" ref="BE291:BE296" si="64">IF(N291="základní",J291,0)</f>
        <v>0</v>
      </c>
      <c r="BF291" s="205">
        <f t="shared" ref="BF291:BF296" si="65">IF(N291="snížená",J291,0)</f>
        <v>0</v>
      </c>
      <c r="BG291" s="205">
        <f t="shared" ref="BG291:BG296" si="66">IF(N291="zákl. přenesená",J291,0)</f>
        <v>0</v>
      </c>
      <c r="BH291" s="205">
        <f t="shared" ref="BH291:BH296" si="67">IF(N291="sníž. přenesená",J291,0)</f>
        <v>0</v>
      </c>
      <c r="BI291" s="205">
        <f t="shared" ref="BI291:BI296" si="68">IF(N291="nulová",J291,0)</f>
        <v>0</v>
      </c>
      <c r="BJ291" s="23" t="s">
        <v>80</v>
      </c>
      <c r="BK291" s="205">
        <f t="shared" ref="BK291:BK296" si="69">ROUND(I291*H291,2)</f>
        <v>0</v>
      </c>
      <c r="BL291" s="23" t="s">
        <v>196</v>
      </c>
      <c r="BM291" s="23" t="s">
        <v>1306</v>
      </c>
    </row>
    <row r="292" spans="2:65" s="1" customFormat="1" ht="16.5" customHeight="1">
      <c r="B292" s="40"/>
      <c r="C292" s="233" t="s">
        <v>835</v>
      </c>
      <c r="D292" s="233" t="s">
        <v>192</v>
      </c>
      <c r="E292" s="234" t="s">
        <v>1307</v>
      </c>
      <c r="F292" s="235" t="s">
        <v>1308</v>
      </c>
      <c r="G292" s="236" t="s">
        <v>290</v>
      </c>
      <c r="H292" s="237">
        <v>1</v>
      </c>
      <c r="I292" s="238"/>
      <c r="J292" s="239">
        <f t="shared" si="60"/>
        <v>0</v>
      </c>
      <c r="K292" s="235" t="s">
        <v>21</v>
      </c>
      <c r="L292" s="240"/>
      <c r="M292" s="241" t="s">
        <v>21</v>
      </c>
      <c r="N292" s="242" t="s">
        <v>43</v>
      </c>
      <c r="O292" s="41"/>
      <c r="P292" s="203">
        <f t="shared" si="61"/>
        <v>0</v>
      </c>
      <c r="Q292" s="203">
        <v>0</v>
      </c>
      <c r="R292" s="203">
        <f t="shared" si="62"/>
        <v>0</v>
      </c>
      <c r="S292" s="203">
        <v>0</v>
      </c>
      <c r="T292" s="204">
        <f t="shared" si="63"/>
        <v>0</v>
      </c>
      <c r="AR292" s="23" t="s">
        <v>263</v>
      </c>
      <c r="AT292" s="23" t="s">
        <v>192</v>
      </c>
      <c r="AU292" s="23" t="s">
        <v>82</v>
      </c>
      <c r="AY292" s="23" t="s">
        <v>160</v>
      </c>
      <c r="BE292" s="205">
        <f t="shared" si="64"/>
        <v>0</v>
      </c>
      <c r="BF292" s="205">
        <f t="shared" si="65"/>
        <v>0</v>
      </c>
      <c r="BG292" s="205">
        <f t="shared" si="66"/>
        <v>0</v>
      </c>
      <c r="BH292" s="205">
        <f t="shared" si="67"/>
        <v>0</v>
      </c>
      <c r="BI292" s="205">
        <f t="shared" si="68"/>
        <v>0</v>
      </c>
      <c r="BJ292" s="23" t="s">
        <v>80</v>
      </c>
      <c r="BK292" s="205">
        <f t="shared" si="69"/>
        <v>0</v>
      </c>
      <c r="BL292" s="23" t="s">
        <v>196</v>
      </c>
      <c r="BM292" s="23" t="s">
        <v>1309</v>
      </c>
    </row>
    <row r="293" spans="2:65" s="1" customFormat="1" ht="16.5" customHeight="1">
      <c r="B293" s="40"/>
      <c r="C293" s="233" t="s">
        <v>1310</v>
      </c>
      <c r="D293" s="233" t="s">
        <v>192</v>
      </c>
      <c r="E293" s="234" t="s">
        <v>1311</v>
      </c>
      <c r="F293" s="235" t="s">
        <v>1312</v>
      </c>
      <c r="G293" s="236" t="s">
        <v>290</v>
      </c>
      <c r="H293" s="237">
        <v>5</v>
      </c>
      <c r="I293" s="238"/>
      <c r="J293" s="239">
        <f t="shared" si="60"/>
        <v>0</v>
      </c>
      <c r="K293" s="235" t="s">
        <v>21</v>
      </c>
      <c r="L293" s="240"/>
      <c r="M293" s="241" t="s">
        <v>21</v>
      </c>
      <c r="N293" s="242" t="s">
        <v>43</v>
      </c>
      <c r="O293" s="41"/>
      <c r="P293" s="203">
        <f t="shared" si="61"/>
        <v>0</v>
      </c>
      <c r="Q293" s="203">
        <v>3.0000000000000001E-3</v>
      </c>
      <c r="R293" s="203">
        <f t="shared" si="62"/>
        <v>1.4999999999999999E-2</v>
      </c>
      <c r="S293" s="203">
        <v>0</v>
      </c>
      <c r="T293" s="204">
        <f t="shared" si="63"/>
        <v>0</v>
      </c>
      <c r="AR293" s="23" t="s">
        <v>263</v>
      </c>
      <c r="AT293" s="23" t="s">
        <v>192</v>
      </c>
      <c r="AU293" s="23" t="s">
        <v>82</v>
      </c>
      <c r="AY293" s="23" t="s">
        <v>160</v>
      </c>
      <c r="BE293" s="205">
        <f t="shared" si="64"/>
        <v>0</v>
      </c>
      <c r="BF293" s="205">
        <f t="shared" si="65"/>
        <v>0</v>
      </c>
      <c r="BG293" s="205">
        <f t="shared" si="66"/>
        <v>0</v>
      </c>
      <c r="BH293" s="205">
        <f t="shared" si="67"/>
        <v>0</v>
      </c>
      <c r="BI293" s="205">
        <f t="shared" si="68"/>
        <v>0</v>
      </c>
      <c r="BJ293" s="23" t="s">
        <v>80</v>
      </c>
      <c r="BK293" s="205">
        <f t="shared" si="69"/>
        <v>0</v>
      </c>
      <c r="BL293" s="23" t="s">
        <v>196</v>
      </c>
      <c r="BM293" s="23" t="s">
        <v>1313</v>
      </c>
    </row>
    <row r="294" spans="2:65" s="1" customFormat="1" ht="16.5" customHeight="1">
      <c r="B294" s="40"/>
      <c r="C294" s="233" t="s">
        <v>453</v>
      </c>
      <c r="D294" s="233" t="s">
        <v>192</v>
      </c>
      <c r="E294" s="234" t="s">
        <v>1314</v>
      </c>
      <c r="F294" s="235" t="s">
        <v>1315</v>
      </c>
      <c r="G294" s="236" t="s">
        <v>290</v>
      </c>
      <c r="H294" s="237">
        <v>5</v>
      </c>
      <c r="I294" s="238"/>
      <c r="J294" s="239">
        <f t="shared" si="60"/>
        <v>0</v>
      </c>
      <c r="K294" s="235" t="s">
        <v>21</v>
      </c>
      <c r="L294" s="240"/>
      <c r="M294" s="241" t="s">
        <v>21</v>
      </c>
      <c r="N294" s="242" t="s">
        <v>43</v>
      </c>
      <c r="O294" s="41"/>
      <c r="P294" s="203">
        <f t="shared" si="61"/>
        <v>0</v>
      </c>
      <c r="Q294" s="203">
        <v>1E-4</v>
      </c>
      <c r="R294" s="203">
        <f t="shared" si="62"/>
        <v>5.0000000000000001E-4</v>
      </c>
      <c r="S294" s="203">
        <v>0</v>
      </c>
      <c r="T294" s="204">
        <f t="shared" si="63"/>
        <v>0</v>
      </c>
      <c r="AR294" s="23" t="s">
        <v>263</v>
      </c>
      <c r="AT294" s="23" t="s">
        <v>192</v>
      </c>
      <c r="AU294" s="23" t="s">
        <v>82</v>
      </c>
      <c r="AY294" s="23" t="s">
        <v>160</v>
      </c>
      <c r="BE294" s="205">
        <f t="shared" si="64"/>
        <v>0</v>
      </c>
      <c r="BF294" s="205">
        <f t="shared" si="65"/>
        <v>0</v>
      </c>
      <c r="BG294" s="205">
        <f t="shared" si="66"/>
        <v>0</v>
      </c>
      <c r="BH294" s="205">
        <f t="shared" si="67"/>
        <v>0</v>
      </c>
      <c r="BI294" s="205">
        <f t="shared" si="68"/>
        <v>0</v>
      </c>
      <c r="BJ294" s="23" t="s">
        <v>80</v>
      </c>
      <c r="BK294" s="205">
        <f t="shared" si="69"/>
        <v>0</v>
      </c>
      <c r="BL294" s="23" t="s">
        <v>196</v>
      </c>
      <c r="BM294" s="23" t="s">
        <v>1316</v>
      </c>
    </row>
    <row r="295" spans="2:65" s="1" customFormat="1" ht="16.5" customHeight="1">
      <c r="B295" s="40"/>
      <c r="C295" s="194" t="s">
        <v>1317</v>
      </c>
      <c r="D295" s="194" t="s">
        <v>164</v>
      </c>
      <c r="E295" s="195" t="s">
        <v>1318</v>
      </c>
      <c r="F295" s="196" t="s">
        <v>1319</v>
      </c>
      <c r="G295" s="197" t="s">
        <v>228</v>
      </c>
      <c r="H295" s="198">
        <v>3.4809999999999999</v>
      </c>
      <c r="I295" s="199"/>
      <c r="J295" s="200">
        <f t="shared" si="60"/>
        <v>0</v>
      </c>
      <c r="K295" s="196" t="s">
        <v>168</v>
      </c>
      <c r="L295" s="60"/>
      <c r="M295" s="201" t="s">
        <v>21</v>
      </c>
      <c r="N295" s="202" t="s">
        <v>43</v>
      </c>
      <c r="O295" s="41"/>
      <c r="P295" s="203">
        <f t="shared" si="61"/>
        <v>0</v>
      </c>
      <c r="Q295" s="203">
        <v>0</v>
      </c>
      <c r="R295" s="203">
        <f t="shared" si="62"/>
        <v>0</v>
      </c>
      <c r="S295" s="203">
        <v>0</v>
      </c>
      <c r="T295" s="204">
        <f t="shared" si="63"/>
        <v>0</v>
      </c>
      <c r="AR295" s="23" t="s">
        <v>196</v>
      </c>
      <c r="AT295" s="23" t="s">
        <v>164</v>
      </c>
      <c r="AU295" s="23" t="s">
        <v>82</v>
      </c>
      <c r="AY295" s="23" t="s">
        <v>160</v>
      </c>
      <c r="BE295" s="205">
        <f t="shared" si="64"/>
        <v>0</v>
      </c>
      <c r="BF295" s="205">
        <f t="shared" si="65"/>
        <v>0</v>
      </c>
      <c r="BG295" s="205">
        <f t="shared" si="66"/>
        <v>0</v>
      </c>
      <c r="BH295" s="205">
        <f t="shared" si="67"/>
        <v>0</v>
      </c>
      <c r="BI295" s="205">
        <f t="shared" si="68"/>
        <v>0</v>
      </c>
      <c r="BJ295" s="23" t="s">
        <v>80</v>
      </c>
      <c r="BK295" s="205">
        <f t="shared" si="69"/>
        <v>0</v>
      </c>
      <c r="BL295" s="23" t="s">
        <v>196</v>
      </c>
      <c r="BM295" s="23" t="s">
        <v>1320</v>
      </c>
    </row>
    <row r="296" spans="2:65" s="1" customFormat="1" ht="25.5" customHeight="1">
      <c r="B296" s="40"/>
      <c r="C296" s="194" t="s">
        <v>842</v>
      </c>
      <c r="D296" s="194" t="s">
        <v>164</v>
      </c>
      <c r="E296" s="195" t="s">
        <v>1321</v>
      </c>
      <c r="F296" s="196" t="s">
        <v>1322</v>
      </c>
      <c r="G296" s="197" t="s">
        <v>256</v>
      </c>
      <c r="H296" s="198">
        <v>4000</v>
      </c>
      <c r="I296" s="199"/>
      <c r="J296" s="200">
        <f t="shared" si="60"/>
        <v>0</v>
      </c>
      <c r="K296" s="196" t="s">
        <v>168</v>
      </c>
      <c r="L296" s="60"/>
      <c r="M296" s="201" t="s">
        <v>21</v>
      </c>
      <c r="N296" s="202" t="s">
        <v>43</v>
      </c>
      <c r="O296" s="41"/>
      <c r="P296" s="203">
        <f t="shared" si="61"/>
        <v>0</v>
      </c>
      <c r="Q296" s="203">
        <v>5.0000000000000002E-5</v>
      </c>
      <c r="R296" s="203">
        <f t="shared" si="62"/>
        <v>0.2</v>
      </c>
      <c r="S296" s="203">
        <v>0</v>
      </c>
      <c r="T296" s="204">
        <f t="shared" si="63"/>
        <v>0</v>
      </c>
      <c r="AR296" s="23" t="s">
        <v>196</v>
      </c>
      <c r="AT296" s="23" t="s">
        <v>164</v>
      </c>
      <c r="AU296" s="23" t="s">
        <v>82</v>
      </c>
      <c r="AY296" s="23" t="s">
        <v>160</v>
      </c>
      <c r="BE296" s="205">
        <f t="shared" si="64"/>
        <v>0</v>
      </c>
      <c r="BF296" s="205">
        <f t="shared" si="65"/>
        <v>0</v>
      </c>
      <c r="BG296" s="205">
        <f t="shared" si="66"/>
        <v>0</v>
      </c>
      <c r="BH296" s="205">
        <f t="shared" si="67"/>
        <v>0</v>
      </c>
      <c r="BI296" s="205">
        <f t="shared" si="68"/>
        <v>0</v>
      </c>
      <c r="BJ296" s="23" t="s">
        <v>80</v>
      </c>
      <c r="BK296" s="205">
        <f t="shared" si="69"/>
        <v>0</v>
      </c>
      <c r="BL296" s="23" t="s">
        <v>196</v>
      </c>
      <c r="BM296" s="23" t="s">
        <v>1323</v>
      </c>
    </row>
    <row r="297" spans="2:65" s="13" customFormat="1">
      <c r="B297" s="243"/>
      <c r="C297" s="244"/>
      <c r="D297" s="206" t="s">
        <v>173</v>
      </c>
      <c r="E297" s="245" t="s">
        <v>21</v>
      </c>
      <c r="F297" s="246" t="s">
        <v>1324</v>
      </c>
      <c r="G297" s="244"/>
      <c r="H297" s="247" t="s">
        <v>21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173</v>
      </c>
      <c r="AU297" s="253" t="s">
        <v>82</v>
      </c>
      <c r="AV297" s="13" t="s">
        <v>80</v>
      </c>
      <c r="AW297" s="13" t="s">
        <v>35</v>
      </c>
      <c r="AX297" s="13" t="s">
        <v>72</v>
      </c>
      <c r="AY297" s="253" t="s">
        <v>160</v>
      </c>
    </row>
    <row r="298" spans="2:65" s="13" customFormat="1">
      <c r="B298" s="243"/>
      <c r="C298" s="244"/>
      <c r="D298" s="206" t="s">
        <v>173</v>
      </c>
      <c r="E298" s="245" t="s">
        <v>21</v>
      </c>
      <c r="F298" s="246" t="s">
        <v>1325</v>
      </c>
      <c r="G298" s="244"/>
      <c r="H298" s="247" t="s">
        <v>21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173</v>
      </c>
      <c r="AU298" s="253" t="s">
        <v>82</v>
      </c>
      <c r="AV298" s="13" t="s">
        <v>80</v>
      </c>
      <c r="AW298" s="13" t="s">
        <v>35</v>
      </c>
      <c r="AX298" s="13" t="s">
        <v>72</v>
      </c>
      <c r="AY298" s="253" t="s">
        <v>160</v>
      </c>
    </row>
    <row r="299" spans="2:65" s="11" customFormat="1">
      <c r="B299" s="209"/>
      <c r="C299" s="210"/>
      <c r="D299" s="206" t="s">
        <v>173</v>
      </c>
      <c r="E299" s="211" t="s">
        <v>21</v>
      </c>
      <c r="F299" s="212" t="s">
        <v>1326</v>
      </c>
      <c r="G299" s="210"/>
      <c r="H299" s="213">
        <v>500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173</v>
      </c>
      <c r="AU299" s="219" t="s">
        <v>82</v>
      </c>
      <c r="AV299" s="11" t="s">
        <v>82</v>
      </c>
      <c r="AW299" s="11" t="s">
        <v>35</v>
      </c>
      <c r="AX299" s="11" t="s">
        <v>72</v>
      </c>
      <c r="AY299" s="219" t="s">
        <v>160</v>
      </c>
    </row>
    <row r="300" spans="2:65" s="13" customFormat="1">
      <c r="B300" s="243"/>
      <c r="C300" s="244"/>
      <c r="D300" s="206" t="s">
        <v>173</v>
      </c>
      <c r="E300" s="245" t="s">
        <v>21</v>
      </c>
      <c r="F300" s="246" t="s">
        <v>1324</v>
      </c>
      <c r="G300" s="244"/>
      <c r="H300" s="247" t="s">
        <v>21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173</v>
      </c>
      <c r="AU300" s="253" t="s">
        <v>82</v>
      </c>
      <c r="AV300" s="13" t="s">
        <v>80</v>
      </c>
      <c r="AW300" s="13" t="s">
        <v>35</v>
      </c>
      <c r="AX300" s="13" t="s">
        <v>72</v>
      </c>
      <c r="AY300" s="253" t="s">
        <v>160</v>
      </c>
    </row>
    <row r="301" spans="2:65" s="13" customFormat="1">
      <c r="B301" s="243"/>
      <c r="C301" s="244"/>
      <c r="D301" s="206" t="s">
        <v>173</v>
      </c>
      <c r="E301" s="245" t="s">
        <v>21</v>
      </c>
      <c r="F301" s="246" t="s">
        <v>1327</v>
      </c>
      <c r="G301" s="244"/>
      <c r="H301" s="247" t="s">
        <v>21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173</v>
      </c>
      <c r="AU301" s="253" t="s">
        <v>82</v>
      </c>
      <c r="AV301" s="13" t="s">
        <v>80</v>
      </c>
      <c r="AW301" s="13" t="s">
        <v>35</v>
      </c>
      <c r="AX301" s="13" t="s">
        <v>72</v>
      </c>
      <c r="AY301" s="253" t="s">
        <v>160</v>
      </c>
    </row>
    <row r="302" spans="2:65" s="11" customFormat="1">
      <c r="B302" s="209"/>
      <c r="C302" s="210"/>
      <c r="D302" s="206" t="s">
        <v>173</v>
      </c>
      <c r="E302" s="211" t="s">
        <v>21</v>
      </c>
      <c r="F302" s="212" t="s">
        <v>1326</v>
      </c>
      <c r="G302" s="210"/>
      <c r="H302" s="213">
        <v>500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173</v>
      </c>
      <c r="AU302" s="219" t="s">
        <v>82</v>
      </c>
      <c r="AV302" s="11" t="s">
        <v>82</v>
      </c>
      <c r="AW302" s="11" t="s">
        <v>35</v>
      </c>
      <c r="AX302" s="11" t="s">
        <v>72</v>
      </c>
      <c r="AY302" s="219" t="s">
        <v>160</v>
      </c>
    </row>
    <row r="303" spans="2:65" s="13" customFormat="1">
      <c r="B303" s="243"/>
      <c r="C303" s="244"/>
      <c r="D303" s="206" t="s">
        <v>173</v>
      </c>
      <c r="E303" s="245" t="s">
        <v>21</v>
      </c>
      <c r="F303" s="246" t="s">
        <v>1328</v>
      </c>
      <c r="G303" s="244"/>
      <c r="H303" s="247" t="s">
        <v>21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173</v>
      </c>
      <c r="AU303" s="253" t="s">
        <v>82</v>
      </c>
      <c r="AV303" s="13" t="s">
        <v>80</v>
      </c>
      <c r="AW303" s="13" t="s">
        <v>35</v>
      </c>
      <c r="AX303" s="13" t="s">
        <v>72</v>
      </c>
      <c r="AY303" s="253" t="s">
        <v>160</v>
      </c>
    </row>
    <row r="304" spans="2:65" s="13" customFormat="1">
      <c r="B304" s="243"/>
      <c r="C304" s="244"/>
      <c r="D304" s="206" t="s">
        <v>173</v>
      </c>
      <c r="E304" s="245" t="s">
        <v>21</v>
      </c>
      <c r="F304" s="246" t="s">
        <v>1329</v>
      </c>
      <c r="G304" s="244"/>
      <c r="H304" s="247" t="s">
        <v>21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173</v>
      </c>
      <c r="AU304" s="253" t="s">
        <v>82</v>
      </c>
      <c r="AV304" s="13" t="s">
        <v>80</v>
      </c>
      <c r="AW304" s="13" t="s">
        <v>35</v>
      </c>
      <c r="AX304" s="13" t="s">
        <v>72</v>
      </c>
      <c r="AY304" s="253" t="s">
        <v>160</v>
      </c>
    </row>
    <row r="305" spans="2:65" s="13" customFormat="1">
      <c r="B305" s="243"/>
      <c r="C305" s="244"/>
      <c r="D305" s="206" t="s">
        <v>173</v>
      </c>
      <c r="E305" s="245" t="s">
        <v>21</v>
      </c>
      <c r="F305" s="246" t="s">
        <v>1330</v>
      </c>
      <c r="G305" s="244"/>
      <c r="H305" s="247" t="s">
        <v>21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173</v>
      </c>
      <c r="AU305" s="253" t="s">
        <v>82</v>
      </c>
      <c r="AV305" s="13" t="s">
        <v>80</v>
      </c>
      <c r="AW305" s="13" t="s">
        <v>35</v>
      </c>
      <c r="AX305" s="13" t="s">
        <v>72</v>
      </c>
      <c r="AY305" s="253" t="s">
        <v>160</v>
      </c>
    </row>
    <row r="306" spans="2:65" s="11" customFormat="1">
      <c r="B306" s="209"/>
      <c r="C306" s="210"/>
      <c r="D306" s="222" t="s">
        <v>173</v>
      </c>
      <c r="E306" s="254" t="s">
        <v>21</v>
      </c>
      <c r="F306" s="255" t="s">
        <v>1331</v>
      </c>
      <c r="G306" s="210"/>
      <c r="H306" s="256">
        <v>3000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173</v>
      </c>
      <c r="AU306" s="219" t="s">
        <v>82</v>
      </c>
      <c r="AV306" s="11" t="s">
        <v>82</v>
      </c>
      <c r="AW306" s="11" t="s">
        <v>35</v>
      </c>
      <c r="AX306" s="11" t="s">
        <v>72</v>
      </c>
      <c r="AY306" s="219" t="s">
        <v>160</v>
      </c>
    </row>
    <row r="307" spans="2:65" s="1" customFormat="1" ht="16.5" customHeight="1">
      <c r="B307" s="40"/>
      <c r="C307" s="233" t="s">
        <v>1332</v>
      </c>
      <c r="D307" s="233" t="s">
        <v>192</v>
      </c>
      <c r="E307" s="234" t="s">
        <v>894</v>
      </c>
      <c r="F307" s="235" t="s">
        <v>895</v>
      </c>
      <c r="G307" s="236" t="s">
        <v>256</v>
      </c>
      <c r="H307" s="237">
        <v>4000</v>
      </c>
      <c r="I307" s="238"/>
      <c r="J307" s="239">
        <f>ROUND(I307*H307,2)</f>
        <v>0</v>
      </c>
      <c r="K307" s="235" t="s">
        <v>21</v>
      </c>
      <c r="L307" s="240"/>
      <c r="M307" s="241" t="s">
        <v>21</v>
      </c>
      <c r="N307" s="242" t="s">
        <v>43</v>
      </c>
      <c r="O307" s="41"/>
      <c r="P307" s="203">
        <f>O307*H307</f>
        <v>0</v>
      </c>
      <c r="Q307" s="203">
        <v>1E-3</v>
      </c>
      <c r="R307" s="203">
        <f>Q307*H307</f>
        <v>4</v>
      </c>
      <c r="S307" s="203">
        <v>0</v>
      </c>
      <c r="T307" s="204">
        <f>S307*H307</f>
        <v>0</v>
      </c>
      <c r="AR307" s="23" t="s">
        <v>263</v>
      </c>
      <c r="AT307" s="23" t="s">
        <v>192</v>
      </c>
      <c r="AU307" s="23" t="s">
        <v>82</v>
      </c>
      <c r="AY307" s="23" t="s">
        <v>160</v>
      </c>
      <c r="BE307" s="205">
        <f>IF(N307="základní",J307,0)</f>
        <v>0</v>
      </c>
      <c r="BF307" s="205">
        <f>IF(N307="snížená",J307,0)</f>
        <v>0</v>
      </c>
      <c r="BG307" s="205">
        <f>IF(N307="zákl. přenesená",J307,0)</f>
        <v>0</v>
      </c>
      <c r="BH307" s="205">
        <f>IF(N307="sníž. přenesená",J307,0)</f>
        <v>0</v>
      </c>
      <c r="BI307" s="205">
        <f>IF(N307="nulová",J307,0)</f>
        <v>0</v>
      </c>
      <c r="BJ307" s="23" t="s">
        <v>80</v>
      </c>
      <c r="BK307" s="205">
        <f>ROUND(I307*H307,2)</f>
        <v>0</v>
      </c>
      <c r="BL307" s="23" t="s">
        <v>196</v>
      </c>
      <c r="BM307" s="23" t="s">
        <v>1333</v>
      </c>
    </row>
    <row r="308" spans="2:65" s="1" customFormat="1" ht="24">
      <c r="B308" s="40"/>
      <c r="C308" s="62"/>
      <c r="D308" s="222" t="s">
        <v>171</v>
      </c>
      <c r="E308" s="62"/>
      <c r="F308" s="232" t="s">
        <v>1334</v>
      </c>
      <c r="G308" s="62"/>
      <c r="H308" s="62"/>
      <c r="I308" s="162"/>
      <c r="J308" s="62"/>
      <c r="K308" s="62"/>
      <c r="L308" s="60"/>
      <c r="M308" s="208"/>
      <c r="N308" s="41"/>
      <c r="O308" s="41"/>
      <c r="P308" s="41"/>
      <c r="Q308" s="41"/>
      <c r="R308" s="41"/>
      <c r="S308" s="41"/>
      <c r="T308" s="77"/>
      <c r="AT308" s="23" t="s">
        <v>171</v>
      </c>
      <c r="AU308" s="23" t="s">
        <v>82</v>
      </c>
    </row>
    <row r="309" spans="2:65" s="1" customFormat="1" ht="16.5" customHeight="1">
      <c r="B309" s="40"/>
      <c r="C309" s="194" t="s">
        <v>460</v>
      </c>
      <c r="D309" s="194" t="s">
        <v>164</v>
      </c>
      <c r="E309" s="195" t="s">
        <v>897</v>
      </c>
      <c r="F309" s="196" t="s">
        <v>898</v>
      </c>
      <c r="G309" s="197" t="s">
        <v>228</v>
      </c>
      <c r="H309" s="198">
        <v>4.2</v>
      </c>
      <c r="I309" s="199"/>
      <c r="J309" s="200">
        <f>ROUND(I309*H309,2)</f>
        <v>0</v>
      </c>
      <c r="K309" s="196" t="s">
        <v>168</v>
      </c>
      <c r="L309" s="60"/>
      <c r="M309" s="201" t="s">
        <v>21</v>
      </c>
      <c r="N309" s="202" t="s">
        <v>43</v>
      </c>
      <c r="O309" s="41"/>
      <c r="P309" s="203">
        <f>O309*H309</f>
        <v>0</v>
      </c>
      <c r="Q309" s="203">
        <v>0</v>
      </c>
      <c r="R309" s="203">
        <f>Q309*H309</f>
        <v>0</v>
      </c>
      <c r="S309" s="203">
        <v>0</v>
      </c>
      <c r="T309" s="204">
        <f>S309*H309</f>
        <v>0</v>
      </c>
      <c r="AR309" s="23" t="s">
        <v>196</v>
      </c>
      <c r="AT309" s="23" t="s">
        <v>164</v>
      </c>
      <c r="AU309" s="23" t="s">
        <v>82</v>
      </c>
      <c r="AY309" s="23" t="s">
        <v>160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23" t="s">
        <v>80</v>
      </c>
      <c r="BK309" s="205">
        <f>ROUND(I309*H309,2)</f>
        <v>0</v>
      </c>
      <c r="BL309" s="23" t="s">
        <v>196</v>
      </c>
      <c r="BM309" s="23" t="s">
        <v>1335</v>
      </c>
    </row>
    <row r="310" spans="2:65" s="10" customFormat="1" ht="29.85" customHeight="1">
      <c r="B310" s="175"/>
      <c r="C310" s="176"/>
      <c r="D310" s="191" t="s">
        <v>71</v>
      </c>
      <c r="E310" s="192" t="s">
        <v>664</v>
      </c>
      <c r="F310" s="192" t="s">
        <v>665</v>
      </c>
      <c r="G310" s="176"/>
      <c r="H310" s="176"/>
      <c r="I310" s="179"/>
      <c r="J310" s="193">
        <f>BK310</f>
        <v>0</v>
      </c>
      <c r="K310" s="176"/>
      <c r="L310" s="181"/>
      <c r="M310" s="182"/>
      <c r="N310" s="183"/>
      <c r="O310" s="183"/>
      <c r="P310" s="184">
        <f>SUM(P311:P320)</f>
        <v>0</v>
      </c>
      <c r="Q310" s="183"/>
      <c r="R310" s="184">
        <f>SUM(R311:R320)</f>
        <v>1.47136E-2</v>
      </c>
      <c r="S310" s="183"/>
      <c r="T310" s="185">
        <f>SUM(T311:T320)</f>
        <v>0</v>
      </c>
      <c r="AR310" s="186" t="s">
        <v>82</v>
      </c>
      <c r="AT310" s="187" t="s">
        <v>71</v>
      </c>
      <c r="AU310" s="187" t="s">
        <v>80</v>
      </c>
      <c r="AY310" s="186" t="s">
        <v>160</v>
      </c>
      <c r="BK310" s="188">
        <f>SUM(BK311:BK320)</f>
        <v>0</v>
      </c>
    </row>
    <row r="311" spans="2:65" s="1" customFormat="1" ht="25.5" customHeight="1">
      <c r="B311" s="40"/>
      <c r="C311" s="194" t="s">
        <v>1336</v>
      </c>
      <c r="D311" s="194" t="s">
        <v>164</v>
      </c>
      <c r="E311" s="195" t="s">
        <v>899</v>
      </c>
      <c r="F311" s="196" t="s">
        <v>900</v>
      </c>
      <c r="G311" s="197" t="s">
        <v>189</v>
      </c>
      <c r="H311" s="198">
        <v>52</v>
      </c>
      <c r="I311" s="199"/>
      <c r="J311" s="200">
        <f>ROUND(I311*H311,2)</f>
        <v>0</v>
      </c>
      <c r="K311" s="196" t="s">
        <v>168</v>
      </c>
      <c r="L311" s="60"/>
      <c r="M311" s="201" t="s">
        <v>21</v>
      </c>
      <c r="N311" s="202" t="s">
        <v>43</v>
      </c>
      <c r="O311" s="41"/>
      <c r="P311" s="203">
        <f>O311*H311</f>
        <v>0</v>
      </c>
      <c r="Q311" s="203">
        <v>2.0000000000000002E-5</v>
      </c>
      <c r="R311" s="203">
        <f>Q311*H311</f>
        <v>1.0400000000000001E-3</v>
      </c>
      <c r="S311" s="203">
        <v>0</v>
      </c>
      <c r="T311" s="204">
        <f>S311*H311</f>
        <v>0</v>
      </c>
      <c r="AR311" s="23" t="s">
        <v>196</v>
      </c>
      <c r="AT311" s="23" t="s">
        <v>164</v>
      </c>
      <c r="AU311" s="23" t="s">
        <v>82</v>
      </c>
      <c r="AY311" s="23" t="s">
        <v>160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23" t="s">
        <v>80</v>
      </c>
      <c r="BK311" s="205">
        <f>ROUND(I311*H311,2)</f>
        <v>0</v>
      </c>
      <c r="BL311" s="23" t="s">
        <v>196</v>
      </c>
      <c r="BM311" s="23" t="s">
        <v>1337</v>
      </c>
    </row>
    <row r="312" spans="2:65" s="1" customFormat="1" ht="25.5" customHeight="1">
      <c r="B312" s="40"/>
      <c r="C312" s="194" t="s">
        <v>465</v>
      </c>
      <c r="D312" s="194" t="s">
        <v>164</v>
      </c>
      <c r="E312" s="195" t="s">
        <v>903</v>
      </c>
      <c r="F312" s="196" t="s">
        <v>904</v>
      </c>
      <c r="G312" s="197" t="s">
        <v>189</v>
      </c>
      <c r="H312" s="198">
        <v>52</v>
      </c>
      <c r="I312" s="199"/>
      <c r="J312" s="200">
        <f>ROUND(I312*H312,2)</f>
        <v>0</v>
      </c>
      <c r="K312" s="196" t="s">
        <v>168</v>
      </c>
      <c r="L312" s="60"/>
      <c r="M312" s="201" t="s">
        <v>21</v>
      </c>
      <c r="N312" s="202" t="s">
        <v>43</v>
      </c>
      <c r="O312" s="41"/>
      <c r="P312" s="203">
        <f>O312*H312</f>
        <v>0</v>
      </c>
      <c r="Q312" s="203">
        <v>2.0000000000000002E-5</v>
      </c>
      <c r="R312" s="203">
        <f>Q312*H312</f>
        <v>1.0400000000000001E-3</v>
      </c>
      <c r="S312" s="203">
        <v>0</v>
      </c>
      <c r="T312" s="204">
        <f>S312*H312</f>
        <v>0</v>
      </c>
      <c r="AR312" s="23" t="s">
        <v>196</v>
      </c>
      <c r="AT312" s="23" t="s">
        <v>164</v>
      </c>
      <c r="AU312" s="23" t="s">
        <v>82</v>
      </c>
      <c r="AY312" s="23" t="s">
        <v>160</v>
      </c>
      <c r="BE312" s="205">
        <f>IF(N312="základní",J312,0)</f>
        <v>0</v>
      </c>
      <c r="BF312" s="205">
        <f>IF(N312="snížená",J312,0)</f>
        <v>0</v>
      </c>
      <c r="BG312" s="205">
        <f>IF(N312="zákl. přenesená",J312,0)</f>
        <v>0</v>
      </c>
      <c r="BH312" s="205">
        <f>IF(N312="sníž. přenesená",J312,0)</f>
        <v>0</v>
      </c>
      <c r="BI312" s="205">
        <f>IF(N312="nulová",J312,0)</f>
        <v>0</v>
      </c>
      <c r="BJ312" s="23" t="s">
        <v>80</v>
      </c>
      <c r="BK312" s="205">
        <f>ROUND(I312*H312,2)</f>
        <v>0</v>
      </c>
      <c r="BL312" s="23" t="s">
        <v>196</v>
      </c>
      <c r="BM312" s="23" t="s">
        <v>1338</v>
      </c>
    </row>
    <row r="313" spans="2:65" s="1" customFormat="1" ht="38.25" customHeight="1">
      <c r="B313" s="40"/>
      <c r="C313" s="194" t="s">
        <v>1339</v>
      </c>
      <c r="D313" s="194" t="s">
        <v>164</v>
      </c>
      <c r="E313" s="195" t="s">
        <v>906</v>
      </c>
      <c r="F313" s="196" t="s">
        <v>907</v>
      </c>
      <c r="G313" s="197" t="s">
        <v>189</v>
      </c>
      <c r="H313" s="198">
        <v>45.5</v>
      </c>
      <c r="I313" s="199"/>
      <c r="J313" s="200">
        <f>ROUND(I313*H313,2)</f>
        <v>0</v>
      </c>
      <c r="K313" s="196" t="s">
        <v>168</v>
      </c>
      <c r="L313" s="60"/>
      <c r="M313" s="201" t="s">
        <v>21</v>
      </c>
      <c r="N313" s="202" t="s">
        <v>43</v>
      </c>
      <c r="O313" s="41"/>
      <c r="P313" s="203">
        <f>O313*H313</f>
        <v>0</v>
      </c>
      <c r="Q313" s="203">
        <v>3.0000000000000001E-5</v>
      </c>
      <c r="R313" s="203">
        <f>Q313*H313</f>
        <v>1.3650000000000001E-3</v>
      </c>
      <c r="S313" s="203">
        <v>0</v>
      </c>
      <c r="T313" s="204">
        <f>S313*H313</f>
        <v>0</v>
      </c>
      <c r="AR313" s="23" t="s">
        <v>196</v>
      </c>
      <c r="AT313" s="23" t="s">
        <v>164</v>
      </c>
      <c r="AU313" s="23" t="s">
        <v>82</v>
      </c>
      <c r="AY313" s="23" t="s">
        <v>160</v>
      </c>
      <c r="BE313" s="205">
        <f>IF(N313="základní",J313,0)</f>
        <v>0</v>
      </c>
      <c r="BF313" s="205">
        <f>IF(N313="snížená",J313,0)</f>
        <v>0</v>
      </c>
      <c r="BG313" s="205">
        <f>IF(N313="zákl. přenesená",J313,0)</f>
        <v>0</v>
      </c>
      <c r="BH313" s="205">
        <f>IF(N313="sníž. přenesená",J313,0)</f>
        <v>0</v>
      </c>
      <c r="BI313" s="205">
        <f>IF(N313="nulová",J313,0)</f>
        <v>0</v>
      </c>
      <c r="BJ313" s="23" t="s">
        <v>80</v>
      </c>
      <c r="BK313" s="205">
        <f>ROUND(I313*H313,2)</f>
        <v>0</v>
      </c>
      <c r="BL313" s="23" t="s">
        <v>196</v>
      </c>
      <c r="BM313" s="23" t="s">
        <v>1340</v>
      </c>
    </row>
    <row r="314" spans="2:65" s="11" customFormat="1">
      <c r="B314" s="209"/>
      <c r="C314" s="210"/>
      <c r="D314" s="222" t="s">
        <v>173</v>
      </c>
      <c r="E314" s="254" t="s">
        <v>21</v>
      </c>
      <c r="F314" s="255" t="s">
        <v>1341</v>
      </c>
      <c r="G314" s="210"/>
      <c r="H314" s="256">
        <v>45.5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173</v>
      </c>
      <c r="AU314" s="219" t="s">
        <v>82</v>
      </c>
      <c r="AV314" s="11" t="s">
        <v>82</v>
      </c>
      <c r="AW314" s="11" t="s">
        <v>35</v>
      </c>
      <c r="AX314" s="11" t="s">
        <v>72</v>
      </c>
      <c r="AY314" s="219" t="s">
        <v>160</v>
      </c>
    </row>
    <row r="315" spans="2:65" s="1" customFormat="1" ht="25.5" customHeight="1">
      <c r="B315" s="40"/>
      <c r="C315" s="194" t="s">
        <v>470</v>
      </c>
      <c r="D315" s="194" t="s">
        <v>164</v>
      </c>
      <c r="E315" s="195" t="s">
        <v>910</v>
      </c>
      <c r="F315" s="196" t="s">
        <v>911</v>
      </c>
      <c r="G315" s="197" t="s">
        <v>189</v>
      </c>
      <c r="H315" s="198">
        <v>45.5</v>
      </c>
      <c r="I315" s="199"/>
      <c r="J315" s="200">
        <f>ROUND(I315*H315,2)</f>
        <v>0</v>
      </c>
      <c r="K315" s="196" t="s">
        <v>168</v>
      </c>
      <c r="L315" s="60"/>
      <c r="M315" s="201" t="s">
        <v>21</v>
      </c>
      <c r="N315" s="202" t="s">
        <v>43</v>
      </c>
      <c r="O315" s="41"/>
      <c r="P315" s="203">
        <f>O315*H315</f>
        <v>0</v>
      </c>
      <c r="Q315" s="203">
        <v>5.0000000000000002E-5</v>
      </c>
      <c r="R315" s="203">
        <f>Q315*H315</f>
        <v>2.2750000000000001E-3</v>
      </c>
      <c r="S315" s="203">
        <v>0</v>
      </c>
      <c r="T315" s="204">
        <f>S315*H315</f>
        <v>0</v>
      </c>
      <c r="AR315" s="23" t="s">
        <v>196</v>
      </c>
      <c r="AT315" s="23" t="s">
        <v>164</v>
      </c>
      <c r="AU315" s="23" t="s">
        <v>82</v>
      </c>
      <c r="AY315" s="23" t="s">
        <v>160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23" t="s">
        <v>80</v>
      </c>
      <c r="BK315" s="205">
        <f>ROUND(I315*H315,2)</f>
        <v>0</v>
      </c>
      <c r="BL315" s="23" t="s">
        <v>196</v>
      </c>
      <c r="BM315" s="23" t="s">
        <v>1342</v>
      </c>
    </row>
    <row r="316" spans="2:65" s="1" customFormat="1" ht="38.25" customHeight="1">
      <c r="B316" s="40"/>
      <c r="C316" s="194" t="s">
        <v>1343</v>
      </c>
      <c r="D316" s="194" t="s">
        <v>164</v>
      </c>
      <c r="E316" s="195" t="s">
        <v>1344</v>
      </c>
      <c r="F316" s="196" t="s">
        <v>1345</v>
      </c>
      <c r="G316" s="197" t="s">
        <v>189</v>
      </c>
      <c r="H316" s="198">
        <v>49</v>
      </c>
      <c r="I316" s="199"/>
      <c r="J316" s="200">
        <f>ROUND(I316*H316,2)</f>
        <v>0</v>
      </c>
      <c r="K316" s="196" t="s">
        <v>168</v>
      </c>
      <c r="L316" s="60"/>
      <c r="M316" s="201" t="s">
        <v>21</v>
      </c>
      <c r="N316" s="202" t="s">
        <v>43</v>
      </c>
      <c r="O316" s="41"/>
      <c r="P316" s="203">
        <f>O316*H316</f>
        <v>0</v>
      </c>
      <c r="Q316" s="203">
        <v>5.0000000000000002E-5</v>
      </c>
      <c r="R316" s="203">
        <f>Q316*H316</f>
        <v>2.4499999999999999E-3</v>
      </c>
      <c r="S316" s="203">
        <v>0</v>
      </c>
      <c r="T316" s="204">
        <f>S316*H316</f>
        <v>0</v>
      </c>
      <c r="AR316" s="23" t="s">
        <v>196</v>
      </c>
      <c r="AT316" s="23" t="s">
        <v>164</v>
      </c>
      <c r="AU316" s="23" t="s">
        <v>82</v>
      </c>
      <c r="AY316" s="23" t="s">
        <v>160</v>
      </c>
      <c r="BE316" s="205">
        <f>IF(N316="základní",J316,0)</f>
        <v>0</v>
      </c>
      <c r="BF316" s="205">
        <f>IF(N316="snížená",J316,0)</f>
        <v>0</v>
      </c>
      <c r="BG316" s="205">
        <f>IF(N316="zákl. přenesená",J316,0)</f>
        <v>0</v>
      </c>
      <c r="BH316" s="205">
        <f>IF(N316="sníž. přenesená",J316,0)</f>
        <v>0</v>
      </c>
      <c r="BI316" s="205">
        <f>IF(N316="nulová",J316,0)</f>
        <v>0</v>
      </c>
      <c r="BJ316" s="23" t="s">
        <v>80</v>
      </c>
      <c r="BK316" s="205">
        <f>ROUND(I316*H316,2)</f>
        <v>0</v>
      </c>
      <c r="BL316" s="23" t="s">
        <v>196</v>
      </c>
      <c r="BM316" s="23" t="s">
        <v>1346</v>
      </c>
    </row>
    <row r="317" spans="2:65" s="11" customFormat="1">
      <c r="B317" s="209"/>
      <c r="C317" s="210"/>
      <c r="D317" s="222" t="s">
        <v>173</v>
      </c>
      <c r="E317" s="254" t="s">
        <v>21</v>
      </c>
      <c r="F317" s="255" t="s">
        <v>1347</v>
      </c>
      <c r="G317" s="210"/>
      <c r="H317" s="256">
        <v>49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173</v>
      </c>
      <c r="AU317" s="219" t="s">
        <v>82</v>
      </c>
      <c r="AV317" s="11" t="s">
        <v>82</v>
      </c>
      <c r="AW317" s="11" t="s">
        <v>35</v>
      </c>
      <c r="AX317" s="11" t="s">
        <v>72</v>
      </c>
      <c r="AY317" s="219" t="s">
        <v>160</v>
      </c>
    </row>
    <row r="318" spans="2:65" s="1" customFormat="1" ht="25.5" customHeight="1">
      <c r="B318" s="40"/>
      <c r="C318" s="194" t="s">
        <v>474</v>
      </c>
      <c r="D318" s="194" t="s">
        <v>164</v>
      </c>
      <c r="E318" s="195" t="s">
        <v>1348</v>
      </c>
      <c r="F318" s="196" t="s">
        <v>1349</v>
      </c>
      <c r="G318" s="197" t="s">
        <v>189</v>
      </c>
      <c r="H318" s="198">
        <v>49</v>
      </c>
      <c r="I318" s="199"/>
      <c r="J318" s="200">
        <f>ROUND(I318*H318,2)</f>
        <v>0</v>
      </c>
      <c r="K318" s="196" t="s">
        <v>168</v>
      </c>
      <c r="L318" s="60"/>
      <c r="M318" s="201" t="s">
        <v>21</v>
      </c>
      <c r="N318" s="202" t="s">
        <v>43</v>
      </c>
      <c r="O318" s="41"/>
      <c r="P318" s="203">
        <f>O318*H318</f>
        <v>0</v>
      </c>
      <c r="Q318" s="203">
        <v>9.0000000000000006E-5</v>
      </c>
      <c r="R318" s="203">
        <f>Q318*H318</f>
        <v>4.4099999999999999E-3</v>
      </c>
      <c r="S318" s="203">
        <v>0</v>
      </c>
      <c r="T318" s="204">
        <f>S318*H318</f>
        <v>0</v>
      </c>
      <c r="AR318" s="23" t="s">
        <v>196</v>
      </c>
      <c r="AT318" s="23" t="s">
        <v>164</v>
      </c>
      <c r="AU318" s="23" t="s">
        <v>82</v>
      </c>
      <c r="AY318" s="23" t="s">
        <v>160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23" t="s">
        <v>80</v>
      </c>
      <c r="BK318" s="205">
        <f>ROUND(I318*H318,2)</f>
        <v>0</v>
      </c>
      <c r="BL318" s="23" t="s">
        <v>196</v>
      </c>
      <c r="BM318" s="23" t="s">
        <v>1350</v>
      </c>
    </row>
    <row r="319" spans="2:65" s="1" customFormat="1" ht="25.5" customHeight="1">
      <c r="B319" s="40"/>
      <c r="C319" s="194" t="s">
        <v>1351</v>
      </c>
      <c r="D319" s="194" t="s">
        <v>164</v>
      </c>
      <c r="E319" s="195" t="s">
        <v>968</v>
      </c>
      <c r="F319" s="196" t="s">
        <v>969</v>
      </c>
      <c r="G319" s="197" t="s">
        <v>248</v>
      </c>
      <c r="H319" s="198">
        <v>15.24</v>
      </c>
      <c r="I319" s="199"/>
      <c r="J319" s="200">
        <f>ROUND(I319*H319,2)</f>
        <v>0</v>
      </c>
      <c r="K319" s="196" t="s">
        <v>168</v>
      </c>
      <c r="L319" s="60"/>
      <c r="M319" s="201" t="s">
        <v>21</v>
      </c>
      <c r="N319" s="202" t="s">
        <v>43</v>
      </c>
      <c r="O319" s="41"/>
      <c r="P319" s="203">
        <f>O319*H319</f>
        <v>0</v>
      </c>
      <c r="Q319" s="203">
        <v>1.3999999999999999E-4</v>
      </c>
      <c r="R319" s="203">
        <f>Q319*H319</f>
        <v>2.1335999999999998E-3</v>
      </c>
      <c r="S319" s="203">
        <v>0</v>
      </c>
      <c r="T319" s="204">
        <f>S319*H319</f>
        <v>0</v>
      </c>
      <c r="AR319" s="23" t="s">
        <v>196</v>
      </c>
      <c r="AT319" s="23" t="s">
        <v>164</v>
      </c>
      <c r="AU319" s="23" t="s">
        <v>82</v>
      </c>
      <c r="AY319" s="23" t="s">
        <v>160</v>
      </c>
      <c r="BE319" s="205">
        <f>IF(N319="základní",J319,0)</f>
        <v>0</v>
      </c>
      <c r="BF319" s="205">
        <f>IF(N319="snížená",J319,0)</f>
        <v>0</v>
      </c>
      <c r="BG319" s="205">
        <f>IF(N319="zákl. přenesená",J319,0)</f>
        <v>0</v>
      </c>
      <c r="BH319" s="205">
        <f>IF(N319="sníž. přenesená",J319,0)</f>
        <v>0</v>
      </c>
      <c r="BI319" s="205">
        <f>IF(N319="nulová",J319,0)</f>
        <v>0</v>
      </c>
      <c r="BJ319" s="23" t="s">
        <v>80</v>
      </c>
      <c r="BK319" s="205">
        <f>ROUND(I319*H319,2)</f>
        <v>0</v>
      </c>
      <c r="BL319" s="23" t="s">
        <v>196</v>
      </c>
      <c r="BM319" s="23" t="s">
        <v>1352</v>
      </c>
    </row>
    <row r="320" spans="2:65" s="11" customFormat="1">
      <c r="B320" s="209"/>
      <c r="C320" s="210"/>
      <c r="D320" s="206" t="s">
        <v>173</v>
      </c>
      <c r="E320" s="211" t="s">
        <v>21</v>
      </c>
      <c r="F320" s="212" t="s">
        <v>1353</v>
      </c>
      <c r="G320" s="210"/>
      <c r="H320" s="213">
        <v>15.24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173</v>
      </c>
      <c r="AU320" s="219" t="s">
        <v>82</v>
      </c>
      <c r="AV320" s="11" t="s">
        <v>82</v>
      </c>
      <c r="AW320" s="11" t="s">
        <v>35</v>
      </c>
      <c r="AX320" s="11" t="s">
        <v>72</v>
      </c>
      <c r="AY320" s="219" t="s">
        <v>160</v>
      </c>
    </row>
    <row r="321" spans="2:65" s="10" customFormat="1" ht="29.85" customHeight="1">
      <c r="B321" s="175"/>
      <c r="C321" s="176"/>
      <c r="D321" s="191" t="s">
        <v>71</v>
      </c>
      <c r="E321" s="192" t="s">
        <v>673</v>
      </c>
      <c r="F321" s="192" t="s">
        <v>674</v>
      </c>
      <c r="G321" s="176"/>
      <c r="H321" s="176"/>
      <c r="I321" s="179"/>
      <c r="J321" s="193">
        <f>BK321</f>
        <v>0</v>
      </c>
      <c r="K321" s="176"/>
      <c r="L321" s="181"/>
      <c r="M321" s="182"/>
      <c r="N321" s="183"/>
      <c r="O321" s="183"/>
      <c r="P321" s="184">
        <f>SUM(P322:P326)</f>
        <v>0</v>
      </c>
      <c r="Q321" s="183"/>
      <c r="R321" s="184">
        <f>SUM(R322:R326)</f>
        <v>0</v>
      </c>
      <c r="S321" s="183"/>
      <c r="T321" s="185">
        <f>SUM(T322:T326)</f>
        <v>0</v>
      </c>
      <c r="AR321" s="186" t="s">
        <v>82</v>
      </c>
      <c r="AT321" s="187" t="s">
        <v>71</v>
      </c>
      <c r="AU321" s="187" t="s">
        <v>80</v>
      </c>
      <c r="AY321" s="186" t="s">
        <v>160</v>
      </c>
      <c r="BK321" s="188">
        <f>SUM(BK322:BK326)</f>
        <v>0</v>
      </c>
    </row>
    <row r="322" spans="2:65" s="1" customFormat="1" ht="25.5" customHeight="1">
      <c r="B322" s="40"/>
      <c r="C322" s="194" t="s">
        <v>489</v>
      </c>
      <c r="D322" s="194" t="s">
        <v>164</v>
      </c>
      <c r="E322" s="195" t="s">
        <v>1354</v>
      </c>
      <c r="F322" s="196" t="s">
        <v>1355</v>
      </c>
      <c r="G322" s="197" t="s">
        <v>290</v>
      </c>
      <c r="H322" s="198">
        <v>1</v>
      </c>
      <c r="I322" s="199"/>
      <c r="J322" s="200">
        <f>ROUND(I322*H322,2)</f>
        <v>0</v>
      </c>
      <c r="K322" s="196" t="s">
        <v>168</v>
      </c>
      <c r="L322" s="60"/>
      <c r="M322" s="201" t="s">
        <v>21</v>
      </c>
      <c r="N322" s="202" t="s">
        <v>43</v>
      </c>
      <c r="O322" s="41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AR322" s="23" t="s">
        <v>698</v>
      </c>
      <c r="AT322" s="23" t="s">
        <v>164</v>
      </c>
      <c r="AU322" s="23" t="s">
        <v>82</v>
      </c>
      <c r="AY322" s="23" t="s">
        <v>160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3" t="s">
        <v>80</v>
      </c>
      <c r="BK322" s="205">
        <f>ROUND(I322*H322,2)</f>
        <v>0</v>
      </c>
      <c r="BL322" s="23" t="s">
        <v>698</v>
      </c>
      <c r="BM322" s="23" t="s">
        <v>1356</v>
      </c>
    </row>
    <row r="323" spans="2:65" s="1" customFormat="1" ht="24">
      <c r="B323" s="40"/>
      <c r="C323" s="62"/>
      <c r="D323" s="222" t="s">
        <v>171</v>
      </c>
      <c r="E323" s="62"/>
      <c r="F323" s="232" t="s">
        <v>1357</v>
      </c>
      <c r="G323" s="62"/>
      <c r="H323" s="62"/>
      <c r="I323" s="162"/>
      <c r="J323" s="62"/>
      <c r="K323" s="62"/>
      <c r="L323" s="60"/>
      <c r="M323" s="208"/>
      <c r="N323" s="41"/>
      <c r="O323" s="41"/>
      <c r="P323" s="41"/>
      <c r="Q323" s="41"/>
      <c r="R323" s="41"/>
      <c r="S323" s="41"/>
      <c r="T323" s="77"/>
      <c r="AT323" s="23" t="s">
        <v>171</v>
      </c>
      <c r="AU323" s="23" t="s">
        <v>82</v>
      </c>
    </row>
    <row r="324" spans="2:65" s="1" customFormat="1" ht="25.5" customHeight="1">
      <c r="B324" s="40"/>
      <c r="C324" s="194" t="s">
        <v>1358</v>
      </c>
      <c r="D324" s="194" t="s">
        <v>164</v>
      </c>
      <c r="E324" s="195" t="s">
        <v>1359</v>
      </c>
      <c r="F324" s="196" t="s">
        <v>1360</v>
      </c>
      <c r="G324" s="197" t="s">
        <v>290</v>
      </c>
      <c r="H324" s="198">
        <v>1</v>
      </c>
      <c r="I324" s="199"/>
      <c r="J324" s="200">
        <f>ROUND(I324*H324,2)</f>
        <v>0</v>
      </c>
      <c r="K324" s="196" t="s">
        <v>168</v>
      </c>
      <c r="L324" s="60"/>
      <c r="M324" s="201" t="s">
        <v>21</v>
      </c>
      <c r="N324" s="202" t="s">
        <v>43</v>
      </c>
      <c r="O324" s="41"/>
      <c r="P324" s="203">
        <f>O324*H324</f>
        <v>0</v>
      </c>
      <c r="Q324" s="203">
        <v>0</v>
      </c>
      <c r="R324" s="203">
        <f>Q324*H324</f>
        <v>0</v>
      </c>
      <c r="S324" s="203">
        <v>0</v>
      </c>
      <c r="T324" s="204">
        <f>S324*H324</f>
        <v>0</v>
      </c>
      <c r="AR324" s="23" t="s">
        <v>698</v>
      </c>
      <c r="AT324" s="23" t="s">
        <v>164</v>
      </c>
      <c r="AU324" s="23" t="s">
        <v>82</v>
      </c>
      <c r="AY324" s="23" t="s">
        <v>160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23" t="s">
        <v>80</v>
      </c>
      <c r="BK324" s="205">
        <f>ROUND(I324*H324,2)</f>
        <v>0</v>
      </c>
      <c r="BL324" s="23" t="s">
        <v>698</v>
      </c>
      <c r="BM324" s="23" t="s">
        <v>1361</v>
      </c>
    </row>
    <row r="325" spans="2:65" s="1" customFormat="1" ht="25.5" customHeight="1">
      <c r="B325" s="40"/>
      <c r="C325" s="194" t="s">
        <v>493</v>
      </c>
      <c r="D325" s="194" t="s">
        <v>164</v>
      </c>
      <c r="E325" s="195" t="s">
        <v>1362</v>
      </c>
      <c r="F325" s="196" t="s">
        <v>1363</v>
      </c>
      <c r="G325" s="197" t="s">
        <v>290</v>
      </c>
      <c r="H325" s="198">
        <v>1</v>
      </c>
      <c r="I325" s="199"/>
      <c r="J325" s="200">
        <f>ROUND(I325*H325,2)</f>
        <v>0</v>
      </c>
      <c r="K325" s="196" t="s">
        <v>168</v>
      </c>
      <c r="L325" s="60"/>
      <c r="M325" s="201" t="s">
        <v>21</v>
      </c>
      <c r="N325" s="202" t="s">
        <v>43</v>
      </c>
      <c r="O325" s="41"/>
      <c r="P325" s="203">
        <f>O325*H325</f>
        <v>0</v>
      </c>
      <c r="Q325" s="203">
        <v>0</v>
      </c>
      <c r="R325" s="203">
        <f>Q325*H325</f>
        <v>0</v>
      </c>
      <c r="S325" s="203">
        <v>0</v>
      </c>
      <c r="T325" s="204">
        <f>S325*H325</f>
        <v>0</v>
      </c>
      <c r="AR325" s="23" t="s">
        <v>698</v>
      </c>
      <c r="AT325" s="23" t="s">
        <v>164</v>
      </c>
      <c r="AU325" s="23" t="s">
        <v>82</v>
      </c>
      <c r="AY325" s="23" t="s">
        <v>160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23" t="s">
        <v>80</v>
      </c>
      <c r="BK325" s="205">
        <f>ROUND(I325*H325,2)</f>
        <v>0</v>
      </c>
      <c r="BL325" s="23" t="s">
        <v>698</v>
      </c>
      <c r="BM325" s="23" t="s">
        <v>1364</v>
      </c>
    </row>
    <row r="326" spans="2:65" s="1" customFormat="1" ht="24">
      <c r="B326" s="40"/>
      <c r="C326" s="62"/>
      <c r="D326" s="206" t="s">
        <v>171</v>
      </c>
      <c r="E326" s="62"/>
      <c r="F326" s="207" t="s">
        <v>1365</v>
      </c>
      <c r="G326" s="62"/>
      <c r="H326" s="62"/>
      <c r="I326" s="162"/>
      <c r="J326" s="62"/>
      <c r="K326" s="62"/>
      <c r="L326" s="60"/>
      <c r="M326" s="208"/>
      <c r="N326" s="41"/>
      <c r="O326" s="41"/>
      <c r="P326" s="41"/>
      <c r="Q326" s="41"/>
      <c r="R326" s="41"/>
      <c r="S326" s="41"/>
      <c r="T326" s="77"/>
      <c r="AT326" s="23" t="s">
        <v>171</v>
      </c>
      <c r="AU326" s="23" t="s">
        <v>82</v>
      </c>
    </row>
    <row r="327" spans="2:65" s="10" customFormat="1" ht="37.35" customHeight="1">
      <c r="B327" s="175"/>
      <c r="C327" s="176"/>
      <c r="D327" s="191" t="s">
        <v>71</v>
      </c>
      <c r="E327" s="260" t="s">
        <v>692</v>
      </c>
      <c r="F327" s="260" t="s">
        <v>693</v>
      </c>
      <c r="G327" s="176"/>
      <c r="H327" s="176"/>
      <c r="I327" s="179"/>
      <c r="J327" s="261">
        <f>BK327</f>
        <v>0</v>
      </c>
      <c r="K327" s="176"/>
      <c r="L327" s="181"/>
      <c r="M327" s="182"/>
      <c r="N327" s="183"/>
      <c r="O327" s="183"/>
      <c r="P327" s="184">
        <f>P328</f>
        <v>0</v>
      </c>
      <c r="Q327" s="183"/>
      <c r="R327" s="184">
        <f>R328</f>
        <v>0</v>
      </c>
      <c r="S327" s="183"/>
      <c r="T327" s="185">
        <f>T328</f>
        <v>0</v>
      </c>
      <c r="AR327" s="186" t="s">
        <v>186</v>
      </c>
      <c r="AT327" s="187" t="s">
        <v>71</v>
      </c>
      <c r="AU327" s="187" t="s">
        <v>72</v>
      </c>
      <c r="AY327" s="186" t="s">
        <v>160</v>
      </c>
      <c r="BK327" s="188">
        <f>BK328</f>
        <v>0</v>
      </c>
    </row>
    <row r="328" spans="2:65" s="1" customFormat="1" ht="16.5" customHeight="1">
      <c r="B328" s="40"/>
      <c r="C328" s="194" t="s">
        <v>1366</v>
      </c>
      <c r="D328" s="194" t="s">
        <v>164</v>
      </c>
      <c r="E328" s="195" t="s">
        <v>695</v>
      </c>
      <c r="F328" s="196" t="s">
        <v>696</v>
      </c>
      <c r="G328" s="197" t="s">
        <v>697</v>
      </c>
      <c r="H328" s="262"/>
      <c r="I328" s="199"/>
      <c r="J328" s="200">
        <f>ROUND(I328*H328,2)</f>
        <v>0</v>
      </c>
      <c r="K328" s="196" t="s">
        <v>168</v>
      </c>
      <c r="L328" s="60"/>
      <c r="M328" s="201" t="s">
        <v>21</v>
      </c>
      <c r="N328" s="263" t="s">
        <v>43</v>
      </c>
      <c r="O328" s="264"/>
      <c r="P328" s="265">
        <f>O328*H328</f>
        <v>0</v>
      </c>
      <c r="Q328" s="265">
        <v>0</v>
      </c>
      <c r="R328" s="265">
        <f>Q328*H328</f>
        <v>0</v>
      </c>
      <c r="S328" s="265">
        <v>0</v>
      </c>
      <c r="T328" s="266">
        <f>S328*H328</f>
        <v>0</v>
      </c>
      <c r="AR328" s="23" t="s">
        <v>698</v>
      </c>
      <c r="AT328" s="23" t="s">
        <v>164</v>
      </c>
      <c r="AU328" s="23" t="s">
        <v>80</v>
      </c>
      <c r="AY328" s="23" t="s">
        <v>160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23" t="s">
        <v>80</v>
      </c>
      <c r="BK328" s="205">
        <f>ROUND(I328*H328,2)</f>
        <v>0</v>
      </c>
      <c r="BL328" s="23" t="s">
        <v>698</v>
      </c>
      <c r="BM328" s="23" t="s">
        <v>1367</v>
      </c>
    </row>
    <row r="329" spans="2:65" s="1" customFormat="1" ht="6.9" customHeight="1">
      <c r="B329" s="55"/>
      <c r="C329" s="56"/>
      <c r="D329" s="56"/>
      <c r="E329" s="56"/>
      <c r="F329" s="56"/>
      <c r="G329" s="56"/>
      <c r="H329" s="56"/>
      <c r="I329" s="138"/>
      <c r="J329" s="56"/>
      <c r="K329" s="56"/>
      <c r="L329" s="60"/>
    </row>
  </sheetData>
  <sheetProtection password="CC35" sheet="1" objects="1" scenarios="1" formatCells="0" formatColumns="0" formatRows="0" sort="0" autoFilter="0"/>
  <autoFilter ref="C89:K328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6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94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1368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ROUND(J91,2)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ROUND(SUM(BE91:BE335), 2)</f>
        <v>0</v>
      </c>
      <c r="G30" s="41"/>
      <c r="H30" s="41"/>
      <c r="I30" s="130">
        <v>0.21</v>
      </c>
      <c r="J30" s="129">
        <f>ROUND(ROUND((SUM(BE91:BE335)),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ROUND(SUM(BF91:BF335), 2)</f>
        <v>0</v>
      </c>
      <c r="G31" s="41"/>
      <c r="H31" s="41"/>
      <c r="I31" s="130">
        <v>0.15</v>
      </c>
      <c r="J31" s="129">
        <f>ROUND(ROUND((SUM(BF91:BF335)),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ROUND(SUM(BG91:BG335),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ROUND(SUM(BH91:BH335),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ROUND(SUM(BI91:BI335),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>PS 03 - VS 13,6MW pára/horká voda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J91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J92</f>
        <v>0</v>
      </c>
      <c r="K57" s="154"/>
    </row>
    <row r="58" spans="2:47" s="8" customFormat="1" ht="19.95" customHeight="1">
      <c r="B58" s="155"/>
      <c r="C58" s="156"/>
      <c r="D58" s="157" t="s">
        <v>130</v>
      </c>
      <c r="E58" s="158"/>
      <c r="F58" s="158"/>
      <c r="G58" s="158"/>
      <c r="H58" s="158"/>
      <c r="I58" s="159"/>
      <c r="J58" s="160">
        <f>J93</f>
        <v>0</v>
      </c>
      <c r="K58" s="161"/>
    </row>
    <row r="59" spans="2:47" s="8" customFormat="1" ht="14.85" customHeight="1">
      <c r="B59" s="155"/>
      <c r="C59" s="156"/>
      <c r="D59" s="157" t="s">
        <v>131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8" customFormat="1" ht="14.85" customHeight="1">
      <c r="B60" s="155"/>
      <c r="C60" s="156"/>
      <c r="D60" s="157" t="s">
        <v>984</v>
      </c>
      <c r="E60" s="158"/>
      <c r="F60" s="158"/>
      <c r="G60" s="158"/>
      <c r="H60" s="158"/>
      <c r="I60" s="159"/>
      <c r="J60" s="160">
        <f>J110</f>
        <v>0</v>
      </c>
      <c r="K60" s="161"/>
    </row>
    <row r="61" spans="2:47" s="8" customFormat="1" ht="19.95" customHeight="1">
      <c r="B61" s="155"/>
      <c r="C61" s="156"/>
      <c r="D61" s="157" t="s">
        <v>985</v>
      </c>
      <c r="E61" s="158"/>
      <c r="F61" s="158"/>
      <c r="G61" s="158"/>
      <c r="H61" s="158"/>
      <c r="I61" s="159"/>
      <c r="J61" s="160">
        <f>J115</f>
        <v>0</v>
      </c>
      <c r="K61" s="161"/>
    </row>
    <row r="62" spans="2:47" s="7" customFormat="1" ht="24.9" customHeight="1">
      <c r="B62" s="148"/>
      <c r="C62" s="149"/>
      <c r="D62" s="150" t="s">
        <v>135</v>
      </c>
      <c r="E62" s="151"/>
      <c r="F62" s="151"/>
      <c r="G62" s="151"/>
      <c r="H62" s="151"/>
      <c r="I62" s="152"/>
      <c r="J62" s="153">
        <f>J117</f>
        <v>0</v>
      </c>
      <c r="K62" s="154"/>
    </row>
    <row r="63" spans="2:47" s="8" customFormat="1" ht="19.95" customHeight="1">
      <c r="B63" s="155"/>
      <c r="C63" s="156"/>
      <c r="D63" s="157" t="s">
        <v>140</v>
      </c>
      <c r="E63" s="158"/>
      <c r="F63" s="158"/>
      <c r="G63" s="158"/>
      <c r="H63" s="158"/>
      <c r="I63" s="159"/>
      <c r="J63" s="160">
        <f>J118</f>
        <v>0</v>
      </c>
      <c r="K63" s="161"/>
    </row>
    <row r="64" spans="2:47" s="8" customFormat="1" ht="19.95" customHeight="1">
      <c r="B64" s="155"/>
      <c r="C64" s="156"/>
      <c r="D64" s="157" t="s">
        <v>1369</v>
      </c>
      <c r="E64" s="158"/>
      <c r="F64" s="158"/>
      <c r="G64" s="158"/>
      <c r="H64" s="158"/>
      <c r="I64" s="159"/>
      <c r="J64" s="160">
        <f>J156</f>
        <v>0</v>
      </c>
      <c r="K64" s="161"/>
    </row>
    <row r="65" spans="2:12" s="8" customFormat="1" ht="19.95" customHeight="1">
      <c r="B65" s="155"/>
      <c r="C65" s="156"/>
      <c r="D65" s="157" t="s">
        <v>987</v>
      </c>
      <c r="E65" s="158"/>
      <c r="F65" s="158"/>
      <c r="G65" s="158"/>
      <c r="H65" s="158"/>
      <c r="I65" s="159"/>
      <c r="J65" s="160">
        <f>J167</f>
        <v>0</v>
      </c>
      <c r="K65" s="161"/>
    </row>
    <row r="66" spans="2:12" s="8" customFormat="1" ht="19.95" customHeight="1">
      <c r="B66" s="155"/>
      <c r="C66" s="156"/>
      <c r="D66" s="157" t="s">
        <v>705</v>
      </c>
      <c r="E66" s="158"/>
      <c r="F66" s="158"/>
      <c r="G66" s="158"/>
      <c r="H66" s="158"/>
      <c r="I66" s="159"/>
      <c r="J66" s="160">
        <f>J193</f>
        <v>0</v>
      </c>
      <c r="K66" s="161"/>
    </row>
    <row r="67" spans="2:12" s="8" customFormat="1" ht="19.95" customHeight="1">
      <c r="B67" s="155"/>
      <c r="C67" s="156"/>
      <c r="D67" s="157" t="s">
        <v>988</v>
      </c>
      <c r="E67" s="158"/>
      <c r="F67" s="158"/>
      <c r="G67" s="158"/>
      <c r="H67" s="158"/>
      <c r="I67" s="159"/>
      <c r="J67" s="160">
        <f>J215</f>
        <v>0</v>
      </c>
      <c r="K67" s="161"/>
    </row>
    <row r="68" spans="2:12" s="8" customFormat="1" ht="19.95" customHeight="1">
      <c r="B68" s="155"/>
      <c r="C68" s="156"/>
      <c r="D68" s="157" t="s">
        <v>706</v>
      </c>
      <c r="E68" s="158"/>
      <c r="F68" s="158"/>
      <c r="G68" s="158"/>
      <c r="H68" s="158"/>
      <c r="I68" s="159"/>
      <c r="J68" s="160">
        <f>J293</f>
        <v>0</v>
      </c>
      <c r="K68" s="161"/>
    </row>
    <row r="69" spans="2:12" s="8" customFormat="1" ht="19.95" customHeight="1">
      <c r="B69" s="155"/>
      <c r="C69" s="156"/>
      <c r="D69" s="157" t="s">
        <v>141</v>
      </c>
      <c r="E69" s="158"/>
      <c r="F69" s="158"/>
      <c r="G69" s="158"/>
      <c r="H69" s="158"/>
      <c r="I69" s="159"/>
      <c r="J69" s="160">
        <f>J311</f>
        <v>0</v>
      </c>
      <c r="K69" s="161"/>
    </row>
    <row r="70" spans="2:12" s="7" customFormat="1" ht="24.9" customHeight="1">
      <c r="B70" s="148"/>
      <c r="C70" s="149"/>
      <c r="D70" s="150" t="s">
        <v>1370</v>
      </c>
      <c r="E70" s="151"/>
      <c r="F70" s="151"/>
      <c r="G70" s="151"/>
      <c r="H70" s="151"/>
      <c r="I70" s="152"/>
      <c r="J70" s="153">
        <f>J328</f>
        <v>0</v>
      </c>
      <c r="K70" s="154"/>
    </row>
    <row r="71" spans="2:12" s="7" customFormat="1" ht="24.9" customHeight="1">
      <c r="B71" s="148"/>
      <c r="C71" s="149"/>
      <c r="D71" s="150" t="s">
        <v>1371</v>
      </c>
      <c r="E71" s="151"/>
      <c r="F71" s="151"/>
      <c r="G71" s="151"/>
      <c r="H71" s="151"/>
      <c r="I71" s="152"/>
      <c r="J71" s="153">
        <f>J334</f>
        <v>0</v>
      </c>
      <c r="K71" s="154"/>
    </row>
    <row r="72" spans="2:12" s="1" customFormat="1" ht="21.75" customHeight="1">
      <c r="B72" s="40"/>
      <c r="C72" s="41"/>
      <c r="D72" s="41"/>
      <c r="E72" s="41"/>
      <c r="F72" s="41"/>
      <c r="G72" s="41"/>
      <c r="H72" s="41"/>
      <c r="I72" s="117"/>
      <c r="J72" s="41"/>
      <c r="K72" s="44"/>
    </row>
    <row r="73" spans="2:12" s="1" customFormat="1" ht="6.9" customHeight="1">
      <c r="B73" s="55"/>
      <c r="C73" s="56"/>
      <c r="D73" s="56"/>
      <c r="E73" s="56"/>
      <c r="F73" s="56"/>
      <c r="G73" s="56"/>
      <c r="H73" s="56"/>
      <c r="I73" s="138"/>
      <c r="J73" s="56"/>
      <c r="K73" s="57"/>
    </row>
    <row r="77" spans="2:12" s="1" customFormat="1" ht="6.9" customHeight="1">
      <c r="B77" s="58"/>
      <c r="C77" s="59"/>
      <c r="D77" s="59"/>
      <c r="E77" s="59"/>
      <c r="F77" s="59"/>
      <c r="G77" s="59"/>
      <c r="H77" s="59"/>
      <c r="I77" s="141"/>
      <c r="J77" s="59"/>
      <c r="K77" s="59"/>
      <c r="L77" s="60"/>
    </row>
    <row r="78" spans="2:12" s="1" customFormat="1" ht="36.9" customHeight="1">
      <c r="B78" s="40"/>
      <c r="C78" s="61" t="s">
        <v>144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6.9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4.4" customHeight="1">
      <c r="B80" s="40"/>
      <c r="C80" s="64" t="s">
        <v>18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ht="16.5" customHeight="1">
      <c r="B81" s="40"/>
      <c r="C81" s="62"/>
      <c r="D81" s="62"/>
      <c r="E81" s="384" t="str">
        <f>E7</f>
        <v>Nymburk - přestavba parovodu</v>
      </c>
      <c r="F81" s="385"/>
      <c r="G81" s="385"/>
      <c r="H81" s="385"/>
      <c r="I81" s="162"/>
      <c r="J81" s="62"/>
      <c r="K81" s="62"/>
      <c r="L81" s="60"/>
    </row>
    <row r="82" spans="2:65" s="1" customFormat="1" ht="14.4" customHeight="1">
      <c r="B82" s="40"/>
      <c r="C82" s="64" t="s">
        <v>110</v>
      </c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1" customFormat="1" ht="17.25" customHeight="1">
      <c r="B83" s="40"/>
      <c r="C83" s="62"/>
      <c r="D83" s="62"/>
      <c r="E83" s="351" t="str">
        <f>E9</f>
        <v>PS 03 - VS 13,6MW pára/horká voda</v>
      </c>
      <c r="F83" s="386"/>
      <c r="G83" s="386"/>
      <c r="H83" s="386"/>
      <c r="I83" s="162"/>
      <c r="J83" s="62"/>
      <c r="K83" s="62"/>
      <c r="L83" s="60"/>
    </row>
    <row r="84" spans="2:65" s="1" customFormat="1" ht="6.9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65" s="1" customFormat="1" ht="18" customHeight="1">
      <c r="B85" s="40"/>
      <c r="C85" s="64" t="s">
        <v>23</v>
      </c>
      <c r="D85" s="62"/>
      <c r="E85" s="62"/>
      <c r="F85" s="163" t="str">
        <f>F12</f>
        <v>Nymburg</v>
      </c>
      <c r="G85" s="62"/>
      <c r="H85" s="62"/>
      <c r="I85" s="164" t="s">
        <v>25</v>
      </c>
      <c r="J85" s="72" t="str">
        <f>IF(J12="","",J12)</f>
        <v>15.5.2017</v>
      </c>
      <c r="K85" s="62"/>
      <c r="L85" s="60"/>
    </row>
    <row r="86" spans="2:65" s="1" customFormat="1" ht="6.9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1" customFormat="1" ht="13.2">
      <c r="B87" s="40"/>
      <c r="C87" s="64" t="s">
        <v>27</v>
      </c>
      <c r="D87" s="62"/>
      <c r="E87" s="62"/>
      <c r="F87" s="163" t="str">
        <f>E15</f>
        <v xml:space="preserve"> </v>
      </c>
      <c r="G87" s="62"/>
      <c r="H87" s="62"/>
      <c r="I87" s="164" t="s">
        <v>33</v>
      </c>
      <c r="J87" s="163" t="str">
        <f>E21</f>
        <v>JOBI ENERGO s.r.o.</v>
      </c>
      <c r="K87" s="62"/>
      <c r="L87" s="60"/>
    </row>
    <row r="88" spans="2:65" s="1" customFormat="1" ht="14.4" customHeight="1">
      <c r="B88" s="40"/>
      <c r="C88" s="64" t="s">
        <v>31</v>
      </c>
      <c r="D88" s="62"/>
      <c r="E88" s="62"/>
      <c r="F88" s="163" t="str">
        <f>IF(E18="","",E18)</f>
        <v/>
      </c>
      <c r="G88" s="62"/>
      <c r="H88" s="62"/>
      <c r="I88" s="162"/>
      <c r="J88" s="62"/>
      <c r="K88" s="62"/>
      <c r="L88" s="60"/>
    </row>
    <row r="89" spans="2:65" s="1" customFormat="1" ht="10.35" customHeight="1">
      <c r="B89" s="40"/>
      <c r="C89" s="62"/>
      <c r="D89" s="62"/>
      <c r="E89" s="62"/>
      <c r="F89" s="62"/>
      <c r="G89" s="62"/>
      <c r="H89" s="62"/>
      <c r="I89" s="162"/>
      <c r="J89" s="62"/>
      <c r="K89" s="62"/>
      <c r="L89" s="60"/>
    </row>
    <row r="90" spans="2:65" s="9" customFormat="1" ht="29.25" customHeight="1">
      <c r="B90" s="165"/>
      <c r="C90" s="166" t="s">
        <v>145</v>
      </c>
      <c r="D90" s="167" t="s">
        <v>57</v>
      </c>
      <c r="E90" s="167" t="s">
        <v>53</v>
      </c>
      <c r="F90" s="167" t="s">
        <v>146</v>
      </c>
      <c r="G90" s="167" t="s">
        <v>147</v>
      </c>
      <c r="H90" s="167" t="s">
        <v>148</v>
      </c>
      <c r="I90" s="168" t="s">
        <v>149</v>
      </c>
      <c r="J90" s="167" t="s">
        <v>115</v>
      </c>
      <c r="K90" s="169" t="s">
        <v>150</v>
      </c>
      <c r="L90" s="170"/>
      <c r="M90" s="80" t="s">
        <v>151</v>
      </c>
      <c r="N90" s="81" t="s">
        <v>42</v>
      </c>
      <c r="O90" s="81" t="s">
        <v>152</v>
      </c>
      <c r="P90" s="81" t="s">
        <v>153</v>
      </c>
      <c r="Q90" s="81" t="s">
        <v>154</v>
      </c>
      <c r="R90" s="81" t="s">
        <v>155</v>
      </c>
      <c r="S90" s="81" t="s">
        <v>156</v>
      </c>
      <c r="T90" s="82" t="s">
        <v>157</v>
      </c>
    </row>
    <row r="91" spans="2:65" s="1" customFormat="1" ht="29.25" customHeight="1">
      <c r="B91" s="40"/>
      <c r="C91" s="86" t="s">
        <v>116</v>
      </c>
      <c r="D91" s="62"/>
      <c r="E91" s="62"/>
      <c r="F91" s="62"/>
      <c r="G91" s="62"/>
      <c r="H91" s="62"/>
      <c r="I91" s="162"/>
      <c r="J91" s="171">
        <f>BK91</f>
        <v>0</v>
      </c>
      <c r="K91" s="62"/>
      <c r="L91" s="60"/>
      <c r="M91" s="83"/>
      <c r="N91" s="84"/>
      <c r="O91" s="84"/>
      <c r="P91" s="172">
        <f>P92+P117+P328+P334</f>
        <v>0</v>
      </c>
      <c r="Q91" s="84"/>
      <c r="R91" s="172">
        <f>R92+R117+R328+R334</f>
        <v>13.106573276304999</v>
      </c>
      <c r="S91" s="84"/>
      <c r="T91" s="173">
        <f>T92+T117+T328+T334</f>
        <v>0</v>
      </c>
      <c r="AT91" s="23" t="s">
        <v>71</v>
      </c>
      <c r="AU91" s="23" t="s">
        <v>117</v>
      </c>
      <c r="BK91" s="174">
        <f>BK92+BK117+BK328+BK334</f>
        <v>0</v>
      </c>
    </row>
    <row r="92" spans="2:65" s="10" customFormat="1" ht="37.35" customHeight="1">
      <c r="B92" s="175"/>
      <c r="C92" s="176"/>
      <c r="D92" s="177" t="s">
        <v>71</v>
      </c>
      <c r="E92" s="178" t="s">
        <v>158</v>
      </c>
      <c r="F92" s="178" t="s">
        <v>159</v>
      </c>
      <c r="G92" s="176"/>
      <c r="H92" s="176"/>
      <c r="I92" s="179"/>
      <c r="J92" s="180">
        <f>BK92</f>
        <v>0</v>
      </c>
      <c r="K92" s="176"/>
      <c r="L92" s="181"/>
      <c r="M92" s="182"/>
      <c r="N92" s="183"/>
      <c r="O92" s="183"/>
      <c r="P92" s="184">
        <f>P93+P115</f>
        <v>0</v>
      </c>
      <c r="Q92" s="183"/>
      <c r="R92" s="184">
        <f>R93+R115</f>
        <v>0.22715999999999997</v>
      </c>
      <c r="S92" s="183"/>
      <c r="T92" s="185">
        <f>T93+T115</f>
        <v>0</v>
      </c>
      <c r="AR92" s="186" t="s">
        <v>80</v>
      </c>
      <c r="AT92" s="187" t="s">
        <v>71</v>
      </c>
      <c r="AU92" s="187" t="s">
        <v>72</v>
      </c>
      <c r="AY92" s="186" t="s">
        <v>160</v>
      </c>
      <c r="BK92" s="188">
        <f>BK93+BK115</f>
        <v>0</v>
      </c>
    </row>
    <row r="93" spans="2:65" s="10" customFormat="1" ht="19.95" customHeight="1">
      <c r="B93" s="175"/>
      <c r="C93" s="176"/>
      <c r="D93" s="177" t="s">
        <v>71</v>
      </c>
      <c r="E93" s="189" t="s">
        <v>210</v>
      </c>
      <c r="F93" s="189" t="s">
        <v>322</v>
      </c>
      <c r="G93" s="176"/>
      <c r="H93" s="176"/>
      <c r="I93" s="179"/>
      <c r="J93" s="190">
        <f>BK93</f>
        <v>0</v>
      </c>
      <c r="K93" s="176"/>
      <c r="L93" s="181"/>
      <c r="M93" s="182"/>
      <c r="N93" s="183"/>
      <c r="O93" s="183"/>
      <c r="P93" s="184">
        <f>P94+P110</f>
        <v>0</v>
      </c>
      <c r="Q93" s="183"/>
      <c r="R93" s="184">
        <f>R94+R110</f>
        <v>0.22715999999999997</v>
      </c>
      <c r="S93" s="183"/>
      <c r="T93" s="185">
        <f>T94+T110</f>
        <v>0</v>
      </c>
      <c r="AR93" s="186" t="s">
        <v>80</v>
      </c>
      <c r="AT93" s="187" t="s">
        <v>71</v>
      </c>
      <c r="AU93" s="187" t="s">
        <v>80</v>
      </c>
      <c r="AY93" s="186" t="s">
        <v>160</v>
      </c>
      <c r="BK93" s="188">
        <f>BK94+BK110</f>
        <v>0</v>
      </c>
    </row>
    <row r="94" spans="2:65" s="10" customFormat="1" ht="14.85" customHeight="1">
      <c r="B94" s="175"/>
      <c r="C94" s="176"/>
      <c r="D94" s="191" t="s">
        <v>71</v>
      </c>
      <c r="E94" s="192" t="s">
        <v>323</v>
      </c>
      <c r="F94" s="192" t="s">
        <v>324</v>
      </c>
      <c r="G94" s="176"/>
      <c r="H94" s="176"/>
      <c r="I94" s="179"/>
      <c r="J94" s="193">
        <f>BK94</f>
        <v>0</v>
      </c>
      <c r="K94" s="176"/>
      <c r="L94" s="181"/>
      <c r="M94" s="182"/>
      <c r="N94" s="183"/>
      <c r="O94" s="183"/>
      <c r="P94" s="184">
        <f>SUM(P95:P109)</f>
        <v>0</v>
      </c>
      <c r="Q94" s="183"/>
      <c r="R94" s="184">
        <f>SUM(R95:R109)</f>
        <v>0.22715999999999997</v>
      </c>
      <c r="S94" s="183"/>
      <c r="T94" s="185">
        <f>SUM(T95:T109)</f>
        <v>0</v>
      </c>
      <c r="AR94" s="186" t="s">
        <v>80</v>
      </c>
      <c r="AT94" s="187" t="s">
        <v>71</v>
      </c>
      <c r="AU94" s="187" t="s">
        <v>82</v>
      </c>
      <c r="AY94" s="186" t="s">
        <v>160</v>
      </c>
      <c r="BK94" s="188">
        <f>SUM(BK95:BK109)</f>
        <v>0</v>
      </c>
    </row>
    <row r="95" spans="2:65" s="1" customFormat="1" ht="16.5" customHeight="1">
      <c r="B95" s="40"/>
      <c r="C95" s="194" t="s">
        <v>80</v>
      </c>
      <c r="D95" s="194" t="s">
        <v>164</v>
      </c>
      <c r="E95" s="195" t="s">
        <v>1000</v>
      </c>
      <c r="F95" s="196" t="s">
        <v>1001</v>
      </c>
      <c r="G95" s="197" t="s">
        <v>262</v>
      </c>
      <c r="H95" s="198">
        <v>78</v>
      </c>
      <c r="I95" s="199"/>
      <c r="J95" s="200">
        <f>ROUND(I95*H95,2)</f>
        <v>0</v>
      </c>
      <c r="K95" s="196" t="s">
        <v>168</v>
      </c>
      <c r="L95" s="60"/>
      <c r="M95" s="201" t="s">
        <v>21</v>
      </c>
      <c r="N95" s="202" t="s">
        <v>43</v>
      </c>
      <c r="O95" s="41"/>
      <c r="P95" s="203">
        <f>O95*H95</f>
        <v>0</v>
      </c>
      <c r="Q95" s="203">
        <v>1.4999999999999999E-4</v>
      </c>
      <c r="R95" s="203">
        <f>Q95*H95</f>
        <v>1.1699999999999999E-2</v>
      </c>
      <c r="S95" s="203">
        <v>0</v>
      </c>
      <c r="T95" s="204">
        <f>S95*H95</f>
        <v>0</v>
      </c>
      <c r="AR95" s="23" t="s">
        <v>169</v>
      </c>
      <c r="AT95" s="23" t="s">
        <v>164</v>
      </c>
      <c r="AU95" s="23" t="s">
        <v>170</v>
      </c>
      <c r="AY95" s="23" t="s">
        <v>160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3" t="s">
        <v>80</v>
      </c>
      <c r="BK95" s="205">
        <f>ROUND(I95*H95,2)</f>
        <v>0</v>
      </c>
      <c r="BL95" s="23" t="s">
        <v>169</v>
      </c>
      <c r="BM95" s="23" t="s">
        <v>82</v>
      </c>
    </row>
    <row r="96" spans="2:65" s="11" customFormat="1">
      <c r="B96" s="209"/>
      <c r="C96" s="210"/>
      <c r="D96" s="206" t="s">
        <v>173</v>
      </c>
      <c r="E96" s="211" t="s">
        <v>21</v>
      </c>
      <c r="F96" s="212" t="s">
        <v>1372</v>
      </c>
      <c r="G96" s="210"/>
      <c r="H96" s="213">
        <v>78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173</v>
      </c>
      <c r="AU96" s="219" t="s">
        <v>170</v>
      </c>
      <c r="AV96" s="11" t="s">
        <v>82</v>
      </c>
      <c r="AW96" s="11" t="s">
        <v>35</v>
      </c>
      <c r="AX96" s="11" t="s">
        <v>72</v>
      </c>
      <c r="AY96" s="219" t="s">
        <v>160</v>
      </c>
    </row>
    <row r="97" spans="2:65" s="12" customFormat="1">
      <c r="B97" s="220"/>
      <c r="C97" s="221"/>
      <c r="D97" s="222" t="s">
        <v>173</v>
      </c>
      <c r="E97" s="223" t="s">
        <v>21</v>
      </c>
      <c r="F97" s="224" t="s">
        <v>175</v>
      </c>
      <c r="G97" s="221"/>
      <c r="H97" s="225">
        <v>78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173</v>
      </c>
      <c r="AU97" s="231" t="s">
        <v>170</v>
      </c>
      <c r="AV97" s="12" t="s">
        <v>169</v>
      </c>
      <c r="AW97" s="12" t="s">
        <v>35</v>
      </c>
      <c r="AX97" s="12" t="s">
        <v>80</v>
      </c>
      <c r="AY97" s="231" t="s">
        <v>160</v>
      </c>
    </row>
    <row r="98" spans="2:65" s="1" customFormat="1" ht="16.5" customHeight="1">
      <c r="B98" s="40"/>
      <c r="C98" s="233" t="s">
        <v>82</v>
      </c>
      <c r="D98" s="233" t="s">
        <v>192</v>
      </c>
      <c r="E98" s="234" t="s">
        <v>1015</v>
      </c>
      <c r="F98" s="235" t="s">
        <v>1016</v>
      </c>
      <c r="G98" s="236" t="s">
        <v>290</v>
      </c>
      <c r="H98" s="237">
        <v>3</v>
      </c>
      <c r="I98" s="238"/>
      <c r="J98" s="239">
        <f t="shared" ref="J98:J109" si="0">ROUND(I98*H98,2)</f>
        <v>0</v>
      </c>
      <c r="K98" s="235" t="s">
        <v>21</v>
      </c>
      <c r="L98" s="240"/>
      <c r="M98" s="241" t="s">
        <v>21</v>
      </c>
      <c r="N98" s="242" t="s">
        <v>43</v>
      </c>
      <c r="O98" s="41"/>
      <c r="P98" s="203">
        <f t="shared" ref="P98:P109" si="1">O98*H98</f>
        <v>0</v>
      </c>
      <c r="Q98" s="203">
        <v>1.0499999999999999E-3</v>
      </c>
      <c r="R98" s="203">
        <f t="shared" ref="R98:R109" si="2">Q98*H98</f>
        <v>3.15E-3</v>
      </c>
      <c r="S98" s="203">
        <v>0</v>
      </c>
      <c r="T98" s="204">
        <f t="shared" ref="T98:T109" si="3">S98*H98</f>
        <v>0</v>
      </c>
      <c r="AR98" s="23" t="s">
        <v>183</v>
      </c>
      <c r="AT98" s="23" t="s">
        <v>192</v>
      </c>
      <c r="AU98" s="23" t="s">
        <v>170</v>
      </c>
      <c r="AY98" s="23" t="s">
        <v>160</v>
      </c>
      <c r="BE98" s="205">
        <f t="shared" ref="BE98:BE109" si="4">IF(N98="základní",J98,0)</f>
        <v>0</v>
      </c>
      <c r="BF98" s="205">
        <f t="shared" ref="BF98:BF109" si="5">IF(N98="snížená",J98,0)</f>
        <v>0</v>
      </c>
      <c r="BG98" s="205">
        <f t="shared" ref="BG98:BG109" si="6">IF(N98="zákl. přenesená",J98,0)</f>
        <v>0</v>
      </c>
      <c r="BH98" s="205">
        <f t="shared" ref="BH98:BH109" si="7">IF(N98="sníž. přenesená",J98,0)</f>
        <v>0</v>
      </c>
      <c r="BI98" s="205">
        <f t="shared" ref="BI98:BI109" si="8">IF(N98="nulová",J98,0)</f>
        <v>0</v>
      </c>
      <c r="BJ98" s="23" t="s">
        <v>80</v>
      </c>
      <c r="BK98" s="205">
        <f t="shared" ref="BK98:BK109" si="9">ROUND(I98*H98,2)</f>
        <v>0</v>
      </c>
      <c r="BL98" s="23" t="s">
        <v>169</v>
      </c>
      <c r="BM98" s="23" t="s">
        <v>169</v>
      </c>
    </row>
    <row r="99" spans="2:65" s="1" customFormat="1" ht="16.5" customHeight="1">
      <c r="B99" s="40"/>
      <c r="C99" s="233" t="s">
        <v>170</v>
      </c>
      <c r="D99" s="233" t="s">
        <v>192</v>
      </c>
      <c r="E99" s="234" t="s">
        <v>1373</v>
      </c>
      <c r="F99" s="235" t="s">
        <v>1374</v>
      </c>
      <c r="G99" s="236" t="s">
        <v>290</v>
      </c>
      <c r="H99" s="237">
        <v>16</v>
      </c>
      <c r="I99" s="238"/>
      <c r="J99" s="239">
        <f t="shared" si="0"/>
        <v>0</v>
      </c>
      <c r="K99" s="235" t="s">
        <v>21</v>
      </c>
      <c r="L99" s="240"/>
      <c r="M99" s="241" t="s">
        <v>21</v>
      </c>
      <c r="N99" s="242" t="s">
        <v>43</v>
      </c>
      <c r="O99" s="41"/>
      <c r="P99" s="203">
        <f t="shared" si="1"/>
        <v>0</v>
      </c>
      <c r="Q99" s="203">
        <v>1.66E-3</v>
      </c>
      <c r="R99" s="203">
        <f t="shared" si="2"/>
        <v>2.656E-2</v>
      </c>
      <c r="S99" s="203">
        <v>0</v>
      </c>
      <c r="T99" s="204">
        <f t="shared" si="3"/>
        <v>0</v>
      </c>
      <c r="AR99" s="23" t="s">
        <v>183</v>
      </c>
      <c r="AT99" s="23" t="s">
        <v>192</v>
      </c>
      <c r="AU99" s="23" t="s">
        <v>170</v>
      </c>
      <c r="AY99" s="23" t="s">
        <v>160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23" t="s">
        <v>80</v>
      </c>
      <c r="BK99" s="205">
        <f t="shared" si="9"/>
        <v>0</v>
      </c>
      <c r="BL99" s="23" t="s">
        <v>169</v>
      </c>
      <c r="BM99" s="23" t="s">
        <v>180</v>
      </c>
    </row>
    <row r="100" spans="2:65" s="1" customFormat="1" ht="16.5" customHeight="1">
      <c r="B100" s="40"/>
      <c r="C100" s="233" t="s">
        <v>169</v>
      </c>
      <c r="D100" s="233" t="s">
        <v>192</v>
      </c>
      <c r="E100" s="234" t="s">
        <v>1375</v>
      </c>
      <c r="F100" s="235" t="s">
        <v>1376</v>
      </c>
      <c r="G100" s="236" t="s">
        <v>290</v>
      </c>
      <c r="H100" s="237">
        <v>4</v>
      </c>
      <c r="I100" s="238"/>
      <c r="J100" s="239">
        <f t="shared" si="0"/>
        <v>0</v>
      </c>
      <c r="K100" s="235" t="s">
        <v>21</v>
      </c>
      <c r="L100" s="240"/>
      <c r="M100" s="241" t="s">
        <v>21</v>
      </c>
      <c r="N100" s="242" t="s">
        <v>43</v>
      </c>
      <c r="O100" s="41"/>
      <c r="P100" s="203">
        <f t="shared" si="1"/>
        <v>0</v>
      </c>
      <c r="Q100" s="203">
        <v>3.3E-3</v>
      </c>
      <c r="R100" s="203">
        <f t="shared" si="2"/>
        <v>1.32E-2</v>
      </c>
      <c r="S100" s="203">
        <v>0</v>
      </c>
      <c r="T100" s="204">
        <f t="shared" si="3"/>
        <v>0</v>
      </c>
      <c r="AR100" s="23" t="s">
        <v>183</v>
      </c>
      <c r="AT100" s="23" t="s">
        <v>192</v>
      </c>
      <c r="AU100" s="23" t="s">
        <v>170</v>
      </c>
      <c r="AY100" s="23" t="s">
        <v>160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23" t="s">
        <v>80</v>
      </c>
      <c r="BK100" s="205">
        <f t="shared" si="9"/>
        <v>0</v>
      </c>
      <c r="BL100" s="23" t="s">
        <v>169</v>
      </c>
      <c r="BM100" s="23" t="s">
        <v>183</v>
      </c>
    </row>
    <row r="101" spans="2:65" s="1" customFormat="1" ht="16.5" customHeight="1">
      <c r="B101" s="40"/>
      <c r="C101" s="233" t="s">
        <v>186</v>
      </c>
      <c r="D101" s="233" t="s">
        <v>192</v>
      </c>
      <c r="E101" s="234" t="s">
        <v>1377</v>
      </c>
      <c r="F101" s="235" t="s">
        <v>1378</v>
      </c>
      <c r="G101" s="236" t="s">
        <v>290</v>
      </c>
      <c r="H101" s="237">
        <v>1</v>
      </c>
      <c r="I101" s="238"/>
      <c r="J101" s="239">
        <f t="shared" si="0"/>
        <v>0</v>
      </c>
      <c r="K101" s="235" t="s">
        <v>21</v>
      </c>
      <c r="L101" s="240"/>
      <c r="M101" s="241" t="s">
        <v>21</v>
      </c>
      <c r="N101" s="242" t="s">
        <v>43</v>
      </c>
      <c r="O101" s="41"/>
      <c r="P101" s="203">
        <f t="shared" si="1"/>
        <v>0</v>
      </c>
      <c r="Q101" s="203">
        <v>3.5999999999999999E-3</v>
      </c>
      <c r="R101" s="203">
        <f t="shared" si="2"/>
        <v>3.5999999999999999E-3</v>
      </c>
      <c r="S101" s="203">
        <v>0</v>
      </c>
      <c r="T101" s="204">
        <f t="shared" si="3"/>
        <v>0</v>
      </c>
      <c r="AR101" s="23" t="s">
        <v>183</v>
      </c>
      <c r="AT101" s="23" t="s">
        <v>192</v>
      </c>
      <c r="AU101" s="23" t="s">
        <v>170</v>
      </c>
      <c r="AY101" s="23" t="s">
        <v>160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23" t="s">
        <v>80</v>
      </c>
      <c r="BK101" s="205">
        <f t="shared" si="9"/>
        <v>0</v>
      </c>
      <c r="BL101" s="23" t="s">
        <v>169</v>
      </c>
      <c r="BM101" s="23" t="s">
        <v>201</v>
      </c>
    </row>
    <row r="102" spans="2:65" s="1" customFormat="1" ht="16.5" customHeight="1">
      <c r="B102" s="40"/>
      <c r="C102" s="233" t="s">
        <v>180</v>
      </c>
      <c r="D102" s="233" t="s">
        <v>192</v>
      </c>
      <c r="E102" s="234" t="s">
        <v>1379</v>
      </c>
      <c r="F102" s="235" t="s">
        <v>1380</v>
      </c>
      <c r="G102" s="236" t="s">
        <v>290</v>
      </c>
      <c r="H102" s="237">
        <v>5</v>
      </c>
      <c r="I102" s="238"/>
      <c r="J102" s="239">
        <f t="shared" si="0"/>
        <v>0</v>
      </c>
      <c r="K102" s="235" t="s">
        <v>21</v>
      </c>
      <c r="L102" s="240"/>
      <c r="M102" s="241" t="s">
        <v>21</v>
      </c>
      <c r="N102" s="242" t="s">
        <v>43</v>
      </c>
      <c r="O102" s="41"/>
      <c r="P102" s="203">
        <f t="shared" si="1"/>
        <v>0</v>
      </c>
      <c r="Q102" s="203">
        <v>3.5999999999999999E-3</v>
      </c>
      <c r="R102" s="203">
        <f t="shared" si="2"/>
        <v>1.7999999999999999E-2</v>
      </c>
      <c r="S102" s="203">
        <v>0</v>
      </c>
      <c r="T102" s="204">
        <f t="shared" si="3"/>
        <v>0</v>
      </c>
      <c r="AR102" s="23" t="s">
        <v>183</v>
      </c>
      <c r="AT102" s="23" t="s">
        <v>192</v>
      </c>
      <c r="AU102" s="23" t="s">
        <v>170</v>
      </c>
      <c r="AY102" s="23" t="s">
        <v>160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23" t="s">
        <v>80</v>
      </c>
      <c r="BK102" s="205">
        <f t="shared" si="9"/>
        <v>0</v>
      </c>
      <c r="BL102" s="23" t="s">
        <v>169</v>
      </c>
      <c r="BM102" s="23" t="s">
        <v>205</v>
      </c>
    </row>
    <row r="103" spans="2:65" s="1" customFormat="1" ht="16.5" customHeight="1">
      <c r="B103" s="40"/>
      <c r="C103" s="233" t="s">
        <v>198</v>
      </c>
      <c r="D103" s="233" t="s">
        <v>192</v>
      </c>
      <c r="E103" s="234" t="s">
        <v>1381</v>
      </c>
      <c r="F103" s="235" t="s">
        <v>1382</v>
      </c>
      <c r="G103" s="236" t="s">
        <v>290</v>
      </c>
      <c r="H103" s="237">
        <v>3</v>
      </c>
      <c r="I103" s="238"/>
      <c r="J103" s="239">
        <f t="shared" si="0"/>
        <v>0</v>
      </c>
      <c r="K103" s="235" t="s">
        <v>21</v>
      </c>
      <c r="L103" s="240"/>
      <c r="M103" s="241" t="s">
        <v>21</v>
      </c>
      <c r="N103" s="242" t="s">
        <v>43</v>
      </c>
      <c r="O103" s="41"/>
      <c r="P103" s="203">
        <f t="shared" si="1"/>
        <v>0</v>
      </c>
      <c r="Q103" s="203">
        <v>1.2999999999999999E-3</v>
      </c>
      <c r="R103" s="203">
        <f t="shared" si="2"/>
        <v>3.8999999999999998E-3</v>
      </c>
      <c r="S103" s="203">
        <v>0</v>
      </c>
      <c r="T103" s="204">
        <f t="shared" si="3"/>
        <v>0</v>
      </c>
      <c r="AR103" s="23" t="s">
        <v>183</v>
      </c>
      <c r="AT103" s="23" t="s">
        <v>192</v>
      </c>
      <c r="AU103" s="23" t="s">
        <v>170</v>
      </c>
      <c r="AY103" s="23" t="s">
        <v>160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23" t="s">
        <v>80</v>
      </c>
      <c r="BK103" s="205">
        <f t="shared" si="9"/>
        <v>0</v>
      </c>
      <c r="BL103" s="23" t="s">
        <v>169</v>
      </c>
      <c r="BM103" s="23" t="s">
        <v>184</v>
      </c>
    </row>
    <row r="104" spans="2:65" s="1" customFormat="1" ht="16.5" customHeight="1">
      <c r="B104" s="40"/>
      <c r="C104" s="233" t="s">
        <v>183</v>
      </c>
      <c r="D104" s="233" t="s">
        <v>192</v>
      </c>
      <c r="E104" s="234" t="s">
        <v>1383</v>
      </c>
      <c r="F104" s="235" t="s">
        <v>1384</v>
      </c>
      <c r="G104" s="236" t="s">
        <v>290</v>
      </c>
      <c r="H104" s="237">
        <v>8</v>
      </c>
      <c r="I104" s="238"/>
      <c r="J104" s="239">
        <f t="shared" si="0"/>
        <v>0</v>
      </c>
      <c r="K104" s="235" t="s">
        <v>21</v>
      </c>
      <c r="L104" s="240"/>
      <c r="M104" s="241" t="s">
        <v>21</v>
      </c>
      <c r="N104" s="242" t="s">
        <v>43</v>
      </c>
      <c r="O104" s="41"/>
      <c r="P104" s="203">
        <f t="shared" si="1"/>
        <v>0</v>
      </c>
      <c r="Q104" s="203">
        <v>2.7000000000000001E-3</v>
      </c>
      <c r="R104" s="203">
        <f t="shared" si="2"/>
        <v>2.1600000000000001E-2</v>
      </c>
      <c r="S104" s="203">
        <v>0</v>
      </c>
      <c r="T104" s="204">
        <f t="shared" si="3"/>
        <v>0</v>
      </c>
      <c r="AR104" s="23" t="s">
        <v>183</v>
      </c>
      <c r="AT104" s="23" t="s">
        <v>192</v>
      </c>
      <c r="AU104" s="23" t="s">
        <v>170</v>
      </c>
      <c r="AY104" s="23" t="s">
        <v>160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23" t="s">
        <v>80</v>
      </c>
      <c r="BK104" s="205">
        <f t="shared" si="9"/>
        <v>0</v>
      </c>
      <c r="BL104" s="23" t="s">
        <v>169</v>
      </c>
      <c r="BM104" s="23" t="s">
        <v>196</v>
      </c>
    </row>
    <row r="105" spans="2:65" s="1" customFormat="1" ht="16.5" customHeight="1">
      <c r="B105" s="40"/>
      <c r="C105" s="233" t="s">
        <v>210</v>
      </c>
      <c r="D105" s="233" t="s">
        <v>192</v>
      </c>
      <c r="E105" s="234" t="s">
        <v>1385</v>
      </c>
      <c r="F105" s="235" t="s">
        <v>1386</v>
      </c>
      <c r="G105" s="236" t="s">
        <v>290</v>
      </c>
      <c r="H105" s="237">
        <v>2</v>
      </c>
      <c r="I105" s="238"/>
      <c r="J105" s="239">
        <f t="shared" si="0"/>
        <v>0</v>
      </c>
      <c r="K105" s="235" t="s">
        <v>21</v>
      </c>
      <c r="L105" s="240"/>
      <c r="M105" s="241" t="s">
        <v>21</v>
      </c>
      <c r="N105" s="242" t="s">
        <v>43</v>
      </c>
      <c r="O105" s="41"/>
      <c r="P105" s="203">
        <f t="shared" si="1"/>
        <v>0</v>
      </c>
      <c r="Q105" s="203">
        <v>3.5000000000000001E-3</v>
      </c>
      <c r="R105" s="203">
        <f t="shared" si="2"/>
        <v>7.0000000000000001E-3</v>
      </c>
      <c r="S105" s="203">
        <v>0</v>
      </c>
      <c r="T105" s="204">
        <f t="shared" si="3"/>
        <v>0</v>
      </c>
      <c r="AR105" s="23" t="s">
        <v>183</v>
      </c>
      <c r="AT105" s="23" t="s">
        <v>192</v>
      </c>
      <c r="AU105" s="23" t="s">
        <v>170</v>
      </c>
      <c r="AY105" s="23" t="s">
        <v>160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23" t="s">
        <v>80</v>
      </c>
      <c r="BK105" s="205">
        <f t="shared" si="9"/>
        <v>0</v>
      </c>
      <c r="BL105" s="23" t="s">
        <v>169</v>
      </c>
      <c r="BM105" s="23" t="s">
        <v>221</v>
      </c>
    </row>
    <row r="106" spans="2:65" s="1" customFormat="1" ht="16.5" customHeight="1">
      <c r="B106" s="40"/>
      <c r="C106" s="233" t="s">
        <v>201</v>
      </c>
      <c r="D106" s="233" t="s">
        <v>192</v>
      </c>
      <c r="E106" s="234" t="s">
        <v>1003</v>
      </c>
      <c r="F106" s="235" t="s">
        <v>1004</v>
      </c>
      <c r="G106" s="236" t="s">
        <v>290</v>
      </c>
      <c r="H106" s="237">
        <v>73</v>
      </c>
      <c r="I106" s="238"/>
      <c r="J106" s="239">
        <f t="shared" si="0"/>
        <v>0</v>
      </c>
      <c r="K106" s="235" t="s">
        <v>21</v>
      </c>
      <c r="L106" s="240"/>
      <c r="M106" s="241" t="s">
        <v>21</v>
      </c>
      <c r="N106" s="242" t="s">
        <v>43</v>
      </c>
      <c r="O106" s="41"/>
      <c r="P106" s="203">
        <f t="shared" si="1"/>
        <v>0</v>
      </c>
      <c r="Q106" s="203">
        <v>1E-3</v>
      </c>
      <c r="R106" s="203">
        <f t="shared" si="2"/>
        <v>7.2999999999999995E-2</v>
      </c>
      <c r="S106" s="203">
        <v>0</v>
      </c>
      <c r="T106" s="204">
        <f t="shared" si="3"/>
        <v>0</v>
      </c>
      <c r="AR106" s="23" t="s">
        <v>183</v>
      </c>
      <c r="AT106" s="23" t="s">
        <v>192</v>
      </c>
      <c r="AU106" s="23" t="s">
        <v>170</v>
      </c>
      <c r="AY106" s="23" t="s">
        <v>160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23" t="s">
        <v>80</v>
      </c>
      <c r="BK106" s="205">
        <f t="shared" si="9"/>
        <v>0</v>
      </c>
      <c r="BL106" s="23" t="s">
        <v>169</v>
      </c>
      <c r="BM106" s="23" t="s">
        <v>225</v>
      </c>
    </row>
    <row r="107" spans="2:65" s="1" customFormat="1" ht="16.5" customHeight="1">
      <c r="B107" s="40"/>
      <c r="C107" s="233" t="s">
        <v>218</v>
      </c>
      <c r="D107" s="233" t="s">
        <v>192</v>
      </c>
      <c r="E107" s="234" t="s">
        <v>1387</v>
      </c>
      <c r="F107" s="235" t="s">
        <v>1388</v>
      </c>
      <c r="G107" s="236" t="s">
        <v>290</v>
      </c>
      <c r="H107" s="237">
        <v>18</v>
      </c>
      <c r="I107" s="238"/>
      <c r="J107" s="239">
        <f t="shared" si="0"/>
        <v>0</v>
      </c>
      <c r="K107" s="235" t="s">
        <v>21</v>
      </c>
      <c r="L107" s="240"/>
      <c r="M107" s="241" t="s">
        <v>21</v>
      </c>
      <c r="N107" s="242" t="s">
        <v>43</v>
      </c>
      <c r="O107" s="41"/>
      <c r="P107" s="203">
        <f t="shared" si="1"/>
        <v>0</v>
      </c>
      <c r="Q107" s="203">
        <v>5.5000000000000003E-4</v>
      </c>
      <c r="R107" s="203">
        <f t="shared" si="2"/>
        <v>9.9000000000000008E-3</v>
      </c>
      <c r="S107" s="203">
        <v>0</v>
      </c>
      <c r="T107" s="204">
        <f t="shared" si="3"/>
        <v>0</v>
      </c>
      <c r="AR107" s="23" t="s">
        <v>183</v>
      </c>
      <c r="AT107" s="23" t="s">
        <v>192</v>
      </c>
      <c r="AU107" s="23" t="s">
        <v>170</v>
      </c>
      <c r="AY107" s="23" t="s">
        <v>160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23" t="s">
        <v>80</v>
      </c>
      <c r="BK107" s="205">
        <f t="shared" si="9"/>
        <v>0</v>
      </c>
      <c r="BL107" s="23" t="s">
        <v>169</v>
      </c>
      <c r="BM107" s="23" t="s">
        <v>269</v>
      </c>
    </row>
    <row r="108" spans="2:65" s="1" customFormat="1" ht="16.5" customHeight="1">
      <c r="B108" s="40"/>
      <c r="C108" s="233" t="s">
        <v>205</v>
      </c>
      <c r="D108" s="233" t="s">
        <v>192</v>
      </c>
      <c r="E108" s="234" t="s">
        <v>1013</v>
      </c>
      <c r="F108" s="235" t="s">
        <v>1014</v>
      </c>
      <c r="G108" s="236" t="s">
        <v>290</v>
      </c>
      <c r="H108" s="237">
        <v>9</v>
      </c>
      <c r="I108" s="238"/>
      <c r="J108" s="239">
        <f t="shared" si="0"/>
        <v>0</v>
      </c>
      <c r="K108" s="235" t="s">
        <v>21</v>
      </c>
      <c r="L108" s="240"/>
      <c r="M108" s="241" t="s">
        <v>21</v>
      </c>
      <c r="N108" s="242" t="s">
        <v>43</v>
      </c>
      <c r="O108" s="41"/>
      <c r="P108" s="203">
        <f t="shared" si="1"/>
        <v>0</v>
      </c>
      <c r="Q108" s="203">
        <v>1.9499999999999999E-3</v>
      </c>
      <c r="R108" s="203">
        <f t="shared" si="2"/>
        <v>1.755E-2</v>
      </c>
      <c r="S108" s="203">
        <v>0</v>
      </c>
      <c r="T108" s="204">
        <f t="shared" si="3"/>
        <v>0</v>
      </c>
      <c r="AR108" s="23" t="s">
        <v>183</v>
      </c>
      <c r="AT108" s="23" t="s">
        <v>192</v>
      </c>
      <c r="AU108" s="23" t="s">
        <v>170</v>
      </c>
      <c r="AY108" s="23" t="s">
        <v>160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23" t="s">
        <v>80</v>
      </c>
      <c r="BK108" s="205">
        <f t="shared" si="9"/>
        <v>0</v>
      </c>
      <c r="BL108" s="23" t="s">
        <v>169</v>
      </c>
      <c r="BM108" s="23" t="s">
        <v>277</v>
      </c>
    </row>
    <row r="109" spans="2:65" s="1" customFormat="1" ht="16.5" customHeight="1">
      <c r="B109" s="40"/>
      <c r="C109" s="233" t="s">
        <v>162</v>
      </c>
      <c r="D109" s="233" t="s">
        <v>192</v>
      </c>
      <c r="E109" s="234" t="s">
        <v>1389</v>
      </c>
      <c r="F109" s="235" t="s">
        <v>1390</v>
      </c>
      <c r="G109" s="236" t="s">
        <v>290</v>
      </c>
      <c r="H109" s="237">
        <v>9</v>
      </c>
      <c r="I109" s="238"/>
      <c r="J109" s="239">
        <f t="shared" si="0"/>
        <v>0</v>
      </c>
      <c r="K109" s="235" t="s">
        <v>21</v>
      </c>
      <c r="L109" s="240"/>
      <c r="M109" s="241" t="s">
        <v>21</v>
      </c>
      <c r="N109" s="242" t="s">
        <v>43</v>
      </c>
      <c r="O109" s="41"/>
      <c r="P109" s="203">
        <f t="shared" si="1"/>
        <v>0</v>
      </c>
      <c r="Q109" s="203">
        <v>2E-3</v>
      </c>
      <c r="R109" s="203">
        <f t="shared" si="2"/>
        <v>1.8000000000000002E-2</v>
      </c>
      <c r="S109" s="203">
        <v>0</v>
      </c>
      <c r="T109" s="204">
        <f t="shared" si="3"/>
        <v>0</v>
      </c>
      <c r="AR109" s="23" t="s">
        <v>183</v>
      </c>
      <c r="AT109" s="23" t="s">
        <v>192</v>
      </c>
      <c r="AU109" s="23" t="s">
        <v>170</v>
      </c>
      <c r="AY109" s="23" t="s">
        <v>160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23" t="s">
        <v>80</v>
      </c>
      <c r="BK109" s="205">
        <f t="shared" si="9"/>
        <v>0</v>
      </c>
      <c r="BL109" s="23" t="s">
        <v>169</v>
      </c>
      <c r="BM109" s="23" t="s">
        <v>287</v>
      </c>
    </row>
    <row r="110" spans="2:65" s="10" customFormat="1" ht="22.35" customHeight="1">
      <c r="B110" s="175"/>
      <c r="C110" s="176"/>
      <c r="D110" s="191" t="s">
        <v>71</v>
      </c>
      <c r="E110" s="192" t="s">
        <v>379</v>
      </c>
      <c r="F110" s="192" t="s">
        <v>1017</v>
      </c>
      <c r="G110" s="176"/>
      <c r="H110" s="176"/>
      <c r="I110" s="179"/>
      <c r="J110" s="193">
        <f>BK110</f>
        <v>0</v>
      </c>
      <c r="K110" s="176"/>
      <c r="L110" s="181"/>
      <c r="M110" s="182"/>
      <c r="N110" s="183"/>
      <c r="O110" s="183"/>
      <c r="P110" s="184">
        <f>SUM(P111:P114)</f>
        <v>0</v>
      </c>
      <c r="Q110" s="183"/>
      <c r="R110" s="184">
        <f>SUM(R111:R114)</f>
        <v>0</v>
      </c>
      <c r="S110" s="183"/>
      <c r="T110" s="185">
        <f>SUM(T111:T114)</f>
        <v>0</v>
      </c>
      <c r="AR110" s="186" t="s">
        <v>82</v>
      </c>
      <c r="AT110" s="187" t="s">
        <v>71</v>
      </c>
      <c r="AU110" s="187" t="s">
        <v>82</v>
      </c>
      <c r="AY110" s="186" t="s">
        <v>160</v>
      </c>
      <c r="BK110" s="188">
        <f>SUM(BK111:BK114)</f>
        <v>0</v>
      </c>
    </row>
    <row r="111" spans="2:65" s="1" customFormat="1" ht="25.5" customHeight="1">
      <c r="B111" s="40"/>
      <c r="C111" s="194" t="s">
        <v>184</v>
      </c>
      <c r="D111" s="194" t="s">
        <v>164</v>
      </c>
      <c r="E111" s="195" t="s">
        <v>1018</v>
      </c>
      <c r="F111" s="196" t="s">
        <v>1019</v>
      </c>
      <c r="G111" s="197" t="s">
        <v>1020</v>
      </c>
      <c r="H111" s="198">
        <v>3</v>
      </c>
      <c r="I111" s="199"/>
      <c r="J111" s="200">
        <f>ROUND(I111*H111,2)</f>
        <v>0</v>
      </c>
      <c r="K111" s="196" t="s">
        <v>168</v>
      </c>
      <c r="L111" s="60"/>
      <c r="M111" s="201" t="s">
        <v>21</v>
      </c>
      <c r="N111" s="202" t="s">
        <v>43</v>
      </c>
      <c r="O111" s="41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3" t="s">
        <v>169</v>
      </c>
      <c r="AT111" s="23" t="s">
        <v>164</v>
      </c>
      <c r="AU111" s="23" t="s">
        <v>170</v>
      </c>
      <c r="AY111" s="23" t="s">
        <v>160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3" t="s">
        <v>80</v>
      </c>
      <c r="BK111" s="205">
        <f>ROUND(I111*H111,2)</f>
        <v>0</v>
      </c>
      <c r="BL111" s="23" t="s">
        <v>169</v>
      </c>
      <c r="BM111" s="23" t="s">
        <v>1391</v>
      </c>
    </row>
    <row r="112" spans="2:65" s="1" customFormat="1" ht="25.5" customHeight="1">
      <c r="B112" s="40"/>
      <c r="C112" s="194" t="s">
        <v>10</v>
      </c>
      <c r="D112" s="194" t="s">
        <v>164</v>
      </c>
      <c r="E112" s="195" t="s">
        <v>1022</v>
      </c>
      <c r="F112" s="196" t="s">
        <v>1023</v>
      </c>
      <c r="G112" s="197" t="s">
        <v>1020</v>
      </c>
      <c r="H112" s="198">
        <v>270</v>
      </c>
      <c r="I112" s="199"/>
      <c r="J112" s="200">
        <f>ROUND(I112*H112,2)</f>
        <v>0</v>
      </c>
      <c r="K112" s="196" t="s">
        <v>168</v>
      </c>
      <c r="L112" s="60"/>
      <c r="M112" s="201" t="s">
        <v>21</v>
      </c>
      <c r="N112" s="202" t="s">
        <v>43</v>
      </c>
      <c r="O112" s="41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3" t="s">
        <v>169</v>
      </c>
      <c r="AT112" s="23" t="s">
        <v>164</v>
      </c>
      <c r="AU112" s="23" t="s">
        <v>170</v>
      </c>
      <c r="AY112" s="23" t="s">
        <v>160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3" t="s">
        <v>80</v>
      </c>
      <c r="BK112" s="205">
        <f>ROUND(I112*H112,2)</f>
        <v>0</v>
      </c>
      <c r="BL112" s="23" t="s">
        <v>169</v>
      </c>
      <c r="BM112" s="23" t="s">
        <v>1392</v>
      </c>
    </row>
    <row r="113" spans="2:65" s="11" customFormat="1">
      <c r="B113" s="209"/>
      <c r="C113" s="210"/>
      <c r="D113" s="222" t="s">
        <v>173</v>
      </c>
      <c r="E113" s="254" t="s">
        <v>21</v>
      </c>
      <c r="F113" s="255" t="s">
        <v>1393</v>
      </c>
      <c r="G113" s="210"/>
      <c r="H113" s="256">
        <v>270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173</v>
      </c>
      <c r="AU113" s="219" t="s">
        <v>170</v>
      </c>
      <c r="AV113" s="11" t="s">
        <v>82</v>
      </c>
      <c r="AW113" s="11" t="s">
        <v>35</v>
      </c>
      <c r="AX113" s="11" t="s">
        <v>72</v>
      </c>
      <c r="AY113" s="219" t="s">
        <v>160</v>
      </c>
    </row>
    <row r="114" spans="2:65" s="1" customFormat="1" ht="25.5" customHeight="1">
      <c r="B114" s="40"/>
      <c r="C114" s="194" t="s">
        <v>196</v>
      </c>
      <c r="D114" s="194" t="s">
        <v>164</v>
      </c>
      <c r="E114" s="195" t="s">
        <v>1026</v>
      </c>
      <c r="F114" s="196" t="s">
        <v>1027</v>
      </c>
      <c r="G114" s="197" t="s">
        <v>1020</v>
      </c>
      <c r="H114" s="198">
        <v>3</v>
      </c>
      <c r="I114" s="199"/>
      <c r="J114" s="200">
        <f>ROUND(I114*H114,2)</f>
        <v>0</v>
      </c>
      <c r="K114" s="196" t="s">
        <v>168</v>
      </c>
      <c r="L114" s="60"/>
      <c r="M114" s="201" t="s">
        <v>21</v>
      </c>
      <c r="N114" s="202" t="s">
        <v>43</v>
      </c>
      <c r="O114" s="41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3" t="s">
        <v>169</v>
      </c>
      <c r="AT114" s="23" t="s">
        <v>164</v>
      </c>
      <c r="AU114" s="23" t="s">
        <v>170</v>
      </c>
      <c r="AY114" s="23" t="s">
        <v>160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3" t="s">
        <v>80</v>
      </c>
      <c r="BK114" s="205">
        <f>ROUND(I114*H114,2)</f>
        <v>0</v>
      </c>
      <c r="BL114" s="23" t="s">
        <v>169</v>
      </c>
      <c r="BM114" s="23" t="s">
        <v>1394</v>
      </c>
    </row>
    <row r="115" spans="2:65" s="10" customFormat="1" ht="29.85" customHeight="1">
      <c r="B115" s="175"/>
      <c r="C115" s="176"/>
      <c r="D115" s="191" t="s">
        <v>71</v>
      </c>
      <c r="E115" s="192" t="s">
        <v>980</v>
      </c>
      <c r="F115" s="192" t="s">
        <v>1029</v>
      </c>
      <c r="G115" s="176"/>
      <c r="H115" s="176"/>
      <c r="I115" s="179"/>
      <c r="J115" s="193">
        <f>BK115</f>
        <v>0</v>
      </c>
      <c r="K115" s="176"/>
      <c r="L115" s="181"/>
      <c r="M115" s="182"/>
      <c r="N115" s="183"/>
      <c r="O115" s="183"/>
      <c r="P115" s="184">
        <f>P116</f>
        <v>0</v>
      </c>
      <c r="Q115" s="183"/>
      <c r="R115" s="184">
        <f>R116</f>
        <v>0</v>
      </c>
      <c r="S115" s="183"/>
      <c r="T115" s="185">
        <f>T116</f>
        <v>0</v>
      </c>
      <c r="AR115" s="186" t="s">
        <v>169</v>
      </c>
      <c r="AT115" s="187" t="s">
        <v>71</v>
      </c>
      <c r="AU115" s="187" t="s">
        <v>80</v>
      </c>
      <c r="AY115" s="186" t="s">
        <v>160</v>
      </c>
      <c r="BK115" s="188">
        <f>BK116</f>
        <v>0</v>
      </c>
    </row>
    <row r="116" spans="2:65" s="1" customFormat="1" ht="38.25" customHeight="1">
      <c r="B116" s="40"/>
      <c r="C116" s="194" t="s">
        <v>231</v>
      </c>
      <c r="D116" s="194" t="s">
        <v>164</v>
      </c>
      <c r="E116" s="195" t="s">
        <v>1030</v>
      </c>
      <c r="F116" s="196" t="s">
        <v>1031</v>
      </c>
      <c r="G116" s="197" t="s">
        <v>228</v>
      </c>
      <c r="H116" s="198">
        <v>0.22700000000000001</v>
      </c>
      <c r="I116" s="199"/>
      <c r="J116" s="200">
        <f>ROUND(I116*H116,2)</f>
        <v>0</v>
      </c>
      <c r="K116" s="196" t="s">
        <v>168</v>
      </c>
      <c r="L116" s="60"/>
      <c r="M116" s="201" t="s">
        <v>21</v>
      </c>
      <c r="N116" s="202" t="s">
        <v>43</v>
      </c>
      <c r="O116" s="41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3" t="s">
        <v>169</v>
      </c>
      <c r="AT116" s="23" t="s">
        <v>164</v>
      </c>
      <c r="AU116" s="23" t="s">
        <v>82</v>
      </c>
      <c r="AY116" s="23" t="s">
        <v>160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3" t="s">
        <v>80</v>
      </c>
      <c r="BK116" s="205">
        <f>ROUND(I116*H116,2)</f>
        <v>0</v>
      </c>
      <c r="BL116" s="23" t="s">
        <v>169</v>
      </c>
      <c r="BM116" s="23" t="s">
        <v>1395</v>
      </c>
    </row>
    <row r="117" spans="2:65" s="10" customFormat="1" ht="37.35" customHeight="1">
      <c r="B117" s="175"/>
      <c r="C117" s="176"/>
      <c r="D117" s="177" t="s">
        <v>71</v>
      </c>
      <c r="E117" s="178" t="s">
        <v>433</v>
      </c>
      <c r="F117" s="178" t="s">
        <v>434</v>
      </c>
      <c r="G117" s="176"/>
      <c r="H117" s="176"/>
      <c r="I117" s="179"/>
      <c r="J117" s="180">
        <f>BK117</f>
        <v>0</v>
      </c>
      <c r="K117" s="176"/>
      <c r="L117" s="181"/>
      <c r="M117" s="182"/>
      <c r="N117" s="183"/>
      <c r="O117" s="183"/>
      <c r="P117" s="184">
        <f>P118+P156+P167+P193+P215+P293+P311</f>
        <v>0</v>
      </c>
      <c r="Q117" s="183"/>
      <c r="R117" s="184">
        <f>R118+R156+R167+R193+R215+R293+R311</f>
        <v>12.879413276305</v>
      </c>
      <c r="S117" s="183"/>
      <c r="T117" s="185">
        <f>T118+T156+T167+T193+T215+T293+T311</f>
        <v>0</v>
      </c>
      <c r="AR117" s="186" t="s">
        <v>82</v>
      </c>
      <c r="AT117" s="187" t="s">
        <v>71</v>
      </c>
      <c r="AU117" s="187" t="s">
        <v>72</v>
      </c>
      <c r="AY117" s="186" t="s">
        <v>160</v>
      </c>
      <c r="BK117" s="188">
        <f>BK118+BK156+BK167+BK193+BK215+BK293+BK311</f>
        <v>0</v>
      </c>
    </row>
    <row r="118" spans="2:65" s="10" customFormat="1" ht="19.95" customHeight="1">
      <c r="B118" s="175"/>
      <c r="C118" s="176"/>
      <c r="D118" s="191" t="s">
        <v>71</v>
      </c>
      <c r="E118" s="192" t="s">
        <v>637</v>
      </c>
      <c r="F118" s="192" t="s">
        <v>638</v>
      </c>
      <c r="G118" s="176"/>
      <c r="H118" s="176"/>
      <c r="I118" s="179"/>
      <c r="J118" s="193">
        <f>BK118</f>
        <v>0</v>
      </c>
      <c r="K118" s="176"/>
      <c r="L118" s="181"/>
      <c r="M118" s="182"/>
      <c r="N118" s="183"/>
      <c r="O118" s="183"/>
      <c r="P118" s="184">
        <f>SUM(P119:P155)</f>
        <v>0</v>
      </c>
      <c r="Q118" s="183"/>
      <c r="R118" s="184">
        <f>SUM(R119:R155)</f>
        <v>0.26602291085500002</v>
      </c>
      <c r="S118" s="183"/>
      <c r="T118" s="185">
        <f>SUM(T119:T155)</f>
        <v>0</v>
      </c>
      <c r="AR118" s="186" t="s">
        <v>82</v>
      </c>
      <c r="AT118" s="187" t="s">
        <v>71</v>
      </c>
      <c r="AU118" s="187" t="s">
        <v>80</v>
      </c>
      <c r="AY118" s="186" t="s">
        <v>160</v>
      </c>
      <c r="BK118" s="188">
        <f>SUM(BK119:BK155)</f>
        <v>0</v>
      </c>
    </row>
    <row r="119" spans="2:65" s="1" customFormat="1" ht="16.5" customHeight="1">
      <c r="B119" s="40"/>
      <c r="C119" s="194" t="s">
        <v>221</v>
      </c>
      <c r="D119" s="194" t="s">
        <v>164</v>
      </c>
      <c r="E119" s="195" t="s">
        <v>1052</v>
      </c>
      <c r="F119" s="196" t="s">
        <v>1053</v>
      </c>
      <c r="G119" s="197" t="s">
        <v>248</v>
      </c>
      <c r="H119" s="198">
        <v>0.85699999999999998</v>
      </c>
      <c r="I119" s="199"/>
      <c r="J119" s="200">
        <f>ROUND(I119*H119,2)</f>
        <v>0</v>
      </c>
      <c r="K119" s="196" t="s">
        <v>168</v>
      </c>
      <c r="L119" s="60"/>
      <c r="M119" s="201" t="s">
        <v>21</v>
      </c>
      <c r="N119" s="202" t="s">
        <v>43</v>
      </c>
      <c r="O119" s="41"/>
      <c r="P119" s="203">
        <f>O119*H119</f>
        <v>0</v>
      </c>
      <c r="Q119" s="203">
        <v>1.7460150000000001E-3</v>
      </c>
      <c r="R119" s="203">
        <f>Q119*H119</f>
        <v>1.496334855E-3</v>
      </c>
      <c r="S119" s="203">
        <v>0</v>
      </c>
      <c r="T119" s="204">
        <f>S119*H119</f>
        <v>0</v>
      </c>
      <c r="AR119" s="23" t="s">
        <v>196</v>
      </c>
      <c r="AT119" s="23" t="s">
        <v>164</v>
      </c>
      <c r="AU119" s="23" t="s">
        <v>82</v>
      </c>
      <c r="AY119" s="23" t="s">
        <v>160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3" t="s">
        <v>80</v>
      </c>
      <c r="BK119" s="205">
        <f>ROUND(I119*H119,2)</f>
        <v>0</v>
      </c>
      <c r="BL119" s="23" t="s">
        <v>196</v>
      </c>
      <c r="BM119" s="23" t="s">
        <v>195</v>
      </c>
    </row>
    <row r="120" spans="2:65" s="1" customFormat="1" ht="24">
      <c r="B120" s="40"/>
      <c r="C120" s="62"/>
      <c r="D120" s="206" t="s">
        <v>171</v>
      </c>
      <c r="E120" s="62"/>
      <c r="F120" s="207" t="s">
        <v>1396</v>
      </c>
      <c r="G120" s="62"/>
      <c r="H120" s="62"/>
      <c r="I120" s="162"/>
      <c r="J120" s="62"/>
      <c r="K120" s="62"/>
      <c r="L120" s="60"/>
      <c r="M120" s="208"/>
      <c r="N120" s="41"/>
      <c r="O120" s="41"/>
      <c r="P120" s="41"/>
      <c r="Q120" s="41"/>
      <c r="R120" s="41"/>
      <c r="S120" s="41"/>
      <c r="T120" s="77"/>
      <c r="AT120" s="23" t="s">
        <v>171</v>
      </c>
      <c r="AU120" s="23" t="s">
        <v>82</v>
      </c>
    </row>
    <row r="121" spans="2:65" s="11" customFormat="1">
      <c r="B121" s="209"/>
      <c r="C121" s="210"/>
      <c r="D121" s="206" t="s">
        <v>173</v>
      </c>
      <c r="E121" s="211" t="s">
        <v>21</v>
      </c>
      <c r="F121" s="212" t="s">
        <v>1397</v>
      </c>
      <c r="G121" s="210"/>
      <c r="H121" s="213">
        <v>0.85699999999999998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173</v>
      </c>
      <c r="AU121" s="219" t="s">
        <v>82</v>
      </c>
      <c r="AV121" s="11" t="s">
        <v>82</v>
      </c>
      <c r="AW121" s="11" t="s">
        <v>35</v>
      </c>
      <c r="AX121" s="11" t="s">
        <v>72</v>
      </c>
      <c r="AY121" s="219" t="s">
        <v>160</v>
      </c>
    </row>
    <row r="122" spans="2:65" s="12" customFormat="1">
      <c r="B122" s="220"/>
      <c r="C122" s="221"/>
      <c r="D122" s="222" t="s">
        <v>173</v>
      </c>
      <c r="E122" s="223" t="s">
        <v>21</v>
      </c>
      <c r="F122" s="224" t="s">
        <v>175</v>
      </c>
      <c r="G122" s="221"/>
      <c r="H122" s="225">
        <v>0.85699999999999998</v>
      </c>
      <c r="I122" s="226"/>
      <c r="J122" s="221"/>
      <c r="K122" s="221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173</v>
      </c>
      <c r="AU122" s="231" t="s">
        <v>82</v>
      </c>
      <c r="AV122" s="12" t="s">
        <v>169</v>
      </c>
      <c r="AW122" s="12" t="s">
        <v>35</v>
      </c>
      <c r="AX122" s="12" t="s">
        <v>80</v>
      </c>
      <c r="AY122" s="231" t="s">
        <v>160</v>
      </c>
    </row>
    <row r="123" spans="2:65" s="1" customFormat="1" ht="16.5" customHeight="1">
      <c r="B123" s="40"/>
      <c r="C123" s="233" t="s">
        <v>253</v>
      </c>
      <c r="D123" s="233" t="s">
        <v>192</v>
      </c>
      <c r="E123" s="234" t="s">
        <v>1056</v>
      </c>
      <c r="F123" s="235" t="s">
        <v>1057</v>
      </c>
      <c r="G123" s="236" t="s">
        <v>248</v>
      </c>
      <c r="H123" s="237">
        <v>1.9710000000000001</v>
      </c>
      <c r="I123" s="238"/>
      <c r="J123" s="239">
        <f>ROUND(I123*H123,2)</f>
        <v>0</v>
      </c>
      <c r="K123" s="235" t="s">
        <v>168</v>
      </c>
      <c r="L123" s="240"/>
      <c r="M123" s="241" t="s">
        <v>21</v>
      </c>
      <c r="N123" s="242" t="s">
        <v>43</v>
      </c>
      <c r="O123" s="41"/>
      <c r="P123" s="203">
        <f>O123*H123</f>
        <v>0</v>
      </c>
      <c r="Q123" s="203">
        <v>6.4999999999999997E-3</v>
      </c>
      <c r="R123" s="203">
        <f>Q123*H123</f>
        <v>1.28115E-2</v>
      </c>
      <c r="S123" s="203">
        <v>0</v>
      </c>
      <c r="T123" s="204">
        <f>S123*H123</f>
        <v>0</v>
      </c>
      <c r="AR123" s="23" t="s">
        <v>263</v>
      </c>
      <c r="AT123" s="23" t="s">
        <v>192</v>
      </c>
      <c r="AU123" s="23" t="s">
        <v>82</v>
      </c>
      <c r="AY123" s="23" t="s">
        <v>160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3" t="s">
        <v>80</v>
      </c>
      <c r="BK123" s="205">
        <f>ROUND(I123*H123,2)</f>
        <v>0</v>
      </c>
      <c r="BL123" s="23" t="s">
        <v>196</v>
      </c>
      <c r="BM123" s="23" t="s">
        <v>1398</v>
      </c>
    </row>
    <row r="124" spans="2:65" s="1" customFormat="1" ht="16.5" customHeight="1">
      <c r="B124" s="40"/>
      <c r="C124" s="194" t="s">
        <v>225</v>
      </c>
      <c r="D124" s="194" t="s">
        <v>164</v>
      </c>
      <c r="E124" s="195" t="s">
        <v>1399</v>
      </c>
      <c r="F124" s="196" t="s">
        <v>1400</v>
      </c>
      <c r="G124" s="197" t="s">
        <v>248</v>
      </c>
      <c r="H124" s="198">
        <v>1.8839999999999999</v>
      </c>
      <c r="I124" s="199"/>
      <c r="J124" s="200">
        <f>ROUND(I124*H124,2)</f>
        <v>0</v>
      </c>
      <c r="K124" s="196" t="s">
        <v>168</v>
      </c>
      <c r="L124" s="60"/>
      <c r="M124" s="201" t="s">
        <v>21</v>
      </c>
      <c r="N124" s="202" t="s">
        <v>43</v>
      </c>
      <c r="O124" s="41"/>
      <c r="P124" s="203">
        <f>O124*H124</f>
        <v>0</v>
      </c>
      <c r="Q124" s="203">
        <v>2.5639999999999999E-3</v>
      </c>
      <c r="R124" s="203">
        <f>Q124*H124</f>
        <v>4.8305759999999996E-3</v>
      </c>
      <c r="S124" s="203">
        <v>0</v>
      </c>
      <c r="T124" s="204">
        <f>S124*H124</f>
        <v>0</v>
      </c>
      <c r="AR124" s="23" t="s">
        <v>196</v>
      </c>
      <c r="AT124" s="23" t="s">
        <v>164</v>
      </c>
      <c r="AU124" s="23" t="s">
        <v>82</v>
      </c>
      <c r="AY124" s="23" t="s">
        <v>160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3" t="s">
        <v>80</v>
      </c>
      <c r="BK124" s="205">
        <f>ROUND(I124*H124,2)</f>
        <v>0</v>
      </c>
      <c r="BL124" s="23" t="s">
        <v>196</v>
      </c>
      <c r="BM124" s="23" t="s">
        <v>267</v>
      </c>
    </row>
    <row r="125" spans="2:65" s="1" customFormat="1" ht="16.5" customHeight="1">
      <c r="B125" s="40"/>
      <c r="C125" s="233" t="s">
        <v>9</v>
      </c>
      <c r="D125" s="233" t="s">
        <v>192</v>
      </c>
      <c r="E125" s="234" t="s">
        <v>1056</v>
      </c>
      <c r="F125" s="235" t="s">
        <v>1057</v>
      </c>
      <c r="G125" s="236" t="s">
        <v>248</v>
      </c>
      <c r="H125" s="237">
        <v>4.3330000000000002</v>
      </c>
      <c r="I125" s="238"/>
      <c r="J125" s="239">
        <f>ROUND(I125*H125,2)</f>
        <v>0</v>
      </c>
      <c r="K125" s="235" t="s">
        <v>168</v>
      </c>
      <c r="L125" s="240"/>
      <c r="M125" s="241" t="s">
        <v>21</v>
      </c>
      <c r="N125" s="242" t="s">
        <v>43</v>
      </c>
      <c r="O125" s="41"/>
      <c r="P125" s="203">
        <f>O125*H125</f>
        <v>0</v>
      </c>
      <c r="Q125" s="203">
        <v>6.4999999999999997E-3</v>
      </c>
      <c r="R125" s="203">
        <f>Q125*H125</f>
        <v>2.8164499999999999E-2</v>
      </c>
      <c r="S125" s="203">
        <v>0</v>
      </c>
      <c r="T125" s="204">
        <f>S125*H125</f>
        <v>0</v>
      </c>
      <c r="AR125" s="23" t="s">
        <v>263</v>
      </c>
      <c r="AT125" s="23" t="s">
        <v>192</v>
      </c>
      <c r="AU125" s="23" t="s">
        <v>82</v>
      </c>
      <c r="AY125" s="23" t="s">
        <v>160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3" t="s">
        <v>80</v>
      </c>
      <c r="BK125" s="205">
        <f>ROUND(I125*H125,2)</f>
        <v>0</v>
      </c>
      <c r="BL125" s="23" t="s">
        <v>196</v>
      </c>
      <c r="BM125" s="23" t="s">
        <v>1401</v>
      </c>
    </row>
    <row r="126" spans="2:65" s="1" customFormat="1" ht="38.25" customHeight="1">
      <c r="B126" s="40"/>
      <c r="C126" s="194" t="s">
        <v>269</v>
      </c>
      <c r="D126" s="194" t="s">
        <v>164</v>
      </c>
      <c r="E126" s="195" t="s">
        <v>1402</v>
      </c>
      <c r="F126" s="196" t="s">
        <v>1403</v>
      </c>
      <c r="G126" s="197" t="s">
        <v>189</v>
      </c>
      <c r="H126" s="198">
        <v>34</v>
      </c>
      <c r="I126" s="199"/>
      <c r="J126" s="200">
        <f>ROUND(I126*H126,2)</f>
        <v>0</v>
      </c>
      <c r="K126" s="196" t="s">
        <v>168</v>
      </c>
      <c r="L126" s="60"/>
      <c r="M126" s="201" t="s">
        <v>21</v>
      </c>
      <c r="N126" s="202" t="s">
        <v>43</v>
      </c>
      <c r="O126" s="41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3" t="s">
        <v>196</v>
      </c>
      <c r="AT126" s="23" t="s">
        <v>164</v>
      </c>
      <c r="AU126" s="23" t="s">
        <v>82</v>
      </c>
      <c r="AY126" s="23" t="s">
        <v>160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3" t="s">
        <v>80</v>
      </c>
      <c r="BK126" s="205">
        <f>ROUND(I126*H126,2)</f>
        <v>0</v>
      </c>
      <c r="BL126" s="23" t="s">
        <v>196</v>
      </c>
      <c r="BM126" s="23" t="s">
        <v>1404</v>
      </c>
    </row>
    <row r="127" spans="2:65" s="11" customFormat="1">
      <c r="B127" s="209"/>
      <c r="C127" s="210"/>
      <c r="D127" s="206" t="s">
        <v>173</v>
      </c>
      <c r="E127" s="211" t="s">
        <v>21</v>
      </c>
      <c r="F127" s="212" t="s">
        <v>1405</v>
      </c>
      <c r="G127" s="210"/>
      <c r="H127" s="213">
        <v>24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173</v>
      </c>
      <c r="AU127" s="219" t="s">
        <v>82</v>
      </c>
      <c r="AV127" s="11" t="s">
        <v>82</v>
      </c>
      <c r="AW127" s="11" t="s">
        <v>35</v>
      </c>
      <c r="AX127" s="11" t="s">
        <v>72</v>
      </c>
      <c r="AY127" s="219" t="s">
        <v>160</v>
      </c>
    </row>
    <row r="128" spans="2:65" s="11" customFormat="1">
      <c r="B128" s="209"/>
      <c r="C128" s="210"/>
      <c r="D128" s="206" t="s">
        <v>173</v>
      </c>
      <c r="E128" s="211" t="s">
        <v>21</v>
      </c>
      <c r="F128" s="212" t="s">
        <v>1406</v>
      </c>
      <c r="G128" s="210"/>
      <c r="H128" s="213">
        <v>7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173</v>
      </c>
      <c r="AU128" s="219" t="s">
        <v>82</v>
      </c>
      <c r="AV128" s="11" t="s">
        <v>82</v>
      </c>
      <c r="AW128" s="11" t="s">
        <v>35</v>
      </c>
      <c r="AX128" s="11" t="s">
        <v>72</v>
      </c>
      <c r="AY128" s="219" t="s">
        <v>160</v>
      </c>
    </row>
    <row r="129" spans="2:65" s="11" customFormat="1">
      <c r="B129" s="209"/>
      <c r="C129" s="210"/>
      <c r="D129" s="222" t="s">
        <v>173</v>
      </c>
      <c r="E129" s="254" t="s">
        <v>21</v>
      </c>
      <c r="F129" s="255" t="s">
        <v>1070</v>
      </c>
      <c r="G129" s="210"/>
      <c r="H129" s="256">
        <v>3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173</v>
      </c>
      <c r="AU129" s="219" t="s">
        <v>82</v>
      </c>
      <c r="AV129" s="11" t="s">
        <v>82</v>
      </c>
      <c r="AW129" s="11" t="s">
        <v>35</v>
      </c>
      <c r="AX129" s="11" t="s">
        <v>72</v>
      </c>
      <c r="AY129" s="219" t="s">
        <v>160</v>
      </c>
    </row>
    <row r="130" spans="2:65" s="1" customFormat="1" ht="16.5" customHeight="1">
      <c r="B130" s="40"/>
      <c r="C130" s="233" t="s">
        <v>273</v>
      </c>
      <c r="D130" s="233" t="s">
        <v>192</v>
      </c>
      <c r="E130" s="234" t="s">
        <v>1063</v>
      </c>
      <c r="F130" s="235" t="s">
        <v>1064</v>
      </c>
      <c r="G130" s="236" t="s">
        <v>189</v>
      </c>
      <c r="H130" s="237">
        <v>22</v>
      </c>
      <c r="I130" s="238"/>
      <c r="J130" s="239">
        <f>ROUND(I130*H130,2)</f>
        <v>0</v>
      </c>
      <c r="K130" s="235" t="s">
        <v>168</v>
      </c>
      <c r="L130" s="240"/>
      <c r="M130" s="241" t="s">
        <v>21</v>
      </c>
      <c r="N130" s="242" t="s">
        <v>43</v>
      </c>
      <c r="O130" s="41"/>
      <c r="P130" s="203">
        <f>O130*H130</f>
        <v>0</v>
      </c>
      <c r="Q130" s="203">
        <v>9.2000000000000003E-4</v>
      </c>
      <c r="R130" s="203">
        <f>Q130*H130</f>
        <v>2.0240000000000001E-2</v>
      </c>
      <c r="S130" s="203">
        <v>0</v>
      </c>
      <c r="T130" s="204">
        <f>S130*H130</f>
        <v>0</v>
      </c>
      <c r="AR130" s="23" t="s">
        <v>263</v>
      </c>
      <c r="AT130" s="23" t="s">
        <v>192</v>
      </c>
      <c r="AU130" s="23" t="s">
        <v>82</v>
      </c>
      <c r="AY130" s="23" t="s">
        <v>160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3" t="s">
        <v>80</v>
      </c>
      <c r="BK130" s="205">
        <f>ROUND(I130*H130,2)</f>
        <v>0</v>
      </c>
      <c r="BL130" s="23" t="s">
        <v>196</v>
      </c>
      <c r="BM130" s="23" t="s">
        <v>1407</v>
      </c>
    </row>
    <row r="131" spans="2:65" s="1" customFormat="1" ht="16.5" customHeight="1">
      <c r="B131" s="40"/>
      <c r="C131" s="233" t="s">
        <v>277</v>
      </c>
      <c r="D131" s="233" t="s">
        <v>192</v>
      </c>
      <c r="E131" s="234" t="s">
        <v>1408</v>
      </c>
      <c r="F131" s="235" t="s">
        <v>1409</v>
      </c>
      <c r="G131" s="236" t="s">
        <v>189</v>
      </c>
      <c r="H131" s="237">
        <v>2</v>
      </c>
      <c r="I131" s="238"/>
      <c r="J131" s="239">
        <f>ROUND(I131*H131,2)</f>
        <v>0</v>
      </c>
      <c r="K131" s="235" t="s">
        <v>21</v>
      </c>
      <c r="L131" s="240"/>
      <c r="M131" s="241" t="s">
        <v>21</v>
      </c>
      <c r="N131" s="242" t="s">
        <v>43</v>
      </c>
      <c r="O131" s="41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3" t="s">
        <v>263</v>
      </c>
      <c r="AT131" s="23" t="s">
        <v>192</v>
      </c>
      <c r="AU131" s="23" t="s">
        <v>82</v>
      </c>
      <c r="AY131" s="23" t="s">
        <v>160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3" t="s">
        <v>80</v>
      </c>
      <c r="BK131" s="205">
        <f>ROUND(I131*H131,2)</f>
        <v>0</v>
      </c>
      <c r="BL131" s="23" t="s">
        <v>196</v>
      </c>
      <c r="BM131" s="23" t="s">
        <v>284</v>
      </c>
    </row>
    <row r="132" spans="2:65" s="1" customFormat="1" ht="16.5" customHeight="1">
      <c r="B132" s="40"/>
      <c r="C132" s="233" t="s">
        <v>281</v>
      </c>
      <c r="D132" s="233" t="s">
        <v>192</v>
      </c>
      <c r="E132" s="234" t="s">
        <v>1410</v>
      </c>
      <c r="F132" s="235" t="s">
        <v>1411</v>
      </c>
      <c r="G132" s="236" t="s">
        <v>189</v>
      </c>
      <c r="H132" s="237">
        <v>7</v>
      </c>
      <c r="I132" s="238"/>
      <c r="J132" s="239">
        <f>ROUND(I132*H132,2)</f>
        <v>0</v>
      </c>
      <c r="K132" s="235" t="s">
        <v>21</v>
      </c>
      <c r="L132" s="240"/>
      <c r="M132" s="241" t="s">
        <v>21</v>
      </c>
      <c r="N132" s="242" t="s">
        <v>43</v>
      </c>
      <c r="O132" s="41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23" t="s">
        <v>263</v>
      </c>
      <c r="AT132" s="23" t="s">
        <v>192</v>
      </c>
      <c r="AU132" s="23" t="s">
        <v>82</v>
      </c>
      <c r="AY132" s="23" t="s">
        <v>160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23" t="s">
        <v>80</v>
      </c>
      <c r="BK132" s="205">
        <f>ROUND(I132*H132,2)</f>
        <v>0</v>
      </c>
      <c r="BL132" s="23" t="s">
        <v>196</v>
      </c>
      <c r="BM132" s="23" t="s">
        <v>300</v>
      </c>
    </row>
    <row r="133" spans="2:65" s="1" customFormat="1" ht="16.5" customHeight="1">
      <c r="B133" s="40"/>
      <c r="C133" s="233" t="s">
        <v>287</v>
      </c>
      <c r="D133" s="233" t="s">
        <v>192</v>
      </c>
      <c r="E133" s="234" t="s">
        <v>1412</v>
      </c>
      <c r="F133" s="235" t="s">
        <v>1413</v>
      </c>
      <c r="G133" s="236" t="s">
        <v>189</v>
      </c>
      <c r="H133" s="237">
        <v>3</v>
      </c>
      <c r="I133" s="238"/>
      <c r="J133" s="239">
        <f>ROUND(I133*H133,2)</f>
        <v>0</v>
      </c>
      <c r="K133" s="235" t="s">
        <v>21</v>
      </c>
      <c r="L133" s="240"/>
      <c r="M133" s="241" t="s">
        <v>21</v>
      </c>
      <c r="N133" s="242" t="s">
        <v>43</v>
      </c>
      <c r="O133" s="41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23" t="s">
        <v>263</v>
      </c>
      <c r="AT133" s="23" t="s">
        <v>192</v>
      </c>
      <c r="AU133" s="23" t="s">
        <v>82</v>
      </c>
      <c r="AY133" s="23" t="s">
        <v>160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23" t="s">
        <v>80</v>
      </c>
      <c r="BK133" s="205">
        <f>ROUND(I133*H133,2)</f>
        <v>0</v>
      </c>
      <c r="BL133" s="23" t="s">
        <v>196</v>
      </c>
      <c r="BM133" s="23" t="s">
        <v>314</v>
      </c>
    </row>
    <row r="134" spans="2:65" s="1" customFormat="1" ht="51" customHeight="1">
      <c r="B134" s="40"/>
      <c r="C134" s="194" t="s">
        <v>293</v>
      </c>
      <c r="D134" s="194" t="s">
        <v>164</v>
      </c>
      <c r="E134" s="195" t="s">
        <v>1066</v>
      </c>
      <c r="F134" s="196" t="s">
        <v>1067</v>
      </c>
      <c r="G134" s="197" t="s">
        <v>189</v>
      </c>
      <c r="H134" s="198">
        <v>41</v>
      </c>
      <c r="I134" s="199"/>
      <c r="J134" s="200">
        <f>ROUND(I134*H134,2)</f>
        <v>0</v>
      </c>
      <c r="K134" s="196" t="s">
        <v>168</v>
      </c>
      <c r="L134" s="60"/>
      <c r="M134" s="201" t="s">
        <v>21</v>
      </c>
      <c r="N134" s="202" t="s">
        <v>43</v>
      </c>
      <c r="O134" s="41"/>
      <c r="P134" s="203">
        <f>O134*H134</f>
        <v>0</v>
      </c>
      <c r="Q134" s="203">
        <v>2.7999999999999998E-4</v>
      </c>
      <c r="R134" s="203">
        <f>Q134*H134</f>
        <v>1.1479999999999999E-2</v>
      </c>
      <c r="S134" s="203">
        <v>0</v>
      </c>
      <c r="T134" s="204">
        <f>S134*H134</f>
        <v>0</v>
      </c>
      <c r="AR134" s="23" t="s">
        <v>196</v>
      </c>
      <c r="AT134" s="23" t="s">
        <v>164</v>
      </c>
      <c r="AU134" s="23" t="s">
        <v>82</v>
      </c>
      <c r="AY134" s="23" t="s">
        <v>160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3" t="s">
        <v>80</v>
      </c>
      <c r="BK134" s="205">
        <f>ROUND(I134*H134,2)</f>
        <v>0</v>
      </c>
      <c r="BL134" s="23" t="s">
        <v>196</v>
      </c>
      <c r="BM134" s="23" t="s">
        <v>1414</v>
      </c>
    </row>
    <row r="135" spans="2:65" s="11" customFormat="1">
      <c r="B135" s="209"/>
      <c r="C135" s="210"/>
      <c r="D135" s="206" t="s">
        <v>173</v>
      </c>
      <c r="E135" s="211" t="s">
        <v>21</v>
      </c>
      <c r="F135" s="212" t="s">
        <v>1415</v>
      </c>
      <c r="G135" s="210"/>
      <c r="H135" s="213">
        <v>18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173</v>
      </c>
      <c r="AU135" s="219" t="s">
        <v>82</v>
      </c>
      <c r="AV135" s="11" t="s">
        <v>82</v>
      </c>
      <c r="AW135" s="11" t="s">
        <v>35</v>
      </c>
      <c r="AX135" s="11" t="s">
        <v>72</v>
      </c>
      <c r="AY135" s="219" t="s">
        <v>160</v>
      </c>
    </row>
    <row r="136" spans="2:65" s="11" customFormat="1">
      <c r="B136" s="209"/>
      <c r="C136" s="210"/>
      <c r="D136" s="206" t="s">
        <v>173</v>
      </c>
      <c r="E136" s="211" t="s">
        <v>21</v>
      </c>
      <c r="F136" s="212" t="s">
        <v>1416</v>
      </c>
      <c r="G136" s="210"/>
      <c r="H136" s="213">
        <v>0.5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173</v>
      </c>
      <c r="AU136" s="219" t="s">
        <v>82</v>
      </c>
      <c r="AV136" s="11" t="s">
        <v>82</v>
      </c>
      <c r="AW136" s="11" t="s">
        <v>35</v>
      </c>
      <c r="AX136" s="11" t="s">
        <v>72</v>
      </c>
      <c r="AY136" s="219" t="s">
        <v>160</v>
      </c>
    </row>
    <row r="137" spans="2:65" s="11" customFormat="1">
      <c r="B137" s="209"/>
      <c r="C137" s="210"/>
      <c r="D137" s="206" t="s">
        <v>173</v>
      </c>
      <c r="E137" s="211" t="s">
        <v>21</v>
      </c>
      <c r="F137" s="212" t="s">
        <v>1417</v>
      </c>
      <c r="G137" s="210"/>
      <c r="H137" s="213">
        <v>10.5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173</v>
      </c>
      <c r="AU137" s="219" t="s">
        <v>82</v>
      </c>
      <c r="AV137" s="11" t="s">
        <v>82</v>
      </c>
      <c r="AW137" s="11" t="s">
        <v>35</v>
      </c>
      <c r="AX137" s="11" t="s">
        <v>72</v>
      </c>
      <c r="AY137" s="219" t="s">
        <v>160</v>
      </c>
    </row>
    <row r="138" spans="2:65" s="11" customFormat="1">
      <c r="B138" s="209"/>
      <c r="C138" s="210"/>
      <c r="D138" s="222" t="s">
        <v>173</v>
      </c>
      <c r="E138" s="254" t="s">
        <v>21</v>
      </c>
      <c r="F138" s="255" t="s">
        <v>1418</v>
      </c>
      <c r="G138" s="210"/>
      <c r="H138" s="256">
        <v>12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173</v>
      </c>
      <c r="AU138" s="219" t="s">
        <v>82</v>
      </c>
      <c r="AV138" s="11" t="s">
        <v>82</v>
      </c>
      <c r="AW138" s="11" t="s">
        <v>35</v>
      </c>
      <c r="AX138" s="11" t="s">
        <v>72</v>
      </c>
      <c r="AY138" s="219" t="s">
        <v>160</v>
      </c>
    </row>
    <row r="139" spans="2:65" s="1" customFormat="1" ht="16.5" customHeight="1">
      <c r="B139" s="40"/>
      <c r="C139" s="233" t="s">
        <v>190</v>
      </c>
      <c r="D139" s="233" t="s">
        <v>192</v>
      </c>
      <c r="E139" s="234" t="s">
        <v>830</v>
      </c>
      <c r="F139" s="235" t="s">
        <v>1071</v>
      </c>
      <c r="G139" s="236" t="s">
        <v>189</v>
      </c>
      <c r="H139" s="237">
        <v>18</v>
      </c>
      <c r="I139" s="238"/>
      <c r="J139" s="239">
        <f>ROUND(I139*H139,2)</f>
        <v>0</v>
      </c>
      <c r="K139" s="235" t="s">
        <v>21</v>
      </c>
      <c r="L139" s="240"/>
      <c r="M139" s="241" t="s">
        <v>21</v>
      </c>
      <c r="N139" s="242" t="s">
        <v>43</v>
      </c>
      <c r="O139" s="41"/>
      <c r="P139" s="203">
        <f>O139*H139</f>
        <v>0</v>
      </c>
      <c r="Q139" s="203">
        <v>2.5000000000000001E-3</v>
      </c>
      <c r="R139" s="203">
        <f>Q139*H139</f>
        <v>4.4999999999999998E-2</v>
      </c>
      <c r="S139" s="203">
        <v>0</v>
      </c>
      <c r="T139" s="204">
        <f>S139*H139</f>
        <v>0</v>
      </c>
      <c r="AR139" s="23" t="s">
        <v>263</v>
      </c>
      <c r="AT139" s="23" t="s">
        <v>192</v>
      </c>
      <c r="AU139" s="23" t="s">
        <v>82</v>
      </c>
      <c r="AY139" s="23" t="s">
        <v>160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3" t="s">
        <v>80</v>
      </c>
      <c r="BK139" s="205">
        <f>ROUND(I139*H139,2)</f>
        <v>0</v>
      </c>
      <c r="BL139" s="23" t="s">
        <v>196</v>
      </c>
      <c r="BM139" s="23" t="s">
        <v>376</v>
      </c>
    </row>
    <row r="140" spans="2:65" s="1" customFormat="1" ht="16.5" customHeight="1">
      <c r="B140" s="40"/>
      <c r="C140" s="233" t="s">
        <v>301</v>
      </c>
      <c r="D140" s="233" t="s">
        <v>192</v>
      </c>
      <c r="E140" s="234" t="s">
        <v>1419</v>
      </c>
      <c r="F140" s="235" t="s">
        <v>1420</v>
      </c>
      <c r="G140" s="236" t="s">
        <v>189</v>
      </c>
      <c r="H140" s="237">
        <v>0.5</v>
      </c>
      <c r="I140" s="238"/>
      <c r="J140" s="239">
        <f>ROUND(I140*H140,2)</f>
        <v>0</v>
      </c>
      <c r="K140" s="235" t="s">
        <v>21</v>
      </c>
      <c r="L140" s="240"/>
      <c r="M140" s="241" t="s">
        <v>21</v>
      </c>
      <c r="N140" s="242" t="s">
        <v>43</v>
      </c>
      <c r="O140" s="41"/>
      <c r="P140" s="203">
        <f>O140*H140</f>
        <v>0</v>
      </c>
      <c r="Q140" s="203">
        <v>2.5000000000000001E-3</v>
      </c>
      <c r="R140" s="203">
        <f>Q140*H140</f>
        <v>1.25E-3</v>
      </c>
      <c r="S140" s="203">
        <v>0</v>
      </c>
      <c r="T140" s="204">
        <f>S140*H140</f>
        <v>0</v>
      </c>
      <c r="AR140" s="23" t="s">
        <v>263</v>
      </c>
      <c r="AT140" s="23" t="s">
        <v>192</v>
      </c>
      <c r="AU140" s="23" t="s">
        <v>82</v>
      </c>
      <c r="AY140" s="23" t="s">
        <v>160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3" t="s">
        <v>80</v>
      </c>
      <c r="BK140" s="205">
        <f>ROUND(I140*H140,2)</f>
        <v>0</v>
      </c>
      <c r="BL140" s="23" t="s">
        <v>196</v>
      </c>
      <c r="BM140" s="23" t="s">
        <v>307</v>
      </c>
    </row>
    <row r="141" spans="2:65" s="1" customFormat="1" ht="16.5" customHeight="1">
      <c r="B141" s="40"/>
      <c r="C141" s="233" t="s">
        <v>195</v>
      </c>
      <c r="D141" s="233" t="s">
        <v>192</v>
      </c>
      <c r="E141" s="234" t="s">
        <v>1082</v>
      </c>
      <c r="F141" s="235" t="s">
        <v>1083</v>
      </c>
      <c r="G141" s="236" t="s">
        <v>189</v>
      </c>
      <c r="H141" s="237">
        <v>10.5</v>
      </c>
      <c r="I141" s="238"/>
      <c r="J141" s="239">
        <f>ROUND(I141*H141,2)</f>
        <v>0</v>
      </c>
      <c r="K141" s="235" t="s">
        <v>21</v>
      </c>
      <c r="L141" s="240"/>
      <c r="M141" s="241" t="s">
        <v>21</v>
      </c>
      <c r="N141" s="242" t="s">
        <v>43</v>
      </c>
      <c r="O141" s="41"/>
      <c r="P141" s="203">
        <f>O141*H141</f>
        <v>0</v>
      </c>
      <c r="Q141" s="203">
        <v>3.5000000000000001E-3</v>
      </c>
      <c r="R141" s="203">
        <f>Q141*H141</f>
        <v>3.6749999999999998E-2</v>
      </c>
      <c r="S141" s="203">
        <v>0</v>
      </c>
      <c r="T141" s="204">
        <f>S141*H141</f>
        <v>0</v>
      </c>
      <c r="AR141" s="23" t="s">
        <v>263</v>
      </c>
      <c r="AT141" s="23" t="s">
        <v>192</v>
      </c>
      <c r="AU141" s="23" t="s">
        <v>82</v>
      </c>
      <c r="AY141" s="23" t="s">
        <v>160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3" t="s">
        <v>80</v>
      </c>
      <c r="BK141" s="205">
        <f>ROUND(I141*H141,2)</f>
        <v>0</v>
      </c>
      <c r="BL141" s="23" t="s">
        <v>196</v>
      </c>
      <c r="BM141" s="23" t="s">
        <v>428</v>
      </c>
    </row>
    <row r="142" spans="2:65" s="1" customFormat="1" ht="16.5" customHeight="1">
      <c r="B142" s="40"/>
      <c r="C142" s="233" t="s">
        <v>308</v>
      </c>
      <c r="D142" s="233" t="s">
        <v>192</v>
      </c>
      <c r="E142" s="234" t="s">
        <v>1090</v>
      </c>
      <c r="F142" s="235" t="s">
        <v>1091</v>
      </c>
      <c r="G142" s="236" t="s">
        <v>189</v>
      </c>
      <c r="H142" s="237">
        <v>12</v>
      </c>
      <c r="I142" s="238"/>
      <c r="J142" s="239">
        <f>ROUND(I142*H142,2)</f>
        <v>0</v>
      </c>
      <c r="K142" s="235" t="s">
        <v>21</v>
      </c>
      <c r="L142" s="240"/>
      <c r="M142" s="241" t="s">
        <v>21</v>
      </c>
      <c r="N142" s="242" t="s">
        <v>43</v>
      </c>
      <c r="O142" s="41"/>
      <c r="P142" s="203">
        <f>O142*H142</f>
        <v>0</v>
      </c>
      <c r="Q142" s="203">
        <v>3.0000000000000001E-3</v>
      </c>
      <c r="R142" s="203">
        <f>Q142*H142</f>
        <v>3.6000000000000004E-2</v>
      </c>
      <c r="S142" s="203">
        <v>0</v>
      </c>
      <c r="T142" s="204">
        <f>S142*H142</f>
        <v>0</v>
      </c>
      <c r="AR142" s="23" t="s">
        <v>263</v>
      </c>
      <c r="AT142" s="23" t="s">
        <v>192</v>
      </c>
      <c r="AU142" s="23" t="s">
        <v>82</v>
      </c>
      <c r="AY142" s="23" t="s">
        <v>160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3" t="s">
        <v>80</v>
      </c>
      <c r="BK142" s="205">
        <f>ROUND(I142*H142,2)</f>
        <v>0</v>
      </c>
      <c r="BL142" s="23" t="s">
        <v>196</v>
      </c>
      <c r="BM142" s="23" t="s">
        <v>332</v>
      </c>
    </row>
    <row r="143" spans="2:65" s="1" customFormat="1" ht="38.25" customHeight="1">
      <c r="B143" s="40"/>
      <c r="C143" s="194" t="s">
        <v>263</v>
      </c>
      <c r="D143" s="194" t="s">
        <v>164</v>
      </c>
      <c r="E143" s="195" t="s">
        <v>1092</v>
      </c>
      <c r="F143" s="196" t="s">
        <v>1093</v>
      </c>
      <c r="G143" s="197" t="s">
        <v>262</v>
      </c>
      <c r="H143" s="198">
        <v>51</v>
      </c>
      <c r="I143" s="199"/>
      <c r="J143" s="200">
        <f>ROUND(I143*H143,2)</f>
        <v>0</v>
      </c>
      <c r="K143" s="196" t="s">
        <v>168</v>
      </c>
      <c r="L143" s="60"/>
      <c r="M143" s="201" t="s">
        <v>21</v>
      </c>
      <c r="N143" s="202" t="s">
        <v>43</v>
      </c>
      <c r="O143" s="41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23" t="s">
        <v>196</v>
      </c>
      <c r="AT143" s="23" t="s">
        <v>164</v>
      </c>
      <c r="AU143" s="23" t="s">
        <v>82</v>
      </c>
      <c r="AY143" s="23" t="s">
        <v>160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3" t="s">
        <v>80</v>
      </c>
      <c r="BK143" s="205">
        <f>ROUND(I143*H143,2)</f>
        <v>0</v>
      </c>
      <c r="BL143" s="23" t="s">
        <v>196</v>
      </c>
      <c r="BM143" s="23" t="s">
        <v>1421</v>
      </c>
    </row>
    <row r="144" spans="2:65" s="11" customFormat="1">
      <c r="B144" s="209"/>
      <c r="C144" s="210"/>
      <c r="D144" s="206" t="s">
        <v>173</v>
      </c>
      <c r="E144" s="211" t="s">
        <v>21</v>
      </c>
      <c r="F144" s="212" t="s">
        <v>1422</v>
      </c>
      <c r="G144" s="210"/>
      <c r="H144" s="213">
        <v>28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173</v>
      </c>
      <c r="AU144" s="219" t="s">
        <v>82</v>
      </c>
      <c r="AV144" s="11" t="s">
        <v>82</v>
      </c>
      <c r="AW144" s="11" t="s">
        <v>35</v>
      </c>
      <c r="AX144" s="11" t="s">
        <v>72</v>
      </c>
      <c r="AY144" s="219" t="s">
        <v>160</v>
      </c>
    </row>
    <row r="145" spans="2:65" s="11" customFormat="1">
      <c r="B145" s="209"/>
      <c r="C145" s="210"/>
      <c r="D145" s="206" t="s">
        <v>173</v>
      </c>
      <c r="E145" s="211" t="s">
        <v>21</v>
      </c>
      <c r="F145" s="212" t="s">
        <v>1423</v>
      </c>
      <c r="G145" s="210"/>
      <c r="H145" s="213">
        <v>1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173</v>
      </c>
      <c r="AU145" s="219" t="s">
        <v>82</v>
      </c>
      <c r="AV145" s="11" t="s">
        <v>82</v>
      </c>
      <c r="AW145" s="11" t="s">
        <v>35</v>
      </c>
      <c r="AX145" s="11" t="s">
        <v>72</v>
      </c>
      <c r="AY145" s="219" t="s">
        <v>160</v>
      </c>
    </row>
    <row r="146" spans="2:65" s="11" customFormat="1">
      <c r="B146" s="209"/>
      <c r="C146" s="210"/>
      <c r="D146" s="206" t="s">
        <v>173</v>
      </c>
      <c r="E146" s="211" t="s">
        <v>21</v>
      </c>
      <c r="F146" s="212" t="s">
        <v>1424</v>
      </c>
      <c r="G146" s="210"/>
      <c r="H146" s="213">
        <v>14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173</v>
      </c>
      <c r="AU146" s="219" t="s">
        <v>82</v>
      </c>
      <c r="AV146" s="11" t="s">
        <v>82</v>
      </c>
      <c r="AW146" s="11" t="s">
        <v>35</v>
      </c>
      <c r="AX146" s="11" t="s">
        <v>72</v>
      </c>
      <c r="AY146" s="219" t="s">
        <v>160</v>
      </c>
    </row>
    <row r="147" spans="2:65" s="11" customFormat="1">
      <c r="B147" s="209"/>
      <c r="C147" s="210"/>
      <c r="D147" s="206" t="s">
        <v>173</v>
      </c>
      <c r="E147" s="211" t="s">
        <v>21</v>
      </c>
      <c r="F147" s="212" t="s">
        <v>1425</v>
      </c>
      <c r="G147" s="210"/>
      <c r="H147" s="213">
        <v>4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173</v>
      </c>
      <c r="AU147" s="219" t="s">
        <v>82</v>
      </c>
      <c r="AV147" s="11" t="s">
        <v>82</v>
      </c>
      <c r="AW147" s="11" t="s">
        <v>35</v>
      </c>
      <c r="AX147" s="11" t="s">
        <v>72</v>
      </c>
      <c r="AY147" s="219" t="s">
        <v>160</v>
      </c>
    </row>
    <row r="148" spans="2:65" s="11" customFormat="1">
      <c r="B148" s="209"/>
      <c r="C148" s="210"/>
      <c r="D148" s="222" t="s">
        <v>173</v>
      </c>
      <c r="E148" s="254" t="s">
        <v>21</v>
      </c>
      <c r="F148" s="255" t="s">
        <v>1426</v>
      </c>
      <c r="G148" s="210"/>
      <c r="H148" s="256">
        <v>4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173</v>
      </c>
      <c r="AU148" s="219" t="s">
        <v>82</v>
      </c>
      <c r="AV148" s="11" t="s">
        <v>82</v>
      </c>
      <c r="AW148" s="11" t="s">
        <v>35</v>
      </c>
      <c r="AX148" s="11" t="s">
        <v>72</v>
      </c>
      <c r="AY148" s="219" t="s">
        <v>160</v>
      </c>
    </row>
    <row r="149" spans="2:65" s="1" customFormat="1" ht="16.5" customHeight="1">
      <c r="B149" s="40"/>
      <c r="C149" s="233" t="s">
        <v>315</v>
      </c>
      <c r="D149" s="233" t="s">
        <v>192</v>
      </c>
      <c r="E149" s="234" t="s">
        <v>1106</v>
      </c>
      <c r="F149" s="235" t="s">
        <v>1107</v>
      </c>
      <c r="G149" s="236" t="s">
        <v>262</v>
      </c>
      <c r="H149" s="237">
        <v>28</v>
      </c>
      <c r="I149" s="238"/>
      <c r="J149" s="239">
        <f>ROUND(I149*H149,2)</f>
        <v>0</v>
      </c>
      <c r="K149" s="235" t="s">
        <v>168</v>
      </c>
      <c r="L149" s="240"/>
      <c r="M149" s="241" t="s">
        <v>21</v>
      </c>
      <c r="N149" s="242" t="s">
        <v>43</v>
      </c>
      <c r="O149" s="41"/>
      <c r="P149" s="203">
        <f>O149*H149</f>
        <v>0</v>
      </c>
      <c r="Q149" s="203">
        <v>8.0000000000000004E-4</v>
      </c>
      <c r="R149" s="203">
        <f>Q149*H149</f>
        <v>2.24E-2</v>
      </c>
      <c r="S149" s="203">
        <v>0</v>
      </c>
      <c r="T149" s="204">
        <f>S149*H149</f>
        <v>0</v>
      </c>
      <c r="AR149" s="23" t="s">
        <v>263</v>
      </c>
      <c r="AT149" s="23" t="s">
        <v>192</v>
      </c>
      <c r="AU149" s="23" t="s">
        <v>82</v>
      </c>
      <c r="AY149" s="23" t="s">
        <v>160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23" t="s">
        <v>80</v>
      </c>
      <c r="BK149" s="205">
        <f>ROUND(I149*H149,2)</f>
        <v>0</v>
      </c>
      <c r="BL149" s="23" t="s">
        <v>196</v>
      </c>
      <c r="BM149" s="23" t="s">
        <v>1427</v>
      </c>
    </row>
    <row r="150" spans="2:65" s="1" customFormat="1" ht="16.5" customHeight="1">
      <c r="B150" s="40"/>
      <c r="C150" s="233" t="s">
        <v>267</v>
      </c>
      <c r="D150" s="233" t="s">
        <v>192</v>
      </c>
      <c r="E150" s="234" t="s">
        <v>1428</v>
      </c>
      <c r="F150" s="235" t="s">
        <v>1429</v>
      </c>
      <c r="G150" s="236" t="s">
        <v>262</v>
      </c>
      <c r="H150" s="237">
        <v>1</v>
      </c>
      <c r="I150" s="238"/>
      <c r="J150" s="239">
        <f>ROUND(I150*H150,2)</f>
        <v>0</v>
      </c>
      <c r="K150" s="235" t="s">
        <v>168</v>
      </c>
      <c r="L150" s="240"/>
      <c r="M150" s="241" t="s">
        <v>21</v>
      </c>
      <c r="N150" s="242" t="s">
        <v>43</v>
      </c>
      <c r="O150" s="41"/>
      <c r="P150" s="203">
        <f>O150*H150</f>
        <v>0</v>
      </c>
      <c r="Q150" s="203">
        <v>1E-3</v>
      </c>
      <c r="R150" s="203">
        <f>Q150*H150</f>
        <v>1E-3</v>
      </c>
      <c r="S150" s="203">
        <v>0</v>
      </c>
      <c r="T150" s="204">
        <f>S150*H150</f>
        <v>0</v>
      </c>
      <c r="AR150" s="23" t="s">
        <v>263</v>
      </c>
      <c r="AT150" s="23" t="s">
        <v>192</v>
      </c>
      <c r="AU150" s="23" t="s">
        <v>82</v>
      </c>
      <c r="AY150" s="23" t="s">
        <v>160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23" t="s">
        <v>80</v>
      </c>
      <c r="BK150" s="205">
        <f>ROUND(I150*H150,2)</f>
        <v>0</v>
      </c>
      <c r="BL150" s="23" t="s">
        <v>196</v>
      </c>
      <c r="BM150" s="23" t="s">
        <v>1430</v>
      </c>
    </row>
    <row r="151" spans="2:65" s="1" customFormat="1" ht="16.5" customHeight="1">
      <c r="B151" s="40"/>
      <c r="C151" s="233" t="s">
        <v>325</v>
      </c>
      <c r="D151" s="233" t="s">
        <v>192</v>
      </c>
      <c r="E151" s="234" t="s">
        <v>1115</v>
      </c>
      <c r="F151" s="235" t="s">
        <v>1116</v>
      </c>
      <c r="G151" s="236" t="s">
        <v>262</v>
      </c>
      <c r="H151" s="237">
        <v>14</v>
      </c>
      <c r="I151" s="238"/>
      <c r="J151" s="239">
        <f>ROUND(I151*H151,2)</f>
        <v>0</v>
      </c>
      <c r="K151" s="235" t="s">
        <v>168</v>
      </c>
      <c r="L151" s="240"/>
      <c r="M151" s="241" t="s">
        <v>21</v>
      </c>
      <c r="N151" s="242" t="s">
        <v>43</v>
      </c>
      <c r="O151" s="41"/>
      <c r="P151" s="203">
        <f>O151*H151</f>
        <v>0</v>
      </c>
      <c r="Q151" s="203">
        <v>1.6999999999999999E-3</v>
      </c>
      <c r="R151" s="203">
        <f>Q151*H151</f>
        <v>2.3799999999999998E-2</v>
      </c>
      <c r="S151" s="203">
        <v>0</v>
      </c>
      <c r="T151" s="204">
        <f>S151*H151</f>
        <v>0</v>
      </c>
      <c r="AR151" s="23" t="s">
        <v>263</v>
      </c>
      <c r="AT151" s="23" t="s">
        <v>192</v>
      </c>
      <c r="AU151" s="23" t="s">
        <v>82</v>
      </c>
      <c r="AY151" s="23" t="s">
        <v>160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3" t="s">
        <v>80</v>
      </c>
      <c r="BK151" s="205">
        <f>ROUND(I151*H151,2)</f>
        <v>0</v>
      </c>
      <c r="BL151" s="23" t="s">
        <v>196</v>
      </c>
      <c r="BM151" s="23" t="s">
        <v>1431</v>
      </c>
    </row>
    <row r="152" spans="2:65" s="11" customFormat="1">
      <c r="B152" s="209"/>
      <c r="C152" s="210"/>
      <c r="D152" s="222" t="s">
        <v>173</v>
      </c>
      <c r="E152" s="254" t="s">
        <v>21</v>
      </c>
      <c r="F152" s="255" t="s">
        <v>1432</v>
      </c>
      <c r="G152" s="210"/>
      <c r="H152" s="256">
        <v>14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173</v>
      </c>
      <c r="AU152" s="219" t="s">
        <v>82</v>
      </c>
      <c r="AV152" s="11" t="s">
        <v>82</v>
      </c>
      <c r="AW152" s="11" t="s">
        <v>35</v>
      </c>
      <c r="AX152" s="11" t="s">
        <v>72</v>
      </c>
      <c r="AY152" s="219" t="s">
        <v>160</v>
      </c>
    </row>
    <row r="153" spans="2:65" s="1" customFormat="1" ht="16.5" customHeight="1">
      <c r="B153" s="40"/>
      <c r="C153" s="233" t="s">
        <v>329</v>
      </c>
      <c r="D153" s="233" t="s">
        <v>192</v>
      </c>
      <c r="E153" s="234" t="s">
        <v>1118</v>
      </c>
      <c r="F153" s="235" t="s">
        <v>1119</v>
      </c>
      <c r="G153" s="236" t="s">
        <v>262</v>
      </c>
      <c r="H153" s="237">
        <v>4</v>
      </c>
      <c r="I153" s="238"/>
      <c r="J153" s="239">
        <f>ROUND(I153*H153,2)</f>
        <v>0</v>
      </c>
      <c r="K153" s="235" t="s">
        <v>168</v>
      </c>
      <c r="L153" s="240"/>
      <c r="M153" s="241" t="s">
        <v>21</v>
      </c>
      <c r="N153" s="242" t="s">
        <v>43</v>
      </c>
      <c r="O153" s="41"/>
      <c r="P153" s="203">
        <f>O153*H153</f>
        <v>0</v>
      </c>
      <c r="Q153" s="203">
        <v>2.2000000000000001E-3</v>
      </c>
      <c r="R153" s="203">
        <f>Q153*H153</f>
        <v>8.8000000000000005E-3</v>
      </c>
      <c r="S153" s="203">
        <v>0</v>
      </c>
      <c r="T153" s="204">
        <f>S153*H153</f>
        <v>0</v>
      </c>
      <c r="AR153" s="23" t="s">
        <v>263</v>
      </c>
      <c r="AT153" s="23" t="s">
        <v>192</v>
      </c>
      <c r="AU153" s="23" t="s">
        <v>82</v>
      </c>
      <c r="AY153" s="23" t="s">
        <v>160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23" t="s">
        <v>80</v>
      </c>
      <c r="BK153" s="205">
        <f>ROUND(I153*H153,2)</f>
        <v>0</v>
      </c>
      <c r="BL153" s="23" t="s">
        <v>196</v>
      </c>
      <c r="BM153" s="23" t="s">
        <v>1433</v>
      </c>
    </row>
    <row r="154" spans="2:65" s="1" customFormat="1" ht="16.5" customHeight="1">
      <c r="B154" s="40"/>
      <c r="C154" s="233" t="s">
        <v>334</v>
      </c>
      <c r="D154" s="233" t="s">
        <v>192</v>
      </c>
      <c r="E154" s="234" t="s">
        <v>1121</v>
      </c>
      <c r="F154" s="235" t="s">
        <v>1122</v>
      </c>
      <c r="G154" s="236" t="s">
        <v>262</v>
      </c>
      <c r="H154" s="237">
        <v>4</v>
      </c>
      <c r="I154" s="238"/>
      <c r="J154" s="239">
        <f>ROUND(I154*H154,2)</f>
        <v>0</v>
      </c>
      <c r="K154" s="235" t="s">
        <v>168</v>
      </c>
      <c r="L154" s="240"/>
      <c r="M154" s="241" t="s">
        <v>21</v>
      </c>
      <c r="N154" s="242" t="s">
        <v>43</v>
      </c>
      <c r="O154" s="41"/>
      <c r="P154" s="203">
        <f>O154*H154</f>
        <v>0</v>
      </c>
      <c r="Q154" s="203">
        <v>3.0000000000000001E-3</v>
      </c>
      <c r="R154" s="203">
        <f>Q154*H154</f>
        <v>1.2E-2</v>
      </c>
      <c r="S154" s="203">
        <v>0</v>
      </c>
      <c r="T154" s="204">
        <f>S154*H154</f>
        <v>0</v>
      </c>
      <c r="AR154" s="23" t="s">
        <v>263</v>
      </c>
      <c r="AT154" s="23" t="s">
        <v>192</v>
      </c>
      <c r="AU154" s="23" t="s">
        <v>82</v>
      </c>
      <c r="AY154" s="23" t="s">
        <v>160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23" t="s">
        <v>80</v>
      </c>
      <c r="BK154" s="205">
        <f>ROUND(I154*H154,2)</f>
        <v>0</v>
      </c>
      <c r="BL154" s="23" t="s">
        <v>196</v>
      </c>
      <c r="BM154" s="23" t="s">
        <v>1434</v>
      </c>
    </row>
    <row r="155" spans="2:65" s="1" customFormat="1" ht="16.5" customHeight="1">
      <c r="B155" s="40"/>
      <c r="C155" s="194" t="s">
        <v>338</v>
      </c>
      <c r="D155" s="194" t="s">
        <v>164</v>
      </c>
      <c r="E155" s="195" t="s">
        <v>661</v>
      </c>
      <c r="F155" s="196" t="s">
        <v>662</v>
      </c>
      <c r="G155" s="197" t="s">
        <v>228</v>
      </c>
      <c r="H155" s="198">
        <v>0.78700000000000003</v>
      </c>
      <c r="I155" s="199"/>
      <c r="J155" s="200">
        <f>ROUND(I155*H155,2)</f>
        <v>0</v>
      </c>
      <c r="K155" s="196" t="s">
        <v>168</v>
      </c>
      <c r="L155" s="60"/>
      <c r="M155" s="201" t="s">
        <v>21</v>
      </c>
      <c r="N155" s="202" t="s">
        <v>43</v>
      </c>
      <c r="O155" s="41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3" t="s">
        <v>196</v>
      </c>
      <c r="AT155" s="23" t="s">
        <v>164</v>
      </c>
      <c r="AU155" s="23" t="s">
        <v>82</v>
      </c>
      <c r="AY155" s="23" t="s">
        <v>160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3" t="s">
        <v>80</v>
      </c>
      <c r="BK155" s="205">
        <f>ROUND(I155*H155,2)</f>
        <v>0</v>
      </c>
      <c r="BL155" s="23" t="s">
        <v>196</v>
      </c>
      <c r="BM155" s="23" t="s">
        <v>516</v>
      </c>
    </row>
    <row r="156" spans="2:65" s="10" customFormat="1" ht="29.85" customHeight="1">
      <c r="B156" s="175"/>
      <c r="C156" s="176"/>
      <c r="D156" s="191" t="s">
        <v>71</v>
      </c>
      <c r="E156" s="192" t="s">
        <v>1435</v>
      </c>
      <c r="F156" s="192" t="s">
        <v>1436</v>
      </c>
      <c r="G156" s="176"/>
      <c r="H156" s="176"/>
      <c r="I156" s="179"/>
      <c r="J156" s="193">
        <f>BK156</f>
        <v>0</v>
      </c>
      <c r="K156" s="176"/>
      <c r="L156" s="181"/>
      <c r="M156" s="182"/>
      <c r="N156" s="183"/>
      <c r="O156" s="183"/>
      <c r="P156" s="184">
        <f>SUM(P157:P166)</f>
        <v>0</v>
      </c>
      <c r="Q156" s="183"/>
      <c r="R156" s="184">
        <f>SUM(R157:R166)</f>
        <v>3.2900000000000006E-2</v>
      </c>
      <c r="S156" s="183"/>
      <c r="T156" s="185">
        <f>SUM(T157:T166)</f>
        <v>0</v>
      </c>
      <c r="AR156" s="186" t="s">
        <v>82</v>
      </c>
      <c r="AT156" s="187" t="s">
        <v>71</v>
      </c>
      <c r="AU156" s="187" t="s">
        <v>80</v>
      </c>
      <c r="AY156" s="186" t="s">
        <v>160</v>
      </c>
      <c r="BK156" s="188">
        <f>SUM(BK157:BK166)</f>
        <v>0</v>
      </c>
    </row>
    <row r="157" spans="2:65" s="1" customFormat="1" ht="16.5" customHeight="1">
      <c r="B157" s="40"/>
      <c r="C157" s="194" t="s">
        <v>344</v>
      </c>
      <c r="D157" s="194" t="s">
        <v>164</v>
      </c>
      <c r="E157" s="195" t="s">
        <v>1437</v>
      </c>
      <c r="F157" s="196" t="s">
        <v>1438</v>
      </c>
      <c r="G157" s="197" t="s">
        <v>189</v>
      </c>
      <c r="H157" s="198">
        <v>2</v>
      </c>
      <c r="I157" s="199"/>
      <c r="J157" s="200">
        <f t="shared" ref="J157:J163" si="10">ROUND(I157*H157,2)</f>
        <v>0</v>
      </c>
      <c r="K157" s="196" t="s">
        <v>21</v>
      </c>
      <c r="L157" s="60"/>
      <c r="M157" s="201" t="s">
        <v>21</v>
      </c>
      <c r="N157" s="202" t="s">
        <v>43</v>
      </c>
      <c r="O157" s="41"/>
      <c r="P157" s="203">
        <f t="shared" ref="P157:P163" si="11">O157*H157</f>
        <v>0</v>
      </c>
      <c r="Q157" s="203">
        <v>7.2000000000000005E-4</v>
      </c>
      <c r="R157" s="203">
        <f t="shared" ref="R157:R163" si="12">Q157*H157</f>
        <v>1.4400000000000001E-3</v>
      </c>
      <c r="S157" s="203">
        <v>0</v>
      </c>
      <c r="T157" s="204">
        <f t="shared" ref="T157:T163" si="13">S157*H157</f>
        <v>0</v>
      </c>
      <c r="AR157" s="23" t="s">
        <v>196</v>
      </c>
      <c r="AT157" s="23" t="s">
        <v>164</v>
      </c>
      <c r="AU157" s="23" t="s">
        <v>82</v>
      </c>
      <c r="AY157" s="23" t="s">
        <v>160</v>
      </c>
      <c r="BE157" s="205">
        <f t="shared" ref="BE157:BE163" si="14">IF(N157="základní",J157,0)</f>
        <v>0</v>
      </c>
      <c r="BF157" s="205">
        <f t="shared" ref="BF157:BF163" si="15">IF(N157="snížená",J157,0)</f>
        <v>0</v>
      </c>
      <c r="BG157" s="205">
        <f t="shared" ref="BG157:BG163" si="16">IF(N157="zákl. přenesená",J157,0)</f>
        <v>0</v>
      </c>
      <c r="BH157" s="205">
        <f t="shared" ref="BH157:BH163" si="17">IF(N157="sníž. přenesená",J157,0)</f>
        <v>0</v>
      </c>
      <c r="BI157" s="205">
        <f t="shared" ref="BI157:BI163" si="18">IF(N157="nulová",J157,0)</f>
        <v>0</v>
      </c>
      <c r="BJ157" s="23" t="s">
        <v>80</v>
      </c>
      <c r="BK157" s="205">
        <f t="shared" ref="BK157:BK163" si="19">ROUND(I157*H157,2)</f>
        <v>0</v>
      </c>
      <c r="BL157" s="23" t="s">
        <v>196</v>
      </c>
      <c r="BM157" s="23" t="s">
        <v>347</v>
      </c>
    </row>
    <row r="158" spans="2:65" s="1" customFormat="1" ht="16.5" customHeight="1">
      <c r="B158" s="40"/>
      <c r="C158" s="194" t="s">
        <v>348</v>
      </c>
      <c r="D158" s="194" t="s">
        <v>164</v>
      </c>
      <c r="E158" s="195" t="s">
        <v>1439</v>
      </c>
      <c r="F158" s="196" t="s">
        <v>1440</v>
      </c>
      <c r="G158" s="197" t="s">
        <v>189</v>
      </c>
      <c r="H158" s="198">
        <v>7</v>
      </c>
      <c r="I158" s="199"/>
      <c r="J158" s="200">
        <f t="shared" si="10"/>
        <v>0</v>
      </c>
      <c r="K158" s="196" t="s">
        <v>21</v>
      </c>
      <c r="L158" s="60"/>
      <c r="M158" s="201" t="s">
        <v>21</v>
      </c>
      <c r="N158" s="202" t="s">
        <v>43</v>
      </c>
      <c r="O158" s="41"/>
      <c r="P158" s="203">
        <f t="shared" si="11"/>
        <v>0</v>
      </c>
      <c r="Q158" s="203">
        <v>2.0500000000000002E-3</v>
      </c>
      <c r="R158" s="203">
        <f t="shared" si="12"/>
        <v>1.4350000000000002E-2</v>
      </c>
      <c r="S158" s="203">
        <v>0</v>
      </c>
      <c r="T158" s="204">
        <f t="shared" si="13"/>
        <v>0</v>
      </c>
      <c r="AR158" s="23" t="s">
        <v>196</v>
      </c>
      <c r="AT158" s="23" t="s">
        <v>164</v>
      </c>
      <c r="AU158" s="23" t="s">
        <v>82</v>
      </c>
      <c r="AY158" s="23" t="s">
        <v>160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23" t="s">
        <v>80</v>
      </c>
      <c r="BK158" s="205">
        <f t="shared" si="19"/>
        <v>0</v>
      </c>
      <c r="BL158" s="23" t="s">
        <v>196</v>
      </c>
      <c r="BM158" s="23" t="s">
        <v>351</v>
      </c>
    </row>
    <row r="159" spans="2:65" s="1" customFormat="1" ht="16.5" customHeight="1">
      <c r="B159" s="40"/>
      <c r="C159" s="194" t="s">
        <v>353</v>
      </c>
      <c r="D159" s="194" t="s">
        <v>164</v>
      </c>
      <c r="E159" s="195" t="s">
        <v>1441</v>
      </c>
      <c r="F159" s="196" t="s">
        <v>1442</v>
      </c>
      <c r="G159" s="197" t="s">
        <v>189</v>
      </c>
      <c r="H159" s="198">
        <v>3</v>
      </c>
      <c r="I159" s="199"/>
      <c r="J159" s="200">
        <f t="shared" si="10"/>
        <v>0</v>
      </c>
      <c r="K159" s="196" t="s">
        <v>21</v>
      </c>
      <c r="L159" s="60"/>
      <c r="M159" s="201" t="s">
        <v>21</v>
      </c>
      <c r="N159" s="202" t="s">
        <v>43</v>
      </c>
      <c r="O159" s="41"/>
      <c r="P159" s="203">
        <f t="shared" si="11"/>
        <v>0</v>
      </c>
      <c r="Q159" s="203">
        <v>4.8700000000000002E-3</v>
      </c>
      <c r="R159" s="203">
        <f t="shared" si="12"/>
        <v>1.4610000000000001E-2</v>
      </c>
      <c r="S159" s="203">
        <v>0</v>
      </c>
      <c r="T159" s="204">
        <f t="shared" si="13"/>
        <v>0</v>
      </c>
      <c r="AR159" s="23" t="s">
        <v>196</v>
      </c>
      <c r="AT159" s="23" t="s">
        <v>164</v>
      </c>
      <c r="AU159" s="23" t="s">
        <v>82</v>
      </c>
      <c r="AY159" s="23" t="s">
        <v>160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23" t="s">
        <v>80</v>
      </c>
      <c r="BK159" s="205">
        <f t="shared" si="19"/>
        <v>0</v>
      </c>
      <c r="BL159" s="23" t="s">
        <v>196</v>
      </c>
      <c r="BM159" s="23" t="s">
        <v>540</v>
      </c>
    </row>
    <row r="160" spans="2:65" s="1" customFormat="1" ht="16.5" customHeight="1">
      <c r="B160" s="40"/>
      <c r="C160" s="233" t="s">
        <v>284</v>
      </c>
      <c r="D160" s="233" t="s">
        <v>192</v>
      </c>
      <c r="E160" s="234" t="s">
        <v>1443</v>
      </c>
      <c r="F160" s="235" t="s">
        <v>1444</v>
      </c>
      <c r="G160" s="236" t="s">
        <v>290</v>
      </c>
      <c r="H160" s="237">
        <v>2</v>
      </c>
      <c r="I160" s="238"/>
      <c r="J160" s="239">
        <f t="shared" si="10"/>
        <v>0</v>
      </c>
      <c r="K160" s="235" t="s">
        <v>21</v>
      </c>
      <c r="L160" s="240"/>
      <c r="M160" s="241" t="s">
        <v>21</v>
      </c>
      <c r="N160" s="242" t="s">
        <v>43</v>
      </c>
      <c r="O160" s="41"/>
      <c r="P160" s="203">
        <f t="shared" si="11"/>
        <v>0</v>
      </c>
      <c r="Q160" s="203">
        <v>5.0000000000000002E-5</v>
      </c>
      <c r="R160" s="203">
        <f t="shared" si="12"/>
        <v>1E-4</v>
      </c>
      <c r="S160" s="203">
        <v>0</v>
      </c>
      <c r="T160" s="204">
        <f t="shared" si="13"/>
        <v>0</v>
      </c>
      <c r="AR160" s="23" t="s">
        <v>263</v>
      </c>
      <c r="AT160" s="23" t="s">
        <v>192</v>
      </c>
      <c r="AU160" s="23" t="s">
        <v>82</v>
      </c>
      <c r="AY160" s="23" t="s">
        <v>160</v>
      </c>
      <c r="BE160" s="205">
        <f t="shared" si="14"/>
        <v>0</v>
      </c>
      <c r="BF160" s="205">
        <f t="shared" si="15"/>
        <v>0</v>
      </c>
      <c r="BG160" s="205">
        <f t="shared" si="16"/>
        <v>0</v>
      </c>
      <c r="BH160" s="205">
        <f t="shared" si="17"/>
        <v>0</v>
      </c>
      <c r="BI160" s="205">
        <f t="shared" si="18"/>
        <v>0</v>
      </c>
      <c r="BJ160" s="23" t="s">
        <v>80</v>
      </c>
      <c r="BK160" s="205">
        <f t="shared" si="19"/>
        <v>0</v>
      </c>
      <c r="BL160" s="23" t="s">
        <v>196</v>
      </c>
      <c r="BM160" s="23" t="s">
        <v>548</v>
      </c>
    </row>
    <row r="161" spans="2:65" s="1" customFormat="1" ht="16.5" customHeight="1">
      <c r="B161" s="40"/>
      <c r="C161" s="233" t="s">
        <v>361</v>
      </c>
      <c r="D161" s="233" t="s">
        <v>192</v>
      </c>
      <c r="E161" s="234" t="s">
        <v>1445</v>
      </c>
      <c r="F161" s="235" t="s">
        <v>1446</v>
      </c>
      <c r="G161" s="236" t="s">
        <v>290</v>
      </c>
      <c r="H161" s="237">
        <v>5</v>
      </c>
      <c r="I161" s="238"/>
      <c r="J161" s="239">
        <f t="shared" si="10"/>
        <v>0</v>
      </c>
      <c r="K161" s="235" t="s">
        <v>21</v>
      </c>
      <c r="L161" s="240"/>
      <c r="M161" s="241" t="s">
        <v>21</v>
      </c>
      <c r="N161" s="242" t="s">
        <v>43</v>
      </c>
      <c r="O161" s="41"/>
      <c r="P161" s="203">
        <f t="shared" si="11"/>
        <v>0</v>
      </c>
      <c r="Q161" s="203">
        <v>0</v>
      </c>
      <c r="R161" s="203">
        <f t="shared" si="12"/>
        <v>0</v>
      </c>
      <c r="S161" s="203">
        <v>0</v>
      </c>
      <c r="T161" s="204">
        <f t="shared" si="13"/>
        <v>0</v>
      </c>
      <c r="AR161" s="23" t="s">
        <v>263</v>
      </c>
      <c r="AT161" s="23" t="s">
        <v>192</v>
      </c>
      <c r="AU161" s="23" t="s">
        <v>82</v>
      </c>
      <c r="AY161" s="23" t="s">
        <v>160</v>
      </c>
      <c r="BE161" s="205">
        <f t="shared" si="14"/>
        <v>0</v>
      </c>
      <c r="BF161" s="205">
        <f t="shared" si="15"/>
        <v>0</v>
      </c>
      <c r="BG161" s="205">
        <f t="shared" si="16"/>
        <v>0</v>
      </c>
      <c r="BH161" s="205">
        <f t="shared" si="17"/>
        <v>0</v>
      </c>
      <c r="BI161" s="205">
        <f t="shared" si="18"/>
        <v>0</v>
      </c>
      <c r="BJ161" s="23" t="s">
        <v>80</v>
      </c>
      <c r="BK161" s="205">
        <f t="shared" si="19"/>
        <v>0</v>
      </c>
      <c r="BL161" s="23" t="s">
        <v>196</v>
      </c>
      <c r="BM161" s="23" t="s">
        <v>555</v>
      </c>
    </row>
    <row r="162" spans="2:65" s="1" customFormat="1" ht="16.5" customHeight="1">
      <c r="B162" s="40"/>
      <c r="C162" s="233" t="s">
        <v>291</v>
      </c>
      <c r="D162" s="233" t="s">
        <v>192</v>
      </c>
      <c r="E162" s="234" t="s">
        <v>1447</v>
      </c>
      <c r="F162" s="235" t="s">
        <v>1448</v>
      </c>
      <c r="G162" s="236" t="s">
        <v>290</v>
      </c>
      <c r="H162" s="237">
        <v>7</v>
      </c>
      <c r="I162" s="238"/>
      <c r="J162" s="239">
        <f t="shared" si="10"/>
        <v>0</v>
      </c>
      <c r="K162" s="235" t="s">
        <v>21</v>
      </c>
      <c r="L162" s="240"/>
      <c r="M162" s="241" t="s">
        <v>21</v>
      </c>
      <c r="N162" s="242" t="s">
        <v>43</v>
      </c>
      <c r="O162" s="41"/>
      <c r="P162" s="203">
        <f t="shared" si="11"/>
        <v>0</v>
      </c>
      <c r="Q162" s="203">
        <v>0</v>
      </c>
      <c r="R162" s="203">
        <f t="shared" si="12"/>
        <v>0</v>
      </c>
      <c r="S162" s="203">
        <v>0</v>
      </c>
      <c r="T162" s="204">
        <f t="shared" si="13"/>
        <v>0</v>
      </c>
      <c r="AR162" s="23" t="s">
        <v>263</v>
      </c>
      <c r="AT162" s="23" t="s">
        <v>192</v>
      </c>
      <c r="AU162" s="23" t="s">
        <v>82</v>
      </c>
      <c r="AY162" s="23" t="s">
        <v>160</v>
      </c>
      <c r="BE162" s="205">
        <f t="shared" si="14"/>
        <v>0</v>
      </c>
      <c r="BF162" s="205">
        <f t="shared" si="15"/>
        <v>0</v>
      </c>
      <c r="BG162" s="205">
        <f t="shared" si="16"/>
        <v>0</v>
      </c>
      <c r="BH162" s="205">
        <f t="shared" si="17"/>
        <v>0</v>
      </c>
      <c r="BI162" s="205">
        <f t="shared" si="18"/>
        <v>0</v>
      </c>
      <c r="BJ162" s="23" t="s">
        <v>80</v>
      </c>
      <c r="BK162" s="205">
        <f t="shared" si="19"/>
        <v>0</v>
      </c>
      <c r="BL162" s="23" t="s">
        <v>196</v>
      </c>
      <c r="BM162" s="23" t="s">
        <v>566</v>
      </c>
    </row>
    <row r="163" spans="2:65" s="1" customFormat="1" ht="25.5" customHeight="1">
      <c r="B163" s="40"/>
      <c r="C163" s="194" t="s">
        <v>370</v>
      </c>
      <c r="D163" s="194" t="s">
        <v>164</v>
      </c>
      <c r="E163" s="195" t="s">
        <v>1449</v>
      </c>
      <c r="F163" s="196" t="s">
        <v>1450</v>
      </c>
      <c r="G163" s="197" t="s">
        <v>189</v>
      </c>
      <c r="H163" s="198">
        <v>12</v>
      </c>
      <c r="I163" s="199"/>
      <c r="J163" s="200">
        <f t="shared" si="10"/>
        <v>0</v>
      </c>
      <c r="K163" s="196" t="s">
        <v>168</v>
      </c>
      <c r="L163" s="60"/>
      <c r="M163" s="201" t="s">
        <v>21</v>
      </c>
      <c r="N163" s="202" t="s">
        <v>43</v>
      </c>
      <c r="O163" s="41"/>
      <c r="P163" s="203">
        <f t="shared" si="11"/>
        <v>0</v>
      </c>
      <c r="Q163" s="203">
        <v>1.9000000000000001E-4</v>
      </c>
      <c r="R163" s="203">
        <f t="shared" si="12"/>
        <v>2.2799999999999999E-3</v>
      </c>
      <c r="S163" s="203">
        <v>0</v>
      </c>
      <c r="T163" s="204">
        <f t="shared" si="13"/>
        <v>0</v>
      </c>
      <c r="AR163" s="23" t="s">
        <v>196</v>
      </c>
      <c r="AT163" s="23" t="s">
        <v>164</v>
      </c>
      <c r="AU163" s="23" t="s">
        <v>82</v>
      </c>
      <c r="AY163" s="23" t="s">
        <v>160</v>
      </c>
      <c r="BE163" s="205">
        <f t="shared" si="14"/>
        <v>0</v>
      </c>
      <c r="BF163" s="205">
        <f t="shared" si="15"/>
        <v>0</v>
      </c>
      <c r="BG163" s="205">
        <f t="shared" si="16"/>
        <v>0</v>
      </c>
      <c r="BH163" s="205">
        <f t="shared" si="17"/>
        <v>0</v>
      </c>
      <c r="BI163" s="205">
        <f t="shared" si="18"/>
        <v>0</v>
      </c>
      <c r="BJ163" s="23" t="s">
        <v>80</v>
      </c>
      <c r="BK163" s="205">
        <f t="shared" si="19"/>
        <v>0</v>
      </c>
      <c r="BL163" s="23" t="s">
        <v>196</v>
      </c>
      <c r="BM163" s="23" t="s">
        <v>1451</v>
      </c>
    </row>
    <row r="164" spans="2:65" s="11" customFormat="1">
      <c r="B164" s="209"/>
      <c r="C164" s="210"/>
      <c r="D164" s="222" t="s">
        <v>173</v>
      </c>
      <c r="E164" s="254" t="s">
        <v>21</v>
      </c>
      <c r="F164" s="255" t="s">
        <v>1452</v>
      </c>
      <c r="G164" s="210"/>
      <c r="H164" s="256">
        <v>12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173</v>
      </c>
      <c r="AU164" s="219" t="s">
        <v>82</v>
      </c>
      <c r="AV164" s="11" t="s">
        <v>82</v>
      </c>
      <c r="AW164" s="11" t="s">
        <v>35</v>
      </c>
      <c r="AX164" s="11" t="s">
        <v>72</v>
      </c>
      <c r="AY164" s="219" t="s">
        <v>160</v>
      </c>
    </row>
    <row r="165" spans="2:65" s="1" customFormat="1" ht="16.5" customHeight="1">
      <c r="B165" s="40"/>
      <c r="C165" s="194" t="s">
        <v>376</v>
      </c>
      <c r="D165" s="194" t="s">
        <v>164</v>
      </c>
      <c r="E165" s="195" t="s">
        <v>1453</v>
      </c>
      <c r="F165" s="196" t="s">
        <v>1454</v>
      </c>
      <c r="G165" s="197" t="s">
        <v>189</v>
      </c>
      <c r="H165" s="198">
        <v>12</v>
      </c>
      <c r="I165" s="199"/>
      <c r="J165" s="200">
        <f>ROUND(I165*H165,2)</f>
        <v>0</v>
      </c>
      <c r="K165" s="196" t="s">
        <v>168</v>
      </c>
      <c r="L165" s="60"/>
      <c r="M165" s="201" t="s">
        <v>21</v>
      </c>
      <c r="N165" s="202" t="s">
        <v>43</v>
      </c>
      <c r="O165" s="41"/>
      <c r="P165" s="203">
        <f>O165*H165</f>
        <v>0</v>
      </c>
      <c r="Q165" s="203">
        <v>1.0000000000000001E-5</v>
      </c>
      <c r="R165" s="203">
        <f>Q165*H165</f>
        <v>1.2000000000000002E-4</v>
      </c>
      <c r="S165" s="203">
        <v>0</v>
      </c>
      <c r="T165" s="204">
        <f>S165*H165</f>
        <v>0</v>
      </c>
      <c r="AR165" s="23" t="s">
        <v>196</v>
      </c>
      <c r="AT165" s="23" t="s">
        <v>164</v>
      </c>
      <c r="AU165" s="23" t="s">
        <v>82</v>
      </c>
      <c r="AY165" s="23" t="s">
        <v>160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23" t="s">
        <v>80</v>
      </c>
      <c r="BK165" s="205">
        <f>ROUND(I165*H165,2)</f>
        <v>0</v>
      </c>
      <c r="BL165" s="23" t="s">
        <v>196</v>
      </c>
      <c r="BM165" s="23" t="s">
        <v>584</v>
      </c>
    </row>
    <row r="166" spans="2:65" s="1" customFormat="1" ht="16.5" customHeight="1">
      <c r="B166" s="40"/>
      <c r="C166" s="194" t="s">
        <v>381</v>
      </c>
      <c r="D166" s="194" t="s">
        <v>164</v>
      </c>
      <c r="E166" s="195" t="s">
        <v>1455</v>
      </c>
      <c r="F166" s="196" t="s">
        <v>1456</v>
      </c>
      <c r="G166" s="197" t="s">
        <v>228</v>
      </c>
      <c r="H166" s="198">
        <v>3.3000000000000002E-2</v>
      </c>
      <c r="I166" s="199"/>
      <c r="J166" s="200">
        <f>ROUND(I166*H166,2)</f>
        <v>0</v>
      </c>
      <c r="K166" s="196" t="s">
        <v>168</v>
      </c>
      <c r="L166" s="60"/>
      <c r="M166" s="201" t="s">
        <v>21</v>
      </c>
      <c r="N166" s="202" t="s">
        <v>43</v>
      </c>
      <c r="O166" s="41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AR166" s="23" t="s">
        <v>196</v>
      </c>
      <c r="AT166" s="23" t="s">
        <v>164</v>
      </c>
      <c r="AU166" s="23" t="s">
        <v>82</v>
      </c>
      <c r="AY166" s="23" t="s">
        <v>160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3" t="s">
        <v>80</v>
      </c>
      <c r="BK166" s="205">
        <f>ROUND(I166*H166,2)</f>
        <v>0</v>
      </c>
      <c r="BL166" s="23" t="s">
        <v>196</v>
      </c>
      <c r="BM166" s="23" t="s">
        <v>379</v>
      </c>
    </row>
    <row r="167" spans="2:65" s="10" customFormat="1" ht="29.85" customHeight="1">
      <c r="B167" s="175"/>
      <c r="C167" s="176"/>
      <c r="D167" s="191" t="s">
        <v>71</v>
      </c>
      <c r="E167" s="192" t="s">
        <v>1124</v>
      </c>
      <c r="F167" s="192" t="s">
        <v>1125</v>
      </c>
      <c r="G167" s="176"/>
      <c r="H167" s="176"/>
      <c r="I167" s="179"/>
      <c r="J167" s="193">
        <f>BK167</f>
        <v>0</v>
      </c>
      <c r="K167" s="176"/>
      <c r="L167" s="181"/>
      <c r="M167" s="182"/>
      <c r="N167" s="183"/>
      <c r="O167" s="183"/>
      <c r="P167" s="184">
        <f>SUM(P168:P192)</f>
        <v>0</v>
      </c>
      <c r="Q167" s="183"/>
      <c r="R167" s="184">
        <f>SUM(R168:R192)</f>
        <v>1.03277</v>
      </c>
      <c r="S167" s="183"/>
      <c r="T167" s="185">
        <f>SUM(T168:T192)</f>
        <v>0</v>
      </c>
      <c r="AR167" s="186" t="s">
        <v>82</v>
      </c>
      <c r="AT167" s="187" t="s">
        <v>71</v>
      </c>
      <c r="AU167" s="187" t="s">
        <v>80</v>
      </c>
      <c r="AY167" s="186" t="s">
        <v>160</v>
      </c>
      <c r="BK167" s="188">
        <f>SUM(BK168:BK192)</f>
        <v>0</v>
      </c>
    </row>
    <row r="168" spans="2:65" s="1" customFormat="1" ht="16.5" customHeight="1">
      <c r="B168" s="40"/>
      <c r="C168" s="194" t="s">
        <v>300</v>
      </c>
      <c r="D168" s="194" t="s">
        <v>164</v>
      </c>
      <c r="E168" s="195" t="s">
        <v>1457</v>
      </c>
      <c r="F168" s="196" t="s">
        <v>1458</v>
      </c>
      <c r="G168" s="197" t="s">
        <v>1188</v>
      </c>
      <c r="H168" s="198">
        <v>4</v>
      </c>
      <c r="I168" s="199"/>
      <c r="J168" s="200">
        <f>ROUND(I168*H168,2)</f>
        <v>0</v>
      </c>
      <c r="K168" s="196" t="s">
        <v>21</v>
      </c>
      <c r="L168" s="60"/>
      <c r="M168" s="201" t="s">
        <v>21</v>
      </c>
      <c r="N168" s="202" t="s">
        <v>43</v>
      </c>
      <c r="O168" s="41"/>
      <c r="P168" s="203">
        <f>O168*H168</f>
        <v>0</v>
      </c>
      <c r="Q168" s="203">
        <v>2.9420000000000002E-2</v>
      </c>
      <c r="R168" s="203">
        <f>Q168*H168</f>
        <v>0.11768000000000001</v>
      </c>
      <c r="S168" s="203">
        <v>0</v>
      </c>
      <c r="T168" s="204">
        <f>S168*H168</f>
        <v>0</v>
      </c>
      <c r="AR168" s="23" t="s">
        <v>196</v>
      </c>
      <c r="AT168" s="23" t="s">
        <v>164</v>
      </c>
      <c r="AU168" s="23" t="s">
        <v>82</v>
      </c>
      <c r="AY168" s="23" t="s">
        <v>160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3" t="s">
        <v>80</v>
      </c>
      <c r="BK168" s="205">
        <f>ROUND(I168*H168,2)</f>
        <v>0</v>
      </c>
      <c r="BL168" s="23" t="s">
        <v>196</v>
      </c>
      <c r="BM168" s="23" t="s">
        <v>368</v>
      </c>
    </row>
    <row r="169" spans="2:65" s="1" customFormat="1" ht="16.5" customHeight="1">
      <c r="B169" s="40"/>
      <c r="C169" s="233" t="s">
        <v>389</v>
      </c>
      <c r="D169" s="233" t="s">
        <v>192</v>
      </c>
      <c r="E169" s="234" t="s">
        <v>1459</v>
      </c>
      <c r="F169" s="235" t="s">
        <v>1460</v>
      </c>
      <c r="G169" s="236" t="s">
        <v>840</v>
      </c>
      <c r="H169" s="237">
        <v>4</v>
      </c>
      <c r="I169" s="238"/>
      <c r="J169" s="239">
        <f>ROUND(I169*H169,2)</f>
        <v>0</v>
      </c>
      <c r="K169" s="235" t="s">
        <v>21</v>
      </c>
      <c r="L169" s="240"/>
      <c r="M169" s="241" t="s">
        <v>21</v>
      </c>
      <c r="N169" s="242" t="s">
        <v>43</v>
      </c>
      <c r="O169" s="41"/>
      <c r="P169" s="203">
        <f>O169*H169</f>
        <v>0</v>
      </c>
      <c r="Q169" s="203">
        <v>0.12</v>
      </c>
      <c r="R169" s="203">
        <f>Q169*H169</f>
        <v>0.48</v>
      </c>
      <c r="S169" s="203">
        <v>0</v>
      </c>
      <c r="T169" s="204">
        <f>S169*H169</f>
        <v>0</v>
      </c>
      <c r="AR169" s="23" t="s">
        <v>263</v>
      </c>
      <c r="AT169" s="23" t="s">
        <v>192</v>
      </c>
      <c r="AU169" s="23" t="s">
        <v>82</v>
      </c>
      <c r="AY169" s="23" t="s">
        <v>160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23" t="s">
        <v>80</v>
      </c>
      <c r="BK169" s="205">
        <f>ROUND(I169*H169,2)</f>
        <v>0</v>
      </c>
      <c r="BL169" s="23" t="s">
        <v>196</v>
      </c>
      <c r="BM169" s="23" t="s">
        <v>384</v>
      </c>
    </row>
    <row r="170" spans="2:65" s="1" customFormat="1" ht="24">
      <c r="B170" s="40"/>
      <c r="C170" s="62"/>
      <c r="D170" s="222" t="s">
        <v>171</v>
      </c>
      <c r="E170" s="62"/>
      <c r="F170" s="232" t="s">
        <v>1461</v>
      </c>
      <c r="G170" s="62"/>
      <c r="H170" s="62"/>
      <c r="I170" s="162"/>
      <c r="J170" s="62"/>
      <c r="K170" s="62"/>
      <c r="L170" s="60"/>
      <c r="M170" s="208"/>
      <c r="N170" s="41"/>
      <c r="O170" s="41"/>
      <c r="P170" s="41"/>
      <c r="Q170" s="41"/>
      <c r="R170" s="41"/>
      <c r="S170" s="41"/>
      <c r="T170" s="77"/>
      <c r="AT170" s="23" t="s">
        <v>171</v>
      </c>
      <c r="AU170" s="23" t="s">
        <v>82</v>
      </c>
    </row>
    <row r="171" spans="2:65" s="1" customFormat="1" ht="25.5" customHeight="1">
      <c r="B171" s="40"/>
      <c r="C171" s="194" t="s">
        <v>304</v>
      </c>
      <c r="D171" s="194" t="s">
        <v>164</v>
      </c>
      <c r="E171" s="195" t="s">
        <v>1462</v>
      </c>
      <c r="F171" s="196" t="s">
        <v>1463</v>
      </c>
      <c r="G171" s="197" t="s">
        <v>1226</v>
      </c>
      <c r="H171" s="198">
        <v>1</v>
      </c>
      <c r="I171" s="199"/>
      <c r="J171" s="200">
        <f>ROUND(I171*H171,2)</f>
        <v>0</v>
      </c>
      <c r="K171" s="196" t="s">
        <v>168</v>
      </c>
      <c r="L171" s="60"/>
      <c r="M171" s="201" t="s">
        <v>21</v>
      </c>
      <c r="N171" s="202" t="s">
        <v>43</v>
      </c>
      <c r="O171" s="41"/>
      <c r="P171" s="203">
        <f>O171*H171</f>
        <v>0</v>
      </c>
      <c r="Q171" s="203">
        <v>6.8999999999999997E-4</v>
      </c>
      <c r="R171" s="203">
        <f>Q171*H171</f>
        <v>6.8999999999999997E-4</v>
      </c>
      <c r="S171" s="203">
        <v>0</v>
      </c>
      <c r="T171" s="204">
        <f>S171*H171</f>
        <v>0</v>
      </c>
      <c r="AR171" s="23" t="s">
        <v>196</v>
      </c>
      <c r="AT171" s="23" t="s">
        <v>164</v>
      </c>
      <c r="AU171" s="23" t="s">
        <v>82</v>
      </c>
      <c r="AY171" s="23" t="s">
        <v>160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23" t="s">
        <v>80</v>
      </c>
      <c r="BK171" s="205">
        <f>ROUND(I171*H171,2)</f>
        <v>0</v>
      </c>
      <c r="BL171" s="23" t="s">
        <v>196</v>
      </c>
      <c r="BM171" s="23" t="s">
        <v>1464</v>
      </c>
    </row>
    <row r="172" spans="2:65" s="1" customFormat="1" ht="16.5" customHeight="1">
      <c r="B172" s="40"/>
      <c r="C172" s="233" t="s">
        <v>397</v>
      </c>
      <c r="D172" s="233" t="s">
        <v>192</v>
      </c>
      <c r="E172" s="234" t="s">
        <v>1465</v>
      </c>
      <c r="F172" s="235" t="s">
        <v>1466</v>
      </c>
      <c r="G172" s="236" t="s">
        <v>290</v>
      </c>
      <c r="H172" s="237">
        <v>1</v>
      </c>
      <c r="I172" s="238"/>
      <c r="J172" s="239">
        <f>ROUND(I172*H172,2)</f>
        <v>0</v>
      </c>
      <c r="K172" s="235" t="s">
        <v>21</v>
      </c>
      <c r="L172" s="240"/>
      <c r="M172" s="241" t="s">
        <v>21</v>
      </c>
      <c r="N172" s="242" t="s">
        <v>43</v>
      </c>
      <c r="O172" s="41"/>
      <c r="P172" s="203">
        <f>O172*H172</f>
        <v>0</v>
      </c>
      <c r="Q172" s="203">
        <v>0.05</v>
      </c>
      <c r="R172" s="203">
        <f>Q172*H172</f>
        <v>0.05</v>
      </c>
      <c r="S172" s="203">
        <v>0</v>
      </c>
      <c r="T172" s="204">
        <f>S172*H172</f>
        <v>0</v>
      </c>
      <c r="AR172" s="23" t="s">
        <v>263</v>
      </c>
      <c r="AT172" s="23" t="s">
        <v>192</v>
      </c>
      <c r="AU172" s="23" t="s">
        <v>82</v>
      </c>
      <c r="AY172" s="23" t="s">
        <v>160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3" t="s">
        <v>80</v>
      </c>
      <c r="BK172" s="205">
        <f>ROUND(I172*H172,2)</f>
        <v>0</v>
      </c>
      <c r="BL172" s="23" t="s">
        <v>196</v>
      </c>
      <c r="BM172" s="23" t="s">
        <v>628</v>
      </c>
    </row>
    <row r="173" spans="2:65" s="1" customFormat="1" ht="24">
      <c r="B173" s="40"/>
      <c r="C173" s="62"/>
      <c r="D173" s="222" t="s">
        <v>171</v>
      </c>
      <c r="E173" s="62"/>
      <c r="F173" s="232" t="s">
        <v>1467</v>
      </c>
      <c r="G173" s="62"/>
      <c r="H173" s="62"/>
      <c r="I173" s="162"/>
      <c r="J173" s="62"/>
      <c r="K173" s="62"/>
      <c r="L173" s="60"/>
      <c r="M173" s="208"/>
      <c r="N173" s="41"/>
      <c r="O173" s="41"/>
      <c r="P173" s="41"/>
      <c r="Q173" s="41"/>
      <c r="R173" s="41"/>
      <c r="S173" s="41"/>
      <c r="T173" s="77"/>
      <c r="AT173" s="23" t="s">
        <v>171</v>
      </c>
      <c r="AU173" s="23" t="s">
        <v>82</v>
      </c>
    </row>
    <row r="174" spans="2:65" s="1" customFormat="1" ht="16.5" customHeight="1">
      <c r="B174" s="40"/>
      <c r="C174" s="194" t="s">
        <v>307</v>
      </c>
      <c r="D174" s="194" t="s">
        <v>164</v>
      </c>
      <c r="E174" s="195" t="s">
        <v>1468</v>
      </c>
      <c r="F174" s="196" t="s">
        <v>1469</v>
      </c>
      <c r="G174" s="197" t="s">
        <v>1188</v>
      </c>
      <c r="H174" s="198">
        <v>3</v>
      </c>
      <c r="I174" s="199"/>
      <c r="J174" s="200">
        <f>ROUND(I174*H174,2)</f>
        <v>0</v>
      </c>
      <c r="K174" s="196" t="s">
        <v>21</v>
      </c>
      <c r="L174" s="60"/>
      <c r="M174" s="201" t="s">
        <v>21</v>
      </c>
      <c r="N174" s="202" t="s">
        <v>43</v>
      </c>
      <c r="O174" s="41"/>
      <c r="P174" s="203">
        <f>O174*H174</f>
        <v>0</v>
      </c>
      <c r="Q174" s="203">
        <v>1.32E-3</v>
      </c>
      <c r="R174" s="203">
        <f>Q174*H174</f>
        <v>3.96E-3</v>
      </c>
      <c r="S174" s="203">
        <v>0</v>
      </c>
      <c r="T174" s="204">
        <f>S174*H174</f>
        <v>0</v>
      </c>
      <c r="AR174" s="23" t="s">
        <v>196</v>
      </c>
      <c r="AT174" s="23" t="s">
        <v>164</v>
      </c>
      <c r="AU174" s="23" t="s">
        <v>82</v>
      </c>
      <c r="AY174" s="23" t="s">
        <v>160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23" t="s">
        <v>80</v>
      </c>
      <c r="BK174" s="205">
        <f>ROUND(I174*H174,2)</f>
        <v>0</v>
      </c>
      <c r="BL174" s="23" t="s">
        <v>196</v>
      </c>
      <c r="BM174" s="23" t="s">
        <v>639</v>
      </c>
    </row>
    <row r="175" spans="2:65" s="11" customFormat="1">
      <c r="B175" s="209"/>
      <c r="C175" s="210"/>
      <c r="D175" s="206" t="s">
        <v>173</v>
      </c>
      <c r="E175" s="211" t="s">
        <v>21</v>
      </c>
      <c r="F175" s="212" t="s">
        <v>1470</v>
      </c>
      <c r="G175" s="210"/>
      <c r="H175" s="213">
        <v>3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173</v>
      </c>
      <c r="AU175" s="219" t="s">
        <v>82</v>
      </c>
      <c r="AV175" s="11" t="s">
        <v>82</v>
      </c>
      <c r="AW175" s="11" t="s">
        <v>35</v>
      </c>
      <c r="AX175" s="11" t="s">
        <v>72</v>
      </c>
      <c r="AY175" s="219" t="s">
        <v>160</v>
      </c>
    </row>
    <row r="176" spans="2:65" s="12" customFormat="1">
      <c r="B176" s="220"/>
      <c r="C176" s="221"/>
      <c r="D176" s="222" t="s">
        <v>173</v>
      </c>
      <c r="E176" s="223" t="s">
        <v>21</v>
      </c>
      <c r="F176" s="224" t="s">
        <v>175</v>
      </c>
      <c r="G176" s="221"/>
      <c r="H176" s="225">
        <v>3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173</v>
      </c>
      <c r="AU176" s="231" t="s">
        <v>82</v>
      </c>
      <c r="AV176" s="12" t="s">
        <v>169</v>
      </c>
      <c r="AW176" s="12" t="s">
        <v>35</v>
      </c>
      <c r="AX176" s="12" t="s">
        <v>80</v>
      </c>
      <c r="AY176" s="231" t="s">
        <v>160</v>
      </c>
    </row>
    <row r="177" spans="2:65" s="1" customFormat="1" ht="16.5" customHeight="1">
      <c r="B177" s="40"/>
      <c r="C177" s="233" t="s">
        <v>407</v>
      </c>
      <c r="D177" s="233" t="s">
        <v>192</v>
      </c>
      <c r="E177" s="234" t="s">
        <v>1471</v>
      </c>
      <c r="F177" s="235" t="s">
        <v>1472</v>
      </c>
      <c r="G177" s="236" t="s">
        <v>290</v>
      </c>
      <c r="H177" s="237">
        <v>1</v>
      </c>
      <c r="I177" s="238"/>
      <c r="J177" s="239">
        <f>ROUND(I177*H177,2)</f>
        <v>0</v>
      </c>
      <c r="K177" s="235" t="s">
        <v>21</v>
      </c>
      <c r="L177" s="240"/>
      <c r="M177" s="241" t="s">
        <v>21</v>
      </c>
      <c r="N177" s="242" t="s">
        <v>43</v>
      </c>
      <c r="O177" s="41"/>
      <c r="P177" s="203">
        <f>O177*H177</f>
        <v>0</v>
      </c>
      <c r="Q177" s="203">
        <v>9.5000000000000001E-2</v>
      </c>
      <c r="R177" s="203">
        <f>Q177*H177</f>
        <v>9.5000000000000001E-2</v>
      </c>
      <c r="S177" s="203">
        <v>0</v>
      </c>
      <c r="T177" s="204">
        <f>S177*H177</f>
        <v>0</v>
      </c>
      <c r="AR177" s="23" t="s">
        <v>263</v>
      </c>
      <c r="AT177" s="23" t="s">
        <v>192</v>
      </c>
      <c r="AU177" s="23" t="s">
        <v>82</v>
      </c>
      <c r="AY177" s="23" t="s">
        <v>160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23" t="s">
        <v>80</v>
      </c>
      <c r="BK177" s="205">
        <f>ROUND(I177*H177,2)</f>
        <v>0</v>
      </c>
      <c r="BL177" s="23" t="s">
        <v>196</v>
      </c>
      <c r="BM177" s="23" t="s">
        <v>650</v>
      </c>
    </row>
    <row r="178" spans="2:65" s="1" customFormat="1" ht="24">
      <c r="B178" s="40"/>
      <c r="C178" s="62"/>
      <c r="D178" s="222" t="s">
        <v>171</v>
      </c>
      <c r="E178" s="62"/>
      <c r="F178" s="232" t="s">
        <v>1473</v>
      </c>
      <c r="G178" s="62"/>
      <c r="H178" s="62"/>
      <c r="I178" s="162"/>
      <c r="J178" s="62"/>
      <c r="K178" s="62"/>
      <c r="L178" s="60"/>
      <c r="M178" s="208"/>
      <c r="N178" s="41"/>
      <c r="O178" s="41"/>
      <c r="P178" s="41"/>
      <c r="Q178" s="41"/>
      <c r="R178" s="41"/>
      <c r="S178" s="41"/>
      <c r="T178" s="77"/>
      <c r="AT178" s="23" t="s">
        <v>171</v>
      </c>
      <c r="AU178" s="23" t="s">
        <v>82</v>
      </c>
    </row>
    <row r="179" spans="2:65" s="1" customFormat="1" ht="16.5" customHeight="1">
      <c r="B179" s="40"/>
      <c r="C179" s="233" t="s">
        <v>311</v>
      </c>
      <c r="D179" s="233" t="s">
        <v>192</v>
      </c>
      <c r="E179" s="234" t="s">
        <v>1474</v>
      </c>
      <c r="F179" s="235" t="s">
        <v>1475</v>
      </c>
      <c r="G179" s="236" t="s">
        <v>290</v>
      </c>
      <c r="H179" s="237">
        <v>2</v>
      </c>
      <c r="I179" s="238"/>
      <c r="J179" s="239">
        <f>ROUND(I179*H179,2)</f>
        <v>0</v>
      </c>
      <c r="K179" s="235" t="s">
        <v>21</v>
      </c>
      <c r="L179" s="240"/>
      <c r="M179" s="241" t="s">
        <v>21</v>
      </c>
      <c r="N179" s="242" t="s">
        <v>43</v>
      </c>
      <c r="O179" s="41"/>
      <c r="P179" s="203">
        <f>O179*H179</f>
        <v>0</v>
      </c>
      <c r="Q179" s="203">
        <v>9.5000000000000001E-2</v>
      </c>
      <c r="R179" s="203">
        <f>Q179*H179</f>
        <v>0.19</v>
      </c>
      <c r="S179" s="203">
        <v>0</v>
      </c>
      <c r="T179" s="204">
        <f>S179*H179</f>
        <v>0</v>
      </c>
      <c r="AR179" s="23" t="s">
        <v>263</v>
      </c>
      <c r="AT179" s="23" t="s">
        <v>192</v>
      </c>
      <c r="AU179" s="23" t="s">
        <v>82</v>
      </c>
      <c r="AY179" s="23" t="s">
        <v>160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3" t="s">
        <v>80</v>
      </c>
      <c r="BK179" s="205">
        <f>ROUND(I179*H179,2)</f>
        <v>0</v>
      </c>
      <c r="BL179" s="23" t="s">
        <v>196</v>
      </c>
      <c r="BM179" s="23" t="s">
        <v>660</v>
      </c>
    </row>
    <row r="180" spans="2:65" s="1" customFormat="1" ht="24">
      <c r="B180" s="40"/>
      <c r="C180" s="62"/>
      <c r="D180" s="222" t="s">
        <v>171</v>
      </c>
      <c r="E180" s="62"/>
      <c r="F180" s="232" t="s">
        <v>1476</v>
      </c>
      <c r="G180" s="62"/>
      <c r="H180" s="62"/>
      <c r="I180" s="162"/>
      <c r="J180" s="62"/>
      <c r="K180" s="62"/>
      <c r="L180" s="60"/>
      <c r="M180" s="208"/>
      <c r="N180" s="41"/>
      <c r="O180" s="41"/>
      <c r="P180" s="41"/>
      <c r="Q180" s="41"/>
      <c r="R180" s="41"/>
      <c r="S180" s="41"/>
      <c r="T180" s="77"/>
      <c r="AT180" s="23" t="s">
        <v>171</v>
      </c>
      <c r="AU180" s="23" t="s">
        <v>82</v>
      </c>
    </row>
    <row r="181" spans="2:65" s="1" customFormat="1" ht="16.5" customHeight="1">
      <c r="B181" s="40"/>
      <c r="C181" s="194" t="s">
        <v>417</v>
      </c>
      <c r="D181" s="194" t="s">
        <v>164</v>
      </c>
      <c r="E181" s="195" t="s">
        <v>1477</v>
      </c>
      <c r="F181" s="196" t="s">
        <v>1478</v>
      </c>
      <c r="G181" s="197" t="s">
        <v>840</v>
      </c>
      <c r="H181" s="198">
        <v>1</v>
      </c>
      <c r="I181" s="199"/>
      <c r="J181" s="200">
        <f>ROUND(I181*H181,2)</f>
        <v>0</v>
      </c>
      <c r="K181" s="196" t="s">
        <v>21</v>
      </c>
      <c r="L181" s="60"/>
      <c r="M181" s="201" t="s">
        <v>21</v>
      </c>
      <c r="N181" s="202" t="s">
        <v>43</v>
      </c>
      <c r="O181" s="41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AR181" s="23" t="s">
        <v>196</v>
      </c>
      <c r="AT181" s="23" t="s">
        <v>164</v>
      </c>
      <c r="AU181" s="23" t="s">
        <v>82</v>
      </c>
      <c r="AY181" s="23" t="s">
        <v>160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3" t="s">
        <v>80</v>
      </c>
      <c r="BK181" s="205">
        <f>ROUND(I181*H181,2)</f>
        <v>0</v>
      </c>
      <c r="BL181" s="23" t="s">
        <v>196</v>
      </c>
      <c r="BM181" s="23" t="s">
        <v>684</v>
      </c>
    </row>
    <row r="182" spans="2:65" s="1" customFormat="1" ht="16.5" customHeight="1">
      <c r="B182" s="40"/>
      <c r="C182" s="233" t="s">
        <v>314</v>
      </c>
      <c r="D182" s="233" t="s">
        <v>192</v>
      </c>
      <c r="E182" s="234" t="s">
        <v>1479</v>
      </c>
      <c r="F182" s="235" t="s">
        <v>1480</v>
      </c>
      <c r="G182" s="236" t="s">
        <v>290</v>
      </c>
      <c r="H182" s="237">
        <v>1</v>
      </c>
      <c r="I182" s="238"/>
      <c r="J182" s="239">
        <f>ROUND(I182*H182,2)</f>
        <v>0</v>
      </c>
      <c r="K182" s="235" t="s">
        <v>21</v>
      </c>
      <c r="L182" s="240"/>
      <c r="M182" s="241" t="s">
        <v>21</v>
      </c>
      <c r="N182" s="242" t="s">
        <v>43</v>
      </c>
      <c r="O182" s="41"/>
      <c r="P182" s="203">
        <f>O182*H182</f>
        <v>0</v>
      </c>
      <c r="Q182" s="203">
        <v>0.03</v>
      </c>
      <c r="R182" s="203">
        <f>Q182*H182</f>
        <v>0.03</v>
      </c>
      <c r="S182" s="203">
        <v>0</v>
      </c>
      <c r="T182" s="204">
        <f>S182*H182</f>
        <v>0</v>
      </c>
      <c r="AR182" s="23" t="s">
        <v>263</v>
      </c>
      <c r="AT182" s="23" t="s">
        <v>192</v>
      </c>
      <c r="AU182" s="23" t="s">
        <v>82</v>
      </c>
      <c r="AY182" s="23" t="s">
        <v>160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3" t="s">
        <v>80</v>
      </c>
      <c r="BK182" s="205">
        <f>ROUND(I182*H182,2)</f>
        <v>0</v>
      </c>
      <c r="BL182" s="23" t="s">
        <v>196</v>
      </c>
      <c r="BM182" s="23" t="s">
        <v>675</v>
      </c>
    </row>
    <row r="183" spans="2:65" s="1" customFormat="1" ht="24">
      <c r="B183" s="40"/>
      <c r="C183" s="62"/>
      <c r="D183" s="206" t="s">
        <v>171</v>
      </c>
      <c r="E183" s="62"/>
      <c r="F183" s="207" t="s">
        <v>1481</v>
      </c>
      <c r="G183" s="62"/>
      <c r="H183" s="62"/>
      <c r="I183" s="162"/>
      <c r="J183" s="62"/>
      <c r="K183" s="62"/>
      <c r="L183" s="60"/>
      <c r="M183" s="208"/>
      <c r="N183" s="41"/>
      <c r="O183" s="41"/>
      <c r="P183" s="41"/>
      <c r="Q183" s="41"/>
      <c r="R183" s="41"/>
      <c r="S183" s="41"/>
      <c r="T183" s="77"/>
      <c r="AT183" s="23" t="s">
        <v>171</v>
      </c>
      <c r="AU183" s="23" t="s">
        <v>82</v>
      </c>
    </row>
    <row r="184" spans="2:65" s="13" customFormat="1">
      <c r="B184" s="243"/>
      <c r="C184" s="244"/>
      <c r="D184" s="206" t="s">
        <v>173</v>
      </c>
      <c r="E184" s="245" t="s">
        <v>21</v>
      </c>
      <c r="F184" s="246" t="s">
        <v>1482</v>
      </c>
      <c r="G184" s="244"/>
      <c r="H184" s="247" t="s">
        <v>21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173</v>
      </c>
      <c r="AU184" s="253" t="s">
        <v>82</v>
      </c>
      <c r="AV184" s="13" t="s">
        <v>80</v>
      </c>
      <c r="AW184" s="13" t="s">
        <v>35</v>
      </c>
      <c r="AX184" s="13" t="s">
        <v>72</v>
      </c>
      <c r="AY184" s="253" t="s">
        <v>160</v>
      </c>
    </row>
    <row r="185" spans="2:65" s="13" customFormat="1">
      <c r="B185" s="243"/>
      <c r="C185" s="244"/>
      <c r="D185" s="206" t="s">
        <v>173</v>
      </c>
      <c r="E185" s="245" t="s">
        <v>21</v>
      </c>
      <c r="F185" s="246" t="s">
        <v>1483</v>
      </c>
      <c r="G185" s="244"/>
      <c r="H185" s="247" t="s">
        <v>21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173</v>
      </c>
      <c r="AU185" s="253" t="s">
        <v>82</v>
      </c>
      <c r="AV185" s="13" t="s">
        <v>80</v>
      </c>
      <c r="AW185" s="13" t="s">
        <v>35</v>
      </c>
      <c r="AX185" s="13" t="s">
        <v>72</v>
      </c>
      <c r="AY185" s="253" t="s">
        <v>160</v>
      </c>
    </row>
    <row r="186" spans="2:65" s="13" customFormat="1">
      <c r="B186" s="243"/>
      <c r="C186" s="244"/>
      <c r="D186" s="206" t="s">
        <v>173</v>
      </c>
      <c r="E186" s="245" t="s">
        <v>21</v>
      </c>
      <c r="F186" s="246" t="s">
        <v>1484</v>
      </c>
      <c r="G186" s="244"/>
      <c r="H186" s="247" t="s">
        <v>21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173</v>
      </c>
      <c r="AU186" s="253" t="s">
        <v>82</v>
      </c>
      <c r="AV186" s="13" t="s">
        <v>80</v>
      </c>
      <c r="AW186" s="13" t="s">
        <v>35</v>
      </c>
      <c r="AX186" s="13" t="s">
        <v>72</v>
      </c>
      <c r="AY186" s="253" t="s">
        <v>160</v>
      </c>
    </row>
    <row r="187" spans="2:65" s="13" customFormat="1">
      <c r="B187" s="243"/>
      <c r="C187" s="244"/>
      <c r="D187" s="206" t="s">
        <v>173</v>
      </c>
      <c r="E187" s="245" t="s">
        <v>21</v>
      </c>
      <c r="F187" s="246" t="s">
        <v>1485</v>
      </c>
      <c r="G187" s="244"/>
      <c r="H187" s="247" t="s">
        <v>21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173</v>
      </c>
      <c r="AU187" s="253" t="s">
        <v>82</v>
      </c>
      <c r="AV187" s="13" t="s">
        <v>80</v>
      </c>
      <c r="AW187" s="13" t="s">
        <v>35</v>
      </c>
      <c r="AX187" s="13" t="s">
        <v>72</v>
      </c>
      <c r="AY187" s="253" t="s">
        <v>160</v>
      </c>
    </row>
    <row r="188" spans="2:65" s="13" customFormat="1">
      <c r="B188" s="243"/>
      <c r="C188" s="244"/>
      <c r="D188" s="206" t="s">
        <v>173</v>
      </c>
      <c r="E188" s="245" t="s">
        <v>21</v>
      </c>
      <c r="F188" s="246" t="s">
        <v>1486</v>
      </c>
      <c r="G188" s="244"/>
      <c r="H188" s="247" t="s">
        <v>21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173</v>
      </c>
      <c r="AU188" s="253" t="s">
        <v>82</v>
      </c>
      <c r="AV188" s="13" t="s">
        <v>80</v>
      </c>
      <c r="AW188" s="13" t="s">
        <v>35</v>
      </c>
      <c r="AX188" s="13" t="s">
        <v>72</v>
      </c>
      <c r="AY188" s="253" t="s">
        <v>160</v>
      </c>
    </row>
    <row r="189" spans="2:65" s="11" customFormat="1">
      <c r="B189" s="209"/>
      <c r="C189" s="210"/>
      <c r="D189" s="206" t="s">
        <v>173</v>
      </c>
      <c r="E189" s="211" t="s">
        <v>21</v>
      </c>
      <c r="F189" s="212" t="s">
        <v>1487</v>
      </c>
      <c r="G189" s="210"/>
      <c r="H189" s="213">
        <v>1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173</v>
      </c>
      <c r="AU189" s="219" t="s">
        <v>82</v>
      </c>
      <c r="AV189" s="11" t="s">
        <v>82</v>
      </c>
      <c r="AW189" s="11" t="s">
        <v>35</v>
      </c>
      <c r="AX189" s="11" t="s">
        <v>72</v>
      </c>
      <c r="AY189" s="219" t="s">
        <v>160</v>
      </c>
    </row>
    <row r="190" spans="2:65" s="12" customFormat="1">
      <c r="B190" s="220"/>
      <c r="C190" s="221"/>
      <c r="D190" s="222" t="s">
        <v>173</v>
      </c>
      <c r="E190" s="223" t="s">
        <v>21</v>
      </c>
      <c r="F190" s="224" t="s">
        <v>175</v>
      </c>
      <c r="G190" s="221"/>
      <c r="H190" s="225">
        <v>1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173</v>
      </c>
      <c r="AU190" s="231" t="s">
        <v>82</v>
      </c>
      <c r="AV190" s="12" t="s">
        <v>169</v>
      </c>
      <c r="AW190" s="12" t="s">
        <v>35</v>
      </c>
      <c r="AX190" s="12" t="s">
        <v>80</v>
      </c>
      <c r="AY190" s="231" t="s">
        <v>160</v>
      </c>
    </row>
    <row r="191" spans="2:65" s="1" customFormat="1" ht="16.5" customHeight="1">
      <c r="B191" s="40"/>
      <c r="C191" s="194" t="s">
        <v>422</v>
      </c>
      <c r="D191" s="194" t="s">
        <v>164</v>
      </c>
      <c r="E191" s="195" t="s">
        <v>1488</v>
      </c>
      <c r="F191" s="196" t="s">
        <v>1489</v>
      </c>
      <c r="G191" s="197" t="s">
        <v>1188</v>
      </c>
      <c r="H191" s="198">
        <v>1</v>
      </c>
      <c r="I191" s="199"/>
      <c r="J191" s="200">
        <f>ROUND(I191*H191,2)</f>
        <v>0</v>
      </c>
      <c r="K191" s="196" t="s">
        <v>21</v>
      </c>
      <c r="L191" s="60"/>
      <c r="M191" s="201" t="s">
        <v>21</v>
      </c>
      <c r="N191" s="202" t="s">
        <v>43</v>
      </c>
      <c r="O191" s="41"/>
      <c r="P191" s="203">
        <f>O191*H191</f>
        <v>0</v>
      </c>
      <c r="Q191" s="203">
        <v>3.8440000000000002E-2</v>
      </c>
      <c r="R191" s="203">
        <f>Q191*H191</f>
        <v>3.8440000000000002E-2</v>
      </c>
      <c r="S191" s="203">
        <v>0</v>
      </c>
      <c r="T191" s="204">
        <f>S191*H191</f>
        <v>0</v>
      </c>
      <c r="AR191" s="23" t="s">
        <v>196</v>
      </c>
      <c r="AT191" s="23" t="s">
        <v>164</v>
      </c>
      <c r="AU191" s="23" t="s">
        <v>82</v>
      </c>
      <c r="AY191" s="23" t="s">
        <v>160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3" t="s">
        <v>80</v>
      </c>
      <c r="BK191" s="205">
        <f>ROUND(I191*H191,2)</f>
        <v>0</v>
      </c>
      <c r="BL191" s="23" t="s">
        <v>196</v>
      </c>
      <c r="BM191" s="23" t="s">
        <v>694</v>
      </c>
    </row>
    <row r="192" spans="2:65" s="1" customFormat="1" ht="16.5" customHeight="1">
      <c r="B192" s="40"/>
      <c r="C192" s="233" t="s">
        <v>318</v>
      </c>
      <c r="D192" s="233" t="s">
        <v>192</v>
      </c>
      <c r="E192" s="234" t="s">
        <v>1490</v>
      </c>
      <c r="F192" s="235" t="s">
        <v>1491</v>
      </c>
      <c r="G192" s="236" t="s">
        <v>290</v>
      </c>
      <c r="H192" s="237">
        <v>1</v>
      </c>
      <c r="I192" s="238"/>
      <c r="J192" s="239">
        <f>ROUND(I192*H192,2)</f>
        <v>0</v>
      </c>
      <c r="K192" s="235" t="s">
        <v>21</v>
      </c>
      <c r="L192" s="240"/>
      <c r="M192" s="241" t="s">
        <v>21</v>
      </c>
      <c r="N192" s="242" t="s">
        <v>43</v>
      </c>
      <c r="O192" s="41"/>
      <c r="P192" s="203">
        <f>O192*H192</f>
        <v>0</v>
      </c>
      <c r="Q192" s="203">
        <v>2.7E-2</v>
      </c>
      <c r="R192" s="203">
        <f>Q192*H192</f>
        <v>2.7E-2</v>
      </c>
      <c r="S192" s="203">
        <v>0</v>
      </c>
      <c r="T192" s="204">
        <f>S192*H192</f>
        <v>0</v>
      </c>
      <c r="AR192" s="23" t="s">
        <v>263</v>
      </c>
      <c r="AT192" s="23" t="s">
        <v>192</v>
      </c>
      <c r="AU192" s="23" t="s">
        <v>82</v>
      </c>
      <c r="AY192" s="23" t="s">
        <v>160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23" t="s">
        <v>80</v>
      </c>
      <c r="BK192" s="205">
        <f>ROUND(I192*H192,2)</f>
        <v>0</v>
      </c>
      <c r="BL192" s="23" t="s">
        <v>196</v>
      </c>
      <c r="BM192" s="23" t="s">
        <v>410</v>
      </c>
    </row>
    <row r="193" spans="2:65" s="10" customFormat="1" ht="29.85" customHeight="1">
      <c r="B193" s="175"/>
      <c r="C193" s="176"/>
      <c r="D193" s="191" t="s">
        <v>71</v>
      </c>
      <c r="E193" s="192" t="s">
        <v>874</v>
      </c>
      <c r="F193" s="192" t="s">
        <v>875</v>
      </c>
      <c r="G193" s="176"/>
      <c r="H193" s="176"/>
      <c r="I193" s="179"/>
      <c r="J193" s="193">
        <f>BK193</f>
        <v>0</v>
      </c>
      <c r="K193" s="176"/>
      <c r="L193" s="181"/>
      <c r="M193" s="182"/>
      <c r="N193" s="183"/>
      <c r="O193" s="183"/>
      <c r="P193" s="184">
        <f>SUM(P194:P214)</f>
        <v>0</v>
      </c>
      <c r="Q193" s="183"/>
      <c r="R193" s="184">
        <f>SUM(R194:R214)</f>
        <v>2.2440808919999999</v>
      </c>
      <c r="S193" s="183"/>
      <c r="T193" s="185">
        <f>SUM(T194:T214)</f>
        <v>0</v>
      </c>
      <c r="AR193" s="186" t="s">
        <v>82</v>
      </c>
      <c r="AT193" s="187" t="s">
        <v>71</v>
      </c>
      <c r="AU193" s="187" t="s">
        <v>80</v>
      </c>
      <c r="AY193" s="186" t="s">
        <v>160</v>
      </c>
      <c r="BK193" s="188">
        <f>SUM(BK194:BK214)</f>
        <v>0</v>
      </c>
    </row>
    <row r="194" spans="2:65" s="1" customFormat="1" ht="16.5" customHeight="1">
      <c r="B194" s="40"/>
      <c r="C194" s="194" t="s">
        <v>426</v>
      </c>
      <c r="D194" s="194" t="s">
        <v>164</v>
      </c>
      <c r="E194" s="195" t="s">
        <v>1164</v>
      </c>
      <c r="F194" s="196" t="s">
        <v>1165</v>
      </c>
      <c r="G194" s="197" t="s">
        <v>189</v>
      </c>
      <c r="H194" s="198">
        <v>22</v>
      </c>
      <c r="I194" s="199"/>
      <c r="J194" s="200">
        <f t="shared" ref="J194:J214" si="20">ROUND(I194*H194,2)</f>
        <v>0</v>
      </c>
      <c r="K194" s="196" t="s">
        <v>168</v>
      </c>
      <c r="L194" s="60"/>
      <c r="M194" s="201" t="s">
        <v>21</v>
      </c>
      <c r="N194" s="202" t="s">
        <v>43</v>
      </c>
      <c r="O194" s="41"/>
      <c r="P194" s="203">
        <f t="shared" ref="P194:P214" si="21">O194*H194</f>
        <v>0</v>
      </c>
      <c r="Q194" s="203">
        <v>2.39974E-3</v>
      </c>
      <c r="R194" s="203">
        <f t="shared" ref="R194:R214" si="22">Q194*H194</f>
        <v>5.2794279999999999E-2</v>
      </c>
      <c r="S194" s="203">
        <v>0</v>
      </c>
      <c r="T194" s="204">
        <f t="shared" ref="T194:T214" si="23">S194*H194</f>
        <v>0</v>
      </c>
      <c r="AR194" s="23" t="s">
        <v>196</v>
      </c>
      <c r="AT194" s="23" t="s">
        <v>164</v>
      </c>
      <c r="AU194" s="23" t="s">
        <v>82</v>
      </c>
      <c r="AY194" s="23" t="s">
        <v>160</v>
      </c>
      <c r="BE194" s="205">
        <f t="shared" ref="BE194:BE214" si="24">IF(N194="základní",J194,0)</f>
        <v>0</v>
      </c>
      <c r="BF194" s="205">
        <f t="shared" ref="BF194:BF214" si="25">IF(N194="snížená",J194,0)</f>
        <v>0</v>
      </c>
      <c r="BG194" s="205">
        <f t="shared" ref="BG194:BG214" si="26">IF(N194="zákl. přenesená",J194,0)</f>
        <v>0</v>
      </c>
      <c r="BH194" s="205">
        <f t="shared" ref="BH194:BH214" si="27">IF(N194="sníž. přenesená",J194,0)</f>
        <v>0</v>
      </c>
      <c r="BI194" s="205">
        <f t="shared" ref="BI194:BI214" si="28">IF(N194="nulová",J194,0)</f>
        <v>0</v>
      </c>
      <c r="BJ194" s="23" t="s">
        <v>80</v>
      </c>
      <c r="BK194" s="205">
        <f t="shared" ref="BK194:BK214" si="29">ROUND(I194*H194,2)</f>
        <v>0</v>
      </c>
      <c r="BL194" s="23" t="s">
        <v>196</v>
      </c>
      <c r="BM194" s="23" t="s">
        <v>415</v>
      </c>
    </row>
    <row r="195" spans="2:65" s="1" customFormat="1" ht="16.5" customHeight="1">
      <c r="B195" s="40"/>
      <c r="C195" s="194" t="s">
        <v>428</v>
      </c>
      <c r="D195" s="194" t="s">
        <v>164</v>
      </c>
      <c r="E195" s="195" t="s">
        <v>878</v>
      </c>
      <c r="F195" s="196" t="s">
        <v>879</v>
      </c>
      <c r="G195" s="197" t="s">
        <v>189</v>
      </c>
      <c r="H195" s="198">
        <v>18</v>
      </c>
      <c r="I195" s="199"/>
      <c r="J195" s="200">
        <f t="shared" si="20"/>
        <v>0</v>
      </c>
      <c r="K195" s="196" t="s">
        <v>168</v>
      </c>
      <c r="L195" s="60"/>
      <c r="M195" s="201" t="s">
        <v>21</v>
      </c>
      <c r="N195" s="202" t="s">
        <v>43</v>
      </c>
      <c r="O195" s="41"/>
      <c r="P195" s="203">
        <f t="shared" si="21"/>
        <v>0</v>
      </c>
      <c r="Q195" s="203">
        <v>6.0865199999999998E-3</v>
      </c>
      <c r="R195" s="203">
        <f t="shared" si="22"/>
        <v>0.10955735999999999</v>
      </c>
      <c r="S195" s="203">
        <v>0</v>
      </c>
      <c r="T195" s="204">
        <f t="shared" si="23"/>
        <v>0</v>
      </c>
      <c r="AR195" s="23" t="s">
        <v>196</v>
      </c>
      <c r="AT195" s="23" t="s">
        <v>164</v>
      </c>
      <c r="AU195" s="23" t="s">
        <v>82</v>
      </c>
      <c r="AY195" s="23" t="s">
        <v>160</v>
      </c>
      <c r="BE195" s="205">
        <f t="shared" si="24"/>
        <v>0</v>
      </c>
      <c r="BF195" s="205">
        <f t="shared" si="25"/>
        <v>0</v>
      </c>
      <c r="BG195" s="205">
        <f t="shared" si="26"/>
        <v>0</v>
      </c>
      <c r="BH195" s="205">
        <f t="shared" si="27"/>
        <v>0</v>
      </c>
      <c r="BI195" s="205">
        <f t="shared" si="28"/>
        <v>0</v>
      </c>
      <c r="BJ195" s="23" t="s">
        <v>80</v>
      </c>
      <c r="BK195" s="205">
        <f t="shared" si="29"/>
        <v>0</v>
      </c>
      <c r="BL195" s="23" t="s">
        <v>196</v>
      </c>
      <c r="BM195" s="23" t="s">
        <v>420</v>
      </c>
    </row>
    <row r="196" spans="2:65" s="1" customFormat="1" ht="16.5" customHeight="1">
      <c r="B196" s="40"/>
      <c r="C196" s="194" t="s">
        <v>437</v>
      </c>
      <c r="D196" s="194" t="s">
        <v>164</v>
      </c>
      <c r="E196" s="195" t="s">
        <v>1492</v>
      </c>
      <c r="F196" s="196" t="s">
        <v>1493</v>
      </c>
      <c r="G196" s="197" t="s">
        <v>189</v>
      </c>
      <c r="H196" s="198">
        <v>0.5</v>
      </c>
      <c r="I196" s="199"/>
      <c r="J196" s="200">
        <f t="shared" si="20"/>
        <v>0</v>
      </c>
      <c r="K196" s="196" t="s">
        <v>168</v>
      </c>
      <c r="L196" s="60"/>
      <c r="M196" s="201" t="s">
        <v>21</v>
      </c>
      <c r="N196" s="202" t="s">
        <v>43</v>
      </c>
      <c r="O196" s="41"/>
      <c r="P196" s="203">
        <f t="shared" si="21"/>
        <v>0</v>
      </c>
      <c r="Q196" s="203">
        <v>6.6740599999999999E-3</v>
      </c>
      <c r="R196" s="203">
        <f t="shared" si="22"/>
        <v>3.3370299999999999E-3</v>
      </c>
      <c r="S196" s="203">
        <v>0</v>
      </c>
      <c r="T196" s="204">
        <f t="shared" si="23"/>
        <v>0</v>
      </c>
      <c r="AR196" s="23" t="s">
        <v>196</v>
      </c>
      <c r="AT196" s="23" t="s">
        <v>164</v>
      </c>
      <c r="AU196" s="23" t="s">
        <v>82</v>
      </c>
      <c r="AY196" s="23" t="s">
        <v>160</v>
      </c>
      <c r="BE196" s="205">
        <f t="shared" si="24"/>
        <v>0</v>
      </c>
      <c r="BF196" s="205">
        <f t="shared" si="25"/>
        <v>0</v>
      </c>
      <c r="BG196" s="205">
        <f t="shared" si="26"/>
        <v>0</v>
      </c>
      <c r="BH196" s="205">
        <f t="shared" si="27"/>
        <v>0</v>
      </c>
      <c r="BI196" s="205">
        <f t="shared" si="28"/>
        <v>0</v>
      </c>
      <c r="BJ196" s="23" t="s">
        <v>80</v>
      </c>
      <c r="BK196" s="205">
        <f t="shared" si="29"/>
        <v>0</v>
      </c>
      <c r="BL196" s="23" t="s">
        <v>196</v>
      </c>
      <c r="BM196" s="23" t="s">
        <v>820</v>
      </c>
    </row>
    <row r="197" spans="2:65" s="1" customFormat="1" ht="16.5" customHeight="1">
      <c r="B197" s="40"/>
      <c r="C197" s="194" t="s">
        <v>328</v>
      </c>
      <c r="D197" s="194" t="s">
        <v>164</v>
      </c>
      <c r="E197" s="195" t="s">
        <v>1168</v>
      </c>
      <c r="F197" s="196" t="s">
        <v>1169</v>
      </c>
      <c r="G197" s="197" t="s">
        <v>189</v>
      </c>
      <c r="H197" s="198">
        <v>10.5</v>
      </c>
      <c r="I197" s="199"/>
      <c r="J197" s="200">
        <f t="shared" si="20"/>
        <v>0</v>
      </c>
      <c r="K197" s="196" t="s">
        <v>168</v>
      </c>
      <c r="L197" s="60"/>
      <c r="M197" s="201" t="s">
        <v>21</v>
      </c>
      <c r="N197" s="202" t="s">
        <v>43</v>
      </c>
      <c r="O197" s="41"/>
      <c r="P197" s="203">
        <f t="shared" si="21"/>
        <v>0</v>
      </c>
      <c r="Q197" s="203">
        <v>1.3120120000000001E-2</v>
      </c>
      <c r="R197" s="203">
        <f t="shared" si="22"/>
        <v>0.13776126</v>
      </c>
      <c r="S197" s="203">
        <v>0</v>
      </c>
      <c r="T197" s="204">
        <f t="shared" si="23"/>
        <v>0</v>
      </c>
      <c r="AR197" s="23" t="s">
        <v>196</v>
      </c>
      <c r="AT197" s="23" t="s">
        <v>164</v>
      </c>
      <c r="AU197" s="23" t="s">
        <v>82</v>
      </c>
      <c r="AY197" s="23" t="s">
        <v>160</v>
      </c>
      <c r="BE197" s="205">
        <f t="shared" si="24"/>
        <v>0</v>
      </c>
      <c r="BF197" s="205">
        <f t="shared" si="25"/>
        <v>0</v>
      </c>
      <c r="BG197" s="205">
        <f t="shared" si="26"/>
        <v>0</v>
      </c>
      <c r="BH197" s="205">
        <f t="shared" si="27"/>
        <v>0</v>
      </c>
      <c r="BI197" s="205">
        <f t="shared" si="28"/>
        <v>0</v>
      </c>
      <c r="BJ197" s="23" t="s">
        <v>80</v>
      </c>
      <c r="BK197" s="205">
        <f t="shared" si="29"/>
        <v>0</v>
      </c>
      <c r="BL197" s="23" t="s">
        <v>196</v>
      </c>
      <c r="BM197" s="23" t="s">
        <v>1158</v>
      </c>
    </row>
    <row r="198" spans="2:65" s="1" customFormat="1" ht="16.5" customHeight="1">
      <c r="B198" s="40"/>
      <c r="C198" s="194" t="s">
        <v>445</v>
      </c>
      <c r="D198" s="194" t="s">
        <v>164</v>
      </c>
      <c r="E198" s="195" t="s">
        <v>1172</v>
      </c>
      <c r="F198" s="196" t="s">
        <v>1173</v>
      </c>
      <c r="G198" s="197" t="s">
        <v>189</v>
      </c>
      <c r="H198" s="198">
        <v>12</v>
      </c>
      <c r="I198" s="199"/>
      <c r="J198" s="200">
        <f t="shared" si="20"/>
        <v>0</v>
      </c>
      <c r="K198" s="196" t="s">
        <v>168</v>
      </c>
      <c r="L198" s="60"/>
      <c r="M198" s="201" t="s">
        <v>21</v>
      </c>
      <c r="N198" s="202" t="s">
        <v>43</v>
      </c>
      <c r="O198" s="41"/>
      <c r="P198" s="203">
        <f t="shared" si="21"/>
        <v>0</v>
      </c>
      <c r="Q198" s="203">
        <v>2.8398425500000001E-2</v>
      </c>
      <c r="R198" s="203">
        <f t="shared" si="22"/>
        <v>0.340781106</v>
      </c>
      <c r="S198" s="203">
        <v>0</v>
      </c>
      <c r="T198" s="204">
        <f t="shared" si="23"/>
        <v>0</v>
      </c>
      <c r="AR198" s="23" t="s">
        <v>196</v>
      </c>
      <c r="AT198" s="23" t="s">
        <v>164</v>
      </c>
      <c r="AU198" s="23" t="s">
        <v>82</v>
      </c>
      <c r="AY198" s="23" t="s">
        <v>160</v>
      </c>
      <c r="BE198" s="205">
        <f t="shared" si="24"/>
        <v>0</v>
      </c>
      <c r="BF198" s="205">
        <f t="shared" si="25"/>
        <v>0</v>
      </c>
      <c r="BG198" s="205">
        <f t="shared" si="26"/>
        <v>0</v>
      </c>
      <c r="BH198" s="205">
        <f t="shared" si="27"/>
        <v>0</v>
      </c>
      <c r="BI198" s="205">
        <f t="shared" si="28"/>
        <v>0</v>
      </c>
      <c r="BJ198" s="23" t="s">
        <v>80</v>
      </c>
      <c r="BK198" s="205">
        <f t="shared" si="29"/>
        <v>0</v>
      </c>
      <c r="BL198" s="23" t="s">
        <v>196</v>
      </c>
      <c r="BM198" s="23" t="s">
        <v>829</v>
      </c>
    </row>
    <row r="199" spans="2:65" s="1" customFormat="1" ht="16.5" customHeight="1">
      <c r="B199" s="40"/>
      <c r="C199" s="194" t="s">
        <v>332</v>
      </c>
      <c r="D199" s="194" t="s">
        <v>164</v>
      </c>
      <c r="E199" s="195" t="s">
        <v>1494</v>
      </c>
      <c r="F199" s="196" t="s">
        <v>1495</v>
      </c>
      <c r="G199" s="197" t="s">
        <v>189</v>
      </c>
      <c r="H199" s="198">
        <v>32</v>
      </c>
      <c r="I199" s="199"/>
      <c r="J199" s="200">
        <f t="shared" si="20"/>
        <v>0</v>
      </c>
      <c r="K199" s="196" t="s">
        <v>168</v>
      </c>
      <c r="L199" s="60"/>
      <c r="M199" s="201" t="s">
        <v>21</v>
      </c>
      <c r="N199" s="202" t="s">
        <v>43</v>
      </c>
      <c r="O199" s="41"/>
      <c r="P199" s="203">
        <f t="shared" si="21"/>
        <v>0</v>
      </c>
      <c r="Q199" s="203">
        <v>4.4301708000000002E-2</v>
      </c>
      <c r="R199" s="203">
        <f t="shared" si="22"/>
        <v>1.4176546560000001</v>
      </c>
      <c r="S199" s="203">
        <v>0</v>
      </c>
      <c r="T199" s="204">
        <f t="shared" si="23"/>
        <v>0</v>
      </c>
      <c r="AR199" s="23" t="s">
        <v>196</v>
      </c>
      <c r="AT199" s="23" t="s">
        <v>164</v>
      </c>
      <c r="AU199" s="23" t="s">
        <v>82</v>
      </c>
      <c r="AY199" s="23" t="s">
        <v>160</v>
      </c>
      <c r="BE199" s="205">
        <f t="shared" si="24"/>
        <v>0</v>
      </c>
      <c r="BF199" s="205">
        <f t="shared" si="25"/>
        <v>0</v>
      </c>
      <c r="BG199" s="205">
        <f t="shared" si="26"/>
        <v>0</v>
      </c>
      <c r="BH199" s="205">
        <f t="shared" si="27"/>
        <v>0</v>
      </c>
      <c r="BI199" s="205">
        <f t="shared" si="28"/>
        <v>0</v>
      </c>
      <c r="BJ199" s="23" t="s">
        <v>80</v>
      </c>
      <c r="BK199" s="205">
        <f t="shared" si="29"/>
        <v>0</v>
      </c>
      <c r="BL199" s="23" t="s">
        <v>196</v>
      </c>
      <c r="BM199" s="23" t="s">
        <v>498</v>
      </c>
    </row>
    <row r="200" spans="2:65" s="1" customFormat="1" ht="16.5" customHeight="1">
      <c r="B200" s="40"/>
      <c r="C200" s="194" t="s">
        <v>457</v>
      </c>
      <c r="D200" s="194" t="s">
        <v>164</v>
      </c>
      <c r="E200" s="195" t="s">
        <v>1496</v>
      </c>
      <c r="F200" s="196" t="s">
        <v>1497</v>
      </c>
      <c r="G200" s="197" t="s">
        <v>262</v>
      </c>
      <c r="H200" s="198">
        <v>4</v>
      </c>
      <c r="I200" s="199"/>
      <c r="J200" s="200">
        <f t="shared" si="20"/>
        <v>0</v>
      </c>
      <c r="K200" s="196" t="s">
        <v>168</v>
      </c>
      <c r="L200" s="60"/>
      <c r="M200" s="201" t="s">
        <v>21</v>
      </c>
      <c r="N200" s="202" t="s">
        <v>43</v>
      </c>
      <c r="O200" s="41"/>
      <c r="P200" s="203">
        <f t="shared" si="21"/>
        <v>0</v>
      </c>
      <c r="Q200" s="203">
        <v>2.9169999999999999E-3</v>
      </c>
      <c r="R200" s="203">
        <f t="shared" si="22"/>
        <v>1.1668E-2</v>
      </c>
      <c r="S200" s="203">
        <v>0</v>
      </c>
      <c r="T200" s="204">
        <f t="shared" si="23"/>
        <v>0</v>
      </c>
      <c r="AR200" s="23" t="s">
        <v>196</v>
      </c>
      <c r="AT200" s="23" t="s">
        <v>164</v>
      </c>
      <c r="AU200" s="23" t="s">
        <v>82</v>
      </c>
      <c r="AY200" s="23" t="s">
        <v>160</v>
      </c>
      <c r="BE200" s="205">
        <f t="shared" si="24"/>
        <v>0</v>
      </c>
      <c r="BF200" s="205">
        <f t="shared" si="25"/>
        <v>0</v>
      </c>
      <c r="BG200" s="205">
        <f t="shared" si="26"/>
        <v>0</v>
      </c>
      <c r="BH200" s="205">
        <f t="shared" si="27"/>
        <v>0</v>
      </c>
      <c r="BI200" s="205">
        <f t="shared" si="28"/>
        <v>0</v>
      </c>
      <c r="BJ200" s="23" t="s">
        <v>80</v>
      </c>
      <c r="BK200" s="205">
        <f t="shared" si="29"/>
        <v>0</v>
      </c>
      <c r="BL200" s="23" t="s">
        <v>196</v>
      </c>
      <c r="BM200" s="23" t="s">
        <v>832</v>
      </c>
    </row>
    <row r="201" spans="2:65" s="1" customFormat="1" ht="16.5" customHeight="1">
      <c r="B201" s="40"/>
      <c r="C201" s="194" t="s">
        <v>337</v>
      </c>
      <c r="D201" s="194" t="s">
        <v>164</v>
      </c>
      <c r="E201" s="195" t="s">
        <v>1498</v>
      </c>
      <c r="F201" s="196" t="s">
        <v>1499</v>
      </c>
      <c r="G201" s="197" t="s">
        <v>262</v>
      </c>
      <c r="H201" s="198">
        <v>2</v>
      </c>
      <c r="I201" s="199"/>
      <c r="J201" s="200">
        <f t="shared" si="20"/>
        <v>0</v>
      </c>
      <c r="K201" s="196" t="s">
        <v>168</v>
      </c>
      <c r="L201" s="60"/>
      <c r="M201" s="201" t="s">
        <v>21</v>
      </c>
      <c r="N201" s="202" t="s">
        <v>43</v>
      </c>
      <c r="O201" s="41"/>
      <c r="P201" s="203">
        <f t="shared" si="21"/>
        <v>0</v>
      </c>
      <c r="Q201" s="203">
        <v>4.6308E-3</v>
      </c>
      <c r="R201" s="203">
        <f t="shared" si="22"/>
        <v>9.2616E-3</v>
      </c>
      <c r="S201" s="203">
        <v>0</v>
      </c>
      <c r="T201" s="204">
        <f t="shared" si="23"/>
        <v>0</v>
      </c>
      <c r="AR201" s="23" t="s">
        <v>196</v>
      </c>
      <c r="AT201" s="23" t="s">
        <v>164</v>
      </c>
      <c r="AU201" s="23" t="s">
        <v>82</v>
      </c>
      <c r="AY201" s="23" t="s">
        <v>160</v>
      </c>
      <c r="BE201" s="205">
        <f t="shared" si="24"/>
        <v>0</v>
      </c>
      <c r="BF201" s="205">
        <f t="shared" si="25"/>
        <v>0</v>
      </c>
      <c r="BG201" s="205">
        <f t="shared" si="26"/>
        <v>0</v>
      </c>
      <c r="BH201" s="205">
        <f t="shared" si="27"/>
        <v>0</v>
      </c>
      <c r="BI201" s="205">
        <f t="shared" si="28"/>
        <v>0</v>
      </c>
      <c r="BJ201" s="23" t="s">
        <v>80</v>
      </c>
      <c r="BK201" s="205">
        <f t="shared" si="29"/>
        <v>0</v>
      </c>
      <c r="BL201" s="23" t="s">
        <v>196</v>
      </c>
      <c r="BM201" s="23" t="s">
        <v>440</v>
      </c>
    </row>
    <row r="202" spans="2:65" s="1" customFormat="1" ht="16.5" customHeight="1">
      <c r="B202" s="40"/>
      <c r="C202" s="194" t="s">
        <v>467</v>
      </c>
      <c r="D202" s="194" t="s">
        <v>164</v>
      </c>
      <c r="E202" s="195" t="s">
        <v>1500</v>
      </c>
      <c r="F202" s="196" t="s">
        <v>1501</v>
      </c>
      <c r="G202" s="197" t="s">
        <v>262</v>
      </c>
      <c r="H202" s="198">
        <v>8</v>
      </c>
      <c r="I202" s="199"/>
      <c r="J202" s="200">
        <f t="shared" si="20"/>
        <v>0</v>
      </c>
      <c r="K202" s="196" t="s">
        <v>168</v>
      </c>
      <c r="L202" s="60"/>
      <c r="M202" s="201" t="s">
        <v>21</v>
      </c>
      <c r="N202" s="202" t="s">
        <v>43</v>
      </c>
      <c r="O202" s="41"/>
      <c r="P202" s="203">
        <f t="shared" si="21"/>
        <v>0</v>
      </c>
      <c r="Q202" s="203">
        <v>4.7835999999999998E-3</v>
      </c>
      <c r="R202" s="203">
        <f t="shared" si="22"/>
        <v>3.8268799999999999E-2</v>
      </c>
      <c r="S202" s="203">
        <v>0</v>
      </c>
      <c r="T202" s="204">
        <f t="shared" si="23"/>
        <v>0</v>
      </c>
      <c r="AR202" s="23" t="s">
        <v>196</v>
      </c>
      <c r="AT202" s="23" t="s">
        <v>164</v>
      </c>
      <c r="AU202" s="23" t="s">
        <v>82</v>
      </c>
      <c r="AY202" s="23" t="s">
        <v>160</v>
      </c>
      <c r="BE202" s="205">
        <f t="shared" si="24"/>
        <v>0</v>
      </c>
      <c r="BF202" s="205">
        <f t="shared" si="25"/>
        <v>0</v>
      </c>
      <c r="BG202" s="205">
        <f t="shared" si="26"/>
        <v>0</v>
      </c>
      <c r="BH202" s="205">
        <f t="shared" si="27"/>
        <v>0</v>
      </c>
      <c r="BI202" s="205">
        <f t="shared" si="28"/>
        <v>0</v>
      </c>
      <c r="BJ202" s="23" t="s">
        <v>80</v>
      </c>
      <c r="BK202" s="205">
        <f t="shared" si="29"/>
        <v>0</v>
      </c>
      <c r="BL202" s="23" t="s">
        <v>196</v>
      </c>
      <c r="BM202" s="23" t="s">
        <v>444</v>
      </c>
    </row>
    <row r="203" spans="2:65" s="1" customFormat="1" ht="16.5" customHeight="1">
      <c r="B203" s="40"/>
      <c r="C203" s="194" t="s">
        <v>341</v>
      </c>
      <c r="D203" s="194" t="s">
        <v>164</v>
      </c>
      <c r="E203" s="195" t="s">
        <v>1502</v>
      </c>
      <c r="F203" s="196" t="s">
        <v>1503</v>
      </c>
      <c r="G203" s="197" t="s">
        <v>262</v>
      </c>
      <c r="H203" s="198">
        <v>4</v>
      </c>
      <c r="I203" s="199"/>
      <c r="J203" s="200">
        <f t="shared" si="20"/>
        <v>0</v>
      </c>
      <c r="K203" s="196" t="s">
        <v>168</v>
      </c>
      <c r="L203" s="60"/>
      <c r="M203" s="201" t="s">
        <v>21</v>
      </c>
      <c r="N203" s="202" t="s">
        <v>43</v>
      </c>
      <c r="O203" s="41"/>
      <c r="P203" s="203">
        <f t="shared" si="21"/>
        <v>0</v>
      </c>
      <c r="Q203" s="203">
        <v>5.9024000000000004E-3</v>
      </c>
      <c r="R203" s="203">
        <f t="shared" si="22"/>
        <v>2.3609600000000001E-2</v>
      </c>
      <c r="S203" s="203">
        <v>0</v>
      </c>
      <c r="T203" s="204">
        <f t="shared" si="23"/>
        <v>0</v>
      </c>
      <c r="AR203" s="23" t="s">
        <v>196</v>
      </c>
      <c r="AT203" s="23" t="s">
        <v>164</v>
      </c>
      <c r="AU203" s="23" t="s">
        <v>82</v>
      </c>
      <c r="AY203" s="23" t="s">
        <v>160</v>
      </c>
      <c r="BE203" s="205">
        <f t="shared" si="24"/>
        <v>0</v>
      </c>
      <c r="BF203" s="205">
        <f t="shared" si="25"/>
        <v>0</v>
      </c>
      <c r="BG203" s="205">
        <f t="shared" si="26"/>
        <v>0</v>
      </c>
      <c r="BH203" s="205">
        <f t="shared" si="27"/>
        <v>0</v>
      </c>
      <c r="BI203" s="205">
        <f t="shared" si="28"/>
        <v>0</v>
      </c>
      <c r="BJ203" s="23" t="s">
        <v>80</v>
      </c>
      <c r="BK203" s="205">
        <f t="shared" si="29"/>
        <v>0</v>
      </c>
      <c r="BL203" s="23" t="s">
        <v>196</v>
      </c>
      <c r="BM203" s="23" t="s">
        <v>835</v>
      </c>
    </row>
    <row r="204" spans="2:65" s="1" customFormat="1" ht="16.5" customHeight="1">
      <c r="B204" s="40"/>
      <c r="C204" s="194" t="s">
        <v>486</v>
      </c>
      <c r="D204" s="194" t="s">
        <v>164</v>
      </c>
      <c r="E204" s="195" t="s">
        <v>1504</v>
      </c>
      <c r="F204" s="196" t="s">
        <v>1505</v>
      </c>
      <c r="G204" s="197" t="s">
        <v>262</v>
      </c>
      <c r="H204" s="198">
        <v>2</v>
      </c>
      <c r="I204" s="199"/>
      <c r="J204" s="200">
        <f t="shared" si="20"/>
        <v>0</v>
      </c>
      <c r="K204" s="196" t="s">
        <v>168</v>
      </c>
      <c r="L204" s="60"/>
      <c r="M204" s="201" t="s">
        <v>21</v>
      </c>
      <c r="N204" s="202" t="s">
        <v>43</v>
      </c>
      <c r="O204" s="41"/>
      <c r="P204" s="203">
        <f t="shared" si="21"/>
        <v>0</v>
      </c>
      <c r="Q204" s="203">
        <v>6.4707999999999996E-3</v>
      </c>
      <c r="R204" s="203">
        <f t="shared" si="22"/>
        <v>1.2941599999999999E-2</v>
      </c>
      <c r="S204" s="203">
        <v>0</v>
      </c>
      <c r="T204" s="204">
        <f t="shared" si="23"/>
        <v>0</v>
      </c>
      <c r="AR204" s="23" t="s">
        <v>196</v>
      </c>
      <c r="AT204" s="23" t="s">
        <v>164</v>
      </c>
      <c r="AU204" s="23" t="s">
        <v>82</v>
      </c>
      <c r="AY204" s="23" t="s">
        <v>160</v>
      </c>
      <c r="BE204" s="205">
        <f t="shared" si="24"/>
        <v>0</v>
      </c>
      <c r="BF204" s="205">
        <f t="shared" si="25"/>
        <v>0</v>
      </c>
      <c r="BG204" s="205">
        <f t="shared" si="26"/>
        <v>0</v>
      </c>
      <c r="BH204" s="205">
        <f t="shared" si="27"/>
        <v>0</v>
      </c>
      <c r="BI204" s="205">
        <f t="shared" si="28"/>
        <v>0</v>
      </c>
      <c r="BJ204" s="23" t="s">
        <v>80</v>
      </c>
      <c r="BK204" s="205">
        <f t="shared" si="29"/>
        <v>0</v>
      </c>
      <c r="BL204" s="23" t="s">
        <v>196</v>
      </c>
      <c r="BM204" s="23" t="s">
        <v>453</v>
      </c>
    </row>
    <row r="205" spans="2:65" s="1" customFormat="1" ht="16.5" customHeight="1">
      <c r="B205" s="40"/>
      <c r="C205" s="194" t="s">
        <v>244</v>
      </c>
      <c r="D205" s="194" t="s">
        <v>164</v>
      </c>
      <c r="E205" s="195" t="s">
        <v>1506</v>
      </c>
      <c r="F205" s="196" t="s">
        <v>1507</v>
      </c>
      <c r="G205" s="197" t="s">
        <v>262</v>
      </c>
      <c r="H205" s="198">
        <v>4</v>
      </c>
      <c r="I205" s="199"/>
      <c r="J205" s="200">
        <f t="shared" si="20"/>
        <v>0</v>
      </c>
      <c r="K205" s="196" t="s">
        <v>168</v>
      </c>
      <c r="L205" s="60"/>
      <c r="M205" s="201" t="s">
        <v>21</v>
      </c>
      <c r="N205" s="202" t="s">
        <v>43</v>
      </c>
      <c r="O205" s="41"/>
      <c r="P205" s="203">
        <f t="shared" si="21"/>
        <v>0</v>
      </c>
      <c r="Q205" s="203">
        <v>1.2019200000000001E-2</v>
      </c>
      <c r="R205" s="203">
        <f t="shared" si="22"/>
        <v>4.8076800000000003E-2</v>
      </c>
      <c r="S205" s="203">
        <v>0</v>
      </c>
      <c r="T205" s="204">
        <f t="shared" si="23"/>
        <v>0</v>
      </c>
      <c r="AR205" s="23" t="s">
        <v>196</v>
      </c>
      <c r="AT205" s="23" t="s">
        <v>164</v>
      </c>
      <c r="AU205" s="23" t="s">
        <v>82</v>
      </c>
      <c r="AY205" s="23" t="s">
        <v>160</v>
      </c>
      <c r="BE205" s="205">
        <f t="shared" si="24"/>
        <v>0</v>
      </c>
      <c r="BF205" s="205">
        <f t="shared" si="25"/>
        <v>0</v>
      </c>
      <c r="BG205" s="205">
        <f t="shared" si="26"/>
        <v>0</v>
      </c>
      <c r="BH205" s="205">
        <f t="shared" si="27"/>
        <v>0</v>
      </c>
      <c r="BI205" s="205">
        <f t="shared" si="28"/>
        <v>0</v>
      </c>
      <c r="BJ205" s="23" t="s">
        <v>80</v>
      </c>
      <c r="BK205" s="205">
        <f t="shared" si="29"/>
        <v>0</v>
      </c>
      <c r="BL205" s="23" t="s">
        <v>196</v>
      </c>
      <c r="BM205" s="23" t="s">
        <v>842</v>
      </c>
    </row>
    <row r="206" spans="2:65" s="1" customFormat="1" ht="16.5" customHeight="1">
      <c r="B206" s="40"/>
      <c r="C206" s="194" t="s">
        <v>495</v>
      </c>
      <c r="D206" s="194" t="s">
        <v>164</v>
      </c>
      <c r="E206" s="195" t="s">
        <v>1508</v>
      </c>
      <c r="F206" s="196" t="s">
        <v>1509</v>
      </c>
      <c r="G206" s="197" t="s">
        <v>262</v>
      </c>
      <c r="H206" s="198">
        <v>2</v>
      </c>
      <c r="I206" s="199"/>
      <c r="J206" s="200">
        <f t="shared" si="20"/>
        <v>0</v>
      </c>
      <c r="K206" s="196" t="s">
        <v>168</v>
      </c>
      <c r="L206" s="60"/>
      <c r="M206" s="201" t="s">
        <v>21</v>
      </c>
      <c r="N206" s="202" t="s">
        <v>43</v>
      </c>
      <c r="O206" s="41"/>
      <c r="P206" s="203">
        <f t="shared" si="21"/>
        <v>0</v>
      </c>
      <c r="Q206" s="203">
        <v>1.54544E-2</v>
      </c>
      <c r="R206" s="203">
        <f t="shared" si="22"/>
        <v>3.09088E-2</v>
      </c>
      <c r="S206" s="203">
        <v>0</v>
      </c>
      <c r="T206" s="204">
        <f t="shared" si="23"/>
        <v>0</v>
      </c>
      <c r="AR206" s="23" t="s">
        <v>196</v>
      </c>
      <c r="AT206" s="23" t="s">
        <v>164</v>
      </c>
      <c r="AU206" s="23" t="s">
        <v>82</v>
      </c>
      <c r="AY206" s="23" t="s">
        <v>160</v>
      </c>
      <c r="BE206" s="205">
        <f t="shared" si="24"/>
        <v>0</v>
      </c>
      <c r="BF206" s="205">
        <f t="shared" si="25"/>
        <v>0</v>
      </c>
      <c r="BG206" s="205">
        <f t="shared" si="26"/>
        <v>0</v>
      </c>
      <c r="BH206" s="205">
        <f t="shared" si="27"/>
        <v>0</v>
      </c>
      <c r="BI206" s="205">
        <f t="shared" si="28"/>
        <v>0</v>
      </c>
      <c r="BJ206" s="23" t="s">
        <v>80</v>
      </c>
      <c r="BK206" s="205">
        <f t="shared" si="29"/>
        <v>0</v>
      </c>
      <c r="BL206" s="23" t="s">
        <v>196</v>
      </c>
      <c r="BM206" s="23" t="s">
        <v>460</v>
      </c>
    </row>
    <row r="207" spans="2:65" s="1" customFormat="1" ht="16.5" customHeight="1">
      <c r="B207" s="40"/>
      <c r="C207" s="194" t="s">
        <v>249</v>
      </c>
      <c r="D207" s="194" t="s">
        <v>164</v>
      </c>
      <c r="E207" s="195" t="s">
        <v>1191</v>
      </c>
      <c r="F207" s="196" t="s">
        <v>1192</v>
      </c>
      <c r="G207" s="197" t="s">
        <v>189</v>
      </c>
      <c r="H207" s="198">
        <v>22</v>
      </c>
      <c r="I207" s="199"/>
      <c r="J207" s="200">
        <f t="shared" si="20"/>
        <v>0</v>
      </c>
      <c r="K207" s="196" t="s">
        <v>168</v>
      </c>
      <c r="L207" s="60"/>
      <c r="M207" s="201" t="s">
        <v>21</v>
      </c>
      <c r="N207" s="202" t="s">
        <v>43</v>
      </c>
      <c r="O207" s="41"/>
      <c r="P207" s="203">
        <f t="shared" si="21"/>
        <v>0</v>
      </c>
      <c r="Q207" s="203">
        <v>0</v>
      </c>
      <c r="R207" s="203">
        <f t="shared" si="22"/>
        <v>0</v>
      </c>
      <c r="S207" s="203">
        <v>0</v>
      </c>
      <c r="T207" s="204">
        <f t="shared" si="23"/>
        <v>0</v>
      </c>
      <c r="AR207" s="23" t="s">
        <v>196</v>
      </c>
      <c r="AT207" s="23" t="s">
        <v>164</v>
      </c>
      <c r="AU207" s="23" t="s">
        <v>82</v>
      </c>
      <c r="AY207" s="23" t="s">
        <v>160</v>
      </c>
      <c r="BE207" s="205">
        <f t="shared" si="24"/>
        <v>0</v>
      </c>
      <c r="BF207" s="205">
        <f t="shared" si="25"/>
        <v>0</v>
      </c>
      <c r="BG207" s="205">
        <f t="shared" si="26"/>
        <v>0</v>
      </c>
      <c r="BH207" s="205">
        <f t="shared" si="27"/>
        <v>0</v>
      </c>
      <c r="BI207" s="205">
        <f t="shared" si="28"/>
        <v>0</v>
      </c>
      <c r="BJ207" s="23" t="s">
        <v>80</v>
      </c>
      <c r="BK207" s="205">
        <f t="shared" si="29"/>
        <v>0</v>
      </c>
      <c r="BL207" s="23" t="s">
        <v>196</v>
      </c>
      <c r="BM207" s="23" t="s">
        <v>465</v>
      </c>
    </row>
    <row r="208" spans="2:65" s="1" customFormat="1" ht="16.5" customHeight="1">
      <c r="B208" s="40"/>
      <c r="C208" s="194" t="s">
        <v>503</v>
      </c>
      <c r="D208" s="194" t="s">
        <v>164</v>
      </c>
      <c r="E208" s="195" t="s">
        <v>1184</v>
      </c>
      <c r="F208" s="196" t="s">
        <v>1185</v>
      </c>
      <c r="G208" s="197" t="s">
        <v>290</v>
      </c>
      <c r="H208" s="198">
        <v>2</v>
      </c>
      <c r="I208" s="199"/>
      <c r="J208" s="200">
        <f t="shared" si="20"/>
        <v>0</v>
      </c>
      <c r="K208" s="196" t="s">
        <v>21</v>
      </c>
      <c r="L208" s="60"/>
      <c r="M208" s="201" t="s">
        <v>21</v>
      </c>
      <c r="N208" s="202" t="s">
        <v>43</v>
      </c>
      <c r="O208" s="41"/>
      <c r="P208" s="203">
        <f t="shared" si="21"/>
        <v>0</v>
      </c>
      <c r="Q208" s="203">
        <v>3.7299999999999998E-3</v>
      </c>
      <c r="R208" s="203">
        <f t="shared" si="22"/>
        <v>7.4599999999999996E-3</v>
      </c>
      <c r="S208" s="203">
        <v>0</v>
      </c>
      <c r="T208" s="204">
        <f t="shared" si="23"/>
        <v>0</v>
      </c>
      <c r="AR208" s="23" t="s">
        <v>196</v>
      </c>
      <c r="AT208" s="23" t="s">
        <v>164</v>
      </c>
      <c r="AU208" s="23" t="s">
        <v>82</v>
      </c>
      <c r="AY208" s="23" t="s">
        <v>160</v>
      </c>
      <c r="BE208" s="205">
        <f t="shared" si="24"/>
        <v>0</v>
      </c>
      <c r="BF208" s="205">
        <f t="shared" si="25"/>
        <v>0</v>
      </c>
      <c r="BG208" s="205">
        <f t="shared" si="26"/>
        <v>0</v>
      </c>
      <c r="BH208" s="205">
        <f t="shared" si="27"/>
        <v>0</v>
      </c>
      <c r="BI208" s="205">
        <f t="shared" si="28"/>
        <v>0</v>
      </c>
      <c r="BJ208" s="23" t="s">
        <v>80</v>
      </c>
      <c r="BK208" s="205">
        <f t="shared" si="29"/>
        <v>0</v>
      </c>
      <c r="BL208" s="23" t="s">
        <v>196</v>
      </c>
      <c r="BM208" s="23" t="s">
        <v>470</v>
      </c>
    </row>
    <row r="209" spans="2:65" s="1" customFormat="1" ht="16.5" customHeight="1">
      <c r="B209" s="40"/>
      <c r="C209" s="194" t="s">
        <v>507</v>
      </c>
      <c r="D209" s="194" t="s">
        <v>164</v>
      </c>
      <c r="E209" s="195" t="s">
        <v>1193</v>
      </c>
      <c r="F209" s="196" t="s">
        <v>1194</v>
      </c>
      <c r="G209" s="197" t="s">
        <v>189</v>
      </c>
      <c r="H209" s="198">
        <v>18</v>
      </c>
      <c r="I209" s="199"/>
      <c r="J209" s="200">
        <f t="shared" si="20"/>
        <v>0</v>
      </c>
      <c r="K209" s="196" t="s">
        <v>168</v>
      </c>
      <c r="L209" s="60"/>
      <c r="M209" s="201" t="s">
        <v>21</v>
      </c>
      <c r="N209" s="202" t="s">
        <v>43</v>
      </c>
      <c r="O209" s="41"/>
      <c r="P209" s="203">
        <f t="shared" si="21"/>
        <v>0</v>
      </c>
      <c r="Q209" s="203">
        <v>0</v>
      </c>
      <c r="R209" s="203">
        <f t="shared" si="22"/>
        <v>0</v>
      </c>
      <c r="S209" s="203">
        <v>0</v>
      </c>
      <c r="T209" s="204">
        <f t="shared" si="23"/>
        <v>0</v>
      </c>
      <c r="AR209" s="23" t="s">
        <v>196</v>
      </c>
      <c r="AT209" s="23" t="s">
        <v>164</v>
      </c>
      <c r="AU209" s="23" t="s">
        <v>82</v>
      </c>
      <c r="AY209" s="23" t="s">
        <v>160</v>
      </c>
      <c r="BE209" s="205">
        <f t="shared" si="24"/>
        <v>0</v>
      </c>
      <c r="BF209" s="205">
        <f t="shared" si="25"/>
        <v>0</v>
      </c>
      <c r="BG209" s="205">
        <f t="shared" si="26"/>
        <v>0</v>
      </c>
      <c r="BH209" s="205">
        <f t="shared" si="27"/>
        <v>0</v>
      </c>
      <c r="BI209" s="205">
        <f t="shared" si="28"/>
        <v>0</v>
      </c>
      <c r="BJ209" s="23" t="s">
        <v>80</v>
      </c>
      <c r="BK209" s="205">
        <f t="shared" si="29"/>
        <v>0</v>
      </c>
      <c r="BL209" s="23" t="s">
        <v>196</v>
      </c>
      <c r="BM209" s="23" t="s">
        <v>474</v>
      </c>
    </row>
    <row r="210" spans="2:65" s="1" customFormat="1" ht="16.5" customHeight="1">
      <c r="B210" s="40"/>
      <c r="C210" s="194" t="s">
        <v>512</v>
      </c>
      <c r="D210" s="194" t="s">
        <v>164</v>
      </c>
      <c r="E210" s="195" t="s">
        <v>885</v>
      </c>
      <c r="F210" s="196" t="s">
        <v>886</v>
      </c>
      <c r="G210" s="197" t="s">
        <v>189</v>
      </c>
      <c r="H210" s="198">
        <v>0.5</v>
      </c>
      <c r="I210" s="199"/>
      <c r="J210" s="200">
        <f t="shared" si="20"/>
        <v>0</v>
      </c>
      <c r="K210" s="196" t="s">
        <v>168</v>
      </c>
      <c r="L210" s="60"/>
      <c r="M210" s="201" t="s">
        <v>21</v>
      </c>
      <c r="N210" s="202" t="s">
        <v>43</v>
      </c>
      <c r="O210" s="41"/>
      <c r="P210" s="203">
        <f t="shared" si="21"/>
        <v>0</v>
      </c>
      <c r="Q210" s="203">
        <v>0</v>
      </c>
      <c r="R210" s="203">
        <f t="shared" si="22"/>
        <v>0</v>
      </c>
      <c r="S210" s="203">
        <v>0</v>
      </c>
      <c r="T210" s="204">
        <f t="shared" si="23"/>
        <v>0</v>
      </c>
      <c r="AR210" s="23" t="s">
        <v>196</v>
      </c>
      <c r="AT210" s="23" t="s">
        <v>164</v>
      </c>
      <c r="AU210" s="23" t="s">
        <v>82</v>
      </c>
      <c r="AY210" s="23" t="s">
        <v>160</v>
      </c>
      <c r="BE210" s="205">
        <f t="shared" si="24"/>
        <v>0</v>
      </c>
      <c r="BF210" s="205">
        <f t="shared" si="25"/>
        <v>0</v>
      </c>
      <c r="BG210" s="205">
        <f t="shared" si="26"/>
        <v>0</v>
      </c>
      <c r="BH210" s="205">
        <f t="shared" si="27"/>
        <v>0</v>
      </c>
      <c r="BI210" s="205">
        <f t="shared" si="28"/>
        <v>0</v>
      </c>
      <c r="BJ210" s="23" t="s">
        <v>80</v>
      </c>
      <c r="BK210" s="205">
        <f t="shared" si="29"/>
        <v>0</v>
      </c>
      <c r="BL210" s="23" t="s">
        <v>196</v>
      </c>
      <c r="BM210" s="23" t="s">
        <v>489</v>
      </c>
    </row>
    <row r="211" spans="2:65" s="1" customFormat="1" ht="16.5" customHeight="1">
      <c r="B211" s="40"/>
      <c r="C211" s="194" t="s">
        <v>516</v>
      </c>
      <c r="D211" s="194" t="s">
        <v>164</v>
      </c>
      <c r="E211" s="195" t="s">
        <v>1195</v>
      </c>
      <c r="F211" s="196" t="s">
        <v>1196</v>
      </c>
      <c r="G211" s="197" t="s">
        <v>189</v>
      </c>
      <c r="H211" s="198">
        <v>10.5</v>
      </c>
      <c r="I211" s="199"/>
      <c r="J211" s="200">
        <f t="shared" si="20"/>
        <v>0</v>
      </c>
      <c r="K211" s="196" t="s">
        <v>168</v>
      </c>
      <c r="L211" s="60"/>
      <c r="M211" s="201" t="s">
        <v>21</v>
      </c>
      <c r="N211" s="202" t="s">
        <v>43</v>
      </c>
      <c r="O211" s="41"/>
      <c r="P211" s="203">
        <f t="shared" si="21"/>
        <v>0</v>
      </c>
      <c r="Q211" s="203">
        <v>0</v>
      </c>
      <c r="R211" s="203">
        <f t="shared" si="22"/>
        <v>0</v>
      </c>
      <c r="S211" s="203">
        <v>0</v>
      </c>
      <c r="T211" s="204">
        <f t="shared" si="23"/>
        <v>0</v>
      </c>
      <c r="AR211" s="23" t="s">
        <v>196</v>
      </c>
      <c r="AT211" s="23" t="s">
        <v>164</v>
      </c>
      <c r="AU211" s="23" t="s">
        <v>82</v>
      </c>
      <c r="AY211" s="23" t="s">
        <v>160</v>
      </c>
      <c r="BE211" s="205">
        <f t="shared" si="24"/>
        <v>0</v>
      </c>
      <c r="BF211" s="205">
        <f t="shared" si="25"/>
        <v>0</v>
      </c>
      <c r="BG211" s="205">
        <f t="shared" si="26"/>
        <v>0</v>
      </c>
      <c r="BH211" s="205">
        <f t="shared" si="27"/>
        <v>0</v>
      </c>
      <c r="BI211" s="205">
        <f t="shared" si="28"/>
        <v>0</v>
      </c>
      <c r="BJ211" s="23" t="s">
        <v>80</v>
      </c>
      <c r="BK211" s="205">
        <f t="shared" si="29"/>
        <v>0</v>
      </c>
      <c r="BL211" s="23" t="s">
        <v>196</v>
      </c>
      <c r="BM211" s="23" t="s">
        <v>493</v>
      </c>
    </row>
    <row r="212" spans="2:65" s="1" customFormat="1" ht="16.5" customHeight="1">
      <c r="B212" s="40"/>
      <c r="C212" s="194" t="s">
        <v>520</v>
      </c>
      <c r="D212" s="194" t="s">
        <v>164</v>
      </c>
      <c r="E212" s="195" t="s">
        <v>1199</v>
      </c>
      <c r="F212" s="196" t="s">
        <v>1200</v>
      </c>
      <c r="G212" s="197" t="s">
        <v>189</v>
      </c>
      <c r="H212" s="198">
        <v>12</v>
      </c>
      <c r="I212" s="199"/>
      <c r="J212" s="200">
        <f t="shared" si="20"/>
        <v>0</v>
      </c>
      <c r="K212" s="196" t="s">
        <v>168</v>
      </c>
      <c r="L212" s="60"/>
      <c r="M212" s="201" t="s">
        <v>21</v>
      </c>
      <c r="N212" s="202" t="s">
        <v>43</v>
      </c>
      <c r="O212" s="41"/>
      <c r="P212" s="203">
        <f t="shared" si="21"/>
        <v>0</v>
      </c>
      <c r="Q212" s="203">
        <v>0</v>
      </c>
      <c r="R212" s="203">
        <f t="shared" si="22"/>
        <v>0</v>
      </c>
      <c r="S212" s="203">
        <v>0</v>
      </c>
      <c r="T212" s="204">
        <f t="shared" si="23"/>
        <v>0</v>
      </c>
      <c r="AR212" s="23" t="s">
        <v>196</v>
      </c>
      <c r="AT212" s="23" t="s">
        <v>164</v>
      </c>
      <c r="AU212" s="23" t="s">
        <v>82</v>
      </c>
      <c r="AY212" s="23" t="s">
        <v>160</v>
      </c>
      <c r="BE212" s="205">
        <f t="shared" si="24"/>
        <v>0</v>
      </c>
      <c r="BF212" s="205">
        <f t="shared" si="25"/>
        <v>0</v>
      </c>
      <c r="BG212" s="205">
        <f t="shared" si="26"/>
        <v>0</v>
      </c>
      <c r="BH212" s="205">
        <f t="shared" si="27"/>
        <v>0</v>
      </c>
      <c r="BI212" s="205">
        <f t="shared" si="28"/>
        <v>0</v>
      </c>
      <c r="BJ212" s="23" t="s">
        <v>80</v>
      </c>
      <c r="BK212" s="205">
        <f t="shared" si="29"/>
        <v>0</v>
      </c>
      <c r="BL212" s="23" t="s">
        <v>196</v>
      </c>
      <c r="BM212" s="23" t="s">
        <v>852</v>
      </c>
    </row>
    <row r="213" spans="2:65" s="1" customFormat="1" ht="16.5" customHeight="1">
      <c r="B213" s="40"/>
      <c r="C213" s="194" t="s">
        <v>347</v>
      </c>
      <c r="D213" s="194" t="s">
        <v>164</v>
      </c>
      <c r="E213" s="195" t="s">
        <v>1510</v>
      </c>
      <c r="F213" s="196" t="s">
        <v>1511</v>
      </c>
      <c r="G213" s="197" t="s">
        <v>189</v>
      </c>
      <c r="H213" s="198">
        <v>32</v>
      </c>
      <c r="I213" s="199"/>
      <c r="J213" s="200">
        <f t="shared" si="20"/>
        <v>0</v>
      </c>
      <c r="K213" s="196" t="s">
        <v>168</v>
      </c>
      <c r="L213" s="60"/>
      <c r="M213" s="201" t="s">
        <v>21</v>
      </c>
      <c r="N213" s="202" t="s">
        <v>43</v>
      </c>
      <c r="O213" s="41"/>
      <c r="P213" s="203">
        <f t="shared" si="21"/>
        <v>0</v>
      </c>
      <c r="Q213" s="203">
        <v>0</v>
      </c>
      <c r="R213" s="203">
        <f t="shared" si="22"/>
        <v>0</v>
      </c>
      <c r="S213" s="203">
        <v>0</v>
      </c>
      <c r="T213" s="204">
        <f t="shared" si="23"/>
        <v>0</v>
      </c>
      <c r="AR213" s="23" t="s">
        <v>196</v>
      </c>
      <c r="AT213" s="23" t="s">
        <v>164</v>
      </c>
      <c r="AU213" s="23" t="s">
        <v>82</v>
      </c>
      <c r="AY213" s="23" t="s">
        <v>160</v>
      </c>
      <c r="BE213" s="205">
        <f t="shared" si="24"/>
        <v>0</v>
      </c>
      <c r="BF213" s="205">
        <f t="shared" si="25"/>
        <v>0</v>
      </c>
      <c r="BG213" s="205">
        <f t="shared" si="26"/>
        <v>0</v>
      </c>
      <c r="BH213" s="205">
        <f t="shared" si="27"/>
        <v>0</v>
      </c>
      <c r="BI213" s="205">
        <f t="shared" si="28"/>
        <v>0</v>
      </c>
      <c r="BJ213" s="23" t="s">
        <v>80</v>
      </c>
      <c r="BK213" s="205">
        <f t="shared" si="29"/>
        <v>0</v>
      </c>
      <c r="BL213" s="23" t="s">
        <v>196</v>
      </c>
      <c r="BM213" s="23" t="s">
        <v>501</v>
      </c>
    </row>
    <row r="214" spans="2:65" s="1" customFormat="1" ht="16.5" customHeight="1">
      <c r="B214" s="40"/>
      <c r="C214" s="194" t="s">
        <v>528</v>
      </c>
      <c r="D214" s="194" t="s">
        <v>164</v>
      </c>
      <c r="E214" s="195" t="s">
        <v>887</v>
      </c>
      <c r="F214" s="196" t="s">
        <v>888</v>
      </c>
      <c r="G214" s="197" t="s">
        <v>228</v>
      </c>
      <c r="H214" s="198">
        <v>3.8490000000000002</v>
      </c>
      <c r="I214" s="199"/>
      <c r="J214" s="200">
        <f t="shared" si="20"/>
        <v>0</v>
      </c>
      <c r="K214" s="196" t="s">
        <v>168</v>
      </c>
      <c r="L214" s="60"/>
      <c r="M214" s="201" t="s">
        <v>21</v>
      </c>
      <c r="N214" s="202" t="s">
        <v>43</v>
      </c>
      <c r="O214" s="41"/>
      <c r="P214" s="203">
        <f t="shared" si="21"/>
        <v>0</v>
      </c>
      <c r="Q214" s="203">
        <v>0</v>
      </c>
      <c r="R214" s="203">
        <f t="shared" si="22"/>
        <v>0</v>
      </c>
      <c r="S214" s="203">
        <v>0</v>
      </c>
      <c r="T214" s="204">
        <f t="shared" si="23"/>
        <v>0</v>
      </c>
      <c r="AR214" s="23" t="s">
        <v>196</v>
      </c>
      <c r="AT214" s="23" t="s">
        <v>164</v>
      </c>
      <c r="AU214" s="23" t="s">
        <v>82</v>
      </c>
      <c r="AY214" s="23" t="s">
        <v>160</v>
      </c>
      <c r="BE214" s="205">
        <f t="shared" si="24"/>
        <v>0</v>
      </c>
      <c r="BF214" s="205">
        <f t="shared" si="25"/>
        <v>0</v>
      </c>
      <c r="BG214" s="205">
        <f t="shared" si="26"/>
        <v>0</v>
      </c>
      <c r="BH214" s="205">
        <f t="shared" si="27"/>
        <v>0</v>
      </c>
      <c r="BI214" s="205">
        <f t="shared" si="28"/>
        <v>0</v>
      </c>
      <c r="BJ214" s="23" t="s">
        <v>80</v>
      </c>
      <c r="BK214" s="205">
        <f t="shared" si="29"/>
        <v>0</v>
      </c>
      <c r="BL214" s="23" t="s">
        <v>196</v>
      </c>
      <c r="BM214" s="23" t="s">
        <v>856</v>
      </c>
    </row>
    <row r="215" spans="2:65" s="10" customFormat="1" ht="29.85" customHeight="1">
      <c r="B215" s="175"/>
      <c r="C215" s="176"/>
      <c r="D215" s="191" t="s">
        <v>71</v>
      </c>
      <c r="E215" s="192" t="s">
        <v>1201</v>
      </c>
      <c r="F215" s="192" t="s">
        <v>1202</v>
      </c>
      <c r="G215" s="176"/>
      <c r="H215" s="176"/>
      <c r="I215" s="179"/>
      <c r="J215" s="193">
        <f>BK215</f>
        <v>0</v>
      </c>
      <c r="K215" s="176"/>
      <c r="L215" s="181"/>
      <c r="M215" s="182"/>
      <c r="N215" s="183"/>
      <c r="O215" s="183"/>
      <c r="P215" s="184">
        <f>SUM(P216:P292)</f>
        <v>0</v>
      </c>
      <c r="Q215" s="183"/>
      <c r="R215" s="184">
        <f>SUM(R216:R292)</f>
        <v>2.8560091334500002</v>
      </c>
      <c r="S215" s="183"/>
      <c r="T215" s="185">
        <f>SUM(T216:T292)</f>
        <v>0</v>
      </c>
      <c r="AR215" s="186" t="s">
        <v>82</v>
      </c>
      <c r="AT215" s="187" t="s">
        <v>71</v>
      </c>
      <c r="AU215" s="187" t="s">
        <v>80</v>
      </c>
      <c r="AY215" s="186" t="s">
        <v>160</v>
      </c>
      <c r="BK215" s="188">
        <f>SUM(BK216:BK292)</f>
        <v>0</v>
      </c>
    </row>
    <row r="216" spans="2:65" s="1" customFormat="1" ht="16.5" customHeight="1">
      <c r="B216" s="40"/>
      <c r="C216" s="194" t="s">
        <v>351</v>
      </c>
      <c r="D216" s="194" t="s">
        <v>164</v>
      </c>
      <c r="E216" s="195" t="s">
        <v>1512</v>
      </c>
      <c r="F216" s="196" t="s">
        <v>1513</v>
      </c>
      <c r="G216" s="197" t="s">
        <v>1226</v>
      </c>
      <c r="H216" s="198">
        <v>7.5</v>
      </c>
      <c r="I216" s="199"/>
      <c r="J216" s="200">
        <f>ROUND(I216*H216,2)</f>
        <v>0</v>
      </c>
      <c r="K216" s="196" t="s">
        <v>168</v>
      </c>
      <c r="L216" s="60"/>
      <c r="M216" s="201" t="s">
        <v>21</v>
      </c>
      <c r="N216" s="202" t="s">
        <v>43</v>
      </c>
      <c r="O216" s="41"/>
      <c r="P216" s="203">
        <f>O216*H216</f>
        <v>0</v>
      </c>
      <c r="Q216" s="203">
        <v>2.8437750000000002E-3</v>
      </c>
      <c r="R216" s="203">
        <f>Q216*H216</f>
        <v>2.1328312500000002E-2</v>
      </c>
      <c r="S216" s="203">
        <v>0</v>
      </c>
      <c r="T216" s="204">
        <f>S216*H216</f>
        <v>0</v>
      </c>
      <c r="AR216" s="23" t="s">
        <v>196</v>
      </c>
      <c r="AT216" s="23" t="s">
        <v>164</v>
      </c>
      <c r="AU216" s="23" t="s">
        <v>82</v>
      </c>
      <c r="AY216" s="23" t="s">
        <v>160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23" t="s">
        <v>80</v>
      </c>
      <c r="BK216" s="205">
        <f>ROUND(I216*H216,2)</f>
        <v>0</v>
      </c>
      <c r="BL216" s="23" t="s">
        <v>196</v>
      </c>
      <c r="BM216" s="23" t="s">
        <v>859</v>
      </c>
    </row>
    <row r="217" spans="2:65" s="1" customFormat="1" ht="16.5" customHeight="1">
      <c r="B217" s="40"/>
      <c r="C217" s="194" t="s">
        <v>535</v>
      </c>
      <c r="D217" s="194" t="s">
        <v>164</v>
      </c>
      <c r="E217" s="195" t="s">
        <v>1514</v>
      </c>
      <c r="F217" s="196" t="s">
        <v>1515</v>
      </c>
      <c r="G217" s="197" t="s">
        <v>1226</v>
      </c>
      <c r="H217" s="198">
        <v>22</v>
      </c>
      <c r="I217" s="199"/>
      <c r="J217" s="200">
        <f>ROUND(I217*H217,2)</f>
        <v>0</v>
      </c>
      <c r="K217" s="196" t="s">
        <v>168</v>
      </c>
      <c r="L217" s="60"/>
      <c r="M217" s="201" t="s">
        <v>21</v>
      </c>
      <c r="N217" s="202" t="s">
        <v>43</v>
      </c>
      <c r="O217" s="41"/>
      <c r="P217" s="203">
        <f>O217*H217</f>
        <v>0</v>
      </c>
      <c r="Q217" s="203">
        <v>6.1711270999999998E-3</v>
      </c>
      <c r="R217" s="203">
        <f>Q217*H217</f>
        <v>0.13576479619999998</v>
      </c>
      <c r="S217" s="203">
        <v>0</v>
      </c>
      <c r="T217" s="204">
        <f>S217*H217</f>
        <v>0</v>
      </c>
      <c r="AR217" s="23" t="s">
        <v>196</v>
      </c>
      <c r="AT217" s="23" t="s">
        <v>164</v>
      </c>
      <c r="AU217" s="23" t="s">
        <v>82</v>
      </c>
      <c r="AY217" s="23" t="s">
        <v>160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23" t="s">
        <v>80</v>
      </c>
      <c r="BK217" s="205">
        <f>ROUND(I217*H217,2)</f>
        <v>0</v>
      </c>
      <c r="BL217" s="23" t="s">
        <v>196</v>
      </c>
      <c r="BM217" s="23" t="s">
        <v>515</v>
      </c>
    </row>
    <row r="218" spans="2:65" s="1" customFormat="1" ht="16.5" customHeight="1">
      <c r="B218" s="40"/>
      <c r="C218" s="194" t="s">
        <v>540</v>
      </c>
      <c r="D218" s="194" t="s">
        <v>164</v>
      </c>
      <c r="E218" s="195" t="s">
        <v>1516</v>
      </c>
      <c r="F218" s="196" t="s">
        <v>1517</v>
      </c>
      <c r="G218" s="197" t="s">
        <v>1226</v>
      </c>
      <c r="H218" s="198">
        <v>1.5</v>
      </c>
      <c r="I218" s="199"/>
      <c r="J218" s="200">
        <f>ROUND(I218*H218,2)</f>
        <v>0</v>
      </c>
      <c r="K218" s="196" t="s">
        <v>168</v>
      </c>
      <c r="L218" s="60"/>
      <c r="M218" s="201" t="s">
        <v>21</v>
      </c>
      <c r="N218" s="202" t="s">
        <v>43</v>
      </c>
      <c r="O218" s="41"/>
      <c r="P218" s="203">
        <f>O218*H218</f>
        <v>0</v>
      </c>
      <c r="Q218" s="203">
        <v>8.4464433999999998E-3</v>
      </c>
      <c r="R218" s="203">
        <f>Q218*H218</f>
        <v>1.26696651E-2</v>
      </c>
      <c r="S218" s="203">
        <v>0</v>
      </c>
      <c r="T218" s="204">
        <f>S218*H218</f>
        <v>0</v>
      </c>
      <c r="AR218" s="23" t="s">
        <v>196</v>
      </c>
      <c r="AT218" s="23" t="s">
        <v>164</v>
      </c>
      <c r="AU218" s="23" t="s">
        <v>82</v>
      </c>
      <c r="AY218" s="23" t="s">
        <v>160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23" t="s">
        <v>80</v>
      </c>
      <c r="BK218" s="205">
        <f>ROUND(I218*H218,2)</f>
        <v>0</v>
      </c>
      <c r="BL218" s="23" t="s">
        <v>196</v>
      </c>
      <c r="BM218" s="23" t="s">
        <v>519</v>
      </c>
    </row>
    <row r="219" spans="2:65" s="11" customFormat="1">
      <c r="B219" s="209"/>
      <c r="C219" s="210"/>
      <c r="D219" s="206" t="s">
        <v>173</v>
      </c>
      <c r="E219" s="211" t="s">
        <v>21</v>
      </c>
      <c r="F219" s="212" t="s">
        <v>1518</v>
      </c>
      <c r="G219" s="210"/>
      <c r="H219" s="213">
        <v>1.5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173</v>
      </c>
      <c r="AU219" s="219" t="s">
        <v>82</v>
      </c>
      <c r="AV219" s="11" t="s">
        <v>82</v>
      </c>
      <c r="AW219" s="11" t="s">
        <v>35</v>
      </c>
      <c r="AX219" s="11" t="s">
        <v>72</v>
      </c>
      <c r="AY219" s="219" t="s">
        <v>160</v>
      </c>
    </row>
    <row r="220" spans="2:65" s="12" customFormat="1">
      <c r="B220" s="220"/>
      <c r="C220" s="221"/>
      <c r="D220" s="222" t="s">
        <v>173</v>
      </c>
      <c r="E220" s="223" t="s">
        <v>21</v>
      </c>
      <c r="F220" s="224" t="s">
        <v>175</v>
      </c>
      <c r="G220" s="221"/>
      <c r="H220" s="225">
        <v>1.5</v>
      </c>
      <c r="I220" s="226"/>
      <c r="J220" s="221"/>
      <c r="K220" s="221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173</v>
      </c>
      <c r="AU220" s="231" t="s">
        <v>82</v>
      </c>
      <c r="AV220" s="12" t="s">
        <v>169</v>
      </c>
      <c r="AW220" s="12" t="s">
        <v>35</v>
      </c>
      <c r="AX220" s="12" t="s">
        <v>80</v>
      </c>
      <c r="AY220" s="231" t="s">
        <v>160</v>
      </c>
    </row>
    <row r="221" spans="2:65" s="1" customFormat="1" ht="16.5" customHeight="1">
      <c r="B221" s="40"/>
      <c r="C221" s="194" t="s">
        <v>544</v>
      </c>
      <c r="D221" s="194" t="s">
        <v>164</v>
      </c>
      <c r="E221" s="195" t="s">
        <v>1519</v>
      </c>
      <c r="F221" s="196" t="s">
        <v>1520</v>
      </c>
      <c r="G221" s="197" t="s">
        <v>1226</v>
      </c>
      <c r="H221" s="198">
        <v>11</v>
      </c>
      <c r="I221" s="199"/>
      <c r="J221" s="200">
        <f>ROUND(I221*H221,2)</f>
        <v>0</v>
      </c>
      <c r="K221" s="196" t="s">
        <v>168</v>
      </c>
      <c r="L221" s="60"/>
      <c r="M221" s="201" t="s">
        <v>21</v>
      </c>
      <c r="N221" s="202" t="s">
        <v>43</v>
      </c>
      <c r="O221" s="41"/>
      <c r="P221" s="203">
        <f>O221*H221</f>
        <v>0</v>
      </c>
      <c r="Q221" s="203">
        <v>1.52670149E-2</v>
      </c>
      <c r="R221" s="203">
        <f>Q221*H221</f>
        <v>0.16793716390000002</v>
      </c>
      <c r="S221" s="203">
        <v>0</v>
      </c>
      <c r="T221" s="204">
        <f>S221*H221</f>
        <v>0</v>
      </c>
      <c r="AR221" s="23" t="s">
        <v>196</v>
      </c>
      <c r="AT221" s="23" t="s">
        <v>164</v>
      </c>
      <c r="AU221" s="23" t="s">
        <v>82</v>
      </c>
      <c r="AY221" s="23" t="s">
        <v>160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23" t="s">
        <v>80</v>
      </c>
      <c r="BK221" s="205">
        <f>ROUND(I221*H221,2)</f>
        <v>0</v>
      </c>
      <c r="BL221" s="23" t="s">
        <v>196</v>
      </c>
      <c r="BM221" s="23" t="s">
        <v>523</v>
      </c>
    </row>
    <row r="222" spans="2:65" s="11" customFormat="1">
      <c r="B222" s="209"/>
      <c r="C222" s="210"/>
      <c r="D222" s="206" t="s">
        <v>173</v>
      </c>
      <c r="E222" s="211" t="s">
        <v>21</v>
      </c>
      <c r="F222" s="212" t="s">
        <v>1521</v>
      </c>
      <c r="G222" s="210"/>
      <c r="H222" s="213">
        <v>11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173</v>
      </c>
      <c r="AU222" s="219" t="s">
        <v>82</v>
      </c>
      <c r="AV222" s="11" t="s">
        <v>82</v>
      </c>
      <c r="AW222" s="11" t="s">
        <v>35</v>
      </c>
      <c r="AX222" s="11" t="s">
        <v>72</v>
      </c>
      <c r="AY222" s="219" t="s">
        <v>160</v>
      </c>
    </row>
    <row r="223" spans="2:65" s="12" customFormat="1">
      <c r="B223" s="220"/>
      <c r="C223" s="221"/>
      <c r="D223" s="222" t="s">
        <v>173</v>
      </c>
      <c r="E223" s="223" t="s">
        <v>21</v>
      </c>
      <c r="F223" s="224" t="s">
        <v>175</v>
      </c>
      <c r="G223" s="221"/>
      <c r="H223" s="225">
        <v>11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173</v>
      </c>
      <c r="AU223" s="231" t="s">
        <v>82</v>
      </c>
      <c r="AV223" s="12" t="s">
        <v>169</v>
      </c>
      <c r="AW223" s="12" t="s">
        <v>35</v>
      </c>
      <c r="AX223" s="12" t="s">
        <v>80</v>
      </c>
      <c r="AY223" s="231" t="s">
        <v>160</v>
      </c>
    </row>
    <row r="224" spans="2:65" s="1" customFormat="1" ht="16.5" customHeight="1">
      <c r="B224" s="40"/>
      <c r="C224" s="194" t="s">
        <v>548</v>
      </c>
      <c r="D224" s="194" t="s">
        <v>164</v>
      </c>
      <c r="E224" s="195" t="s">
        <v>1522</v>
      </c>
      <c r="F224" s="196" t="s">
        <v>1523</v>
      </c>
      <c r="G224" s="197" t="s">
        <v>1226</v>
      </c>
      <c r="H224" s="198">
        <v>10</v>
      </c>
      <c r="I224" s="199"/>
      <c r="J224" s="200">
        <f>ROUND(I224*H224,2)</f>
        <v>0</v>
      </c>
      <c r="K224" s="196" t="s">
        <v>168</v>
      </c>
      <c r="L224" s="60"/>
      <c r="M224" s="201" t="s">
        <v>21</v>
      </c>
      <c r="N224" s="202" t="s">
        <v>43</v>
      </c>
      <c r="O224" s="41"/>
      <c r="P224" s="203">
        <f>O224*H224</f>
        <v>0</v>
      </c>
      <c r="Q224" s="203">
        <v>1.9644393699999999E-2</v>
      </c>
      <c r="R224" s="203">
        <f>Q224*H224</f>
        <v>0.19644393699999999</v>
      </c>
      <c r="S224" s="203">
        <v>0</v>
      </c>
      <c r="T224" s="204">
        <f>S224*H224</f>
        <v>0</v>
      </c>
      <c r="AR224" s="23" t="s">
        <v>196</v>
      </c>
      <c r="AT224" s="23" t="s">
        <v>164</v>
      </c>
      <c r="AU224" s="23" t="s">
        <v>82</v>
      </c>
      <c r="AY224" s="23" t="s">
        <v>160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3" t="s">
        <v>80</v>
      </c>
      <c r="BK224" s="205">
        <f>ROUND(I224*H224,2)</f>
        <v>0</v>
      </c>
      <c r="BL224" s="23" t="s">
        <v>196</v>
      </c>
      <c r="BM224" s="23" t="s">
        <v>531</v>
      </c>
    </row>
    <row r="225" spans="2:65" s="1" customFormat="1" ht="16.5" customHeight="1">
      <c r="B225" s="40"/>
      <c r="C225" s="194" t="s">
        <v>552</v>
      </c>
      <c r="D225" s="194" t="s">
        <v>164</v>
      </c>
      <c r="E225" s="195" t="s">
        <v>1524</v>
      </c>
      <c r="F225" s="196" t="s">
        <v>1525</v>
      </c>
      <c r="G225" s="197" t="s">
        <v>1226</v>
      </c>
      <c r="H225" s="198">
        <v>4</v>
      </c>
      <c r="I225" s="199"/>
      <c r="J225" s="200">
        <f>ROUND(I225*H225,2)</f>
        <v>0</v>
      </c>
      <c r="K225" s="196" t="s">
        <v>168</v>
      </c>
      <c r="L225" s="60"/>
      <c r="M225" s="201" t="s">
        <v>21</v>
      </c>
      <c r="N225" s="202" t="s">
        <v>43</v>
      </c>
      <c r="O225" s="41"/>
      <c r="P225" s="203">
        <f>O225*H225</f>
        <v>0</v>
      </c>
      <c r="Q225" s="203">
        <v>2.1133280500000001E-2</v>
      </c>
      <c r="R225" s="203">
        <f>Q225*H225</f>
        <v>8.4533122000000002E-2</v>
      </c>
      <c r="S225" s="203">
        <v>0</v>
      </c>
      <c r="T225" s="204">
        <f>S225*H225</f>
        <v>0</v>
      </c>
      <c r="AR225" s="23" t="s">
        <v>196</v>
      </c>
      <c r="AT225" s="23" t="s">
        <v>164</v>
      </c>
      <c r="AU225" s="23" t="s">
        <v>82</v>
      </c>
      <c r="AY225" s="23" t="s">
        <v>160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23" t="s">
        <v>80</v>
      </c>
      <c r="BK225" s="205">
        <f>ROUND(I225*H225,2)</f>
        <v>0</v>
      </c>
      <c r="BL225" s="23" t="s">
        <v>196</v>
      </c>
      <c r="BM225" s="23" t="s">
        <v>534</v>
      </c>
    </row>
    <row r="226" spans="2:65" s="1" customFormat="1" ht="16.5" customHeight="1">
      <c r="B226" s="40"/>
      <c r="C226" s="194" t="s">
        <v>555</v>
      </c>
      <c r="D226" s="194" t="s">
        <v>164</v>
      </c>
      <c r="E226" s="195" t="s">
        <v>1526</v>
      </c>
      <c r="F226" s="196" t="s">
        <v>1527</v>
      </c>
      <c r="G226" s="197" t="s">
        <v>1226</v>
      </c>
      <c r="H226" s="198">
        <v>0.5</v>
      </c>
      <c r="I226" s="199"/>
      <c r="J226" s="200">
        <f>ROUND(I226*H226,2)</f>
        <v>0</v>
      </c>
      <c r="K226" s="196" t="s">
        <v>168</v>
      </c>
      <c r="L226" s="60"/>
      <c r="M226" s="201" t="s">
        <v>21</v>
      </c>
      <c r="N226" s="202" t="s">
        <v>43</v>
      </c>
      <c r="O226" s="41"/>
      <c r="P226" s="203">
        <f>O226*H226</f>
        <v>0</v>
      </c>
      <c r="Q226" s="203">
        <v>4.3526906900000002E-2</v>
      </c>
      <c r="R226" s="203">
        <f>Q226*H226</f>
        <v>2.1763453450000001E-2</v>
      </c>
      <c r="S226" s="203">
        <v>0</v>
      </c>
      <c r="T226" s="204">
        <f>S226*H226</f>
        <v>0</v>
      </c>
      <c r="AR226" s="23" t="s">
        <v>196</v>
      </c>
      <c r="AT226" s="23" t="s">
        <v>164</v>
      </c>
      <c r="AU226" s="23" t="s">
        <v>82</v>
      </c>
      <c r="AY226" s="23" t="s">
        <v>160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23" t="s">
        <v>80</v>
      </c>
      <c r="BK226" s="205">
        <f>ROUND(I226*H226,2)</f>
        <v>0</v>
      </c>
      <c r="BL226" s="23" t="s">
        <v>196</v>
      </c>
      <c r="BM226" s="23" t="s">
        <v>538</v>
      </c>
    </row>
    <row r="227" spans="2:65" s="1" customFormat="1" ht="16.5" customHeight="1">
      <c r="B227" s="40"/>
      <c r="C227" s="194" t="s">
        <v>560</v>
      </c>
      <c r="D227" s="194" t="s">
        <v>164</v>
      </c>
      <c r="E227" s="195" t="s">
        <v>1528</v>
      </c>
      <c r="F227" s="196" t="s">
        <v>1529</v>
      </c>
      <c r="G227" s="197" t="s">
        <v>262</v>
      </c>
      <c r="H227" s="198">
        <v>2</v>
      </c>
      <c r="I227" s="199"/>
      <c r="J227" s="200">
        <f>ROUND(I227*H227,2)</f>
        <v>0</v>
      </c>
      <c r="K227" s="196" t="s">
        <v>168</v>
      </c>
      <c r="L227" s="60"/>
      <c r="M227" s="201" t="s">
        <v>21</v>
      </c>
      <c r="N227" s="202" t="s">
        <v>43</v>
      </c>
      <c r="O227" s="41"/>
      <c r="P227" s="203">
        <f>O227*H227</f>
        <v>0</v>
      </c>
      <c r="Q227" s="203">
        <v>0</v>
      </c>
      <c r="R227" s="203">
        <f>Q227*H227</f>
        <v>0</v>
      </c>
      <c r="S227" s="203">
        <v>0</v>
      </c>
      <c r="T227" s="204">
        <f>S227*H227</f>
        <v>0</v>
      </c>
      <c r="AR227" s="23" t="s">
        <v>196</v>
      </c>
      <c r="AT227" s="23" t="s">
        <v>164</v>
      </c>
      <c r="AU227" s="23" t="s">
        <v>82</v>
      </c>
      <c r="AY227" s="23" t="s">
        <v>160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23" t="s">
        <v>80</v>
      </c>
      <c r="BK227" s="205">
        <f>ROUND(I227*H227,2)</f>
        <v>0</v>
      </c>
      <c r="BL227" s="23" t="s">
        <v>196</v>
      </c>
      <c r="BM227" s="23" t="s">
        <v>543</v>
      </c>
    </row>
    <row r="228" spans="2:65" s="1" customFormat="1" ht="24">
      <c r="B228" s="40"/>
      <c r="C228" s="62"/>
      <c r="D228" s="222" t="s">
        <v>171</v>
      </c>
      <c r="E228" s="62"/>
      <c r="F228" s="232" t="s">
        <v>539</v>
      </c>
      <c r="G228" s="62"/>
      <c r="H228" s="62"/>
      <c r="I228" s="162"/>
      <c r="J228" s="62"/>
      <c r="K228" s="62"/>
      <c r="L228" s="60"/>
      <c r="M228" s="208"/>
      <c r="N228" s="41"/>
      <c r="O228" s="41"/>
      <c r="P228" s="41"/>
      <c r="Q228" s="41"/>
      <c r="R228" s="41"/>
      <c r="S228" s="41"/>
      <c r="T228" s="77"/>
      <c r="AT228" s="23" t="s">
        <v>171</v>
      </c>
      <c r="AU228" s="23" t="s">
        <v>82</v>
      </c>
    </row>
    <row r="229" spans="2:65" s="1" customFormat="1" ht="16.5" customHeight="1">
      <c r="B229" s="40"/>
      <c r="C229" s="233" t="s">
        <v>566</v>
      </c>
      <c r="D229" s="233" t="s">
        <v>192</v>
      </c>
      <c r="E229" s="234" t="s">
        <v>1530</v>
      </c>
      <c r="F229" s="235" t="s">
        <v>1531</v>
      </c>
      <c r="G229" s="236" t="s">
        <v>290</v>
      </c>
      <c r="H229" s="237">
        <v>2</v>
      </c>
      <c r="I229" s="238"/>
      <c r="J229" s="239">
        <f>ROUND(I229*H229,2)</f>
        <v>0</v>
      </c>
      <c r="K229" s="235" t="s">
        <v>21</v>
      </c>
      <c r="L229" s="240"/>
      <c r="M229" s="241" t="s">
        <v>21</v>
      </c>
      <c r="N229" s="242" t="s">
        <v>43</v>
      </c>
      <c r="O229" s="41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AR229" s="23" t="s">
        <v>263</v>
      </c>
      <c r="AT229" s="23" t="s">
        <v>192</v>
      </c>
      <c r="AU229" s="23" t="s">
        <v>82</v>
      </c>
      <c r="AY229" s="23" t="s">
        <v>160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23" t="s">
        <v>80</v>
      </c>
      <c r="BK229" s="205">
        <f>ROUND(I229*H229,2)</f>
        <v>0</v>
      </c>
      <c r="BL229" s="23" t="s">
        <v>196</v>
      </c>
      <c r="BM229" s="23" t="s">
        <v>546</v>
      </c>
    </row>
    <row r="230" spans="2:65" s="1" customFormat="1" ht="16.5" customHeight="1">
      <c r="B230" s="40"/>
      <c r="C230" s="233" t="s">
        <v>571</v>
      </c>
      <c r="D230" s="233" t="s">
        <v>192</v>
      </c>
      <c r="E230" s="234" t="s">
        <v>1532</v>
      </c>
      <c r="F230" s="235" t="s">
        <v>1533</v>
      </c>
      <c r="G230" s="236" t="s">
        <v>290</v>
      </c>
      <c r="H230" s="237">
        <v>2</v>
      </c>
      <c r="I230" s="238"/>
      <c r="J230" s="239">
        <f>ROUND(I230*H230,2)</f>
        <v>0</v>
      </c>
      <c r="K230" s="235" t="s">
        <v>21</v>
      </c>
      <c r="L230" s="240"/>
      <c r="M230" s="241" t="s">
        <v>21</v>
      </c>
      <c r="N230" s="242" t="s">
        <v>43</v>
      </c>
      <c r="O230" s="41"/>
      <c r="P230" s="203">
        <f>O230*H230</f>
        <v>0</v>
      </c>
      <c r="Q230" s="203">
        <v>0</v>
      </c>
      <c r="R230" s="203">
        <f>Q230*H230</f>
        <v>0</v>
      </c>
      <c r="S230" s="203">
        <v>0</v>
      </c>
      <c r="T230" s="204">
        <f>S230*H230</f>
        <v>0</v>
      </c>
      <c r="AR230" s="23" t="s">
        <v>263</v>
      </c>
      <c r="AT230" s="23" t="s">
        <v>192</v>
      </c>
      <c r="AU230" s="23" t="s">
        <v>82</v>
      </c>
      <c r="AY230" s="23" t="s">
        <v>160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23" t="s">
        <v>80</v>
      </c>
      <c r="BK230" s="205">
        <f>ROUND(I230*H230,2)</f>
        <v>0</v>
      </c>
      <c r="BL230" s="23" t="s">
        <v>196</v>
      </c>
      <c r="BM230" s="23" t="s">
        <v>551</v>
      </c>
    </row>
    <row r="231" spans="2:65" s="1" customFormat="1" ht="16.5" customHeight="1">
      <c r="B231" s="40"/>
      <c r="C231" s="194" t="s">
        <v>373</v>
      </c>
      <c r="D231" s="194" t="s">
        <v>164</v>
      </c>
      <c r="E231" s="195" t="s">
        <v>1534</v>
      </c>
      <c r="F231" s="196" t="s">
        <v>1535</v>
      </c>
      <c r="G231" s="197" t="s">
        <v>262</v>
      </c>
      <c r="H231" s="198">
        <v>1</v>
      </c>
      <c r="I231" s="199"/>
      <c r="J231" s="200">
        <f>ROUND(I231*H231,2)</f>
        <v>0</v>
      </c>
      <c r="K231" s="196" t="s">
        <v>168</v>
      </c>
      <c r="L231" s="60"/>
      <c r="M231" s="201" t="s">
        <v>21</v>
      </c>
      <c r="N231" s="202" t="s">
        <v>43</v>
      </c>
      <c r="O231" s="41"/>
      <c r="P231" s="203">
        <f>O231*H231</f>
        <v>0</v>
      </c>
      <c r="Q231" s="203">
        <v>0</v>
      </c>
      <c r="R231" s="203">
        <f>Q231*H231</f>
        <v>0</v>
      </c>
      <c r="S231" s="203">
        <v>0</v>
      </c>
      <c r="T231" s="204">
        <f>S231*H231</f>
        <v>0</v>
      </c>
      <c r="AR231" s="23" t="s">
        <v>196</v>
      </c>
      <c r="AT231" s="23" t="s">
        <v>164</v>
      </c>
      <c r="AU231" s="23" t="s">
        <v>82</v>
      </c>
      <c r="AY231" s="23" t="s">
        <v>160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23" t="s">
        <v>80</v>
      </c>
      <c r="BK231" s="205">
        <f>ROUND(I231*H231,2)</f>
        <v>0</v>
      </c>
      <c r="BL231" s="23" t="s">
        <v>196</v>
      </c>
      <c r="BM231" s="23" t="s">
        <v>553</v>
      </c>
    </row>
    <row r="232" spans="2:65" s="1" customFormat="1" ht="24">
      <c r="B232" s="40"/>
      <c r="C232" s="62"/>
      <c r="D232" s="222" t="s">
        <v>171</v>
      </c>
      <c r="E232" s="62"/>
      <c r="F232" s="232" t="s">
        <v>539</v>
      </c>
      <c r="G232" s="62"/>
      <c r="H232" s="62"/>
      <c r="I232" s="162"/>
      <c r="J232" s="62"/>
      <c r="K232" s="62"/>
      <c r="L232" s="60"/>
      <c r="M232" s="208"/>
      <c r="N232" s="41"/>
      <c r="O232" s="41"/>
      <c r="P232" s="41"/>
      <c r="Q232" s="41"/>
      <c r="R232" s="41"/>
      <c r="S232" s="41"/>
      <c r="T232" s="77"/>
      <c r="AT232" s="23" t="s">
        <v>171</v>
      </c>
      <c r="AU232" s="23" t="s">
        <v>82</v>
      </c>
    </row>
    <row r="233" spans="2:65" s="1" customFormat="1" ht="16.5" customHeight="1">
      <c r="B233" s="40"/>
      <c r="C233" s="233" t="s">
        <v>342</v>
      </c>
      <c r="D233" s="233" t="s">
        <v>192</v>
      </c>
      <c r="E233" s="234" t="s">
        <v>1536</v>
      </c>
      <c r="F233" s="235" t="s">
        <v>1537</v>
      </c>
      <c r="G233" s="236" t="s">
        <v>290</v>
      </c>
      <c r="H233" s="237">
        <v>1</v>
      </c>
      <c r="I233" s="238"/>
      <c r="J233" s="239">
        <f>ROUND(I233*H233,2)</f>
        <v>0</v>
      </c>
      <c r="K233" s="235" t="s">
        <v>21</v>
      </c>
      <c r="L233" s="240"/>
      <c r="M233" s="241" t="s">
        <v>21</v>
      </c>
      <c r="N233" s="242" t="s">
        <v>43</v>
      </c>
      <c r="O233" s="41"/>
      <c r="P233" s="203">
        <f>O233*H233</f>
        <v>0</v>
      </c>
      <c r="Q233" s="203">
        <v>0</v>
      </c>
      <c r="R233" s="203">
        <f>Q233*H233</f>
        <v>0</v>
      </c>
      <c r="S233" s="203">
        <v>0</v>
      </c>
      <c r="T233" s="204">
        <f>S233*H233</f>
        <v>0</v>
      </c>
      <c r="AR233" s="23" t="s">
        <v>263</v>
      </c>
      <c r="AT233" s="23" t="s">
        <v>192</v>
      </c>
      <c r="AU233" s="23" t="s">
        <v>82</v>
      </c>
      <c r="AY233" s="23" t="s">
        <v>160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23" t="s">
        <v>80</v>
      </c>
      <c r="BK233" s="205">
        <f>ROUND(I233*H233,2)</f>
        <v>0</v>
      </c>
      <c r="BL233" s="23" t="s">
        <v>196</v>
      </c>
      <c r="BM233" s="23" t="s">
        <v>558</v>
      </c>
    </row>
    <row r="234" spans="2:65" s="1" customFormat="1" ht="16.5" customHeight="1">
      <c r="B234" s="40"/>
      <c r="C234" s="233" t="s">
        <v>584</v>
      </c>
      <c r="D234" s="233" t="s">
        <v>192</v>
      </c>
      <c r="E234" s="234" t="s">
        <v>1538</v>
      </c>
      <c r="F234" s="235" t="s">
        <v>1539</v>
      </c>
      <c r="G234" s="236" t="s">
        <v>290</v>
      </c>
      <c r="H234" s="237">
        <v>1</v>
      </c>
      <c r="I234" s="238"/>
      <c r="J234" s="239">
        <f>ROUND(I234*H234,2)</f>
        <v>0</v>
      </c>
      <c r="K234" s="235" t="s">
        <v>21</v>
      </c>
      <c r="L234" s="240"/>
      <c r="M234" s="241" t="s">
        <v>21</v>
      </c>
      <c r="N234" s="242" t="s">
        <v>43</v>
      </c>
      <c r="O234" s="41"/>
      <c r="P234" s="203">
        <f>O234*H234</f>
        <v>0</v>
      </c>
      <c r="Q234" s="203">
        <v>0</v>
      </c>
      <c r="R234" s="203">
        <f>Q234*H234</f>
        <v>0</v>
      </c>
      <c r="S234" s="203">
        <v>0</v>
      </c>
      <c r="T234" s="204">
        <f>S234*H234</f>
        <v>0</v>
      </c>
      <c r="AR234" s="23" t="s">
        <v>263</v>
      </c>
      <c r="AT234" s="23" t="s">
        <v>192</v>
      </c>
      <c r="AU234" s="23" t="s">
        <v>82</v>
      </c>
      <c r="AY234" s="23" t="s">
        <v>160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23" t="s">
        <v>80</v>
      </c>
      <c r="BK234" s="205">
        <f>ROUND(I234*H234,2)</f>
        <v>0</v>
      </c>
      <c r="BL234" s="23" t="s">
        <v>196</v>
      </c>
      <c r="BM234" s="23" t="s">
        <v>563</v>
      </c>
    </row>
    <row r="235" spans="2:65" s="1" customFormat="1" ht="16.5" customHeight="1">
      <c r="B235" s="40"/>
      <c r="C235" s="194" t="s">
        <v>589</v>
      </c>
      <c r="D235" s="194" t="s">
        <v>164</v>
      </c>
      <c r="E235" s="195" t="s">
        <v>1239</v>
      </c>
      <c r="F235" s="196" t="s">
        <v>1240</v>
      </c>
      <c r="G235" s="197" t="s">
        <v>1226</v>
      </c>
      <c r="H235" s="198">
        <v>9</v>
      </c>
      <c r="I235" s="199"/>
      <c r="J235" s="200">
        <f>ROUND(I235*H235,2)</f>
        <v>0</v>
      </c>
      <c r="K235" s="196" t="s">
        <v>168</v>
      </c>
      <c r="L235" s="60"/>
      <c r="M235" s="201" t="s">
        <v>21</v>
      </c>
      <c r="N235" s="202" t="s">
        <v>43</v>
      </c>
      <c r="O235" s="41"/>
      <c r="P235" s="203">
        <f>O235*H235</f>
        <v>0</v>
      </c>
      <c r="Q235" s="203">
        <v>3.2444650999999998E-3</v>
      </c>
      <c r="R235" s="203">
        <f>Q235*H235</f>
        <v>2.9200185899999998E-2</v>
      </c>
      <c r="S235" s="203">
        <v>0</v>
      </c>
      <c r="T235" s="204">
        <f>S235*H235</f>
        <v>0</v>
      </c>
      <c r="AR235" s="23" t="s">
        <v>196</v>
      </c>
      <c r="AT235" s="23" t="s">
        <v>164</v>
      </c>
      <c r="AU235" s="23" t="s">
        <v>82</v>
      </c>
      <c r="AY235" s="23" t="s">
        <v>160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23" t="s">
        <v>80</v>
      </c>
      <c r="BK235" s="205">
        <f>ROUND(I235*H235,2)</f>
        <v>0</v>
      </c>
      <c r="BL235" s="23" t="s">
        <v>196</v>
      </c>
      <c r="BM235" s="23" t="s">
        <v>569</v>
      </c>
    </row>
    <row r="236" spans="2:65" s="11" customFormat="1">
      <c r="B236" s="209"/>
      <c r="C236" s="210"/>
      <c r="D236" s="206" t="s">
        <v>173</v>
      </c>
      <c r="E236" s="211" t="s">
        <v>21</v>
      </c>
      <c r="F236" s="212" t="s">
        <v>1540</v>
      </c>
      <c r="G236" s="210"/>
      <c r="H236" s="213">
        <v>9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173</v>
      </c>
      <c r="AU236" s="219" t="s">
        <v>82</v>
      </c>
      <c r="AV236" s="11" t="s">
        <v>82</v>
      </c>
      <c r="AW236" s="11" t="s">
        <v>35</v>
      </c>
      <c r="AX236" s="11" t="s">
        <v>72</v>
      </c>
      <c r="AY236" s="219" t="s">
        <v>160</v>
      </c>
    </row>
    <row r="237" spans="2:65" s="12" customFormat="1">
      <c r="B237" s="220"/>
      <c r="C237" s="221"/>
      <c r="D237" s="222" t="s">
        <v>173</v>
      </c>
      <c r="E237" s="223" t="s">
        <v>21</v>
      </c>
      <c r="F237" s="224" t="s">
        <v>175</v>
      </c>
      <c r="G237" s="221"/>
      <c r="H237" s="225">
        <v>9</v>
      </c>
      <c r="I237" s="226"/>
      <c r="J237" s="221"/>
      <c r="K237" s="221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173</v>
      </c>
      <c r="AU237" s="231" t="s">
        <v>82</v>
      </c>
      <c r="AV237" s="12" t="s">
        <v>169</v>
      </c>
      <c r="AW237" s="12" t="s">
        <v>35</v>
      </c>
      <c r="AX237" s="12" t="s">
        <v>80</v>
      </c>
      <c r="AY237" s="231" t="s">
        <v>160</v>
      </c>
    </row>
    <row r="238" spans="2:65" s="1" customFormat="1" ht="16.5" customHeight="1">
      <c r="B238" s="40"/>
      <c r="C238" s="233" t="s">
        <v>379</v>
      </c>
      <c r="D238" s="233" t="s">
        <v>192</v>
      </c>
      <c r="E238" s="234" t="s">
        <v>1541</v>
      </c>
      <c r="F238" s="235" t="s">
        <v>1542</v>
      </c>
      <c r="G238" s="236" t="s">
        <v>290</v>
      </c>
      <c r="H238" s="237">
        <v>5</v>
      </c>
      <c r="I238" s="238"/>
      <c r="J238" s="239">
        <f>ROUND(I238*H238,2)</f>
        <v>0</v>
      </c>
      <c r="K238" s="235" t="s">
        <v>21</v>
      </c>
      <c r="L238" s="240"/>
      <c r="M238" s="241" t="s">
        <v>21</v>
      </c>
      <c r="N238" s="242" t="s">
        <v>43</v>
      </c>
      <c r="O238" s="41"/>
      <c r="P238" s="203">
        <f>O238*H238</f>
        <v>0</v>
      </c>
      <c r="Q238" s="203">
        <v>2E-3</v>
      </c>
      <c r="R238" s="203">
        <f>Q238*H238</f>
        <v>0.01</v>
      </c>
      <c r="S238" s="203">
        <v>0</v>
      </c>
      <c r="T238" s="204">
        <f>S238*H238</f>
        <v>0</v>
      </c>
      <c r="AR238" s="23" t="s">
        <v>263</v>
      </c>
      <c r="AT238" s="23" t="s">
        <v>192</v>
      </c>
      <c r="AU238" s="23" t="s">
        <v>82</v>
      </c>
      <c r="AY238" s="23" t="s">
        <v>160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23" t="s">
        <v>80</v>
      </c>
      <c r="BK238" s="205">
        <f>ROUND(I238*H238,2)</f>
        <v>0</v>
      </c>
      <c r="BL238" s="23" t="s">
        <v>196</v>
      </c>
      <c r="BM238" s="23" t="s">
        <v>574</v>
      </c>
    </row>
    <row r="239" spans="2:65" s="1" customFormat="1" ht="16.5" customHeight="1">
      <c r="B239" s="40"/>
      <c r="C239" s="233" t="s">
        <v>323</v>
      </c>
      <c r="D239" s="233" t="s">
        <v>192</v>
      </c>
      <c r="E239" s="234" t="s">
        <v>1543</v>
      </c>
      <c r="F239" s="235" t="s">
        <v>1544</v>
      </c>
      <c r="G239" s="236" t="s">
        <v>290</v>
      </c>
      <c r="H239" s="237">
        <v>2</v>
      </c>
      <c r="I239" s="238"/>
      <c r="J239" s="239">
        <f>ROUND(I239*H239,2)</f>
        <v>0</v>
      </c>
      <c r="K239" s="235" t="s">
        <v>21</v>
      </c>
      <c r="L239" s="240"/>
      <c r="M239" s="241" t="s">
        <v>21</v>
      </c>
      <c r="N239" s="242" t="s">
        <v>43</v>
      </c>
      <c r="O239" s="41"/>
      <c r="P239" s="203">
        <f>O239*H239</f>
        <v>0</v>
      </c>
      <c r="Q239" s="203">
        <v>4.0000000000000001E-3</v>
      </c>
      <c r="R239" s="203">
        <f>Q239*H239</f>
        <v>8.0000000000000002E-3</v>
      </c>
      <c r="S239" s="203">
        <v>0</v>
      </c>
      <c r="T239" s="204">
        <f>S239*H239</f>
        <v>0</v>
      </c>
      <c r="AR239" s="23" t="s">
        <v>263</v>
      </c>
      <c r="AT239" s="23" t="s">
        <v>192</v>
      </c>
      <c r="AU239" s="23" t="s">
        <v>82</v>
      </c>
      <c r="AY239" s="23" t="s">
        <v>160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23" t="s">
        <v>80</v>
      </c>
      <c r="BK239" s="205">
        <f>ROUND(I239*H239,2)</f>
        <v>0</v>
      </c>
      <c r="BL239" s="23" t="s">
        <v>196</v>
      </c>
      <c r="BM239" s="23" t="s">
        <v>578</v>
      </c>
    </row>
    <row r="240" spans="2:65" s="1" customFormat="1" ht="16.5" customHeight="1">
      <c r="B240" s="40"/>
      <c r="C240" s="233" t="s">
        <v>368</v>
      </c>
      <c r="D240" s="233" t="s">
        <v>192</v>
      </c>
      <c r="E240" s="234" t="s">
        <v>1545</v>
      </c>
      <c r="F240" s="235" t="s">
        <v>1546</v>
      </c>
      <c r="G240" s="236" t="s">
        <v>290</v>
      </c>
      <c r="H240" s="237">
        <v>2</v>
      </c>
      <c r="I240" s="238"/>
      <c r="J240" s="239">
        <f>ROUND(I240*H240,2)</f>
        <v>0</v>
      </c>
      <c r="K240" s="235" t="s">
        <v>21</v>
      </c>
      <c r="L240" s="240"/>
      <c r="M240" s="241" t="s">
        <v>21</v>
      </c>
      <c r="N240" s="242" t="s">
        <v>43</v>
      </c>
      <c r="O240" s="41"/>
      <c r="P240" s="203">
        <f>O240*H240</f>
        <v>0</v>
      </c>
      <c r="Q240" s="203">
        <v>2.9999999999999997E-4</v>
      </c>
      <c r="R240" s="203">
        <f>Q240*H240</f>
        <v>5.9999999999999995E-4</v>
      </c>
      <c r="S240" s="203">
        <v>0</v>
      </c>
      <c r="T240" s="204">
        <f>S240*H240</f>
        <v>0</v>
      </c>
      <c r="AR240" s="23" t="s">
        <v>263</v>
      </c>
      <c r="AT240" s="23" t="s">
        <v>192</v>
      </c>
      <c r="AU240" s="23" t="s">
        <v>82</v>
      </c>
      <c r="AY240" s="23" t="s">
        <v>160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23" t="s">
        <v>80</v>
      </c>
      <c r="BK240" s="205">
        <f>ROUND(I240*H240,2)</f>
        <v>0</v>
      </c>
      <c r="BL240" s="23" t="s">
        <v>196</v>
      </c>
      <c r="BM240" s="23" t="s">
        <v>581</v>
      </c>
    </row>
    <row r="241" spans="2:65" s="1" customFormat="1" ht="16.5" customHeight="1">
      <c r="B241" s="40"/>
      <c r="C241" s="194" t="s">
        <v>405</v>
      </c>
      <c r="D241" s="194" t="s">
        <v>164</v>
      </c>
      <c r="E241" s="195" t="s">
        <v>1547</v>
      </c>
      <c r="F241" s="196" t="s">
        <v>1548</v>
      </c>
      <c r="G241" s="197" t="s">
        <v>1226</v>
      </c>
      <c r="H241" s="198">
        <v>30</v>
      </c>
      <c r="I241" s="199"/>
      <c r="J241" s="200">
        <f>ROUND(I241*H241,2)</f>
        <v>0</v>
      </c>
      <c r="K241" s="196" t="s">
        <v>168</v>
      </c>
      <c r="L241" s="60"/>
      <c r="M241" s="201" t="s">
        <v>21</v>
      </c>
      <c r="N241" s="202" t="s">
        <v>43</v>
      </c>
      <c r="O241" s="41"/>
      <c r="P241" s="203">
        <f>O241*H241</f>
        <v>0</v>
      </c>
      <c r="Q241" s="203">
        <v>7.0422541999999996E-3</v>
      </c>
      <c r="R241" s="203">
        <f>Q241*H241</f>
        <v>0.21126762599999999</v>
      </c>
      <c r="S241" s="203">
        <v>0</v>
      </c>
      <c r="T241" s="204">
        <f>S241*H241</f>
        <v>0</v>
      </c>
      <c r="AR241" s="23" t="s">
        <v>196</v>
      </c>
      <c r="AT241" s="23" t="s">
        <v>164</v>
      </c>
      <c r="AU241" s="23" t="s">
        <v>82</v>
      </c>
      <c r="AY241" s="23" t="s">
        <v>160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23" t="s">
        <v>80</v>
      </c>
      <c r="BK241" s="205">
        <f>ROUND(I241*H241,2)</f>
        <v>0</v>
      </c>
      <c r="BL241" s="23" t="s">
        <v>196</v>
      </c>
      <c r="BM241" s="23" t="s">
        <v>586</v>
      </c>
    </row>
    <row r="242" spans="2:65" s="11" customFormat="1">
      <c r="B242" s="209"/>
      <c r="C242" s="210"/>
      <c r="D242" s="206" t="s">
        <v>173</v>
      </c>
      <c r="E242" s="211" t="s">
        <v>21</v>
      </c>
      <c r="F242" s="212" t="s">
        <v>1549</v>
      </c>
      <c r="G242" s="210"/>
      <c r="H242" s="213">
        <v>30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173</v>
      </c>
      <c r="AU242" s="219" t="s">
        <v>82</v>
      </c>
      <c r="AV242" s="11" t="s">
        <v>82</v>
      </c>
      <c r="AW242" s="11" t="s">
        <v>35</v>
      </c>
      <c r="AX242" s="11" t="s">
        <v>72</v>
      </c>
      <c r="AY242" s="219" t="s">
        <v>160</v>
      </c>
    </row>
    <row r="243" spans="2:65" s="12" customFormat="1">
      <c r="B243" s="220"/>
      <c r="C243" s="221"/>
      <c r="D243" s="222" t="s">
        <v>173</v>
      </c>
      <c r="E243" s="223" t="s">
        <v>21</v>
      </c>
      <c r="F243" s="224" t="s">
        <v>175</v>
      </c>
      <c r="G243" s="221"/>
      <c r="H243" s="225">
        <v>30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173</v>
      </c>
      <c r="AU243" s="231" t="s">
        <v>82</v>
      </c>
      <c r="AV243" s="12" t="s">
        <v>169</v>
      </c>
      <c r="AW243" s="12" t="s">
        <v>35</v>
      </c>
      <c r="AX243" s="12" t="s">
        <v>80</v>
      </c>
      <c r="AY243" s="231" t="s">
        <v>160</v>
      </c>
    </row>
    <row r="244" spans="2:65" s="1" customFormat="1" ht="16.5" customHeight="1">
      <c r="B244" s="40"/>
      <c r="C244" s="233" t="s">
        <v>384</v>
      </c>
      <c r="D244" s="233" t="s">
        <v>192</v>
      </c>
      <c r="E244" s="234" t="s">
        <v>1550</v>
      </c>
      <c r="F244" s="235" t="s">
        <v>1551</v>
      </c>
      <c r="G244" s="236" t="s">
        <v>290</v>
      </c>
      <c r="H244" s="237">
        <v>4</v>
      </c>
      <c r="I244" s="238"/>
      <c r="J244" s="239">
        <f>ROUND(I244*H244,2)</f>
        <v>0</v>
      </c>
      <c r="K244" s="235" t="s">
        <v>21</v>
      </c>
      <c r="L244" s="240"/>
      <c r="M244" s="241" t="s">
        <v>21</v>
      </c>
      <c r="N244" s="242" t="s">
        <v>43</v>
      </c>
      <c r="O244" s="41"/>
      <c r="P244" s="203">
        <f>O244*H244</f>
        <v>0</v>
      </c>
      <c r="Q244" s="203">
        <v>3.0000000000000001E-3</v>
      </c>
      <c r="R244" s="203">
        <f>Q244*H244</f>
        <v>1.2E-2</v>
      </c>
      <c r="S244" s="203">
        <v>0</v>
      </c>
      <c r="T244" s="204">
        <f>S244*H244</f>
        <v>0</v>
      </c>
      <c r="AR244" s="23" t="s">
        <v>263</v>
      </c>
      <c r="AT244" s="23" t="s">
        <v>192</v>
      </c>
      <c r="AU244" s="23" t="s">
        <v>82</v>
      </c>
      <c r="AY244" s="23" t="s">
        <v>160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23" t="s">
        <v>80</v>
      </c>
      <c r="BK244" s="205">
        <f>ROUND(I244*H244,2)</f>
        <v>0</v>
      </c>
      <c r="BL244" s="23" t="s">
        <v>196</v>
      </c>
      <c r="BM244" s="23" t="s">
        <v>591</v>
      </c>
    </row>
    <row r="245" spans="2:65" s="1" customFormat="1" ht="24">
      <c r="B245" s="40"/>
      <c r="C245" s="62"/>
      <c r="D245" s="222" t="s">
        <v>171</v>
      </c>
      <c r="E245" s="62"/>
      <c r="F245" s="232" t="s">
        <v>1552</v>
      </c>
      <c r="G245" s="62"/>
      <c r="H245" s="62"/>
      <c r="I245" s="162"/>
      <c r="J245" s="62"/>
      <c r="K245" s="62"/>
      <c r="L245" s="60"/>
      <c r="M245" s="208"/>
      <c r="N245" s="41"/>
      <c r="O245" s="41"/>
      <c r="P245" s="41"/>
      <c r="Q245" s="41"/>
      <c r="R245" s="41"/>
      <c r="S245" s="41"/>
      <c r="T245" s="77"/>
      <c r="AT245" s="23" t="s">
        <v>171</v>
      </c>
      <c r="AU245" s="23" t="s">
        <v>82</v>
      </c>
    </row>
    <row r="246" spans="2:65" s="1" customFormat="1" ht="16.5" customHeight="1">
      <c r="B246" s="40"/>
      <c r="C246" s="233" t="s">
        <v>614</v>
      </c>
      <c r="D246" s="233" t="s">
        <v>192</v>
      </c>
      <c r="E246" s="234" t="s">
        <v>1553</v>
      </c>
      <c r="F246" s="235" t="s">
        <v>1554</v>
      </c>
      <c r="G246" s="236" t="s">
        <v>290</v>
      </c>
      <c r="H246" s="237">
        <v>17</v>
      </c>
      <c r="I246" s="238"/>
      <c r="J246" s="239">
        <f>ROUND(I246*H246,2)</f>
        <v>0</v>
      </c>
      <c r="K246" s="235" t="s">
        <v>21</v>
      </c>
      <c r="L246" s="240"/>
      <c r="M246" s="241" t="s">
        <v>21</v>
      </c>
      <c r="N246" s="242" t="s">
        <v>43</v>
      </c>
      <c r="O246" s="41"/>
      <c r="P246" s="203">
        <f>O246*H246</f>
        <v>0</v>
      </c>
      <c r="Q246" s="203">
        <v>1.2200000000000001E-2</v>
      </c>
      <c r="R246" s="203">
        <f>Q246*H246</f>
        <v>0.2074</v>
      </c>
      <c r="S246" s="203">
        <v>0</v>
      </c>
      <c r="T246" s="204">
        <f>S246*H246</f>
        <v>0</v>
      </c>
      <c r="AR246" s="23" t="s">
        <v>263</v>
      </c>
      <c r="AT246" s="23" t="s">
        <v>192</v>
      </c>
      <c r="AU246" s="23" t="s">
        <v>82</v>
      </c>
      <c r="AY246" s="23" t="s">
        <v>160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23" t="s">
        <v>80</v>
      </c>
      <c r="BK246" s="205">
        <f>ROUND(I246*H246,2)</f>
        <v>0</v>
      </c>
      <c r="BL246" s="23" t="s">
        <v>196</v>
      </c>
      <c r="BM246" s="23" t="s">
        <v>595</v>
      </c>
    </row>
    <row r="247" spans="2:65" s="1" customFormat="1" ht="16.5" customHeight="1">
      <c r="B247" s="40"/>
      <c r="C247" s="233" t="s">
        <v>619</v>
      </c>
      <c r="D247" s="233" t="s">
        <v>192</v>
      </c>
      <c r="E247" s="234" t="s">
        <v>1555</v>
      </c>
      <c r="F247" s="235" t="s">
        <v>1556</v>
      </c>
      <c r="G247" s="236" t="s">
        <v>290</v>
      </c>
      <c r="H247" s="237">
        <v>4</v>
      </c>
      <c r="I247" s="238"/>
      <c r="J247" s="239">
        <f>ROUND(I247*H247,2)</f>
        <v>0</v>
      </c>
      <c r="K247" s="235" t="s">
        <v>21</v>
      </c>
      <c r="L247" s="240"/>
      <c r="M247" s="241" t="s">
        <v>21</v>
      </c>
      <c r="N247" s="242" t="s">
        <v>43</v>
      </c>
      <c r="O247" s="41"/>
      <c r="P247" s="203">
        <f>O247*H247</f>
        <v>0</v>
      </c>
      <c r="Q247" s="203">
        <v>4.0000000000000002E-4</v>
      </c>
      <c r="R247" s="203">
        <f>Q247*H247</f>
        <v>1.6000000000000001E-3</v>
      </c>
      <c r="S247" s="203">
        <v>0</v>
      </c>
      <c r="T247" s="204">
        <f>S247*H247</f>
        <v>0</v>
      </c>
      <c r="AR247" s="23" t="s">
        <v>263</v>
      </c>
      <c r="AT247" s="23" t="s">
        <v>192</v>
      </c>
      <c r="AU247" s="23" t="s">
        <v>82</v>
      </c>
      <c r="AY247" s="23" t="s">
        <v>160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23" t="s">
        <v>80</v>
      </c>
      <c r="BK247" s="205">
        <f>ROUND(I247*H247,2)</f>
        <v>0</v>
      </c>
      <c r="BL247" s="23" t="s">
        <v>196</v>
      </c>
      <c r="BM247" s="23" t="s">
        <v>598</v>
      </c>
    </row>
    <row r="248" spans="2:65" s="1" customFormat="1" ht="16.5" customHeight="1">
      <c r="B248" s="40"/>
      <c r="C248" s="233" t="s">
        <v>624</v>
      </c>
      <c r="D248" s="233" t="s">
        <v>192</v>
      </c>
      <c r="E248" s="234" t="s">
        <v>1557</v>
      </c>
      <c r="F248" s="235" t="s">
        <v>1558</v>
      </c>
      <c r="G248" s="236" t="s">
        <v>290</v>
      </c>
      <c r="H248" s="237">
        <v>4</v>
      </c>
      <c r="I248" s="238"/>
      <c r="J248" s="239">
        <f>ROUND(I248*H248,2)</f>
        <v>0</v>
      </c>
      <c r="K248" s="235" t="s">
        <v>21</v>
      </c>
      <c r="L248" s="240"/>
      <c r="M248" s="241" t="s">
        <v>21</v>
      </c>
      <c r="N248" s="242" t="s">
        <v>43</v>
      </c>
      <c r="O248" s="41"/>
      <c r="P248" s="203">
        <f>O248*H248</f>
        <v>0</v>
      </c>
      <c r="Q248" s="203">
        <v>6.6E-3</v>
      </c>
      <c r="R248" s="203">
        <f>Q248*H248</f>
        <v>2.64E-2</v>
      </c>
      <c r="S248" s="203">
        <v>0</v>
      </c>
      <c r="T248" s="204">
        <f>S248*H248</f>
        <v>0</v>
      </c>
      <c r="AR248" s="23" t="s">
        <v>263</v>
      </c>
      <c r="AT248" s="23" t="s">
        <v>192</v>
      </c>
      <c r="AU248" s="23" t="s">
        <v>82</v>
      </c>
      <c r="AY248" s="23" t="s">
        <v>160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23" t="s">
        <v>80</v>
      </c>
      <c r="BK248" s="205">
        <f>ROUND(I248*H248,2)</f>
        <v>0</v>
      </c>
      <c r="BL248" s="23" t="s">
        <v>196</v>
      </c>
      <c r="BM248" s="23" t="s">
        <v>601</v>
      </c>
    </row>
    <row r="249" spans="2:65" s="1" customFormat="1" ht="16.5" customHeight="1">
      <c r="B249" s="40"/>
      <c r="C249" s="233" t="s">
        <v>628</v>
      </c>
      <c r="D249" s="233" t="s">
        <v>192</v>
      </c>
      <c r="E249" s="234" t="s">
        <v>1559</v>
      </c>
      <c r="F249" s="235" t="s">
        <v>1560</v>
      </c>
      <c r="G249" s="236" t="s">
        <v>290</v>
      </c>
      <c r="H249" s="237">
        <v>1</v>
      </c>
      <c r="I249" s="238"/>
      <c r="J249" s="239">
        <f>ROUND(I249*H249,2)</f>
        <v>0</v>
      </c>
      <c r="K249" s="235" t="s">
        <v>21</v>
      </c>
      <c r="L249" s="240"/>
      <c r="M249" s="241" t="s">
        <v>21</v>
      </c>
      <c r="N249" s="242" t="s">
        <v>43</v>
      </c>
      <c r="O249" s="41"/>
      <c r="P249" s="203">
        <f>O249*H249</f>
        <v>0</v>
      </c>
      <c r="Q249" s="203">
        <v>1.4999999999999999E-2</v>
      </c>
      <c r="R249" s="203">
        <f>Q249*H249</f>
        <v>1.4999999999999999E-2</v>
      </c>
      <c r="S249" s="203">
        <v>0</v>
      </c>
      <c r="T249" s="204">
        <f>S249*H249</f>
        <v>0</v>
      </c>
      <c r="AR249" s="23" t="s">
        <v>263</v>
      </c>
      <c r="AT249" s="23" t="s">
        <v>192</v>
      </c>
      <c r="AU249" s="23" t="s">
        <v>82</v>
      </c>
      <c r="AY249" s="23" t="s">
        <v>160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23" t="s">
        <v>80</v>
      </c>
      <c r="BK249" s="205">
        <f>ROUND(I249*H249,2)</f>
        <v>0</v>
      </c>
      <c r="BL249" s="23" t="s">
        <v>196</v>
      </c>
      <c r="BM249" s="23" t="s">
        <v>605</v>
      </c>
    </row>
    <row r="250" spans="2:65" s="1" customFormat="1" ht="24">
      <c r="B250" s="40"/>
      <c r="C250" s="62"/>
      <c r="D250" s="222" t="s">
        <v>171</v>
      </c>
      <c r="E250" s="62"/>
      <c r="F250" s="232" t="s">
        <v>1561</v>
      </c>
      <c r="G250" s="62"/>
      <c r="H250" s="62"/>
      <c r="I250" s="162"/>
      <c r="J250" s="62"/>
      <c r="K250" s="62"/>
      <c r="L250" s="60"/>
      <c r="M250" s="208"/>
      <c r="N250" s="41"/>
      <c r="O250" s="41"/>
      <c r="P250" s="41"/>
      <c r="Q250" s="41"/>
      <c r="R250" s="41"/>
      <c r="S250" s="41"/>
      <c r="T250" s="77"/>
      <c r="AT250" s="23" t="s">
        <v>171</v>
      </c>
      <c r="AU250" s="23" t="s">
        <v>82</v>
      </c>
    </row>
    <row r="251" spans="2:65" s="1" customFormat="1" ht="16.5" customHeight="1">
      <c r="B251" s="40"/>
      <c r="C251" s="194" t="s">
        <v>633</v>
      </c>
      <c r="D251" s="194" t="s">
        <v>164</v>
      </c>
      <c r="E251" s="195" t="s">
        <v>1562</v>
      </c>
      <c r="F251" s="196" t="s">
        <v>1563</v>
      </c>
      <c r="G251" s="197" t="s">
        <v>1226</v>
      </c>
      <c r="H251" s="198">
        <v>3</v>
      </c>
      <c r="I251" s="199"/>
      <c r="J251" s="200">
        <f>ROUND(I251*H251,2)</f>
        <v>0</v>
      </c>
      <c r="K251" s="196" t="s">
        <v>168</v>
      </c>
      <c r="L251" s="60"/>
      <c r="M251" s="201" t="s">
        <v>21</v>
      </c>
      <c r="N251" s="202" t="s">
        <v>43</v>
      </c>
      <c r="O251" s="41"/>
      <c r="P251" s="203">
        <f>O251*H251</f>
        <v>0</v>
      </c>
      <c r="Q251" s="203">
        <v>9.3908867999999996E-3</v>
      </c>
      <c r="R251" s="203">
        <f>Q251*H251</f>
        <v>2.8172660400000001E-2</v>
      </c>
      <c r="S251" s="203">
        <v>0</v>
      </c>
      <c r="T251" s="204">
        <f>S251*H251</f>
        <v>0</v>
      </c>
      <c r="AR251" s="23" t="s">
        <v>196</v>
      </c>
      <c r="AT251" s="23" t="s">
        <v>164</v>
      </c>
      <c r="AU251" s="23" t="s">
        <v>82</v>
      </c>
      <c r="AY251" s="23" t="s">
        <v>160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23" t="s">
        <v>80</v>
      </c>
      <c r="BK251" s="205">
        <f>ROUND(I251*H251,2)</f>
        <v>0</v>
      </c>
      <c r="BL251" s="23" t="s">
        <v>196</v>
      </c>
      <c r="BM251" s="23" t="s">
        <v>610</v>
      </c>
    </row>
    <row r="252" spans="2:65" s="11" customFormat="1">
      <c r="B252" s="209"/>
      <c r="C252" s="210"/>
      <c r="D252" s="206" t="s">
        <v>173</v>
      </c>
      <c r="E252" s="211" t="s">
        <v>21</v>
      </c>
      <c r="F252" s="212" t="s">
        <v>1564</v>
      </c>
      <c r="G252" s="210"/>
      <c r="H252" s="213">
        <v>3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173</v>
      </c>
      <c r="AU252" s="219" t="s">
        <v>82</v>
      </c>
      <c r="AV252" s="11" t="s">
        <v>82</v>
      </c>
      <c r="AW252" s="11" t="s">
        <v>35</v>
      </c>
      <c r="AX252" s="11" t="s">
        <v>72</v>
      </c>
      <c r="AY252" s="219" t="s">
        <v>160</v>
      </c>
    </row>
    <row r="253" spans="2:65" s="12" customFormat="1">
      <c r="B253" s="220"/>
      <c r="C253" s="221"/>
      <c r="D253" s="222" t="s">
        <v>173</v>
      </c>
      <c r="E253" s="223" t="s">
        <v>21</v>
      </c>
      <c r="F253" s="224" t="s">
        <v>175</v>
      </c>
      <c r="G253" s="221"/>
      <c r="H253" s="225">
        <v>3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173</v>
      </c>
      <c r="AU253" s="231" t="s">
        <v>82</v>
      </c>
      <c r="AV253" s="12" t="s">
        <v>169</v>
      </c>
      <c r="AW253" s="12" t="s">
        <v>35</v>
      </c>
      <c r="AX253" s="12" t="s">
        <v>80</v>
      </c>
      <c r="AY253" s="231" t="s">
        <v>160</v>
      </c>
    </row>
    <row r="254" spans="2:65" s="1" customFormat="1" ht="16.5" customHeight="1">
      <c r="B254" s="40"/>
      <c r="C254" s="233" t="s">
        <v>639</v>
      </c>
      <c r="D254" s="233" t="s">
        <v>192</v>
      </c>
      <c r="E254" s="234" t="s">
        <v>1565</v>
      </c>
      <c r="F254" s="235" t="s">
        <v>1566</v>
      </c>
      <c r="G254" s="236" t="s">
        <v>290</v>
      </c>
      <c r="H254" s="237">
        <v>1</v>
      </c>
      <c r="I254" s="238"/>
      <c r="J254" s="239">
        <f t="shared" ref="J254:J259" si="30">ROUND(I254*H254,2)</f>
        <v>0</v>
      </c>
      <c r="K254" s="235" t="s">
        <v>21</v>
      </c>
      <c r="L254" s="240"/>
      <c r="M254" s="241" t="s">
        <v>21</v>
      </c>
      <c r="N254" s="242" t="s">
        <v>43</v>
      </c>
      <c r="O254" s="41"/>
      <c r="P254" s="203">
        <f t="shared" ref="P254:P259" si="31">O254*H254</f>
        <v>0</v>
      </c>
      <c r="Q254" s="203">
        <v>8.0000000000000002E-3</v>
      </c>
      <c r="R254" s="203">
        <f t="shared" ref="R254:R259" si="32">Q254*H254</f>
        <v>8.0000000000000002E-3</v>
      </c>
      <c r="S254" s="203">
        <v>0</v>
      </c>
      <c r="T254" s="204">
        <f t="shared" ref="T254:T259" si="33">S254*H254</f>
        <v>0</v>
      </c>
      <c r="AR254" s="23" t="s">
        <v>263</v>
      </c>
      <c r="AT254" s="23" t="s">
        <v>192</v>
      </c>
      <c r="AU254" s="23" t="s">
        <v>82</v>
      </c>
      <c r="AY254" s="23" t="s">
        <v>160</v>
      </c>
      <c r="BE254" s="205">
        <f t="shared" ref="BE254:BE259" si="34">IF(N254="základní",J254,0)</f>
        <v>0</v>
      </c>
      <c r="BF254" s="205">
        <f t="shared" ref="BF254:BF259" si="35">IF(N254="snížená",J254,0)</f>
        <v>0</v>
      </c>
      <c r="BG254" s="205">
        <f t="shared" ref="BG254:BG259" si="36">IF(N254="zákl. přenesená",J254,0)</f>
        <v>0</v>
      </c>
      <c r="BH254" s="205">
        <f t="shared" ref="BH254:BH259" si="37">IF(N254="sníž. přenesená",J254,0)</f>
        <v>0</v>
      </c>
      <c r="BI254" s="205">
        <f t="shared" ref="BI254:BI259" si="38">IF(N254="nulová",J254,0)</f>
        <v>0</v>
      </c>
      <c r="BJ254" s="23" t="s">
        <v>80</v>
      </c>
      <c r="BK254" s="205">
        <f t="shared" ref="BK254:BK259" si="39">ROUND(I254*H254,2)</f>
        <v>0</v>
      </c>
      <c r="BL254" s="23" t="s">
        <v>196</v>
      </c>
      <c r="BM254" s="23" t="s">
        <v>617</v>
      </c>
    </row>
    <row r="255" spans="2:65" s="1" customFormat="1" ht="16.5" customHeight="1">
      <c r="B255" s="40"/>
      <c r="C255" s="233" t="s">
        <v>644</v>
      </c>
      <c r="D255" s="233" t="s">
        <v>192</v>
      </c>
      <c r="E255" s="234" t="s">
        <v>1567</v>
      </c>
      <c r="F255" s="235" t="s">
        <v>1568</v>
      </c>
      <c r="G255" s="236" t="s">
        <v>290</v>
      </c>
      <c r="H255" s="237">
        <v>1</v>
      </c>
      <c r="I255" s="238"/>
      <c r="J255" s="239">
        <f t="shared" si="30"/>
        <v>0</v>
      </c>
      <c r="K255" s="235" t="s">
        <v>21</v>
      </c>
      <c r="L255" s="240"/>
      <c r="M255" s="241" t="s">
        <v>21</v>
      </c>
      <c r="N255" s="242" t="s">
        <v>43</v>
      </c>
      <c r="O255" s="41"/>
      <c r="P255" s="203">
        <f t="shared" si="31"/>
        <v>0</v>
      </c>
      <c r="Q255" s="203">
        <v>6.0000000000000001E-3</v>
      </c>
      <c r="R255" s="203">
        <f t="shared" si="32"/>
        <v>6.0000000000000001E-3</v>
      </c>
      <c r="S255" s="203">
        <v>0</v>
      </c>
      <c r="T255" s="204">
        <f t="shared" si="33"/>
        <v>0</v>
      </c>
      <c r="AR255" s="23" t="s">
        <v>263</v>
      </c>
      <c r="AT255" s="23" t="s">
        <v>192</v>
      </c>
      <c r="AU255" s="23" t="s">
        <v>82</v>
      </c>
      <c r="AY255" s="23" t="s">
        <v>160</v>
      </c>
      <c r="BE255" s="205">
        <f t="shared" si="34"/>
        <v>0</v>
      </c>
      <c r="BF255" s="205">
        <f t="shared" si="35"/>
        <v>0</v>
      </c>
      <c r="BG255" s="205">
        <f t="shared" si="36"/>
        <v>0</v>
      </c>
      <c r="BH255" s="205">
        <f t="shared" si="37"/>
        <v>0</v>
      </c>
      <c r="BI255" s="205">
        <f t="shared" si="38"/>
        <v>0</v>
      </c>
      <c r="BJ255" s="23" t="s">
        <v>80</v>
      </c>
      <c r="BK255" s="205">
        <f t="shared" si="39"/>
        <v>0</v>
      </c>
      <c r="BL255" s="23" t="s">
        <v>196</v>
      </c>
      <c r="BM255" s="23" t="s">
        <v>622</v>
      </c>
    </row>
    <row r="256" spans="2:65" s="1" customFormat="1" ht="16.5" customHeight="1">
      <c r="B256" s="40"/>
      <c r="C256" s="233" t="s">
        <v>650</v>
      </c>
      <c r="D256" s="233" t="s">
        <v>192</v>
      </c>
      <c r="E256" s="234" t="s">
        <v>1569</v>
      </c>
      <c r="F256" s="235" t="s">
        <v>1570</v>
      </c>
      <c r="G256" s="236" t="s">
        <v>290</v>
      </c>
      <c r="H256" s="237">
        <v>1</v>
      </c>
      <c r="I256" s="238"/>
      <c r="J256" s="239">
        <f t="shared" si="30"/>
        <v>0</v>
      </c>
      <c r="K256" s="235" t="s">
        <v>21</v>
      </c>
      <c r="L256" s="240"/>
      <c r="M256" s="241" t="s">
        <v>21</v>
      </c>
      <c r="N256" s="242" t="s">
        <v>43</v>
      </c>
      <c r="O256" s="41"/>
      <c r="P256" s="203">
        <f t="shared" si="31"/>
        <v>0</v>
      </c>
      <c r="Q256" s="203">
        <v>1.61E-2</v>
      </c>
      <c r="R256" s="203">
        <f t="shared" si="32"/>
        <v>1.61E-2</v>
      </c>
      <c r="S256" s="203">
        <v>0</v>
      </c>
      <c r="T256" s="204">
        <f t="shared" si="33"/>
        <v>0</v>
      </c>
      <c r="AR256" s="23" t="s">
        <v>263</v>
      </c>
      <c r="AT256" s="23" t="s">
        <v>192</v>
      </c>
      <c r="AU256" s="23" t="s">
        <v>82</v>
      </c>
      <c r="AY256" s="23" t="s">
        <v>160</v>
      </c>
      <c r="BE256" s="205">
        <f t="shared" si="34"/>
        <v>0</v>
      </c>
      <c r="BF256" s="205">
        <f t="shared" si="35"/>
        <v>0</v>
      </c>
      <c r="BG256" s="205">
        <f t="shared" si="36"/>
        <v>0</v>
      </c>
      <c r="BH256" s="205">
        <f t="shared" si="37"/>
        <v>0</v>
      </c>
      <c r="BI256" s="205">
        <f t="shared" si="38"/>
        <v>0</v>
      </c>
      <c r="BJ256" s="23" t="s">
        <v>80</v>
      </c>
      <c r="BK256" s="205">
        <f t="shared" si="39"/>
        <v>0</v>
      </c>
      <c r="BL256" s="23" t="s">
        <v>196</v>
      </c>
      <c r="BM256" s="23" t="s">
        <v>627</v>
      </c>
    </row>
    <row r="257" spans="2:65" s="1" customFormat="1" ht="16.5" customHeight="1">
      <c r="B257" s="40"/>
      <c r="C257" s="194" t="s">
        <v>655</v>
      </c>
      <c r="D257" s="194" t="s">
        <v>164</v>
      </c>
      <c r="E257" s="195" t="s">
        <v>1571</v>
      </c>
      <c r="F257" s="196" t="s">
        <v>1572</v>
      </c>
      <c r="G257" s="197" t="s">
        <v>1226</v>
      </c>
      <c r="H257" s="198">
        <v>4</v>
      </c>
      <c r="I257" s="199"/>
      <c r="J257" s="200">
        <f t="shared" si="30"/>
        <v>0</v>
      </c>
      <c r="K257" s="196" t="s">
        <v>168</v>
      </c>
      <c r="L257" s="60"/>
      <c r="M257" s="201" t="s">
        <v>21</v>
      </c>
      <c r="N257" s="202" t="s">
        <v>43</v>
      </c>
      <c r="O257" s="41"/>
      <c r="P257" s="203">
        <f t="shared" si="31"/>
        <v>0</v>
      </c>
      <c r="Q257" s="203">
        <v>1.14895403E-2</v>
      </c>
      <c r="R257" s="203">
        <f t="shared" si="32"/>
        <v>4.59581612E-2</v>
      </c>
      <c r="S257" s="203">
        <v>0</v>
      </c>
      <c r="T257" s="204">
        <f t="shared" si="33"/>
        <v>0</v>
      </c>
      <c r="AR257" s="23" t="s">
        <v>196</v>
      </c>
      <c r="AT257" s="23" t="s">
        <v>164</v>
      </c>
      <c r="AU257" s="23" t="s">
        <v>82</v>
      </c>
      <c r="AY257" s="23" t="s">
        <v>160</v>
      </c>
      <c r="BE257" s="205">
        <f t="shared" si="34"/>
        <v>0</v>
      </c>
      <c r="BF257" s="205">
        <f t="shared" si="35"/>
        <v>0</v>
      </c>
      <c r="BG257" s="205">
        <f t="shared" si="36"/>
        <v>0</v>
      </c>
      <c r="BH257" s="205">
        <f t="shared" si="37"/>
        <v>0</v>
      </c>
      <c r="BI257" s="205">
        <f t="shared" si="38"/>
        <v>0</v>
      </c>
      <c r="BJ257" s="23" t="s">
        <v>80</v>
      </c>
      <c r="BK257" s="205">
        <f t="shared" si="39"/>
        <v>0</v>
      </c>
      <c r="BL257" s="23" t="s">
        <v>196</v>
      </c>
      <c r="BM257" s="23" t="s">
        <v>631</v>
      </c>
    </row>
    <row r="258" spans="2:65" s="1" customFormat="1" ht="16.5" customHeight="1">
      <c r="B258" s="40"/>
      <c r="C258" s="233" t="s">
        <v>660</v>
      </c>
      <c r="D258" s="233" t="s">
        <v>192</v>
      </c>
      <c r="E258" s="234" t="s">
        <v>1573</v>
      </c>
      <c r="F258" s="235" t="s">
        <v>1574</v>
      </c>
      <c r="G258" s="236" t="s">
        <v>290</v>
      </c>
      <c r="H258" s="237">
        <v>4</v>
      </c>
      <c r="I258" s="238"/>
      <c r="J258" s="239">
        <f t="shared" si="30"/>
        <v>0</v>
      </c>
      <c r="K258" s="235" t="s">
        <v>21</v>
      </c>
      <c r="L258" s="240"/>
      <c r="M258" s="241" t="s">
        <v>21</v>
      </c>
      <c r="N258" s="242" t="s">
        <v>43</v>
      </c>
      <c r="O258" s="41"/>
      <c r="P258" s="203">
        <f t="shared" si="31"/>
        <v>0</v>
      </c>
      <c r="Q258" s="203">
        <v>1.2E-2</v>
      </c>
      <c r="R258" s="203">
        <f t="shared" si="32"/>
        <v>4.8000000000000001E-2</v>
      </c>
      <c r="S258" s="203">
        <v>0</v>
      </c>
      <c r="T258" s="204">
        <f t="shared" si="33"/>
        <v>0</v>
      </c>
      <c r="AR258" s="23" t="s">
        <v>263</v>
      </c>
      <c r="AT258" s="23" t="s">
        <v>192</v>
      </c>
      <c r="AU258" s="23" t="s">
        <v>82</v>
      </c>
      <c r="AY258" s="23" t="s">
        <v>160</v>
      </c>
      <c r="BE258" s="205">
        <f t="shared" si="34"/>
        <v>0</v>
      </c>
      <c r="BF258" s="205">
        <f t="shared" si="35"/>
        <v>0</v>
      </c>
      <c r="BG258" s="205">
        <f t="shared" si="36"/>
        <v>0</v>
      </c>
      <c r="BH258" s="205">
        <f t="shared" si="37"/>
        <v>0</v>
      </c>
      <c r="BI258" s="205">
        <f t="shared" si="38"/>
        <v>0</v>
      </c>
      <c r="BJ258" s="23" t="s">
        <v>80</v>
      </c>
      <c r="BK258" s="205">
        <f t="shared" si="39"/>
        <v>0</v>
      </c>
      <c r="BL258" s="23" t="s">
        <v>196</v>
      </c>
      <c r="BM258" s="23" t="s">
        <v>636</v>
      </c>
    </row>
    <row r="259" spans="2:65" s="1" customFormat="1" ht="16.5" customHeight="1">
      <c r="B259" s="40"/>
      <c r="C259" s="194" t="s">
        <v>666</v>
      </c>
      <c r="D259" s="194" t="s">
        <v>164</v>
      </c>
      <c r="E259" s="195" t="s">
        <v>1248</v>
      </c>
      <c r="F259" s="196" t="s">
        <v>1249</v>
      </c>
      <c r="G259" s="197" t="s">
        <v>1226</v>
      </c>
      <c r="H259" s="198">
        <v>14</v>
      </c>
      <c r="I259" s="199"/>
      <c r="J259" s="200">
        <f t="shared" si="30"/>
        <v>0</v>
      </c>
      <c r="K259" s="196" t="s">
        <v>168</v>
      </c>
      <c r="L259" s="60"/>
      <c r="M259" s="201" t="s">
        <v>21</v>
      </c>
      <c r="N259" s="202" t="s">
        <v>43</v>
      </c>
      <c r="O259" s="41"/>
      <c r="P259" s="203">
        <f t="shared" si="31"/>
        <v>0</v>
      </c>
      <c r="Q259" s="203">
        <v>1.7358029800000001E-2</v>
      </c>
      <c r="R259" s="203">
        <f t="shared" si="32"/>
        <v>0.2430124172</v>
      </c>
      <c r="S259" s="203">
        <v>0</v>
      </c>
      <c r="T259" s="204">
        <f t="shared" si="33"/>
        <v>0</v>
      </c>
      <c r="AR259" s="23" t="s">
        <v>196</v>
      </c>
      <c r="AT259" s="23" t="s">
        <v>164</v>
      </c>
      <c r="AU259" s="23" t="s">
        <v>82</v>
      </c>
      <c r="AY259" s="23" t="s">
        <v>160</v>
      </c>
      <c r="BE259" s="205">
        <f t="shared" si="34"/>
        <v>0</v>
      </c>
      <c r="BF259" s="205">
        <f t="shared" si="35"/>
        <v>0</v>
      </c>
      <c r="BG259" s="205">
        <f t="shared" si="36"/>
        <v>0</v>
      </c>
      <c r="BH259" s="205">
        <f t="shared" si="37"/>
        <v>0</v>
      </c>
      <c r="BI259" s="205">
        <f t="shared" si="38"/>
        <v>0</v>
      </c>
      <c r="BJ259" s="23" t="s">
        <v>80</v>
      </c>
      <c r="BK259" s="205">
        <f t="shared" si="39"/>
        <v>0</v>
      </c>
      <c r="BL259" s="23" t="s">
        <v>196</v>
      </c>
      <c r="BM259" s="23" t="s">
        <v>642</v>
      </c>
    </row>
    <row r="260" spans="2:65" s="11" customFormat="1">
      <c r="B260" s="209"/>
      <c r="C260" s="210"/>
      <c r="D260" s="206" t="s">
        <v>173</v>
      </c>
      <c r="E260" s="211" t="s">
        <v>21</v>
      </c>
      <c r="F260" s="212" t="s">
        <v>1575</v>
      </c>
      <c r="G260" s="210"/>
      <c r="H260" s="213">
        <v>14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173</v>
      </c>
      <c r="AU260" s="219" t="s">
        <v>82</v>
      </c>
      <c r="AV260" s="11" t="s">
        <v>82</v>
      </c>
      <c r="AW260" s="11" t="s">
        <v>35</v>
      </c>
      <c r="AX260" s="11" t="s">
        <v>72</v>
      </c>
      <c r="AY260" s="219" t="s">
        <v>160</v>
      </c>
    </row>
    <row r="261" spans="2:65" s="12" customFormat="1">
      <c r="B261" s="220"/>
      <c r="C261" s="221"/>
      <c r="D261" s="222" t="s">
        <v>173</v>
      </c>
      <c r="E261" s="223" t="s">
        <v>21</v>
      </c>
      <c r="F261" s="224" t="s">
        <v>175</v>
      </c>
      <c r="G261" s="221"/>
      <c r="H261" s="225">
        <v>14</v>
      </c>
      <c r="I261" s="226"/>
      <c r="J261" s="221"/>
      <c r="K261" s="221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173</v>
      </c>
      <c r="AU261" s="231" t="s">
        <v>82</v>
      </c>
      <c r="AV261" s="12" t="s">
        <v>169</v>
      </c>
      <c r="AW261" s="12" t="s">
        <v>35</v>
      </c>
      <c r="AX261" s="12" t="s">
        <v>80</v>
      </c>
      <c r="AY261" s="231" t="s">
        <v>160</v>
      </c>
    </row>
    <row r="262" spans="2:65" s="1" customFormat="1" ht="16.5" customHeight="1">
      <c r="B262" s="40"/>
      <c r="C262" s="233" t="s">
        <v>675</v>
      </c>
      <c r="D262" s="233" t="s">
        <v>192</v>
      </c>
      <c r="E262" s="234" t="s">
        <v>1576</v>
      </c>
      <c r="F262" s="235" t="s">
        <v>1577</v>
      </c>
      <c r="G262" s="236" t="s">
        <v>290</v>
      </c>
      <c r="H262" s="237">
        <v>10</v>
      </c>
      <c r="I262" s="238"/>
      <c r="J262" s="239">
        <f>ROUND(I262*H262,2)</f>
        <v>0</v>
      </c>
      <c r="K262" s="235" t="s">
        <v>21</v>
      </c>
      <c r="L262" s="240"/>
      <c r="M262" s="241" t="s">
        <v>21</v>
      </c>
      <c r="N262" s="242" t="s">
        <v>43</v>
      </c>
      <c r="O262" s="41"/>
      <c r="P262" s="203">
        <f>O262*H262</f>
        <v>0</v>
      </c>
      <c r="Q262" s="203">
        <v>8.0000000000000002E-3</v>
      </c>
      <c r="R262" s="203">
        <f>Q262*H262</f>
        <v>0.08</v>
      </c>
      <c r="S262" s="203">
        <v>0</v>
      </c>
      <c r="T262" s="204">
        <f>S262*H262</f>
        <v>0</v>
      </c>
      <c r="AR262" s="23" t="s">
        <v>263</v>
      </c>
      <c r="AT262" s="23" t="s">
        <v>192</v>
      </c>
      <c r="AU262" s="23" t="s">
        <v>82</v>
      </c>
      <c r="AY262" s="23" t="s">
        <v>160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23" t="s">
        <v>80</v>
      </c>
      <c r="BK262" s="205">
        <f>ROUND(I262*H262,2)</f>
        <v>0</v>
      </c>
      <c r="BL262" s="23" t="s">
        <v>196</v>
      </c>
      <c r="BM262" s="23" t="s">
        <v>927</v>
      </c>
    </row>
    <row r="263" spans="2:65" s="1" customFormat="1" ht="16.5" customHeight="1">
      <c r="B263" s="40"/>
      <c r="C263" s="233" t="s">
        <v>680</v>
      </c>
      <c r="D263" s="233" t="s">
        <v>192</v>
      </c>
      <c r="E263" s="234" t="s">
        <v>1578</v>
      </c>
      <c r="F263" s="235" t="s">
        <v>1579</v>
      </c>
      <c r="G263" s="236" t="s">
        <v>290</v>
      </c>
      <c r="H263" s="237">
        <v>2</v>
      </c>
      <c r="I263" s="238"/>
      <c r="J263" s="239">
        <f>ROUND(I263*H263,2)</f>
        <v>0</v>
      </c>
      <c r="K263" s="235" t="s">
        <v>21</v>
      </c>
      <c r="L263" s="240"/>
      <c r="M263" s="241" t="s">
        <v>21</v>
      </c>
      <c r="N263" s="242" t="s">
        <v>43</v>
      </c>
      <c r="O263" s="41"/>
      <c r="P263" s="203">
        <f>O263*H263</f>
        <v>0</v>
      </c>
      <c r="Q263" s="203">
        <v>0.01</v>
      </c>
      <c r="R263" s="203">
        <f>Q263*H263</f>
        <v>0.02</v>
      </c>
      <c r="S263" s="203">
        <v>0</v>
      </c>
      <c r="T263" s="204">
        <f>S263*H263</f>
        <v>0</v>
      </c>
      <c r="AR263" s="23" t="s">
        <v>263</v>
      </c>
      <c r="AT263" s="23" t="s">
        <v>192</v>
      </c>
      <c r="AU263" s="23" t="s">
        <v>82</v>
      </c>
      <c r="AY263" s="23" t="s">
        <v>160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23" t="s">
        <v>80</v>
      </c>
      <c r="BK263" s="205">
        <f>ROUND(I263*H263,2)</f>
        <v>0</v>
      </c>
      <c r="BL263" s="23" t="s">
        <v>196</v>
      </c>
      <c r="BM263" s="23" t="s">
        <v>653</v>
      </c>
    </row>
    <row r="264" spans="2:65" s="1" customFormat="1" ht="16.5" customHeight="1">
      <c r="B264" s="40"/>
      <c r="C264" s="233" t="s">
        <v>684</v>
      </c>
      <c r="D264" s="233" t="s">
        <v>192</v>
      </c>
      <c r="E264" s="234" t="s">
        <v>1580</v>
      </c>
      <c r="F264" s="235" t="s">
        <v>1581</v>
      </c>
      <c r="G264" s="236" t="s">
        <v>290</v>
      </c>
      <c r="H264" s="237">
        <v>2</v>
      </c>
      <c r="I264" s="238"/>
      <c r="J264" s="239">
        <f>ROUND(I264*H264,2)</f>
        <v>0</v>
      </c>
      <c r="K264" s="235" t="s">
        <v>21</v>
      </c>
      <c r="L264" s="240"/>
      <c r="M264" s="241" t="s">
        <v>21</v>
      </c>
      <c r="N264" s="242" t="s">
        <v>43</v>
      </c>
      <c r="O264" s="41"/>
      <c r="P264" s="203">
        <f>O264*H264</f>
        <v>0</v>
      </c>
      <c r="Q264" s="203">
        <v>4.4999999999999998E-2</v>
      </c>
      <c r="R264" s="203">
        <f>Q264*H264</f>
        <v>0.09</v>
      </c>
      <c r="S264" s="203">
        <v>0</v>
      </c>
      <c r="T264" s="204">
        <f>S264*H264</f>
        <v>0</v>
      </c>
      <c r="AR264" s="23" t="s">
        <v>263</v>
      </c>
      <c r="AT264" s="23" t="s">
        <v>192</v>
      </c>
      <c r="AU264" s="23" t="s">
        <v>82</v>
      </c>
      <c r="AY264" s="23" t="s">
        <v>160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23" t="s">
        <v>80</v>
      </c>
      <c r="BK264" s="205">
        <f>ROUND(I264*H264,2)</f>
        <v>0</v>
      </c>
      <c r="BL264" s="23" t="s">
        <v>196</v>
      </c>
      <c r="BM264" s="23" t="s">
        <v>932</v>
      </c>
    </row>
    <row r="265" spans="2:65" s="1" customFormat="1" ht="16.5" customHeight="1">
      <c r="B265" s="40"/>
      <c r="C265" s="194" t="s">
        <v>688</v>
      </c>
      <c r="D265" s="194" t="s">
        <v>164</v>
      </c>
      <c r="E265" s="195" t="s">
        <v>1582</v>
      </c>
      <c r="F265" s="196" t="s">
        <v>1583</v>
      </c>
      <c r="G265" s="197" t="s">
        <v>1226</v>
      </c>
      <c r="H265" s="198">
        <v>4</v>
      </c>
      <c r="I265" s="199"/>
      <c r="J265" s="200">
        <f>ROUND(I265*H265,2)</f>
        <v>0</v>
      </c>
      <c r="K265" s="196" t="s">
        <v>168</v>
      </c>
      <c r="L265" s="60"/>
      <c r="M265" s="201" t="s">
        <v>21</v>
      </c>
      <c r="N265" s="202" t="s">
        <v>43</v>
      </c>
      <c r="O265" s="41"/>
      <c r="P265" s="203">
        <f>O265*H265</f>
        <v>0</v>
      </c>
      <c r="Q265" s="203">
        <v>2.3050787400000002E-2</v>
      </c>
      <c r="R265" s="203">
        <f>Q265*H265</f>
        <v>9.2203149600000006E-2</v>
      </c>
      <c r="S265" s="203">
        <v>0</v>
      </c>
      <c r="T265" s="204">
        <f>S265*H265</f>
        <v>0</v>
      </c>
      <c r="AR265" s="23" t="s">
        <v>196</v>
      </c>
      <c r="AT265" s="23" t="s">
        <v>164</v>
      </c>
      <c r="AU265" s="23" t="s">
        <v>82</v>
      </c>
      <c r="AY265" s="23" t="s">
        <v>160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23" t="s">
        <v>80</v>
      </c>
      <c r="BK265" s="205">
        <f>ROUND(I265*H265,2)</f>
        <v>0</v>
      </c>
      <c r="BL265" s="23" t="s">
        <v>196</v>
      </c>
      <c r="BM265" s="23" t="s">
        <v>935</v>
      </c>
    </row>
    <row r="266" spans="2:65" s="1" customFormat="1" ht="16.5" customHeight="1">
      <c r="B266" s="40"/>
      <c r="C266" s="233" t="s">
        <v>694</v>
      </c>
      <c r="D266" s="233" t="s">
        <v>192</v>
      </c>
      <c r="E266" s="234" t="s">
        <v>1584</v>
      </c>
      <c r="F266" s="235" t="s">
        <v>1585</v>
      </c>
      <c r="G266" s="236" t="s">
        <v>290</v>
      </c>
      <c r="H266" s="237">
        <v>4</v>
      </c>
      <c r="I266" s="238"/>
      <c r="J266" s="239">
        <f>ROUND(I266*H266,2)</f>
        <v>0</v>
      </c>
      <c r="K266" s="235" t="s">
        <v>21</v>
      </c>
      <c r="L266" s="240"/>
      <c r="M266" s="241" t="s">
        <v>21</v>
      </c>
      <c r="N266" s="242" t="s">
        <v>43</v>
      </c>
      <c r="O266" s="41"/>
      <c r="P266" s="203">
        <f>O266*H266</f>
        <v>0</v>
      </c>
      <c r="Q266" s="203">
        <v>3.0000000000000001E-3</v>
      </c>
      <c r="R266" s="203">
        <f>Q266*H266</f>
        <v>1.2E-2</v>
      </c>
      <c r="S266" s="203">
        <v>0</v>
      </c>
      <c r="T266" s="204">
        <f>S266*H266</f>
        <v>0</v>
      </c>
      <c r="AR266" s="23" t="s">
        <v>263</v>
      </c>
      <c r="AT266" s="23" t="s">
        <v>192</v>
      </c>
      <c r="AU266" s="23" t="s">
        <v>82</v>
      </c>
      <c r="AY266" s="23" t="s">
        <v>160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23" t="s">
        <v>80</v>
      </c>
      <c r="BK266" s="205">
        <f>ROUND(I266*H266,2)</f>
        <v>0</v>
      </c>
      <c r="BL266" s="23" t="s">
        <v>196</v>
      </c>
      <c r="BM266" s="23" t="s">
        <v>663</v>
      </c>
    </row>
    <row r="267" spans="2:65" s="1" customFormat="1" ht="24">
      <c r="B267" s="40"/>
      <c r="C267" s="62"/>
      <c r="D267" s="222" t="s">
        <v>171</v>
      </c>
      <c r="E267" s="62"/>
      <c r="F267" s="232" t="s">
        <v>1586</v>
      </c>
      <c r="G267" s="62"/>
      <c r="H267" s="62"/>
      <c r="I267" s="162"/>
      <c r="J267" s="62"/>
      <c r="K267" s="62"/>
      <c r="L267" s="60"/>
      <c r="M267" s="208"/>
      <c r="N267" s="41"/>
      <c r="O267" s="41"/>
      <c r="P267" s="41"/>
      <c r="Q267" s="41"/>
      <c r="R267" s="41"/>
      <c r="S267" s="41"/>
      <c r="T267" s="77"/>
      <c r="AT267" s="23" t="s">
        <v>171</v>
      </c>
      <c r="AU267" s="23" t="s">
        <v>82</v>
      </c>
    </row>
    <row r="268" spans="2:65" s="1" customFormat="1" ht="16.5" customHeight="1">
      <c r="B268" s="40"/>
      <c r="C268" s="194" t="s">
        <v>936</v>
      </c>
      <c r="D268" s="194" t="s">
        <v>164</v>
      </c>
      <c r="E268" s="195" t="s">
        <v>1587</v>
      </c>
      <c r="F268" s="196" t="s">
        <v>1588</v>
      </c>
      <c r="G268" s="197" t="s">
        <v>1226</v>
      </c>
      <c r="H268" s="198">
        <v>4</v>
      </c>
      <c r="I268" s="199"/>
      <c r="J268" s="200">
        <f>ROUND(I268*H268,2)</f>
        <v>0</v>
      </c>
      <c r="K268" s="196" t="s">
        <v>168</v>
      </c>
      <c r="L268" s="60"/>
      <c r="M268" s="201" t="s">
        <v>21</v>
      </c>
      <c r="N268" s="202" t="s">
        <v>43</v>
      </c>
      <c r="O268" s="41"/>
      <c r="P268" s="203">
        <f>O268*H268</f>
        <v>0</v>
      </c>
      <c r="Q268" s="203">
        <v>2.6452160999999998E-2</v>
      </c>
      <c r="R268" s="203">
        <f>Q268*H268</f>
        <v>0.10580864399999999</v>
      </c>
      <c r="S268" s="203">
        <v>0</v>
      </c>
      <c r="T268" s="204">
        <f>S268*H268</f>
        <v>0</v>
      </c>
      <c r="AR268" s="23" t="s">
        <v>196</v>
      </c>
      <c r="AT268" s="23" t="s">
        <v>164</v>
      </c>
      <c r="AU268" s="23" t="s">
        <v>82</v>
      </c>
      <c r="AY268" s="23" t="s">
        <v>160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23" t="s">
        <v>80</v>
      </c>
      <c r="BK268" s="205">
        <f>ROUND(I268*H268,2)</f>
        <v>0</v>
      </c>
      <c r="BL268" s="23" t="s">
        <v>196</v>
      </c>
      <c r="BM268" s="23" t="s">
        <v>941</v>
      </c>
    </row>
    <row r="269" spans="2:65" s="1" customFormat="1" ht="16.5" customHeight="1">
      <c r="B269" s="40"/>
      <c r="C269" s="233" t="s">
        <v>410</v>
      </c>
      <c r="D269" s="233" t="s">
        <v>192</v>
      </c>
      <c r="E269" s="234" t="s">
        <v>1589</v>
      </c>
      <c r="F269" s="235" t="s">
        <v>1590</v>
      </c>
      <c r="G269" s="236" t="s">
        <v>290</v>
      </c>
      <c r="H269" s="237">
        <v>4</v>
      </c>
      <c r="I269" s="238"/>
      <c r="J269" s="239">
        <f>ROUND(I269*H269,2)</f>
        <v>0</v>
      </c>
      <c r="K269" s="235" t="s">
        <v>21</v>
      </c>
      <c r="L269" s="240"/>
      <c r="M269" s="241" t="s">
        <v>21</v>
      </c>
      <c r="N269" s="242" t="s">
        <v>43</v>
      </c>
      <c r="O269" s="41"/>
      <c r="P269" s="203">
        <f>O269*H269</f>
        <v>0</v>
      </c>
      <c r="Q269" s="203">
        <v>0.11</v>
      </c>
      <c r="R269" s="203">
        <f>Q269*H269</f>
        <v>0.44</v>
      </c>
      <c r="S269" s="203">
        <v>0</v>
      </c>
      <c r="T269" s="204">
        <f>S269*H269</f>
        <v>0</v>
      </c>
      <c r="AR269" s="23" t="s">
        <v>263</v>
      </c>
      <c r="AT269" s="23" t="s">
        <v>192</v>
      </c>
      <c r="AU269" s="23" t="s">
        <v>82</v>
      </c>
      <c r="AY269" s="23" t="s">
        <v>160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23" t="s">
        <v>80</v>
      </c>
      <c r="BK269" s="205">
        <f>ROUND(I269*H269,2)</f>
        <v>0</v>
      </c>
      <c r="BL269" s="23" t="s">
        <v>196</v>
      </c>
      <c r="BM269" s="23" t="s">
        <v>678</v>
      </c>
    </row>
    <row r="270" spans="2:65" s="1" customFormat="1" ht="16.5" customHeight="1">
      <c r="B270" s="40"/>
      <c r="C270" s="194" t="s">
        <v>942</v>
      </c>
      <c r="D270" s="194" t="s">
        <v>164</v>
      </c>
      <c r="E270" s="195" t="s">
        <v>1591</v>
      </c>
      <c r="F270" s="196" t="s">
        <v>1592</v>
      </c>
      <c r="G270" s="197" t="s">
        <v>1226</v>
      </c>
      <c r="H270" s="198">
        <v>5</v>
      </c>
      <c r="I270" s="199"/>
      <c r="J270" s="200">
        <f>ROUND(I270*H270,2)</f>
        <v>0</v>
      </c>
      <c r="K270" s="196" t="s">
        <v>168</v>
      </c>
      <c r="L270" s="60"/>
      <c r="M270" s="201" t="s">
        <v>21</v>
      </c>
      <c r="N270" s="202" t="s">
        <v>43</v>
      </c>
      <c r="O270" s="41"/>
      <c r="P270" s="203">
        <f>O270*H270</f>
        <v>0</v>
      </c>
      <c r="Q270" s="203">
        <v>5.1986773799999997E-2</v>
      </c>
      <c r="R270" s="203">
        <f>Q270*H270</f>
        <v>0.25993386899999998</v>
      </c>
      <c r="S270" s="203">
        <v>0</v>
      </c>
      <c r="T270" s="204">
        <f>S270*H270</f>
        <v>0</v>
      </c>
      <c r="AR270" s="23" t="s">
        <v>196</v>
      </c>
      <c r="AT270" s="23" t="s">
        <v>164</v>
      </c>
      <c r="AU270" s="23" t="s">
        <v>82</v>
      </c>
      <c r="AY270" s="23" t="s">
        <v>160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23" t="s">
        <v>80</v>
      </c>
      <c r="BK270" s="205">
        <f>ROUND(I270*H270,2)</f>
        <v>0</v>
      </c>
      <c r="BL270" s="23" t="s">
        <v>196</v>
      </c>
      <c r="BM270" s="23" t="s">
        <v>683</v>
      </c>
    </row>
    <row r="271" spans="2:65" s="11" customFormat="1">
      <c r="B271" s="209"/>
      <c r="C271" s="210"/>
      <c r="D271" s="206" t="s">
        <v>173</v>
      </c>
      <c r="E271" s="211" t="s">
        <v>21</v>
      </c>
      <c r="F271" s="212" t="s">
        <v>1593</v>
      </c>
      <c r="G271" s="210"/>
      <c r="H271" s="213">
        <v>5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173</v>
      </c>
      <c r="AU271" s="219" t="s">
        <v>82</v>
      </c>
      <c r="AV271" s="11" t="s">
        <v>82</v>
      </c>
      <c r="AW271" s="11" t="s">
        <v>35</v>
      </c>
      <c r="AX271" s="11" t="s">
        <v>72</v>
      </c>
      <c r="AY271" s="219" t="s">
        <v>160</v>
      </c>
    </row>
    <row r="272" spans="2:65" s="12" customFormat="1">
      <c r="B272" s="220"/>
      <c r="C272" s="221"/>
      <c r="D272" s="222" t="s">
        <v>173</v>
      </c>
      <c r="E272" s="223" t="s">
        <v>21</v>
      </c>
      <c r="F272" s="224" t="s">
        <v>175</v>
      </c>
      <c r="G272" s="221"/>
      <c r="H272" s="225">
        <v>5</v>
      </c>
      <c r="I272" s="226"/>
      <c r="J272" s="221"/>
      <c r="K272" s="221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173</v>
      </c>
      <c r="AU272" s="231" t="s">
        <v>82</v>
      </c>
      <c r="AV272" s="12" t="s">
        <v>169</v>
      </c>
      <c r="AW272" s="12" t="s">
        <v>35</v>
      </c>
      <c r="AX272" s="12" t="s">
        <v>80</v>
      </c>
      <c r="AY272" s="231" t="s">
        <v>160</v>
      </c>
    </row>
    <row r="273" spans="2:65" s="1" customFormat="1" ht="16.5" customHeight="1">
      <c r="B273" s="40"/>
      <c r="C273" s="233" t="s">
        <v>415</v>
      </c>
      <c r="D273" s="233" t="s">
        <v>192</v>
      </c>
      <c r="E273" s="234" t="s">
        <v>1594</v>
      </c>
      <c r="F273" s="235" t="s">
        <v>1595</v>
      </c>
      <c r="G273" s="236" t="s">
        <v>290</v>
      </c>
      <c r="H273" s="237">
        <v>1</v>
      </c>
      <c r="I273" s="238"/>
      <c r="J273" s="239">
        <f>ROUND(I273*H273,2)</f>
        <v>0</v>
      </c>
      <c r="K273" s="235" t="s">
        <v>21</v>
      </c>
      <c r="L273" s="240"/>
      <c r="M273" s="241" t="s">
        <v>21</v>
      </c>
      <c r="N273" s="242" t="s">
        <v>43</v>
      </c>
      <c r="O273" s="41"/>
      <c r="P273" s="203">
        <f>O273*H273</f>
        <v>0</v>
      </c>
      <c r="Q273" s="203">
        <v>0.02</v>
      </c>
      <c r="R273" s="203">
        <f>Q273*H273</f>
        <v>0.02</v>
      </c>
      <c r="S273" s="203">
        <v>0</v>
      </c>
      <c r="T273" s="204">
        <f>S273*H273</f>
        <v>0</v>
      </c>
      <c r="AR273" s="23" t="s">
        <v>263</v>
      </c>
      <c r="AT273" s="23" t="s">
        <v>192</v>
      </c>
      <c r="AU273" s="23" t="s">
        <v>82</v>
      </c>
      <c r="AY273" s="23" t="s">
        <v>160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23" t="s">
        <v>80</v>
      </c>
      <c r="BK273" s="205">
        <f>ROUND(I273*H273,2)</f>
        <v>0</v>
      </c>
      <c r="BL273" s="23" t="s">
        <v>196</v>
      </c>
      <c r="BM273" s="23" t="s">
        <v>687</v>
      </c>
    </row>
    <row r="274" spans="2:65" s="1" customFormat="1" ht="16.5" customHeight="1">
      <c r="B274" s="40"/>
      <c r="C274" s="233" t="s">
        <v>947</v>
      </c>
      <c r="D274" s="233" t="s">
        <v>192</v>
      </c>
      <c r="E274" s="234" t="s">
        <v>1596</v>
      </c>
      <c r="F274" s="235" t="s">
        <v>1597</v>
      </c>
      <c r="G274" s="236" t="s">
        <v>290</v>
      </c>
      <c r="H274" s="237">
        <v>4</v>
      </c>
      <c r="I274" s="238"/>
      <c r="J274" s="239">
        <f>ROUND(I274*H274,2)</f>
        <v>0</v>
      </c>
      <c r="K274" s="235" t="s">
        <v>21</v>
      </c>
      <c r="L274" s="240"/>
      <c r="M274" s="241" t="s">
        <v>21</v>
      </c>
      <c r="N274" s="242" t="s">
        <v>43</v>
      </c>
      <c r="O274" s="41"/>
      <c r="P274" s="203">
        <f>O274*H274</f>
        <v>0</v>
      </c>
      <c r="Q274" s="203">
        <v>7.0000000000000001E-3</v>
      </c>
      <c r="R274" s="203">
        <f>Q274*H274</f>
        <v>2.8000000000000001E-2</v>
      </c>
      <c r="S274" s="203">
        <v>0</v>
      </c>
      <c r="T274" s="204">
        <f>S274*H274</f>
        <v>0</v>
      </c>
      <c r="AR274" s="23" t="s">
        <v>263</v>
      </c>
      <c r="AT274" s="23" t="s">
        <v>192</v>
      </c>
      <c r="AU274" s="23" t="s">
        <v>82</v>
      </c>
      <c r="AY274" s="23" t="s">
        <v>160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23" t="s">
        <v>80</v>
      </c>
      <c r="BK274" s="205">
        <f>ROUND(I274*H274,2)</f>
        <v>0</v>
      </c>
      <c r="BL274" s="23" t="s">
        <v>196</v>
      </c>
      <c r="BM274" s="23" t="s">
        <v>691</v>
      </c>
    </row>
    <row r="275" spans="2:65" s="1" customFormat="1" ht="16.5" customHeight="1">
      <c r="B275" s="40"/>
      <c r="C275" s="194" t="s">
        <v>420</v>
      </c>
      <c r="D275" s="194" t="s">
        <v>164</v>
      </c>
      <c r="E275" s="195" t="s">
        <v>1598</v>
      </c>
      <c r="F275" s="196" t="s">
        <v>1599</v>
      </c>
      <c r="G275" s="197" t="s">
        <v>262</v>
      </c>
      <c r="H275" s="198">
        <v>6</v>
      </c>
      <c r="I275" s="199"/>
      <c r="J275" s="200">
        <f>ROUND(I275*H275,2)</f>
        <v>0</v>
      </c>
      <c r="K275" s="196" t="s">
        <v>168</v>
      </c>
      <c r="L275" s="60"/>
      <c r="M275" s="201" t="s">
        <v>21</v>
      </c>
      <c r="N275" s="202" t="s">
        <v>43</v>
      </c>
      <c r="O275" s="41"/>
      <c r="P275" s="203">
        <f>O275*H275</f>
        <v>0</v>
      </c>
      <c r="Q275" s="203">
        <v>1.5313999999999999E-4</v>
      </c>
      <c r="R275" s="203">
        <f>Q275*H275</f>
        <v>9.1883999999999998E-4</v>
      </c>
      <c r="S275" s="203">
        <v>0</v>
      </c>
      <c r="T275" s="204">
        <f>S275*H275</f>
        <v>0</v>
      </c>
      <c r="AR275" s="23" t="s">
        <v>196</v>
      </c>
      <c r="AT275" s="23" t="s">
        <v>164</v>
      </c>
      <c r="AU275" s="23" t="s">
        <v>82</v>
      </c>
      <c r="AY275" s="23" t="s">
        <v>160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23" t="s">
        <v>80</v>
      </c>
      <c r="BK275" s="205">
        <f>ROUND(I275*H275,2)</f>
        <v>0</v>
      </c>
      <c r="BL275" s="23" t="s">
        <v>196</v>
      </c>
      <c r="BM275" s="23" t="s">
        <v>1267</v>
      </c>
    </row>
    <row r="276" spans="2:65" s="11" customFormat="1">
      <c r="B276" s="209"/>
      <c r="C276" s="210"/>
      <c r="D276" s="206" t="s">
        <v>173</v>
      </c>
      <c r="E276" s="211" t="s">
        <v>21</v>
      </c>
      <c r="F276" s="212" t="s">
        <v>1600</v>
      </c>
      <c r="G276" s="210"/>
      <c r="H276" s="213">
        <v>6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173</v>
      </c>
      <c r="AU276" s="219" t="s">
        <v>82</v>
      </c>
      <c r="AV276" s="11" t="s">
        <v>82</v>
      </c>
      <c r="AW276" s="11" t="s">
        <v>35</v>
      </c>
      <c r="AX276" s="11" t="s">
        <v>72</v>
      </c>
      <c r="AY276" s="219" t="s">
        <v>160</v>
      </c>
    </row>
    <row r="277" spans="2:65" s="12" customFormat="1">
      <c r="B277" s="220"/>
      <c r="C277" s="221"/>
      <c r="D277" s="222" t="s">
        <v>173</v>
      </c>
      <c r="E277" s="223" t="s">
        <v>21</v>
      </c>
      <c r="F277" s="224" t="s">
        <v>175</v>
      </c>
      <c r="G277" s="221"/>
      <c r="H277" s="225">
        <v>6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173</v>
      </c>
      <c r="AU277" s="231" t="s">
        <v>82</v>
      </c>
      <c r="AV277" s="12" t="s">
        <v>169</v>
      </c>
      <c r="AW277" s="12" t="s">
        <v>35</v>
      </c>
      <c r="AX277" s="12" t="s">
        <v>80</v>
      </c>
      <c r="AY277" s="231" t="s">
        <v>160</v>
      </c>
    </row>
    <row r="278" spans="2:65" s="1" customFormat="1" ht="16.5" customHeight="1">
      <c r="B278" s="40"/>
      <c r="C278" s="233" t="s">
        <v>1254</v>
      </c>
      <c r="D278" s="233" t="s">
        <v>192</v>
      </c>
      <c r="E278" s="234" t="s">
        <v>1601</v>
      </c>
      <c r="F278" s="235" t="s">
        <v>1602</v>
      </c>
      <c r="G278" s="236" t="s">
        <v>290</v>
      </c>
      <c r="H278" s="237">
        <v>1</v>
      </c>
      <c r="I278" s="238"/>
      <c r="J278" s="239">
        <f>ROUND(I278*H278,2)</f>
        <v>0</v>
      </c>
      <c r="K278" s="235" t="s">
        <v>21</v>
      </c>
      <c r="L278" s="240"/>
      <c r="M278" s="241" t="s">
        <v>21</v>
      </c>
      <c r="N278" s="242" t="s">
        <v>43</v>
      </c>
      <c r="O278" s="41"/>
      <c r="P278" s="203">
        <f>O278*H278</f>
        <v>0</v>
      </c>
      <c r="Q278" s="203">
        <v>3.0000000000000001E-3</v>
      </c>
      <c r="R278" s="203">
        <f>Q278*H278</f>
        <v>3.0000000000000001E-3</v>
      </c>
      <c r="S278" s="203">
        <v>0</v>
      </c>
      <c r="T278" s="204">
        <f>S278*H278</f>
        <v>0</v>
      </c>
      <c r="AR278" s="23" t="s">
        <v>263</v>
      </c>
      <c r="AT278" s="23" t="s">
        <v>192</v>
      </c>
      <c r="AU278" s="23" t="s">
        <v>82</v>
      </c>
      <c r="AY278" s="23" t="s">
        <v>160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23" t="s">
        <v>80</v>
      </c>
      <c r="BK278" s="205">
        <f>ROUND(I278*H278,2)</f>
        <v>0</v>
      </c>
      <c r="BL278" s="23" t="s">
        <v>196</v>
      </c>
      <c r="BM278" s="23" t="s">
        <v>1270</v>
      </c>
    </row>
    <row r="279" spans="2:65" s="1" customFormat="1" ht="16.5" customHeight="1">
      <c r="B279" s="40"/>
      <c r="C279" s="233" t="s">
        <v>820</v>
      </c>
      <c r="D279" s="233" t="s">
        <v>192</v>
      </c>
      <c r="E279" s="234" t="s">
        <v>1603</v>
      </c>
      <c r="F279" s="235" t="s">
        <v>1604</v>
      </c>
      <c r="G279" s="236" t="s">
        <v>290</v>
      </c>
      <c r="H279" s="237">
        <v>5</v>
      </c>
      <c r="I279" s="238"/>
      <c r="J279" s="239">
        <f>ROUND(I279*H279,2)</f>
        <v>0</v>
      </c>
      <c r="K279" s="235" t="s">
        <v>21</v>
      </c>
      <c r="L279" s="240"/>
      <c r="M279" s="241" t="s">
        <v>21</v>
      </c>
      <c r="N279" s="242" t="s">
        <v>43</v>
      </c>
      <c r="O279" s="41"/>
      <c r="P279" s="203">
        <f>O279*H279</f>
        <v>0</v>
      </c>
      <c r="Q279" s="203">
        <v>5.0000000000000001E-4</v>
      </c>
      <c r="R279" s="203">
        <f>Q279*H279</f>
        <v>2.5000000000000001E-3</v>
      </c>
      <c r="S279" s="203">
        <v>0</v>
      </c>
      <c r="T279" s="204">
        <f>S279*H279</f>
        <v>0</v>
      </c>
      <c r="AR279" s="23" t="s">
        <v>263</v>
      </c>
      <c r="AT279" s="23" t="s">
        <v>192</v>
      </c>
      <c r="AU279" s="23" t="s">
        <v>82</v>
      </c>
      <c r="AY279" s="23" t="s">
        <v>160</v>
      </c>
      <c r="BE279" s="205">
        <f>IF(N279="základní",J279,0)</f>
        <v>0</v>
      </c>
      <c r="BF279" s="205">
        <f>IF(N279="snížená",J279,0)</f>
        <v>0</v>
      </c>
      <c r="BG279" s="205">
        <f>IF(N279="zákl. přenesená",J279,0)</f>
        <v>0</v>
      </c>
      <c r="BH279" s="205">
        <f>IF(N279="sníž. přenesená",J279,0)</f>
        <v>0</v>
      </c>
      <c r="BI279" s="205">
        <f>IF(N279="nulová",J279,0)</f>
        <v>0</v>
      </c>
      <c r="BJ279" s="23" t="s">
        <v>80</v>
      </c>
      <c r="BK279" s="205">
        <f>ROUND(I279*H279,2)</f>
        <v>0</v>
      </c>
      <c r="BL279" s="23" t="s">
        <v>196</v>
      </c>
      <c r="BM279" s="23" t="s">
        <v>1274</v>
      </c>
    </row>
    <row r="280" spans="2:65" s="1" customFormat="1" ht="24">
      <c r="B280" s="40"/>
      <c r="C280" s="62"/>
      <c r="D280" s="222" t="s">
        <v>171</v>
      </c>
      <c r="E280" s="62"/>
      <c r="F280" s="232" t="s">
        <v>1605</v>
      </c>
      <c r="G280" s="62"/>
      <c r="H280" s="62"/>
      <c r="I280" s="162"/>
      <c r="J280" s="62"/>
      <c r="K280" s="62"/>
      <c r="L280" s="60"/>
      <c r="M280" s="208"/>
      <c r="N280" s="41"/>
      <c r="O280" s="41"/>
      <c r="P280" s="41"/>
      <c r="Q280" s="41"/>
      <c r="R280" s="41"/>
      <c r="S280" s="41"/>
      <c r="T280" s="77"/>
      <c r="AT280" s="23" t="s">
        <v>171</v>
      </c>
      <c r="AU280" s="23" t="s">
        <v>82</v>
      </c>
    </row>
    <row r="281" spans="2:65" s="1" customFormat="1" ht="16.5" customHeight="1">
      <c r="B281" s="40"/>
      <c r="C281" s="194" t="s">
        <v>1259</v>
      </c>
      <c r="D281" s="194" t="s">
        <v>164</v>
      </c>
      <c r="E281" s="195" t="s">
        <v>1606</v>
      </c>
      <c r="F281" s="196" t="s">
        <v>1607</v>
      </c>
      <c r="G281" s="197" t="s">
        <v>262</v>
      </c>
      <c r="H281" s="198">
        <v>3</v>
      </c>
      <c r="I281" s="199"/>
      <c r="J281" s="200">
        <f>ROUND(I281*H281,2)</f>
        <v>0</v>
      </c>
      <c r="K281" s="196" t="s">
        <v>168</v>
      </c>
      <c r="L281" s="60"/>
      <c r="M281" s="201" t="s">
        <v>21</v>
      </c>
      <c r="N281" s="202" t="s">
        <v>43</v>
      </c>
      <c r="O281" s="41"/>
      <c r="P281" s="203">
        <f>O281*H281</f>
        <v>0</v>
      </c>
      <c r="Q281" s="203">
        <v>3.4940999999999998E-4</v>
      </c>
      <c r="R281" s="203">
        <f>Q281*H281</f>
        <v>1.0482299999999998E-3</v>
      </c>
      <c r="S281" s="203">
        <v>0</v>
      </c>
      <c r="T281" s="204">
        <f>S281*H281</f>
        <v>0</v>
      </c>
      <c r="AR281" s="23" t="s">
        <v>196</v>
      </c>
      <c r="AT281" s="23" t="s">
        <v>164</v>
      </c>
      <c r="AU281" s="23" t="s">
        <v>82</v>
      </c>
      <c r="AY281" s="23" t="s">
        <v>160</v>
      </c>
      <c r="BE281" s="205">
        <f>IF(N281="základní",J281,0)</f>
        <v>0</v>
      </c>
      <c r="BF281" s="205">
        <f>IF(N281="snížená",J281,0)</f>
        <v>0</v>
      </c>
      <c r="BG281" s="205">
        <f>IF(N281="zákl. přenesená",J281,0)</f>
        <v>0</v>
      </c>
      <c r="BH281" s="205">
        <f>IF(N281="sníž. přenesená",J281,0)</f>
        <v>0</v>
      </c>
      <c r="BI281" s="205">
        <f>IF(N281="nulová",J281,0)</f>
        <v>0</v>
      </c>
      <c r="BJ281" s="23" t="s">
        <v>80</v>
      </c>
      <c r="BK281" s="205">
        <f>ROUND(I281*H281,2)</f>
        <v>0</v>
      </c>
      <c r="BL281" s="23" t="s">
        <v>196</v>
      </c>
      <c r="BM281" s="23" t="s">
        <v>1277</v>
      </c>
    </row>
    <row r="282" spans="2:65" s="1" customFormat="1" ht="16.5" customHeight="1">
      <c r="B282" s="40"/>
      <c r="C282" s="233" t="s">
        <v>1158</v>
      </c>
      <c r="D282" s="233" t="s">
        <v>192</v>
      </c>
      <c r="E282" s="234" t="s">
        <v>1608</v>
      </c>
      <c r="F282" s="235" t="s">
        <v>1609</v>
      </c>
      <c r="G282" s="236" t="s">
        <v>290</v>
      </c>
      <c r="H282" s="237">
        <v>3</v>
      </c>
      <c r="I282" s="238"/>
      <c r="J282" s="239">
        <f>ROUND(I282*H282,2)</f>
        <v>0</v>
      </c>
      <c r="K282" s="235" t="s">
        <v>21</v>
      </c>
      <c r="L282" s="240"/>
      <c r="M282" s="241" t="s">
        <v>21</v>
      </c>
      <c r="N282" s="242" t="s">
        <v>43</v>
      </c>
      <c r="O282" s="41"/>
      <c r="P282" s="203">
        <f>O282*H282</f>
        <v>0</v>
      </c>
      <c r="Q282" s="203">
        <v>1.5E-3</v>
      </c>
      <c r="R282" s="203">
        <f>Q282*H282</f>
        <v>4.5000000000000005E-3</v>
      </c>
      <c r="S282" s="203">
        <v>0</v>
      </c>
      <c r="T282" s="204">
        <f>S282*H282</f>
        <v>0</v>
      </c>
      <c r="AR282" s="23" t="s">
        <v>263</v>
      </c>
      <c r="AT282" s="23" t="s">
        <v>192</v>
      </c>
      <c r="AU282" s="23" t="s">
        <v>82</v>
      </c>
      <c r="AY282" s="23" t="s">
        <v>160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23" t="s">
        <v>80</v>
      </c>
      <c r="BK282" s="205">
        <f>ROUND(I282*H282,2)</f>
        <v>0</v>
      </c>
      <c r="BL282" s="23" t="s">
        <v>196</v>
      </c>
      <c r="BM282" s="23" t="s">
        <v>1282</v>
      </c>
    </row>
    <row r="283" spans="2:65" s="1" customFormat="1" ht="16.5" customHeight="1">
      <c r="B283" s="40"/>
      <c r="C283" s="194" t="s">
        <v>1264</v>
      </c>
      <c r="D283" s="194" t="s">
        <v>164</v>
      </c>
      <c r="E283" s="195" t="s">
        <v>1292</v>
      </c>
      <c r="F283" s="196" t="s">
        <v>1293</v>
      </c>
      <c r="G283" s="197" t="s">
        <v>262</v>
      </c>
      <c r="H283" s="198">
        <v>18</v>
      </c>
      <c r="I283" s="199"/>
      <c r="J283" s="200">
        <f>ROUND(I283*H283,2)</f>
        <v>0</v>
      </c>
      <c r="K283" s="196" t="s">
        <v>168</v>
      </c>
      <c r="L283" s="60"/>
      <c r="M283" s="201" t="s">
        <v>21</v>
      </c>
      <c r="N283" s="202" t="s">
        <v>43</v>
      </c>
      <c r="O283" s="41"/>
      <c r="P283" s="203">
        <f>O283*H283</f>
        <v>0</v>
      </c>
      <c r="Q283" s="203">
        <v>2.6804999999999998E-4</v>
      </c>
      <c r="R283" s="203">
        <f>Q283*H283</f>
        <v>4.8249E-3</v>
      </c>
      <c r="S283" s="203">
        <v>0</v>
      </c>
      <c r="T283" s="204">
        <f>S283*H283</f>
        <v>0</v>
      </c>
      <c r="AR283" s="23" t="s">
        <v>196</v>
      </c>
      <c r="AT283" s="23" t="s">
        <v>164</v>
      </c>
      <c r="AU283" s="23" t="s">
        <v>82</v>
      </c>
      <c r="AY283" s="23" t="s">
        <v>160</v>
      </c>
      <c r="BE283" s="205">
        <f>IF(N283="základní",J283,0)</f>
        <v>0</v>
      </c>
      <c r="BF283" s="205">
        <f>IF(N283="snížená",J283,0)</f>
        <v>0</v>
      </c>
      <c r="BG283" s="205">
        <f>IF(N283="zákl. přenesená",J283,0)</f>
        <v>0</v>
      </c>
      <c r="BH283" s="205">
        <f>IF(N283="sníž. přenesená",J283,0)</f>
        <v>0</v>
      </c>
      <c r="BI283" s="205">
        <f>IF(N283="nulová",J283,0)</f>
        <v>0</v>
      </c>
      <c r="BJ283" s="23" t="s">
        <v>80</v>
      </c>
      <c r="BK283" s="205">
        <f>ROUND(I283*H283,2)</f>
        <v>0</v>
      </c>
      <c r="BL283" s="23" t="s">
        <v>196</v>
      </c>
      <c r="BM283" s="23" t="s">
        <v>1285</v>
      </c>
    </row>
    <row r="284" spans="2:65" s="1" customFormat="1" ht="16.5" customHeight="1">
      <c r="B284" s="40"/>
      <c r="C284" s="233" t="s">
        <v>829</v>
      </c>
      <c r="D284" s="233" t="s">
        <v>192</v>
      </c>
      <c r="E284" s="234" t="s">
        <v>1296</v>
      </c>
      <c r="F284" s="235" t="s">
        <v>1297</v>
      </c>
      <c r="G284" s="236" t="s">
        <v>290</v>
      </c>
      <c r="H284" s="237">
        <v>18</v>
      </c>
      <c r="I284" s="238"/>
      <c r="J284" s="239">
        <f>ROUND(I284*H284,2)</f>
        <v>0</v>
      </c>
      <c r="K284" s="235" t="s">
        <v>21</v>
      </c>
      <c r="L284" s="240"/>
      <c r="M284" s="241" t="s">
        <v>21</v>
      </c>
      <c r="N284" s="242" t="s">
        <v>43</v>
      </c>
      <c r="O284" s="41"/>
      <c r="P284" s="203">
        <f>O284*H284</f>
        <v>0</v>
      </c>
      <c r="Q284" s="203">
        <v>8.9999999999999998E-4</v>
      </c>
      <c r="R284" s="203">
        <f>Q284*H284</f>
        <v>1.6199999999999999E-2</v>
      </c>
      <c r="S284" s="203">
        <v>0</v>
      </c>
      <c r="T284" s="204">
        <f>S284*H284</f>
        <v>0</v>
      </c>
      <c r="AR284" s="23" t="s">
        <v>263</v>
      </c>
      <c r="AT284" s="23" t="s">
        <v>192</v>
      </c>
      <c r="AU284" s="23" t="s">
        <v>82</v>
      </c>
      <c r="AY284" s="23" t="s">
        <v>160</v>
      </c>
      <c r="BE284" s="205">
        <f>IF(N284="základní",J284,0)</f>
        <v>0</v>
      </c>
      <c r="BF284" s="205">
        <f>IF(N284="snížená",J284,0)</f>
        <v>0</v>
      </c>
      <c r="BG284" s="205">
        <f>IF(N284="zákl. přenesená",J284,0)</f>
        <v>0</v>
      </c>
      <c r="BH284" s="205">
        <f>IF(N284="sníž. přenesená",J284,0)</f>
        <v>0</v>
      </c>
      <c r="BI284" s="205">
        <f>IF(N284="nulová",J284,0)</f>
        <v>0</v>
      </c>
      <c r="BJ284" s="23" t="s">
        <v>80</v>
      </c>
      <c r="BK284" s="205">
        <f>ROUND(I284*H284,2)</f>
        <v>0</v>
      </c>
      <c r="BL284" s="23" t="s">
        <v>196</v>
      </c>
      <c r="BM284" s="23" t="s">
        <v>1290</v>
      </c>
    </row>
    <row r="285" spans="2:65" s="1" customFormat="1" ht="16.5" customHeight="1">
      <c r="B285" s="40"/>
      <c r="C285" s="194" t="s">
        <v>1271</v>
      </c>
      <c r="D285" s="194" t="s">
        <v>164</v>
      </c>
      <c r="E285" s="195" t="s">
        <v>1299</v>
      </c>
      <c r="F285" s="196" t="s">
        <v>1300</v>
      </c>
      <c r="G285" s="197" t="s">
        <v>262</v>
      </c>
      <c r="H285" s="198">
        <v>14</v>
      </c>
      <c r="I285" s="199"/>
      <c r="J285" s="200">
        <f>ROUND(I285*H285,2)</f>
        <v>0</v>
      </c>
      <c r="K285" s="196" t="s">
        <v>21</v>
      </c>
      <c r="L285" s="60"/>
      <c r="M285" s="201" t="s">
        <v>21</v>
      </c>
      <c r="N285" s="202" t="s">
        <v>43</v>
      </c>
      <c r="O285" s="41"/>
      <c r="P285" s="203">
        <f>O285*H285</f>
        <v>0</v>
      </c>
      <c r="Q285" s="203">
        <v>4.8799999999999998E-3</v>
      </c>
      <c r="R285" s="203">
        <f>Q285*H285</f>
        <v>6.8319999999999992E-2</v>
      </c>
      <c r="S285" s="203">
        <v>0</v>
      </c>
      <c r="T285" s="204">
        <f>S285*H285</f>
        <v>0</v>
      </c>
      <c r="AR285" s="23" t="s">
        <v>196</v>
      </c>
      <c r="AT285" s="23" t="s">
        <v>164</v>
      </c>
      <c r="AU285" s="23" t="s">
        <v>82</v>
      </c>
      <c r="AY285" s="23" t="s">
        <v>160</v>
      </c>
      <c r="BE285" s="205">
        <f>IF(N285="základní",J285,0)</f>
        <v>0</v>
      </c>
      <c r="BF285" s="205">
        <f>IF(N285="snížená",J285,0)</f>
        <v>0</v>
      </c>
      <c r="BG285" s="205">
        <f>IF(N285="zákl. přenesená",J285,0)</f>
        <v>0</v>
      </c>
      <c r="BH285" s="205">
        <f>IF(N285="sníž. přenesená",J285,0)</f>
        <v>0</v>
      </c>
      <c r="BI285" s="205">
        <f>IF(N285="nulová",J285,0)</f>
        <v>0</v>
      </c>
      <c r="BJ285" s="23" t="s">
        <v>80</v>
      </c>
      <c r="BK285" s="205">
        <f>ROUND(I285*H285,2)</f>
        <v>0</v>
      </c>
      <c r="BL285" s="23" t="s">
        <v>196</v>
      </c>
      <c r="BM285" s="23" t="s">
        <v>1294</v>
      </c>
    </row>
    <row r="286" spans="2:65" s="11" customFormat="1">
      <c r="B286" s="209"/>
      <c r="C286" s="210"/>
      <c r="D286" s="206" t="s">
        <v>173</v>
      </c>
      <c r="E286" s="211" t="s">
        <v>21</v>
      </c>
      <c r="F286" s="212" t="s">
        <v>1610</v>
      </c>
      <c r="G286" s="210"/>
      <c r="H286" s="213">
        <v>14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173</v>
      </c>
      <c r="AU286" s="219" t="s">
        <v>82</v>
      </c>
      <c r="AV286" s="11" t="s">
        <v>82</v>
      </c>
      <c r="AW286" s="11" t="s">
        <v>35</v>
      </c>
      <c r="AX286" s="11" t="s">
        <v>72</v>
      </c>
      <c r="AY286" s="219" t="s">
        <v>160</v>
      </c>
    </row>
    <row r="287" spans="2:65" s="12" customFormat="1">
      <c r="B287" s="220"/>
      <c r="C287" s="221"/>
      <c r="D287" s="222" t="s">
        <v>173</v>
      </c>
      <c r="E287" s="223" t="s">
        <v>21</v>
      </c>
      <c r="F287" s="224" t="s">
        <v>175</v>
      </c>
      <c r="G287" s="221"/>
      <c r="H287" s="225">
        <v>14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173</v>
      </c>
      <c r="AU287" s="231" t="s">
        <v>82</v>
      </c>
      <c r="AV287" s="12" t="s">
        <v>169</v>
      </c>
      <c r="AW287" s="12" t="s">
        <v>35</v>
      </c>
      <c r="AX287" s="12" t="s">
        <v>80</v>
      </c>
      <c r="AY287" s="231" t="s">
        <v>160</v>
      </c>
    </row>
    <row r="288" spans="2:65" s="1" customFormat="1" ht="16.5" customHeight="1">
      <c r="B288" s="40"/>
      <c r="C288" s="233" t="s">
        <v>498</v>
      </c>
      <c r="D288" s="233" t="s">
        <v>192</v>
      </c>
      <c r="E288" s="234" t="s">
        <v>1304</v>
      </c>
      <c r="F288" s="235" t="s">
        <v>1305</v>
      </c>
      <c r="G288" s="236" t="s">
        <v>290</v>
      </c>
      <c r="H288" s="237">
        <v>4</v>
      </c>
      <c r="I288" s="238"/>
      <c r="J288" s="239">
        <f>ROUND(I288*H288,2)</f>
        <v>0</v>
      </c>
      <c r="K288" s="235" t="s">
        <v>21</v>
      </c>
      <c r="L288" s="240"/>
      <c r="M288" s="241" t="s">
        <v>21</v>
      </c>
      <c r="N288" s="242" t="s">
        <v>43</v>
      </c>
      <c r="O288" s="41"/>
      <c r="P288" s="203">
        <f>O288*H288</f>
        <v>0</v>
      </c>
      <c r="Q288" s="203">
        <v>0</v>
      </c>
      <c r="R288" s="203">
        <f>Q288*H288</f>
        <v>0</v>
      </c>
      <c r="S288" s="203">
        <v>0</v>
      </c>
      <c r="T288" s="204">
        <f>S288*H288</f>
        <v>0</v>
      </c>
      <c r="AR288" s="23" t="s">
        <v>263</v>
      </c>
      <c r="AT288" s="23" t="s">
        <v>192</v>
      </c>
      <c r="AU288" s="23" t="s">
        <v>82</v>
      </c>
      <c r="AY288" s="23" t="s">
        <v>160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23" t="s">
        <v>80</v>
      </c>
      <c r="BK288" s="205">
        <f>ROUND(I288*H288,2)</f>
        <v>0</v>
      </c>
      <c r="BL288" s="23" t="s">
        <v>196</v>
      </c>
      <c r="BM288" s="23" t="s">
        <v>1298</v>
      </c>
    </row>
    <row r="289" spans="2:65" s="1" customFormat="1" ht="16.5" customHeight="1">
      <c r="B289" s="40"/>
      <c r="C289" s="233" t="s">
        <v>1279</v>
      </c>
      <c r="D289" s="233" t="s">
        <v>192</v>
      </c>
      <c r="E289" s="234" t="s">
        <v>1611</v>
      </c>
      <c r="F289" s="235" t="s">
        <v>1612</v>
      </c>
      <c r="G289" s="236" t="s">
        <v>290</v>
      </c>
      <c r="H289" s="237">
        <v>10</v>
      </c>
      <c r="I289" s="238"/>
      <c r="J289" s="239">
        <f>ROUND(I289*H289,2)</f>
        <v>0</v>
      </c>
      <c r="K289" s="235" t="s">
        <v>21</v>
      </c>
      <c r="L289" s="240"/>
      <c r="M289" s="241" t="s">
        <v>21</v>
      </c>
      <c r="N289" s="242" t="s">
        <v>43</v>
      </c>
      <c r="O289" s="41"/>
      <c r="P289" s="203">
        <f>O289*H289</f>
        <v>0</v>
      </c>
      <c r="Q289" s="203">
        <v>0</v>
      </c>
      <c r="R289" s="203">
        <f>Q289*H289</f>
        <v>0</v>
      </c>
      <c r="S289" s="203">
        <v>0</v>
      </c>
      <c r="T289" s="204">
        <f>S289*H289</f>
        <v>0</v>
      </c>
      <c r="AR289" s="23" t="s">
        <v>263</v>
      </c>
      <c r="AT289" s="23" t="s">
        <v>192</v>
      </c>
      <c r="AU289" s="23" t="s">
        <v>82</v>
      </c>
      <c r="AY289" s="23" t="s">
        <v>160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23" t="s">
        <v>80</v>
      </c>
      <c r="BK289" s="205">
        <f>ROUND(I289*H289,2)</f>
        <v>0</v>
      </c>
      <c r="BL289" s="23" t="s">
        <v>196</v>
      </c>
      <c r="BM289" s="23" t="s">
        <v>1301</v>
      </c>
    </row>
    <row r="290" spans="2:65" s="1" customFormat="1" ht="16.5" customHeight="1">
      <c r="B290" s="40"/>
      <c r="C290" s="233" t="s">
        <v>832</v>
      </c>
      <c r="D290" s="233" t="s">
        <v>192</v>
      </c>
      <c r="E290" s="234" t="s">
        <v>1311</v>
      </c>
      <c r="F290" s="235" t="s">
        <v>1312</v>
      </c>
      <c r="G290" s="236" t="s">
        <v>290</v>
      </c>
      <c r="H290" s="237">
        <v>16</v>
      </c>
      <c r="I290" s="238"/>
      <c r="J290" s="239">
        <f>ROUND(I290*H290,2)</f>
        <v>0</v>
      </c>
      <c r="K290" s="235" t="s">
        <v>21</v>
      </c>
      <c r="L290" s="240"/>
      <c r="M290" s="241" t="s">
        <v>21</v>
      </c>
      <c r="N290" s="242" t="s">
        <v>43</v>
      </c>
      <c r="O290" s="41"/>
      <c r="P290" s="203">
        <f>O290*H290</f>
        <v>0</v>
      </c>
      <c r="Q290" s="203">
        <v>3.0000000000000001E-3</v>
      </c>
      <c r="R290" s="203">
        <f>Q290*H290</f>
        <v>4.8000000000000001E-2</v>
      </c>
      <c r="S290" s="203">
        <v>0</v>
      </c>
      <c r="T290" s="204">
        <f>S290*H290</f>
        <v>0</v>
      </c>
      <c r="AR290" s="23" t="s">
        <v>263</v>
      </c>
      <c r="AT290" s="23" t="s">
        <v>192</v>
      </c>
      <c r="AU290" s="23" t="s">
        <v>82</v>
      </c>
      <c r="AY290" s="23" t="s">
        <v>160</v>
      </c>
      <c r="BE290" s="205">
        <f>IF(N290="základní",J290,0)</f>
        <v>0</v>
      </c>
      <c r="BF290" s="205">
        <f>IF(N290="snížená",J290,0)</f>
        <v>0</v>
      </c>
      <c r="BG290" s="205">
        <f>IF(N290="zákl. přenesená",J290,0)</f>
        <v>0</v>
      </c>
      <c r="BH290" s="205">
        <f>IF(N290="sníž. přenesená",J290,0)</f>
        <v>0</v>
      </c>
      <c r="BI290" s="205">
        <f>IF(N290="nulová",J290,0)</f>
        <v>0</v>
      </c>
      <c r="BJ290" s="23" t="s">
        <v>80</v>
      </c>
      <c r="BK290" s="205">
        <f>ROUND(I290*H290,2)</f>
        <v>0</v>
      </c>
      <c r="BL290" s="23" t="s">
        <v>196</v>
      </c>
      <c r="BM290" s="23" t="s">
        <v>1306</v>
      </c>
    </row>
    <row r="291" spans="2:65" s="1" customFormat="1" ht="16.5" customHeight="1">
      <c r="B291" s="40"/>
      <c r="C291" s="233" t="s">
        <v>1287</v>
      </c>
      <c r="D291" s="233" t="s">
        <v>192</v>
      </c>
      <c r="E291" s="234" t="s">
        <v>1314</v>
      </c>
      <c r="F291" s="235" t="s">
        <v>1315</v>
      </c>
      <c r="G291" s="236" t="s">
        <v>290</v>
      </c>
      <c r="H291" s="237">
        <v>16</v>
      </c>
      <c r="I291" s="238"/>
      <c r="J291" s="239">
        <f>ROUND(I291*H291,2)</f>
        <v>0</v>
      </c>
      <c r="K291" s="235" t="s">
        <v>21</v>
      </c>
      <c r="L291" s="240"/>
      <c r="M291" s="241" t="s">
        <v>21</v>
      </c>
      <c r="N291" s="242" t="s">
        <v>43</v>
      </c>
      <c r="O291" s="41"/>
      <c r="P291" s="203">
        <f>O291*H291</f>
        <v>0</v>
      </c>
      <c r="Q291" s="203">
        <v>1E-4</v>
      </c>
      <c r="R291" s="203">
        <f>Q291*H291</f>
        <v>1.6000000000000001E-3</v>
      </c>
      <c r="S291" s="203">
        <v>0</v>
      </c>
      <c r="T291" s="204">
        <f>S291*H291</f>
        <v>0</v>
      </c>
      <c r="AR291" s="23" t="s">
        <v>263</v>
      </c>
      <c r="AT291" s="23" t="s">
        <v>192</v>
      </c>
      <c r="AU291" s="23" t="s">
        <v>82</v>
      </c>
      <c r="AY291" s="23" t="s">
        <v>160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23" t="s">
        <v>80</v>
      </c>
      <c r="BK291" s="205">
        <f>ROUND(I291*H291,2)</f>
        <v>0</v>
      </c>
      <c r="BL291" s="23" t="s">
        <v>196</v>
      </c>
      <c r="BM291" s="23" t="s">
        <v>1309</v>
      </c>
    </row>
    <row r="292" spans="2:65" s="1" customFormat="1" ht="16.5" customHeight="1">
      <c r="B292" s="40"/>
      <c r="C292" s="194" t="s">
        <v>440</v>
      </c>
      <c r="D292" s="194" t="s">
        <v>164</v>
      </c>
      <c r="E292" s="195" t="s">
        <v>1318</v>
      </c>
      <c r="F292" s="196" t="s">
        <v>1319</v>
      </c>
      <c r="G292" s="197" t="s">
        <v>228</v>
      </c>
      <c r="H292" s="198">
        <v>2.613</v>
      </c>
      <c r="I292" s="199"/>
      <c r="J292" s="200">
        <f>ROUND(I292*H292,2)</f>
        <v>0</v>
      </c>
      <c r="K292" s="196" t="s">
        <v>168</v>
      </c>
      <c r="L292" s="60"/>
      <c r="M292" s="201" t="s">
        <v>21</v>
      </c>
      <c r="N292" s="202" t="s">
        <v>43</v>
      </c>
      <c r="O292" s="41"/>
      <c r="P292" s="203">
        <f>O292*H292</f>
        <v>0</v>
      </c>
      <c r="Q292" s="203">
        <v>0</v>
      </c>
      <c r="R292" s="203">
        <f>Q292*H292</f>
        <v>0</v>
      </c>
      <c r="S292" s="203">
        <v>0</v>
      </c>
      <c r="T292" s="204">
        <f>S292*H292</f>
        <v>0</v>
      </c>
      <c r="AR292" s="23" t="s">
        <v>196</v>
      </c>
      <c r="AT292" s="23" t="s">
        <v>164</v>
      </c>
      <c r="AU292" s="23" t="s">
        <v>82</v>
      </c>
      <c r="AY292" s="23" t="s">
        <v>160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23" t="s">
        <v>80</v>
      </c>
      <c r="BK292" s="205">
        <f>ROUND(I292*H292,2)</f>
        <v>0</v>
      </c>
      <c r="BL292" s="23" t="s">
        <v>196</v>
      </c>
      <c r="BM292" s="23" t="s">
        <v>1313</v>
      </c>
    </row>
    <row r="293" spans="2:65" s="10" customFormat="1" ht="29.85" customHeight="1">
      <c r="B293" s="175"/>
      <c r="C293" s="176"/>
      <c r="D293" s="191" t="s">
        <v>71</v>
      </c>
      <c r="E293" s="192" t="s">
        <v>889</v>
      </c>
      <c r="F293" s="192" t="s">
        <v>890</v>
      </c>
      <c r="G293" s="176"/>
      <c r="H293" s="176"/>
      <c r="I293" s="179"/>
      <c r="J293" s="193">
        <f>BK293</f>
        <v>0</v>
      </c>
      <c r="K293" s="176"/>
      <c r="L293" s="181"/>
      <c r="M293" s="182"/>
      <c r="N293" s="183"/>
      <c r="O293" s="183"/>
      <c r="P293" s="184">
        <f>SUM(P294:P310)</f>
        <v>0</v>
      </c>
      <c r="Q293" s="183"/>
      <c r="R293" s="184">
        <f>SUM(R294:R310)</f>
        <v>6.4049999999999994</v>
      </c>
      <c r="S293" s="183"/>
      <c r="T293" s="185">
        <f>SUM(T294:T310)</f>
        <v>0</v>
      </c>
      <c r="AR293" s="186" t="s">
        <v>82</v>
      </c>
      <c r="AT293" s="187" t="s">
        <v>71</v>
      </c>
      <c r="AU293" s="187" t="s">
        <v>80</v>
      </c>
      <c r="AY293" s="186" t="s">
        <v>160</v>
      </c>
      <c r="BK293" s="188">
        <f>SUM(BK294:BK310)</f>
        <v>0</v>
      </c>
    </row>
    <row r="294" spans="2:65" s="1" customFormat="1" ht="25.5" customHeight="1">
      <c r="B294" s="40"/>
      <c r="C294" s="194" t="s">
        <v>1295</v>
      </c>
      <c r="D294" s="194" t="s">
        <v>164</v>
      </c>
      <c r="E294" s="195" t="s">
        <v>1321</v>
      </c>
      <c r="F294" s="196" t="s">
        <v>1322</v>
      </c>
      <c r="G294" s="197" t="s">
        <v>256</v>
      </c>
      <c r="H294" s="198">
        <v>6100</v>
      </c>
      <c r="I294" s="199"/>
      <c r="J294" s="200">
        <f>ROUND(I294*H294,2)</f>
        <v>0</v>
      </c>
      <c r="K294" s="196" t="s">
        <v>168</v>
      </c>
      <c r="L294" s="60"/>
      <c r="M294" s="201" t="s">
        <v>21</v>
      </c>
      <c r="N294" s="202" t="s">
        <v>43</v>
      </c>
      <c r="O294" s="41"/>
      <c r="P294" s="203">
        <f>O294*H294</f>
        <v>0</v>
      </c>
      <c r="Q294" s="203">
        <v>5.0000000000000002E-5</v>
      </c>
      <c r="R294" s="203">
        <f>Q294*H294</f>
        <v>0.30499999999999999</v>
      </c>
      <c r="S294" s="203">
        <v>0</v>
      </c>
      <c r="T294" s="204">
        <f>S294*H294</f>
        <v>0</v>
      </c>
      <c r="AR294" s="23" t="s">
        <v>196</v>
      </c>
      <c r="AT294" s="23" t="s">
        <v>164</v>
      </c>
      <c r="AU294" s="23" t="s">
        <v>82</v>
      </c>
      <c r="AY294" s="23" t="s">
        <v>160</v>
      </c>
      <c r="BE294" s="205">
        <f>IF(N294="základní",J294,0)</f>
        <v>0</v>
      </c>
      <c r="BF294" s="205">
        <f>IF(N294="snížená",J294,0)</f>
        <v>0</v>
      </c>
      <c r="BG294" s="205">
        <f>IF(N294="zákl. přenesená",J294,0)</f>
        <v>0</v>
      </c>
      <c r="BH294" s="205">
        <f>IF(N294="sníž. přenesená",J294,0)</f>
        <v>0</v>
      </c>
      <c r="BI294" s="205">
        <f>IF(N294="nulová",J294,0)</f>
        <v>0</v>
      </c>
      <c r="BJ294" s="23" t="s">
        <v>80</v>
      </c>
      <c r="BK294" s="205">
        <f>ROUND(I294*H294,2)</f>
        <v>0</v>
      </c>
      <c r="BL294" s="23" t="s">
        <v>196</v>
      </c>
      <c r="BM294" s="23" t="s">
        <v>1613</v>
      </c>
    </row>
    <row r="295" spans="2:65" s="13" customFormat="1">
      <c r="B295" s="243"/>
      <c r="C295" s="244"/>
      <c r="D295" s="206" t="s">
        <v>173</v>
      </c>
      <c r="E295" s="245" t="s">
        <v>21</v>
      </c>
      <c r="F295" s="246" t="s">
        <v>1614</v>
      </c>
      <c r="G295" s="244"/>
      <c r="H295" s="247" t="s">
        <v>21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173</v>
      </c>
      <c r="AU295" s="253" t="s">
        <v>82</v>
      </c>
      <c r="AV295" s="13" t="s">
        <v>80</v>
      </c>
      <c r="AW295" s="13" t="s">
        <v>35</v>
      </c>
      <c r="AX295" s="13" t="s">
        <v>72</v>
      </c>
      <c r="AY295" s="253" t="s">
        <v>160</v>
      </c>
    </row>
    <row r="296" spans="2:65" s="13" customFormat="1">
      <c r="B296" s="243"/>
      <c r="C296" s="244"/>
      <c r="D296" s="206" t="s">
        <v>173</v>
      </c>
      <c r="E296" s="245" t="s">
        <v>21</v>
      </c>
      <c r="F296" s="246" t="s">
        <v>1615</v>
      </c>
      <c r="G296" s="244"/>
      <c r="H296" s="247" t="s">
        <v>21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173</v>
      </c>
      <c r="AU296" s="253" t="s">
        <v>82</v>
      </c>
      <c r="AV296" s="13" t="s">
        <v>80</v>
      </c>
      <c r="AW296" s="13" t="s">
        <v>35</v>
      </c>
      <c r="AX296" s="13" t="s">
        <v>72</v>
      </c>
      <c r="AY296" s="253" t="s">
        <v>160</v>
      </c>
    </row>
    <row r="297" spans="2:65" s="11" customFormat="1">
      <c r="B297" s="209"/>
      <c r="C297" s="210"/>
      <c r="D297" s="206" t="s">
        <v>173</v>
      </c>
      <c r="E297" s="211" t="s">
        <v>21</v>
      </c>
      <c r="F297" s="212" t="s">
        <v>1326</v>
      </c>
      <c r="G297" s="210"/>
      <c r="H297" s="213">
        <v>500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173</v>
      </c>
      <c r="AU297" s="219" t="s">
        <v>82</v>
      </c>
      <c r="AV297" s="11" t="s">
        <v>82</v>
      </c>
      <c r="AW297" s="11" t="s">
        <v>35</v>
      </c>
      <c r="AX297" s="11" t="s">
        <v>72</v>
      </c>
      <c r="AY297" s="219" t="s">
        <v>160</v>
      </c>
    </row>
    <row r="298" spans="2:65" s="13" customFormat="1">
      <c r="B298" s="243"/>
      <c r="C298" s="244"/>
      <c r="D298" s="206" t="s">
        <v>173</v>
      </c>
      <c r="E298" s="245" t="s">
        <v>21</v>
      </c>
      <c r="F298" s="246" t="s">
        <v>1614</v>
      </c>
      <c r="G298" s="244"/>
      <c r="H298" s="247" t="s">
        <v>21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173</v>
      </c>
      <c r="AU298" s="253" t="s">
        <v>82</v>
      </c>
      <c r="AV298" s="13" t="s">
        <v>80</v>
      </c>
      <c r="AW298" s="13" t="s">
        <v>35</v>
      </c>
      <c r="AX298" s="13" t="s">
        <v>72</v>
      </c>
      <c r="AY298" s="253" t="s">
        <v>160</v>
      </c>
    </row>
    <row r="299" spans="2:65" s="13" customFormat="1">
      <c r="B299" s="243"/>
      <c r="C299" s="244"/>
      <c r="D299" s="206" t="s">
        <v>173</v>
      </c>
      <c r="E299" s="245" t="s">
        <v>21</v>
      </c>
      <c r="F299" s="246" t="s">
        <v>1616</v>
      </c>
      <c r="G299" s="244"/>
      <c r="H299" s="247" t="s">
        <v>21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173</v>
      </c>
      <c r="AU299" s="253" t="s">
        <v>82</v>
      </c>
      <c r="AV299" s="13" t="s">
        <v>80</v>
      </c>
      <c r="AW299" s="13" t="s">
        <v>35</v>
      </c>
      <c r="AX299" s="13" t="s">
        <v>72</v>
      </c>
      <c r="AY299" s="253" t="s">
        <v>160</v>
      </c>
    </row>
    <row r="300" spans="2:65" s="11" customFormat="1">
      <c r="B300" s="209"/>
      <c r="C300" s="210"/>
      <c r="D300" s="206" t="s">
        <v>173</v>
      </c>
      <c r="E300" s="211" t="s">
        <v>21</v>
      </c>
      <c r="F300" s="212" t="s">
        <v>1617</v>
      </c>
      <c r="G300" s="210"/>
      <c r="H300" s="213">
        <v>300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173</v>
      </c>
      <c r="AU300" s="219" t="s">
        <v>82</v>
      </c>
      <c r="AV300" s="11" t="s">
        <v>82</v>
      </c>
      <c r="AW300" s="11" t="s">
        <v>35</v>
      </c>
      <c r="AX300" s="11" t="s">
        <v>72</v>
      </c>
      <c r="AY300" s="219" t="s">
        <v>160</v>
      </c>
    </row>
    <row r="301" spans="2:65" s="13" customFormat="1">
      <c r="B301" s="243"/>
      <c r="C301" s="244"/>
      <c r="D301" s="206" t="s">
        <v>173</v>
      </c>
      <c r="E301" s="245" t="s">
        <v>21</v>
      </c>
      <c r="F301" s="246" t="s">
        <v>1618</v>
      </c>
      <c r="G301" s="244"/>
      <c r="H301" s="247" t="s">
        <v>21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173</v>
      </c>
      <c r="AU301" s="253" t="s">
        <v>82</v>
      </c>
      <c r="AV301" s="13" t="s">
        <v>80</v>
      </c>
      <c r="AW301" s="13" t="s">
        <v>35</v>
      </c>
      <c r="AX301" s="13" t="s">
        <v>72</v>
      </c>
      <c r="AY301" s="253" t="s">
        <v>160</v>
      </c>
    </row>
    <row r="302" spans="2:65" s="13" customFormat="1">
      <c r="B302" s="243"/>
      <c r="C302" s="244"/>
      <c r="D302" s="206" t="s">
        <v>173</v>
      </c>
      <c r="E302" s="245" t="s">
        <v>21</v>
      </c>
      <c r="F302" s="246" t="s">
        <v>1619</v>
      </c>
      <c r="G302" s="244"/>
      <c r="H302" s="247" t="s">
        <v>21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173</v>
      </c>
      <c r="AU302" s="253" t="s">
        <v>82</v>
      </c>
      <c r="AV302" s="13" t="s">
        <v>80</v>
      </c>
      <c r="AW302" s="13" t="s">
        <v>35</v>
      </c>
      <c r="AX302" s="13" t="s">
        <v>72</v>
      </c>
      <c r="AY302" s="253" t="s">
        <v>160</v>
      </c>
    </row>
    <row r="303" spans="2:65" s="11" customFormat="1">
      <c r="B303" s="209"/>
      <c r="C303" s="210"/>
      <c r="D303" s="206" t="s">
        <v>173</v>
      </c>
      <c r="E303" s="211" t="s">
        <v>21</v>
      </c>
      <c r="F303" s="212" t="s">
        <v>1617</v>
      </c>
      <c r="G303" s="210"/>
      <c r="H303" s="213">
        <v>300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173</v>
      </c>
      <c r="AU303" s="219" t="s">
        <v>82</v>
      </c>
      <c r="AV303" s="11" t="s">
        <v>82</v>
      </c>
      <c r="AW303" s="11" t="s">
        <v>35</v>
      </c>
      <c r="AX303" s="11" t="s">
        <v>72</v>
      </c>
      <c r="AY303" s="219" t="s">
        <v>160</v>
      </c>
    </row>
    <row r="304" spans="2:65" s="13" customFormat="1">
      <c r="B304" s="243"/>
      <c r="C304" s="244"/>
      <c r="D304" s="206" t="s">
        <v>173</v>
      </c>
      <c r="E304" s="245" t="s">
        <v>21</v>
      </c>
      <c r="F304" s="246" t="s">
        <v>1620</v>
      </c>
      <c r="G304" s="244"/>
      <c r="H304" s="247" t="s">
        <v>21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173</v>
      </c>
      <c r="AU304" s="253" t="s">
        <v>82</v>
      </c>
      <c r="AV304" s="13" t="s">
        <v>80</v>
      </c>
      <c r="AW304" s="13" t="s">
        <v>35</v>
      </c>
      <c r="AX304" s="13" t="s">
        <v>72</v>
      </c>
      <c r="AY304" s="253" t="s">
        <v>160</v>
      </c>
    </row>
    <row r="305" spans="2:65" s="13" customFormat="1">
      <c r="B305" s="243"/>
      <c r="C305" s="244"/>
      <c r="D305" s="206" t="s">
        <v>173</v>
      </c>
      <c r="E305" s="245" t="s">
        <v>21</v>
      </c>
      <c r="F305" s="246" t="s">
        <v>1621</v>
      </c>
      <c r="G305" s="244"/>
      <c r="H305" s="247" t="s">
        <v>21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173</v>
      </c>
      <c r="AU305" s="253" t="s">
        <v>82</v>
      </c>
      <c r="AV305" s="13" t="s">
        <v>80</v>
      </c>
      <c r="AW305" s="13" t="s">
        <v>35</v>
      </c>
      <c r="AX305" s="13" t="s">
        <v>72</v>
      </c>
      <c r="AY305" s="253" t="s">
        <v>160</v>
      </c>
    </row>
    <row r="306" spans="2:65" s="11" customFormat="1">
      <c r="B306" s="209"/>
      <c r="C306" s="210"/>
      <c r="D306" s="222" t="s">
        <v>173</v>
      </c>
      <c r="E306" s="254" t="s">
        <v>21</v>
      </c>
      <c r="F306" s="255" t="s">
        <v>1622</v>
      </c>
      <c r="G306" s="210"/>
      <c r="H306" s="256">
        <v>5000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173</v>
      </c>
      <c r="AU306" s="219" t="s">
        <v>82</v>
      </c>
      <c r="AV306" s="11" t="s">
        <v>82</v>
      </c>
      <c r="AW306" s="11" t="s">
        <v>35</v>
      </c>
      <c r="AX306" s="11" t="s">
        <v>72</v>
      </c>
      <c r="AY306" s="219" t="s">
        <v>160</v>
      </c>
    </row>
    <row r="307" spans="2:65" s="1" customFormat="1" ht="16.5" customHeight="1">
      <c r="B307" s="40"/>
      <c r="C307" s="233" t="s">
        <v>444</v>
      </c>
      <c r="D307" s="233" t="s">
        <v>192</v>
      </c>
      <c r="E307" s="234" t="s">
        <v>894</v>
      </c>
      <c r="F307" s="235" t="s">
        <v>895</v>
      </c>
      <c r="G307" s="236" t="s">
        <v>256</v>
      </c>
      <c r="H307" s="237">
        <v>5800</v>
      </c>
      <c r="I307" s="238"/>
      <c r="J307" s="239">
        <f>ROUND(I307*H307,2)</f>
        <v>0</v>
      </c>
      <c r="K307" s="235" t="s">
        <v>21</v>
      </c>
      <c r="L307" s="240"/>
      <c r="M307" s="241" t="s">
        <v>21</v>
      </c>
      <c r="N307" s="242" t="s">
        <v>43</v>
      </c>
      <c r="O307" s="41"/>
      <c r="P307" s="203">
        <f>O307*H307</f>
        <v>0</v>
      </c>
      <c r="Q307" s="203">
        <v>1E-3</v>
      </c>
      <c r="R307" s="203">
        <f>Q307*H307</f>
        <v>5.8</v>
      </c>
      <c r="S307" s="203">
        <v>0</v>
      </c>
      <c r="T307" s="204">
        <f>S307*H307</f>
        <v>0</v>
      </c>
      <c r="AR307" s="23" t="s">
        <v>263</v>
      </c>
      <c r="AT307" s="23" t="s">
        <v>192</v>
      </c>
      <c r="AU307" s="23" t="s">
        <v>82</v>
      </c>
      <c r="AY307" s="23" t="s">
        <v>160</v>
      </c>
      <c r="BE307" s="205">
        <f>IF(N307="základní",J307,0)</f>
        <v>0</v>
      </c>
      <c r="BF307" s="205">
        <f>IF(N307="snížená",J307,0)</f>
        <v>0</v>
      </c>
      <c r="BG307" s="205">
        <f>IF(N307="zákl. přenesená",J307,0)</f>
        <v>0</v>
      </c>
      <c r="BH307" s="205">
        <f>IF(N307="sníž. přenesená",J307,0)</f>
        <v>0</v>
      </c>
      <c r="BI307" s="205">
        <f>IF(N307="nulová",J307,0)</f>
        <v>0</v>
      </c>
      <c r="BJ307" s="23" t="s">
        <v>80</v>
      </c>
      <c r="BK307" s="205">
        <f>ROUND(I307*H307,2)</f>
        <v>0</v>
      </c>
      <c r="BL307" s="23" t="s">
        <v>196</v>
      </c>
      <c r="BM307" s="23" t="s">
        <v>1320</v>
      </c>
    </row>
    <row r="308" spans="2:65" s="1" customFormat="1" ht="24">
      <c r="B308" s="40"/>
      <c r="C308" s="62"/>
      <c r="D308" s="222" t="s">
        <v>171</v>
      </c>
      <c r="E308" s="62"/>
      <c r="F308" s="232" t="s">
        <v>1623</v>
      </c>
      <c r="G308" s="62"/>
      <c r="H308" s="62"/>
      <c r="I308" s="162"/>
      <c r="J308" s="62"/>
      <c r="K308" s="62"/>
      <c r="L308" s="60"/>
      <c r="M308" s="208"/>
      <c r="N308" s="41"/>
      <c r="O308" s="41"/>
      <c r="P308" s="41"/>
      <c r="Q308" s="41"/>
      <c r="R308" s="41"/>
      <c r="S308" s="41"/>
      <c r="T308" s="77"/>
      <c r="AT308" s="23" t="s">
        <v>171</v>
      </c>
      <c r="AU308" s="23" t="s">
        <v>82</v>
      </c>
    </row>
    <row r="309" spans="2:65" s="1" customFormat="1" ht="16.5" customHeight="1">
      <c r="B309" s="40"/>
      <c r="C309" s="233" t="s">
        <v>1303</v>
      </c>
      <c r="D309" s="233" t="s">
        <v>192</v>
      </c>
      <c r="E309" s="234" t="s">
        <v>1624</v>
      </c>
      <c r="F309" s="235" t="s">
        <v>1625</v>
      </c>
      <c r="G309" s="236" t="s">
        <v>256</v>
      </c>
      <c r="H309" s="237">
        <v>300</v>
      </c>
      <c r="I309" s="238"/>
      <c r="J309" s="239">
        <f>ROUND(I309*H309,2)</f>
        <v>0</v>
      </c>
      <c r="K309" s="235" t="s">
        <v>21</v>
      </c>
      <c r="L309" s="240"/>
      <c r="M309" s="241" t="s">
        <v>21</v>
      </c>
      <c r="N309" s="242" t="s">
        <v>43</v>
      </c>
      <c r="O309" s="41"/>
      <c r="P309" s="203">
        <f>O309*H309</f>
        <v>0</v>
      </c>
      <c r="Q309" s="203">
        <v>1E-3</v>
      </c>
      <c r="R309" s="203">
        <f>Q309*H309</f>
        <v>0.3</v>
      </c>
      <c r="S309" s="203">
        <v>0</v>
      </c>
      <c r="T309" s="204">
        <f>S309*H309</f>
        <v>0</v>
      </c>
      <c r="AR309" s="23" t="s">
        <v>263</v>
      </c>
      <c r="AT309" s="23" t="s">
        <v>192</v>
      </c>
      <c r="AU309" s="23" t="s">
        <v>82</v>
      </c>
      <c r="AY309" s="23" t="s">
        <v>160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23" t="s">
        <v>80</v>
      </c>
      <c r="BK309" s="205">
        <f>ROUND(I309*H309,2)</f>
        <v>0</v>
      </c>
      <c r="BL309" s="23" t="s">
        <v>196</v>
      </c>
      <c r="BM309" s="23" t="s">
        <v>1626</v>
      </c>
    </row>
    <row r="310" spans="2:65" s="1" customFormat="1" ht="16.5" customHeight="1">
      <c r="B310" s="40"/>
      <c r="C310" s="194" t="s">
        <v>835</v>
      </c>
      <c r="D310" s="194" t="s">
        <v>164</v>
      </c>
      <c r="E310" s="195" t="s">
        <v>897</v>
      </c>
      <c r="F310" s="196" t="s">
        <v>898</v>
      </c>
      <c r="G310" s="197" t="s">
        <v>228</v>
      </c>
      <c r="H310" s="198">
        <v>6.4050000000000002</v>
      </c>
      <c r="I310" s="199"/>
      <c r="J310" s="200">
        <f>ROUND(I310*H310,2)</f>
        <v>0</v>
      </c>
      <c r="K310" s="196" t="s">
        <v>168</v>
      </c>
      <c r="L310" s="60"/>
      <c r="M310" s="201" t="s">
        <v>21</v>
      </c>
      <c r="N310" s="202" t="s">
        <v>43</v>
      </c>
      <c r="O310" s="41"/>
      <c r="P310" s="203">
        <f>O310*H310</f>
        <v>0</v>
      </c>
      <c r="Q310" s="203">
        <v>0</v>
      </c>
      <c r="R310" s="203">
        <f>Q310*H310</f>
        <v>0</v>
      </c>
      <c r="S310" s="203">
        <v>0</v>
      </c>
      <c r="T310" s="204">
        <f>S310*H310</f>
        <v>0</v>
      </c>
      <c r="AR310" s="23" t="s">
        <v>196</v>
      </c>
      <c r="AT310" s="23" t="s">
        <v>164</v>
      </c>
      <c r="AU310" s="23" t="s">
        <v>82</v>
      </c>
      <c r="AY310" s="23" t="s">
        <v>160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23" t="s">
        <v>80</v>
      </c>
      <c r="BK310" s="205">
        <f>ROUND(I310*H310,2)</f>
        <v>0</v>
      </c>
      <c r="BL310" s="23" t="s">
        <v>196</v>
      </c>
      <c r="BM310" s="23" t="s">
        <v>1333</v>
      </c>
    </row>
    <row r="311" spans="2:65" s="10" customFormat="1" ht="29.85" customHeight="1">
      <c r="B311" s="175"/>
      <c r="C311" s="176"/>
      <c r="D311" s="191" t="s">
        <v>71</v>
      </c>
      <c r="E311" s="192" t="s">
        <v>664</v>
      </c>
      <c r="F311" s="192" t="s">
        <v>665</v>
      </c>
      <c r="G311" s="176"/>
      <c r="H311" s="176"/>
      <c r="I311" s="179"/>
      <c r="J311" s="193">
        <f>BK311</f>
        <v>0</v>
      </c>
      <c r="K311" s="176"/>
      <c r="L311" s="181"/>
      <c r="M311" s="182"/>
      <c r="N311" s="183"/>
      <c r="O311" s="183"/>
      <c r="P311" s="184">
        <f>SUM(P312:P327)</f>
        <v>0</v>
      </c>
      <c r="Q311" s="183"/>
      <c r="R311" s="184">
        <f>SUM(R312:R327)</f>
        <v>4.2630340000000003E-2</v>
      </c>
      <c r="S311" s="183"/>
      <c r="T311" s="185">
        <f>SUM(T312:T327)</f>
        <v>0</v>
      </c>
      <c r="AR311" s="186" t="s">
        <v>82</v>
      </c>
      <c r="AT311" s="187" t="s">
        <v>71</v>
      </c>
      <c r="AU311" s="187" t="s">
        <v>80</v>
      </c>
      <c r="AY311" s="186" t="s">
        <v>160</v>
      </c>
      <c r="BK311" s="188">
        <f>SUM(BK312:BK327)</f>
        <v>0</v>
      </c>
    </row>
    <row r="312" spans="2:65" s="1" customFormat="1" ht="25.5" customHeight="1">
      <c r="B312" s="40"/>
      <c r="C312" s="194" t="s">
        <v>1310</v>
      </c>
      <c r="D312" s="194" t="s">
        <v>164</v>
      </c>
      <c r="E312" s="195" t="s">
        <v>899</v>
      </c>
      <c r="F312" s="196" t="s">
        <v>900</v>
      </c>
      <c r="G312" s="197" t="s">
        <v>189</v>
      </c>
      <c r="H312" s="198">
        <v>40</v>
      </c>
      <c r="I312" s="199"/>
      <c r="J312" s="200">
        <f>ROUND(I312*H312,2)</f>
        <v>0</v>
      </c>
      <c r="K312" s="196" t="s">
        <v>168</v>
      </c>
      <c r="L312" s="60"/>
      <c r="M312" s="201" t="s">
        <v>21</v>
      </c>
      <c r="N312" s="202" t="s">
        <v>43</v>
      </c>
      <c r="O312" s="41"/>
      <c r="P312" s="203">
        <f>O312*H312</f>
        <v>0</v>
      </c>
      <c r="Q312" s="203">
        <v>2.0000000000000002E-5</v>
      </c>
      <c r="R312" s="203">
        <f>Q312*H312</f>
        <v>8.0000000000000004E-4</v>
      </c>
      <c r="S312" s="203">
        <v>0</v>
      </c>
      <c r="T312" s="204">
        <f>S312*H312</f>
        <v>0</v>
      </c>
      <c r="AR312" s="23" t="s">
        <v>196</v>
      </c>
      <c r="AT312" s="23" t="s">
        <v>164</v>
      </c>
      <c r="AU312" s="23" t="s">
        <v>82</v>
      </c>
      <c r="AY312" s="23" t="s">
        <v>160</v>
      </c>
      <c r="BE312" s="205">
        <f>IF(N312="základní",J312,0)</f>
        <v>0</v>
      </c>
      <c r="BF312" s="205">
        <f>IF(N312="snížená",J312,0)</f>
        <v>0</v>
      </c>
      <c r="BG312" s="205">
        <f>IF(N312="zákl. přenesená",J312,0)</f>
        <v>0</v>
      </c>
      <c r="BH312" s="205">
        <f>IF(N312="sníž. přenesená",J312,0)</f>
        <v>0</v>
      </c>
      <c r="BI312" s="205">
        <f>IF(N312="nulová",J312,0)</f>
        <v>0</v>
      </c>
      <c r="BJ312" s="23" t="s">
        <v>80</v>
      </c>
      <c r="BK312" s="205">
        <f>ROUND(I312*H312,2)</f>
        <v>0</v>
      </c>
      <c r="BL312" s="23" t="s">
        <v>196</v>
      </c>
      <c r="BM312" s="23" t="s">
        <v>1627</v>
      </c>
    </row>
    <row r="313" spans="2:65" s="11" customFormat="1">
      <c r="B313" s="209"/>
      <c r="C313" s="210"/>
      <c r="D313" s="222" t="s">
        <v>173</v>
      </c>
      <c r="E313" s="254" t="s">
        <v>21</v>
      </c>
      <c r="F313" s="255" t="s">
        <v>1628</v>
      </c>
      <c r="G313" s="210"/>
      <c r="H313" s="256">
        <v>40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173</v>
      </c>
      <c r="AU313" s="219" t="s">
        <v>82</v>
      </c>
      <c r="AV313" s="11" t="s">
        <v>82</v>
      </c>
      <c r="AW313" s="11" t="s">
        <v>35</v>
      </c>
      <c r="AX313" s="11" t="s">
        <v>72</v>
      </c>
      <c r="AY313" s="219" t="s">
        <v>160</v>
      </c>
    </row>
    <row r="314" spans="2:65" s="1" customFormat="1" ht="25.5" customHeight="1">
      <c r="B314" s="40"/>
      <c r="C314" s="194" t="s">
        <v>453</v>
      </c>
      <c r="D314" s="194" t="s">
        <v>164</v>
      </c>
      <c r="E314" s="195" t="s">
        <v>903</v>
      </c>
      <c r="F314" s="196" t="s">
        <v>904</v>
      </c>
      <c r="G314" s="197" t="s">
        <v>189</v>
      </c>
      <c r="H314" s="198">
        <v>40</v>
      </c>
      <c r="I314" s="199"/>
      <c r="J314" s="200">
        <f>ROUND(I314*H314,2)</f>
        <v>0</v>
      </c>
      <c r="K314" s="196" t="s">
        <v>168</v>
      </c>
      <c r="L314" s="60"/>
      <c r="M314" s="201" t="s">
        <v>21</v>
      </c>
      <c r="N314" s="202" t="s">
        <v>43</v>
      </c>
      <c r="O314" s="41"/>
      <c r="P314" s="203">
        <f>O314*H314</f>
        <v>0</v>
      </c>
      <c r="Q314" s="203">
        <v>2.0000000000000002E-5</v>
      </c>
      <c r="R314" s="203">
        <f>Q314*H314</f>
        <v>8.0000000000000004E-4</v>
      </c>
      <c r="S314" s="203">
        <v>0</v>
      </c>
      <c r="T314" s="204">
        <f>S314*H314</f>
        <v>0</v>
      </c>
      <c r="AR314" s="23" t="s">
        <v>196</v>
      </c>
      <c r="AT314" s="23" t="s">
        <v>164</v>
      </c>
      <c r="AU314" s="23" t="s">
        <v>82</v>
      </c>
      <c r="AY314" s="23" t="s">
        <v>160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23" t="s">
        <v>80</v>
      </c>
      <c r="BK314" s="205">
        <f>ROUND(I314*H314,2)</f>
        <v>0</v>
      </c>
      <c r="BL314" s="23" t="s">
        <v>196</v>
      </c>
      <c r="BM314" s="23" t="s">
        <v>1629</v>
      </c>
    </row>
    <row r="315" spans="2:65" s="1" customFormat="1" ht="38.25" customHeight="1">
      <c r="B315" s="40"/>
      <c r="C315" s="194" t="s">
        <v>1317</v>
      </c>
      <c r="D315" s="194" t="s">
        <v>164</v>
      </c>
      <c r="E315" s="195" t="s">
        <v>906</v>
      </c>
      <c r="F315" s="196" t="s">
        <v>907</v>
      </c>
      <c r="G315" s="197" t="s">
        <v>189</v>
      </c>
      <c r="H315" s="198">
        <v>0.5</v>
      </c>
      <c r="I315" s="199"/>
      <c r="J315" s="200">
        <f>ROUND(I315*H315,2)</f>
        <v>0</v>
      </c>
      <c r="K315" s="196" t="s">
        <v>168</v>
      </c>
      <c r="L315" s="60"/>
      <c r="M315" s="201" t="s">
        <v>21</v>
      </c>
      <c r="N315" s="202" t="s">
        <v>43</v>
      </c>
      <c r="O315" s="41"/>
      <c r="P315" s="203">
        <f>O315*H315</f>
        <v>0</v>
      </c>
      <c r="Q315" s="203">
        <v>3.0000000000000001E-5</v>
      </c>
      <c r="R315" s="203">
        <f>Q315*H315</f>
        <v>1.5E-5</v>
      </c>
      <c r="S315" s="203">
        <v>0</v>
      </c>
      <c r="T315" s="204">
        <f>S315*H315</f>
        <v>0</v>
      </c>
      <c r="AR315" s="23" t="s">
        <v>196</v>
      </c>
      <c r="AT315" s="23" t="s">
        <v>164</v>
      </c>
      <c r="AU315" s="23" t="s">
        <v>82</v>
      </c>
      <c r="AY315" s="23" t="s">
        <v>160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23" t="s">
        <v>80</v>
      </c>
      <c r="BK315" s="205">
        <f>ROUND(I315*H315,2)</f>
        <v>0</v>
      </c>
      <c r="BL315" s="23" t="s">
        <v>196</v>
      </c>
      <c r="BM315" s="23" t="s">
        <v>1630</v>
      </c>
    </row>
    <row r="316" spans="2:65" s="11" customFormat="1">
      <c r="B316" s="209"/>
      <c r="C316" s="210"/>
      <c r="D316" s="222" t="s">
        <v>173</v>
      </c>
      <c r="E316" s="254" t="s">
        <v>21</v>
      </c>
      <c r="F316" s="255" t="s">
        <v>1631</v>
      </c>
      <c r="G316" s="210"/>
      <c r="H316" s="256">
        <v>0.5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173</v>
      </c>
      <c r="AU316" s="219" t="s">
        <v>82</v>
      </c>
      <c r="AV316" s="11" t="s">
        <v>82</v>
      </c>
      <c r="AW316" s="11" t="s">
        <v>35</v>
      </c>
      <c r="AX316" s="11" t="s">
        <v>72</v>
      </c>
      <c r="AY316" s="219" t="s">
        <v>160</v>
      </c>
    </row>
    <row r="317" spans="2:65" s="1" customFormat="1" ht="25.5" customHeight="1">
      <c r="B317" s="40"/>
      <c r="C317" s="194" t="s">
        <v>842</v>
      </c>
      <c r="D317" s="194" t="s">
        <v>164</v>
      </c>
      <c r="E317" s="195" t="s">
        <v>910</v>
      </c>
      <c r="F317" s="196" t="s">
        <v>911</v>
      </c>
      <c r="G317" s="197" t="s">
        <v>189</v>
      </c>
      <c r="H317" s="198">
        <v>0.5</v>
      </c>
      <c r="I317" s="199"/>
      <c r="J317" s="200">
        <f>ROUND(I317*H317,2)</f>
        <v>0</v>
      </c>
      <c r="K317" s="196" t="s">
        <v>168</v>
      </c>
      <c r="L317" s="60"/>
      <c r="M317" s="201" t="s">
        <v>21</v>
      </c>
      <c r="N317" s="202" t="s">
        <v>43</v>
      </c>
      <c r="O317" s="41"/>
      <c r="P317" s="203">
        <f>O317*H317</f>
        <v>0</v>
      </c>
      <c r="Q317" s="203">
        <v>5.0000000000000002E-5</v>
      </c>
      <c r="R317" s="203">
        <f>Q317*H317</f>
        <v>2.5000000000000001E-5</v>
      </c>
      <c r="S317" s="203">
        <v>0</v>
      </c>
      <c r="T317" s="204">
        <f>S317*H317</f>
        <v>0</v>
      </c>
      <c r="AR317" s="23" t="s">
        <v>196</v>
      </c>
      <c r="AT317" s="23" t="s">
        <v>164</v>
      </c>
      <c r="AU317" s="23" t="s">
        <v>82</v>
      </c>
      <c r="AY317" s="23" t="s">
        <v>160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23" t="s">
        <v>80</v>
      </c>
      <c r="BK317" s="205">
        <f>ROUND(I317*H317,2)</f>
        <v>0</v>
      </c>
      <c r="BL317" s="23" t="s">
        <v>196</v>
      </c>
      <c r="BM317" s="23" t="s">
        <v>1632</v>
      </c>
    </row>
    <row r="318" spans="2:65" s="1" customFormat="1" ht="38.25" customHeight="1">
      <c r="B318" s="40"/>
      <c r="C318" s="194" t="s">
        <v>1332</v>
      </c>
      <c r="D318" s="194" t="s">
        <v>164</v>
      </c>
      <c r="E318" s="195" t="s">
        <v>1344</v>
      </c>
      <c r="F318" s="196" t="s">
        <v>1345</v>
      </c>
      <c r="G318" s="197" t="s">
        <v>189</v>
      </c>
      <c r="H318" s="198">
        <v>22.5</v>
      </c>
      <c r="I318" s="199"/>
      <c r="J318" s="200">
        <f>ROUND(I318*H318,2)</f>
        <v>0</v>
      </c>
      <c r="K318" s="196" t="s">
        <v>168</v>
      </c>
      <c r="L318" s="60"/>
      <c r="M318" s="201" t="s">
        <v>21</v>
      </c>
      <c r="N318" s="202" t="s">
        <v>43</v>
      </c>
      <c r="O318" s="41"/>
      <c r="P318" s="203">
        <f>O318*H318</f>
        <v>0</v>
      </c>
      <c r="Q318" s="203">
        <v>5.0000000000000002E-5</v>
      </c>
      <c r="R318" s="203">
        <f>Q318*H318</f>
        <v>1.1250000000000001E-3</v>
      </c>
      <c r="S318" s="203">
        <v>0</v>
      </c>
      <c r="T318" s="204">
        <f>S318*H318</f>
        <v>0</v>
      </c>
      <c r="AR318" s="23" t="s">
        <v>196</v>
      </c>
      <c r="AT318" s="23" t="s">
        <v>164</v>
      </c>
      <c r="AU318" s="23" t="s">
        <v>82</v>
      </c>
      <c r="AY318" s="23" t="s">
        <v>160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23" t="s">
        <v>80</v>
      </c>
      <c r="BK318" s="205">
        <f>ROUND(I318*H318,2)</f>
        <v>0</v>
      </c>
      <c r="BL318" s="23" t="s">
        <v>196</v>
      </c>
      <c r="BM318" s="23" t="s">
        <v>1633</v>
      </c>
    </row>
    <row r="319" spans="2:65" s="11" customFormat="1">
      <c r="B319" s="209"/>
      <c r="C319" s="210"/>
      <c r="D319" s="222" t="s">
        <v>173</v>
      </c>
      <c r="E319" s="254" t="s">
        <v>21</v>
      </c>
      <c r="F319" s="255" t="s">
        <v>1634</v>
      </c>
      <c r="G319" s="210"/>
      <c r="H319" s="256">
        <v>22.5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173</v>
      </c>
      <c r="AU319" s="219" t="s">
        <v>82</v>
      </c>
      <c r="AV319" s="11" t="s">
        <v>82</v>
      </c>
      <c r="AW319" s="11" t="s">
        <v>35</v>
      </c>
      <c r="AX319" s="11" t="s">
        <v>72</v>
      </c>
      <c r="AY319" s="219" t="s">
        <v>160</v>
      </c>
    </row>
    <row r="320" spans="2:65" s="1" customFormat="1" ht="25.5" customHeight="1">
      <c r="B320" s="40"/>
      <c r="C320" s="194" t="s">
        <v>460</v>
      </c>
      <c r="D320" s="194" t="s">
        <v>164</v>
      </c>
      <c r="E320" s="195" t="s">
        <v>1348</v>
      </c>
      <c r="F320" s="196" t="s">
        <v>1349</v>
      </c>
      <c r="G320" s="197" t="s">
        <v>189</v>
      </c>
      <c r="H320" s="198">
        <v>22.5</v>
      </c>
      <c r="I320" s="199"/>
      <c r="J320" s="200">
        <f>ROUND(I320*H320,2)</f>
        <v>0</v>
      </c>
      <c r="K320" s="196" t="s">
        <v>168</v>
      </c>
      <c r="L320" s="60"/>
      <c r="M320" s="201" t="s">
        <v>21</v>
      </c>
      <c r="N320" s="202" t="s">
        <v>43</v>
      </c>
      <c r="O320" s="41"/>
      <c r="P320" s="203">
        <f>O320*H320</f>
        <v>0</v>
      </c>
      <c r="Q320" s="203">
        <v>9.0000000000000006E-5</v>
      </c>
      <c r="R320" s="203">
        <f>Q320*H320</f>
        <v>2.0250000000000003E-3</v>
      </c>
      <c r="S320" s="203">
        <v>0</v>
      </c>
      <c r="T320" s="204">
        <f>S320*H320</f>
        <v>0</v>
      </c>
      <c r="AR320" s="23" t="s">
        <v>196</v>
      </c>
      <c r="AT320" s="23" t="s">
        <v>164</v>
      </c>
      <c r="AU320" s="23" t="s">
        <v>82</v>
      </c>
      <c r="AY320" s="23" t="s">
        <v>160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23" t="s">
        <v>80</v>
      </c>
      <c r="BK320" s="205">
        <f>ROUND(I320*H320,2)</f>
        <v>0</v>
      </c>
      <c r="BL320" s="23" t="s">
        <v>196</v>
      </c>
      <c r="BM320" s="23" t="s">
        <v>1635</v>
      </c>
    </row>
    <row r="321" spans="2:65" s="1" customFormat="1" ht="25.5" customHeight="1">
      <c r="B321" s="40"/>
      <c r="C321" s="194" t="s">
        <v>1336</v>
      </c>
      <c r="D321" s="194" t="s">
        <v>164</v>
      </c>
      <c r="E321" s="195" t="s">
        <v>968</v>
      </c>
      <c r="F321" s="196" t="s">
        <v>969</v>
      </c>
      <c r="G321" s="197" t="s">
        <v>248</v>
      </c>
      <c r="H321" s="198">
        <v>95.430999999999997</v>
      </c>
      <c r="I321" s="199"/>
      <c r="J321" s="200">
        <f>ROUND(I321*H321,2)</f>
        <v>0</v>
      </c>
      <c r="K321" s="196" t="s">
        <v>168</v>
      </c>
      <c r="L321" s="60"/>
      <c r="M321" s="201" t="s">
        <v>21</v>
      </c>
      <c r="N321" s="202" t="s">
        <v>43</v>
      </c>
      <c r="O321" s="41"/>
      <c r="P321" s="203">
        <f>O321*H321</f>
        <v>0</v>
      </c>
      <c r="Q321" s="203">
        <v>1.3999999999999999E-4</v>
      </c>
      <c r="R321" s="203">
        <f>Q321*H321</f>
        <v>1.3360339999999998E-2</v>
      </c>
      <c r="S321" s="203">
        <v>0</v>
      </c>
      <c r="T321" s="204">
        <f>S321*H321</f>
        <v>0</v>
      </c>
      <c r="AR321" s="23" t="s">
        <v>196</v>
      </c>
      <c r="AT321" s="23" t="s">
        <v>164</v>
      </c>
      <c r="AU321" s="23" t="s">
        <v>82</v>
      </c>
      <c r="AY321" s="23" t="s">
        <v>160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23" t="s">
        <v>80</v>
      </c>
      <c r="BK321" s="205">
        <f>ROUND(I321*H321,2)</f>
        <v>0</v>
      </c>
      <c r="BL321" s="23" t="s">
        <v>196</v>
      </c>
      <c r="BM321" s="23" t="s">
        <v>1636</v>
      </c>
    </row>
    <row r="322" spans="2:65" s="13" customFormat="1">
      <c r="B322" s="243"/>
      <c r="C322" s="244"/>
      <c r="D322" s="206" t="s">
        <v>173</v>
      </c>
      <c r="E322" s="245" t="s">
        <v>21</v>
      </c>
      <c r="F322" s="246" t="s">
        <v>1637</v>
      </c>
      <c r="G322" s="244"/>
      <c r="H322" s="247" t="s">
        <v>21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173</v>
      </c>
      <c r="AU322" s="253" t="s">
        <v>82</v>
      </c>
      <c r="AV322" s="13" t="s">
        <v>80</v>
      </c>
      <c r="AW322" s="13" t="s">
        <v>35</v>
      </c>
      <c r="AX322" s="13" t="s">
        <v>72</v>
      </c>
      <c r="AY322" s="253" t="s">
        <v>160</v>
      </c>
    </row>
    <row r="323" spans="2:65" s="11" customFormat="1">
      <c r="B323" s="209"/>
      <c r="C323" s="210"/>
      <c r="D323" s="222" t="s">
        <v>173</v>
      </c>
      <c r="E323" s="254" t="s">
        <v>21</v>
      </c>
      <c r="F323" s="255" t="s">
        <v>1638</v>
      </c>
      <c r="G323" s="210"/>
      <c r="H323" s="256">
        <v>95.430999999999997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173</v>
      </c>
      <c r="AU323" s="219" t="s">
        <v>82</v>
      </c>
      <c r="AV323" s="11" t="s">
        <v>82</v>
      </c>
      <c r="AW323" s="11" t="s">
        <v>35</v>
      </c>
      <c r="AX323" s="11" t="s">
        <v>72</v>
      </c>
      <c r="AY323" s="219" t="s">
        <v>160</v>
      </c>
    </row>
    <row r="324" spans="2:65" s="1" customFormat="1" ht="16.5" customHeight="1">
      <c r="B324" s="40"/>
      <c r="C324" s="194" t="s">
        <v>465</v>
      </c>
      <c r="D324" s="194" t="s">
        <v>164</v>
      </c>
      <c r="E324" s="195" t="s">
        <v>972</v>
      </c>
      <c r="F324" s="196" t="s">
        <v>973</v>
      </c>
      <c r="G324" s="197" t="s">
        <v>248</v>
      </c>
      <c r="H324" s="198">
        <v>136</v>
      </c>
      <c r="I324" s="199"/>
      <c r="J324" s="200">
        <f>ROUND(I324*H324,2)</f>
        <v>0</v>
      </c>
      <c r="K324" s="196" t="s">
        <v>168</v>
      </c>
      <c r="L324" s="60"/>
      <c r="M324" s="201" t="s">
        <v>21</v>
      </c>
      <c r="N324" s="202" t="s">
        <v>43</v>
      </c>
      <c r="O324" s="41"/>
      <c r="P324" s="203">
        <f>O324*H324</f>
        <v>0</v>
      </c>
      <c r="Q324" s="203">
        <v>1.2E-4</v>
      </c>
      <c r="R324" s="203">
        <f>Q324*H324</f>
        <v>1.6320000000000001E-2</v>
      </c>
      <c r="S324" s="203">
        <v>0</v>
      </c>
      <c r="T324" s="204">
        <f>S324*H324</f>
        <v>0</v>
      </c>
      <c r="AR324" s="23" t="s">
        <v>196</v>
      </c>
      <c r="AT324" s="23" t="s">
        <v>164</v>
      </c>
      <c r="AU324" s="23" t="s">
        <v>82</v>
      </c>
      <c r="AY324" s="23" t="s">
        <v>160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23" t="s">
        <v>80</v>
      </c>
      <c r="BK324" s="205">
        <f>ROUND(I324*H324,2)</f>
        <v>0</v>
      </c>
      <c r="BL324" s="23" t="s">
        <v>196</v>
      </c>
      <c r="BM324" s="23" t="s">
        <v>1639</v>
      </c>
    </row>
    <row r="325" spans="2:65" s="1" customFormat="1" ht="24">
      <c r="B325" s="40"/>
      <c r="C325" s="62"/>
      <c r="D325" s="206" t="s">
        <v>171</v>
      </c>
      <c r="E325" s="62"/>
      <c r="F325" s="207" t="s">
        <v>978</v>
      </c>
      <c r="G325" s="62"/>
      <c r="H325" s="62"/>
      <c r="I325" s="162"/>
      <c r="J325" s="62"/>
      <c r="K325" s="62"/>
      <c r="L325" s="60"/>
      <c r="M325" s="208"/>
      <c r="N325" s="41"/>
      <c r="O325" s="41"/>
      <c r="P325" s="41"/>
      <c r="Q325" s="41"/>
      <c r="R325" s="41"/>
      <c r="S325" s="41"/>
      <c r="T325" s="77"/>
      <c r="AT325" s="23" t="s">
        <v>171</v>
      </c>
      <c r="AU325" s="23" t="s">
        <v>82</v>
      </c>
    </row>
    <row r="326" spans="2:65" s="11" customFormat="1">
      <c r="B326" s="209"/>
      <c r="C326" s="210"/>
      <c r="D326" s="222" t="s">
        <v>173</v>
      </c>
      <c r="E326" s="254" t="s">
        <v>21</v>
      </c>
      <c r="F326" s="255" t="s">
        <v>1640</v>
      </c>
      <c r="G326" s="210"/>
      <c r="H326" s="256">
        <v>136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173</v>
      </c>
      <c r="AU326" s="219" t="s">
        <v>82</v>
      </c>
      <c r="AV326" s="11" t="s">
        <v>82</v>
      </c>
      <c r="AW326" s="11" t="s">
        <v>35</v>
      </c>
      <c r="AX326" s="11" t="s">
        <v>72</v>
      </c>
      <c r="AY326" s="219" t="s">
        <v>160</v>
      </c>
    </row>
    <row r="327" spans="2:65" s="1" customFormat="1" ht="25.5" customHeight="1">
      <c r="B327" s="40"/>
      <c r="C327" s="194" t="s">
        <v>1339</v>
      </c>
      <c r="D327" s="194" t="s">
        <v>164</v>
      </c>
      <c r="E327" s="195" t="s">
        <v>975</v>
      </c>
      <c r="F327" s="196" t="s">
        <v>976</v>
      </c>
      <c r="G327" s="197" t="s">
        <v>248</v>
      </c>
      <c r="H327" s="198">
        <v>68</v>
      </c>
      <c r="I327" s="199"/>
      <c r="J327" s="200">
        <f>ROUND(I327*H327,2)</f>
        <v>0</v>
      </c>
      <c r="K327" s="196" t="s">
        <v>168</v>
      </c>
      <c r="L327" s="60"/>
      <c r="M327" s="201" t="s">
        <v>21</v>
      </c>
      <c r="N327" s="202" t="s">
        <v>43</v>
      </c>
      <c r="O327" s="41"/>
      <c r="P327" s="203">
        <f>O327*H327</f>
        <v>0</v>
      </c>
      <c r="Q327" s="203">
        <v>1.2E-4</v>
      </c>
      <c r="R327" s="203">
        <f>Q327*H327</f>
        <v>8.1600000000000006E-3</v>
      </c>
      <c r="S327" s="203">
        <v>0</v>
      </c>
      <c r="T327" s="204">
        <f>S327*H327</f>
        <v>0</v>
      </c>
      <c r="AR327" s="23" t="s">
        <v>196</v>
      </c>
      <c r="AT327" s="23" t="s">
        <v>164</v>
      </c>
      <c r="AU327" s="23" t="s">
        <v>82</v>
      </c>
      <c r="AY327" s="23" t="s">
        <v>160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23" t="s">
        <v>80</v>
      </c>
      <c r="BK327" s="205">
        <f>ROUND(I327*H327,2)</f>
        <v>0</v>
      </c>
      <c r="BL327" s="23" t="s">
        <v>196</v>
      </c>
      <c r="BM327" s="23" t="s">
        <v>1641</v>
      </c>
    </row>
    <row r="328" spans="2:65" s="10" customFormat="1" ht="37.35" customHeight="1">
      <c r="B328" s="175"/>
      <c r="C328" s="176"/>
      <c r="D328" s="191" t="s">
        <v>71</v>
      </c>
      <c r="E328" s="260" t="s">
        <v>673</v>
      </c>
      <c r="F328" s="260" t="s">
        <v>674</v>
      </c>
      <c r="G328" s="176"/>
      <c r="H328" s="176"/>
      <c r="I328" s="179"/>
      <c r="J328" s="261">
        <f>BK328</f>
        <v>0</v>
      </c>
      <c r="K328" s="176"/>
      <c r="L328" s="181"/>
      <c r="M328" s="182"/>
      <c r="N328" s="183"/>
      <c r="O328" s="183"/>
      <c r="P328" s="184">
        <f>SUM(P329:P333)</f>
        <v>0</v>
      </c>
      <c r="Q328" s="183"/>
      <c r="R328" s="184">
        <f>SUM(R329:R333)</f>
        <v>0</v>
      </c>
      <c r="S328" s="183"/>
      <c r="T328" s="185">
        <f>SUM(T329:T333)</f>
        <v>0</v>
      </c>
      <c r="AR328" s="186" t="s">
        <v>82</v>
      </c>
      <c r="AT328" s="187" t="s">
        <v>71</v>
      </c>
      <c r="AU328" s="187" t="s">
        <v>72</v>
      </c>
      <c r="AY328" s="186" t="s">
        <v>160</v>
      </c>
      <c r="BK328" s="188">
        <f>SUM(BK329:BK333)</f>
        <v>0</v>
      </c>
    </row>
    <row r="329" spans="2:65" s="1" customFormat="1" ht="25.5" customHeight="1">
      <c r="B329" s="40"/>
      <c r="C329" s="194" t="s">
        <v>470</v>
      </c>
      <c r="D329" s="194" t="s">
        <v>164</v>
      </c>
      <c r="E329" s="195" t="s">
        <v>1354</v>
      </c>
      <c r="F329" s="196" t="s">
        <v>1355</v>
      </c>
      <c r="G329" s="197" t="s">
        <v>290</v>
      </c>
      <c r="H329" s="198">
        <v>1</v>
      </c>
      <c r="I329" s="199"/>
      <c r="J329" s="200">
        <f>ROUND(I329*H329,2)</f>
        <v>0</v>
      </c>
      <c r="K329" s="196" t="s">
        <v>168</v>
      </c>
      <c r="L329" s="60"/>
      <c r="M329" s="201" t="s">
        <v>21</v>
      </c>
      <c r="N329" s="202" t="s">
        <v>43</v>
      </c>
      <c r="O329" s="41"/>
      <c r="P329" s="203">
        <f>O329*H329</f>
        <v>0</v>
      </c>
      <c r="Q329" s="203">
        <v>0</v>
      </c>
      <c r="R329" s="203">
        <f>Q329*H329</f>
        <v>0</v>
      </c>
      <c r="S329" s="203">
        <v>0</v>
      </c>
      <c r="T329" s="204">
        <f>S329*H329</f>
        <v>0</v>
      </c>
      <c r="AR329" s="23" t="s">
        <v>698</v>
      </c>
      <c r="AT329" s="23" t="s">
        <v>164</v>
      </c>
      <c r="AU329" s="23" t="s">
        <v>80</v>
      </c>
      <c r="AY329" s="23" t="s">
        <v>160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23" t="s">
        <v>80</v>
      </c>
      <c r="BK329" s="205">
        <f>ROUND(I329*H329,2)</f>
        <v>0</v>
      </c>
      <c r="BL329" s="23" t="s">
        <v>698</v>
      </c>
      <c r="BM329" s="23" t="s">
        <v>1642</v>
      </c>
    </row>
    <row r="330" spans="2:65" s="1" customFormat="1" ht="24">
      <c r="B330" s="40"/>
      <c r="C330" s="62"/>
      <c r="D330" s="222" t="s">
        <v>171</v>
      </c>
      <c r="E330" s="62"/>
      <c r="F330" s="232" t="s">
        <v>1357</v>
      </c>
      <c r="G330" s="62"/>
      <c r="H330" s="62"/>
      <c r="I330" s="162"/>
      <c r="J330" s="62"/>
      <c r="K330" s="62"/>
      <c r="L330" s="60"/>
      <c r="M330" s="208"/>
      <c r="N330" s="41"/>
      <c r="O330" s="41"/>
      <c r="P330" s="41"/>
      <c r="Q330" s="41"/>
      <c r="R330" s="41"/>
      <c r="S330" s="41"/>
      <c r="T330" s="77"/>
      <c r="AT330" s="23" t="s">
        <v>171</v>
      </c>
      <c r="AU330" s="23" t="s">
        <v>80</v>
      </c>
    </row>
    <row r="331" spans="2:65" s="1" customFormat="1" ht="25.5" customHeight="1">
      <c r="B331" s="40"/>
      <c r="C331" s="194" t="s">
        <v>1343</v>
      </c>
      <c r="D331" s="194" t="s">
        <v>164</v>
      </c>
      <c r="E331" s="195" t="s">
        <v>1359</v>
      </c>
      <c r="F331" s="196" t="s">
        <v>1360</v>
      </c>
      <c r="G331" s="197" t="s">
        <v>290</v>
      </c>
      <c r="H331" s="198">
        <v>1</v>
      </c>
      <c r="I331" s="199"/>
      <c r="J331" s="200">
        <f>ROUND(I331*H331,2)</f>
        <v>0</v>
      </c>
      <c r="K331" s="196" t="s">
        <v>168</v>
      </c>
      <c r="L331" s="60"/>
      <c r="M331" s="201" t="s">
        <v>21</v>
      </c>
      <c r="N331" s="202" t="s">
        <v>43</v>
      </c>
      <c r="O331" s="41"/>
      <c r="P331" s="203">
        <f>O331*H331</f>
        <v>0</v>
      </c>
      <c r="Q331" s="203">
        <v>0</v>
      </c>
      <c r="R331" s="203">
        <f>Q331*H331</f>
        <v>0</v>
      </c>
      <c r="S331" s="203">
        <v>0</v>
      </c>
      <c r="T331" s="204">
        <f>S331*H331</f>
        <v>0</v>
      </c>
      <c r="AR331" s="23" t="s">
        <v>698</v>
      </c>
      <c r="AT331" s="23" t="s">
        <v>164</v>
      </c>
      <c r="AU331" s="23" t="s">
        <v>80</v>
      </c>
      <c r="AY331" s="23" t="s">
        <v>160</v>
      </c>
      <c r="BE331" s="205">
        <f>IF(N331="základní",J331,0)</f>
        <v>0</v>
      </c>
      <c r="BF331" s="205">
        <f>IF(N331="snížená",J331,0)</f>
        <v>0</v>
      </c>
      <c r="BG331" s="205">
        <f>IF(N331="zákl. přenesená",J331,0)</f>
        <v>0</v>
      </c>
      <c r="BH331" s="205">
        <f>IF(N331="sníž. přenesená",J331,0)</f>
        <v>0</v>
      </c>
      <c r="BI331" s="205">
        <f>IF(N331="nulová",J331,0)</f>
        <v>0</v>
      </c>
      <c r="BJ331" s="23" t="s">
        <v>80</v>
      </c>
      <c r="BK331" s="205">
        <f>ROUND(I331*H331,2)</f>
        <v>0</v>
      </c>
      <c r="BL331" s="23" t="s">
        <v>698</v>
      </c>
      <c r="BM331" s="23" t="s">
        <v>1643</v>
      </c>
    </row>
    <row r="332" spans="2:65" s="1" customFormat="1" ht="25.5" customHeight="1">
      <c r="B332" s="40"/>
      <c r="C332" s="194" t="s">
        <v>474</v>
      </c>
      <c r="D332" s="194" t="s">
        <v>164</v>
      </c>
      <c r="E332" s="195" t="s">
        <v>1362</v>
      </c>
      <c r="F332" s="196" t="s">
        <v>1363</v>
      </c>
      <c r="G332" s="197" t="s">
        <v>290</v>
      </c>
      <c r="H332" s="198">
        <v>1</v>
      </c>
      <c r="I332" s="199"/>
      <c r="J332" s="200">
        <f>ROUND(I332*H332,2)</f>
        <v>0</v>
      </c>
      <c r="K332" s="196" t="s">
        <v>168</v>
      </c>
      <c r="L332" s="60"/>
      <c r="M332" s="201" t="s">
        <v>21</v>
      </c>
      <c r="N332" s="202" t="s">
        <v>43</v>
      </c>
      <c r="O332" s="41"/>
      <c r="P332" s="203">
        <f>O332*H332</f>
        <v>0</v>
      </c>
      <c r="Q332" s="203">
        <v>0</v>
      </c>
      <c r="R332" s="203">
        <f>Q332*H332</f>
        <v>0</v>
      </c>
      <c r="S332" s="203">
        <v>0</v>
      </c>
      <c r="T332" s="204">
        <f>S332*H332</f>
        <v>0</v>
      </c>
      <c r="AR332" s="23" t="s">
        <v>698</v>
      </c>
      <c r="AT332" s="23" t="s">
        <v>164</v>
      </c>
      <c r="AU332" s="23" t="s">
        <v>80</v>
      </c>
      <c r="AY332" s="23" t="s">
        <v>160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23" t="s">
        <v>80</v>
      </c>
      <c r="BK332" s="205">
        <f>ROUND(I332*H332,2)</f>
        <v>0</v>
      </c>
      <c r="BL332" s="23" t="s">
        <v>698</v>
      </c>
      <c r="BM332" s="23" t="s">
        <v>1644</v>
      </c>
    </row>
    <row r="333" spans="2:65" s="1" customFormat="1" ht="24">
      <c r="B333" s="40"/>
      <c r="C333" s="62"/>
      <c r="D333" s="206" t="s">
        <v>171</v>
      </c>
      <c r="E333" s="62"/>
      <c r="F333" s="207" t="s">
        <v>1365</v>
      </c>
      <c r="G333" s="62"/>
      <c r="H333" s="62"/>
      <c r="I333" s="162"/>
      <c r="J333" s="62"/>
      <c r="K333" s="62"/>
      <c r="L333" s="60"/>
      <c r="M333" s="208"/>
      <c r="N333" s="41"/>
      <c r="O333" s="41"/>
      <c r="P333" s="41"/>
      <c r="Q333" s="41"/>
      <c r="R333" s="41"/>
      <c r="S333" s="41"/>
      <c r="T333" s="77"/>
      <c r="AT333" s="23" t="s">
        <v>171</v>
      </c>
      <c r="AU333" s="23" t="s">
        <v>80</v>
      </c>
    </row>
    <row r="334" spans="2:65" s="10" customFormat="1" ht="37.35" customHeight="1">
      <c r="B334" s="175"/>
      <c r="C334" s="176"/>
      <c r="D334" s="191" t="s">
        <v>71</v>
      </c>
      <c r="E334" s="260" t="s">
        <v>692</v>
      </c>
      <c r="F334" s="260" t="s">
        <v>981</v>
      </c>
      <c r="G334" s="176"/>
      <c r="H334" s="176"/>
      <c r="I334" s="179"/>
      <c r="J334" s="261">
        <f>BK334</f>
        <v>0</v>
      </c>
      <c r="K334" s="176"/>
      <c r="L334" s="181"/>
      <c r="M334" s="182"/>
      <c r="N334" s="183"/>
      <c r="O334" s="183"/>
      <c r="P334" s="184">
        <f>P335</f>
        <v>0</v>
      </c>
      <c r="Q334" s="183"/>
      <c r="R334" s="184">
        <f>R335</f>
        <v>0</v>
      </c>
      <c r="S334" s="183"/>
      <c r="T334" s="185">
        <f>T335</f>
        <v>0</v>
      </c>
      <c r="AR334" s="186" t="s">
        <v>169</v>
      </c>
      <c r="AT334" s="187" t="s">
        <v>71</v>
      </c>
      <c r="AU334" s="187" t="s">
        <v>72</v>
      </c>
      <c r="AY334" s="186" t="s">
        <v>160</v>
      </c>
      <c r="BK334" s="188">
        <f>BK335</f>
        <v>0</v>
      </c>
    </row>
    <row r="335" spans="2:65" s="1" customFormat="1" ht="16.5" customHeight="1">
      <c r="B335" s="40"/>
      <c r="C335" s="194" t="s">
        <v>1351</v>
      </c>
      <c r="D335" s="194" t="s">
        <v>164</v>
      </c>
      <c r="E335" s="195" t="s">
        <v>695</v>
      </c>
      <c r="F335" s="196" t="s">
        <v>696</v>
      </c>
      <c r="G335" s="197" t="s">
        <v>697</v>
      </c>
      <c r="H335" s="262"/>
      <c r="I335" s="199"/>
      <c r="J335" s="200">
        <f>ROUND(I335*H335,2)</f>
        <v>0</v>
      </c>
      <c r="K335" s="196" t="s">
        <v>168</v>
      </c>
      <c r="L335" s="60"/>
      <c r="M335" s="201" t="s">
        <v>21</v>
      </c>
      <c r="N335" s="263" t="s">
        <v>43</v>
      </c>
      <c r="O335" s="264"/>
      <c r="P335" s="265">
        <f>O335*H335</f>
        <v>0</v>
      </c>
      <c r="Q335" s="265">
        <v>0</v>
      </c>
      <c r="R335" s="265">
        <f>Q335*H335</f>
        <v>0</v>
      </c>
      <c r="S335" s="265">
        <v>0</v>
      </c>
      <c r="T335" s="266">
        <f>S335*H335</f>
        <v>0</v>
      </c>
      <c r="AR335" s="23" t="s">
        <v>698</v>
      </c>
      <c r="AT335" s="23" t="s">
        <v>164</v>
      </c>
      <c r="AU335" s="23" t="s">
        <v>80</v>
      </c>
      <c r="AY335" s="23" t="s">
        <v>160</v>
      </c>
      <c r="BE335" s="205">
        <f>IF(N335="základní",J335,0)</f>
        <v>0</v>
      </c>
      <c r="BF335" s="205">
        <f>IF(N335="snížená",J335,0)</f>
        <v>0</v>
      </c>
      <c r="BG335" s="205">
        <f>IF(N335="zákl. přenesená",J335,0)</f>
        <v>0</v>
      </c>
      <c r="BH335" s="205">
        <f>IF(N335="sníž. přenesená",J335,0)</f>
        <v>0</v>
      </c>
      <c r="BI335" s="205">
        <f>IF(N335="nulová",J335,0)</f>
        <v>0</v>
      </c>
      <c r="BJ335" s="23" t="s">
        <v>80</v>
      </c>
      <c r="BK335" s="205">
        <f>ROUND(I335*H335,2)</f>
        <v>0</v>
      </c>
      <c r="BL335" s="23" t="s">
        <v>698</v>
      </c>
      <c r="BM335" s="23" t="s">
        <v>1645</v>
      </c>
    </row>
    <row r="336" spans="2:65" s="1" customFormat="1" ht="6.9" customHeight="1">
      <c r="B336" s="55"/>
      <c r="C336" s="56"/>
      <c r="D336" s="56"/>
      <c r="E336" s="56"/>
      <c r="F336" s="56"/>
      <c r="G336" s="56"/>
      <c r="H336" s="56"/>
      <c r="I336" s="138"/>
      <c r="J336" s="56"/>
      <c r="K336" s="56"/>
      <c r="L336" s="60"/>
    </row>
  </sheetData>
  <sheetProtection password="CC35" sheet="1" objects="1" scenarios="1" formatCells="0" formatColumns="0" formatRows="0" sort="0" autoFilter="0"/>
  <autoFilter ref="C90:K335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7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97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1646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ROUND(J90,2)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ROUND(SUM(BE90:BE246), 2)</f>
        <v>0</v>
      </c>
      <c r="G30" s="41"/>
      <c r="H30" s="41"/>
      <c r="I30" s="130">
        <v>0.21</v>
      </c>
      <c r="J30" s="129">
        <f>ROUND(ROUND((SUM(BE90:BE246)),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ROUND(SUM(BF90:BF246), 2)</f>
        <v>0</v>
      </c>
      <c r="G31" s="41"/>
      <c r="H31" s="41"/>
      <c r="I31" s="130">
        <v>0.15</v>
      </c>
      <c r="J31" s="129">
        <f>ROUND(ROUND((SUM(BF90:BF246)),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ROUND(SUM(BG90:BG246),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ROUND(SUM(BH90:BH246),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ROUND(SUM(BI90:BI246),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>PS 04 - VS 01 Kotelna Sídliště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J90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J91</f>
        <v>0</v>
      </c>
      <c r="K57" s="154"/>
    </row>
    <row r="58" spans="2:47" s="8" customFormat="1" ht="19.95" customHeight="1">
      <c r="B58" s="155"/>
      <c r="C58" s="156"/>
      <c r="D58" s="157" t="s">
        <v>130</v>
      </c>
      <c r="E58" s="158"/>
      <c r="F58" s="158"/>
      <c r="G58" s="158"/>
      <c r="H58" s="158"/>
      <c r="I58" s="159"/>
      <c r="J58" s="160">
        <f>J92</f>
        <v>0</v>
      </c>
      <c r="K58" s="161"/>
    </row>
    <row r="59" spans="2:47" s="8" customFormat="1" ht="14.85" customHeight="1">
      <c r="B59" s="155"/>
      <c r="C59" s="156"/>
      <c r="D59" s="157" t="s">
        <v>131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8" customFormat="1" ht="19.95" customHeight="1">
      <c r="B60" s="155"/>
      <c r="C60" s="156"/>
      <c r="D60" s="157" t="s">
        <v>986</v>
      </c>
      <c r="E60" s="158"/>
      <c r="F60" s="158"/>
      <c r="G60" s="158"/>
      <c r="H60" s="158"/>
      <c r="I60" s="159"/>
      <c r="J60" s="160">
        <f>J98</f>
        <v>0</v>
      </c>
      <c r="K60" s="161"/>
    </row>
    <row r="61" spans="2:47" s="8" customFormat="1" ht="19.95" customHeight="1">
      <c r="B61" s="155"/>
      <c r="C61" s="156"/>
      <c r="D61" s="157" t="s">
        <v>985</v>
      </c>
      <c r="E61" s="158"/>
      <c r="F61" s="158"/>
      <c r="G61" s="158"/>
      <c r="H61" s="158"/>
      <c r="I61" s="159"/>
      <c r="J61" s="160">
        <f>J104</f>
        <v>0</v>
      </c>
      <c r="K61" s="161"/>
    </row>
    <row r="62" spans="2:47" s="7" customFormat="1" ht="24.9" customHeight="1">
      <c r="B62" s="148"/>
      <c r="C62" s="149"/>
      <c r="D62" s="150" t="s">
        <v>135</v>
      </c>
      <c r="E62" s="151"/>
      <c r="F62" s="151"/>
      <c r="G62" s="151"/>
      <c r="H62" s="151"/>
      <c r="I62" s="152"/>
      <c r="J62" s="153">
        <f>J106</f>
        <v>0</v>
      </c>
      <c r="K62" s="154"/>
    </row>
    <row r="63" spans="2:47" s="8" customFormat="1" ht="19.95" customHeight="1">
      <c r="B63" s="155"/>
      <c r="C63" s="156"/>
      <c r="D63" s="157" t="s">
        <v>140</v>
      </c>
      <c r="E63" s="158"/>
      <c r="F63" s="158"/>
      <c r="G63" s="158"/>
      <c r="H63" s="158"/>
      <c r="I63" s="159"/>
      <c r="J63" s="160">
        <f>J107</f>
        <v>0</v>
      </c>
      <c r="K63" s="161"/>
    </row>
    <row r="64" spans="2:47" s="8" customFormat="1" ht="19.95" customHeight="1">
      <c r="B64" s="155"/>
      <c r="C64" s="156"/>
      <c r="D64" s="157" t="s">
        <v>987</v>
      </c>
      <c r="E64" s="158"/>
      <c r="F64" s="158"/>
      <c r="G64" s="158"/>
      <c r="H64" s="158"/>
      <c r="I64" s="159"/>
      <c r="J64" s="160">
        <f>J130</f>
        <v>0</v>
      </c>
      <c r="K64" s="161"/>
    </row>
    <row r="65" spans="2:12" s="8" customFormat="1" ht="19.95" customHeight="1">
      <c r="B65" s="155"/>
      <c r="C65" s="156"/>
      <c r="D65" s="157" t="s">
        <v>705</v>
      </c>
      <c r="E65" s="158"/>
      <c r="F65" s="158"/>
      <c r="G65" s="158"/>
      <c r="H65" s="158"/>
      <c r="I65" s="159"/>
      <c r="J65" s="160">
        <f>J137</f>
        <v>0</v>
      </c>
      <c r="K65" s="161"/>
    </row>
    <row r="66" spans="2:12" s="8" customFormat="1" ht="19.95" customHeight="1">
      <c r="B66" s="155"/>
      <c r="C66" s="156"/>
      <c r="D66" s="157" t="s">
        <v>988</v>
      </c>
      <c r="E66" s="158"/>
      <c r="F66" s="158"/>
      <c r="G66" s="158"/>
      <c r="H66" s="158"/>
      <c r="I66" s="159"/>
      <c r="J66" s="160">
        <f>J162</f>
        <v>0</v>
      </c>
      <c r="K66" s="161"/>
    </row>
    <row r="67" spans="2:12" s="8" customFormat="1" ht="19.95" customHeight="1">
      <c r="B67" s="155"/>
      <c r="C67" s="156"/>
      <c r="D67" s="157" t="s">
        <v>706</v>
      </c>
      <c r="E67" s="158"/>
      <c r="F67" s="158"/>
      <c r="G67" s="158"/>
      <c r="H67" s="158"/>
      <c r="I67" s="159"/>
      <c r="J67" s="160">
        <f>J213</f>
        <v>0</v>
      </c>
      <c r="K67" s="161"/>
    </row>
    <row r="68" spans="2:12" s="8" customFormat="1" ht="19.95" customHeight="1">
      <c r="B68" s="155"/>
      <c r="C68" s="156"/>
      <c r="D68" s="157" t="s">
        <v>141</v>
      </c>
      <c r="E68" s="158"/>
      <c r="F68" s="158"/>
      <c r="G68" s="158"/>
      <c r="H68" s="158"/>
      <c r="I68" s="159"/>
      <c r="J68" s="160">
        <f>J229</f>
        <v>0</v>
      </c>
      <c r="K68" s="161"/>
    </row>
    <row r="69" spans="2:12" s="8" customFormat="1" ht="19.95" customHeight="1">
      <c r="B69" s="155"/>
      <c r="C69" s="156"/>
      <c r="D69" s="157" t="s">
        <v>142</v>
      </c>
      <c r="E69" s="158"/>
      <c r="F69" s="158"/>
      <c r="G69" s="158"/>
      <c r="H69" s="158"/>
      <c r="I69" s="159"/>
      <c r="J69" s="160">
        <f>J239</f>
        <v>0</v>
      </c>
      <c r="K69" s="161"/>
    </row>
    <row r="70" spans="2:12" s="7" customFormat="1" ht="24.9" customHeight="1">
      <c r="B70" s="148"/>
      <c r="C70" s="149"/>
      <c r="D70" s="150" t="s">
        <v>1371</v>
      </c>
      <c r="E70" s="151"/>
      <c r="F70" s="151"/>
      <c r="G70" s="151"/>
      <c r="H70" s="151"/>
      <c r="I70" s="152"/>
      <c r="J70" s="153">
        <f>J245</f>
        <v>0</v>
      </c>
      <c r="K70" s="154"/>
    </row>
    <row r="71" spans="2:12" s="1" customFormat="1" ht="21.75" customHeight="1">
      <c r="B71" s="40"/>
      <c r="C71" s="41"/>
      <c r="D71" s="41"/>
      <c r="E71" s="41"/>
      <c r="F71" s="41"/>
      <c r="G71" s="41"/>
      <c r="H71" s="41"/>
      <c r="I71" s="117"/>
      <c r="J71" s="41"/>
      <c r="K71" s="44"/>
    </row>
    <row r="72" spans="2:12" s="1" customFormat="1" ht="6.9" customHeight="1">
      <c r="B72" s="55"/>
      <c r="C72" s="56"/>
      <c r="D72" s="56"/>
      <c r="E72" s="56"/>
      <c r="F72" s="56"/>
      <c r="G72" s="56"/>
      <c r="H72" s="56"/>
      <c r="I72" s="138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41"/>
      <c r="J76" s="59"/>
      <c r="K76" s="59"/>
      <c r="L76" s="60"/>
    </row>
    <row r="77" spans="2:12" s="1" customFormat="1" ht="36.9" customHeight="1">
      <c r="B77" s="40"/>
      <c r="C77" s="61" t="s">
        <v>144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6.9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4.4" customHeight="1">
      <c r="B79" s="40"/>
      <c r="C79" s="64" t="s">
        <v>18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6.5" customHeight="1">
      <c r="B80" s="40"/>
      <c r="C80" s="62"/>
      <c r="D80" s="62"/>
      <c r="E80" s="384" t="str">
        <f>E7</f>
        <v>Nymburk - přestavba parovodu</v>
      </c>
      <c r="F80" s="385"/>
      <c r="G80" s="385"/>
      <c r="H80" s="385"/>
      <c r="I80" s="162"/>
      <c r="J80" s="62"/>
      <c r="K80" s="62"/>
      <c r="L80" s="60"/>
    </row>
    <row r="81" spans="2:65" s="1" customFormat="1" ht="14.4" customHeight="1">
      <c r="B81" s="40"/>
      <c r="C81" s="64" t="s">
        <v>110</v>
      </c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7.25" customHeight="1">
      <c r="B82" s="40"/>
      <c r="C82" s="62"/>
      <c r="D82" s="62"/>
      <c r="E82" s="351" t="str">
        <f>E9</f>
        <v>PS 04 - VS 01 Kotelna Sídliště</v>
      </c>
      <c r="F82" s="386"/>
      <c r="G82" s="386"/>
      <c r="H82" s="386"/>
      <c r="I82" s="162"/>
      <c r="J82" s="62"/>
      <c r="K82" s="62"/>
      <c r="L82" s="60"/>
    </row>
    <row r="83" spans="2:65" s="1" customFormat="1" ht="6.9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 ht="18" customHeight="1">
      <c r="B84" s="40"/>
      <c r="C84" s="64" t="s">
        <v>23</v>
      </c>
      <c r="D84" s="62"/>
      <c r="E84" s="62"/>
      <c r="F84" s="163" t="str">
        <f>F12</f>
        <v>Nymburg</v>
      </c>
      <c r="G84" s="62"/>
      <c r="H84" s="62"/>
      <c r="I84" s="164" t="s">
        <v>25</v>
      </c>
      <c r="J84" s="72" t="str">
        <f>IF(J12="","",J12)</f>
        <v>15.5.2017</v>
      </c>
      <c r="K84" s="62"/>
      <c r="L84" s="60"/>
    </row>
    <row r="85" spans="2:65" s="1" customFormat="1" ht="6.9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65" s="1" customFormat="1" ht="13.2">
      <c r="B86" s="40"/>
      <c r="C86" s="64" t="s">
        <v>27</v>
      </c>
      <c r="D86" s="62"/>
      <c r="E86" s="62"/>
      <c r="F86" s="163" t="str">
        <f>E15</f>
        <v xml:space="preserve"> </v>
      </c>
      <c r="G86" s="62"/>
      <c r="H86" s="62"/>
      <c r="I86" s="164" t="s">
        <v>33</v>
      </c>
      <c r="J86" s="163" t="str">
        <f>E21</f>
        <v>JOBI ENERGO s.r.o.</v>
      </c>
      <c r="K86" s="62"/>
      <c r="L86" s="60"/>
    </row>
    <row r="87" spans="2:65" s="1" customFormat="1" ht="14.4" customHeight="1">
      <c r="B87" s="40"/>
      <c r="C87" s="64" t="s">
        <v>31</v>
      </c>
      <c r="D87" s="62"/>
      <c r="E87" s="62"/>
      <c r="F87" s="163" t="str">
        <f>IF(E18="","",E18)</f>
        <v/>
      </c>
      <c r="G87" s="62"/>
      <c r="H87" s="62"/>
      <c r="I87" s="162"/>
      <c r="J87" s="62"/>
      <c r="K87" s="62"/>
      <c r="L87" s="60"/>
    </row>
    <row r="88" spans="2:65" s="1" customFormat="1" ht="10.3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65" s="9" customFormat="1" ht="29.25" customHeight="1">
      <c r="B89" s="165"/>
      <c r="C89" s="166" t="s">
        <v>145</v>
      </c>
      <c r="D89" s="167" t="s">
        <v>57</v>
      </c>
      <c r="E89" s="167" t="s">
        <v>53</v>
      </c>
      <c r="F89" s="167" t="s">
        <v>146</v>
      </c>
      <c r="G89" s="167" t="s">
        <v>147</v>
      </c>
      <c r="H89" s="167" t="s">
        <v>148</v>
      </c>
      <c r="I89" s="168" t="s">
        <v>149</v>
      </c>
      <c r="J89" s="167" t="s">
        <v>115</v>
      </c>
      <c r="K89" s="169" t="s">
        <v>150</v>
      </c>
      <c r="L89" s="170"/>
      <c r="M89" s="80" t="s">
        <v>151</v>
      </c>
      <c r="N89" s="81" t="s">
        <v>42</v>
      </c>
      <c r="O89" s="81" t="s">
        <v>152</v>
      </c>
      <c r="P89" s="81" t="s">
        <v>153</v>
      </c>
      <c r="Q89" s="81" t="s">
        <v>154</v>
      </c>
      <c r="R89" s="81" t="s">
        <v>155</v>
      </c>
      <c r="S89" s="81" t="s">
        <v>156</v>
      </c>
      <c r="T89" s="82" t="s">
        <v>157</v>
      </c>
    </row>
    <row r="90" spans="2:65" s="1" customFormat="1" ht="29.25" customHeight="1">
      <c r="B90" s="40"/>
      <c r="C90" s="86" t="s">
        <v>116</v>
      </c>
      <c r="D90" s="62"/>
      <c r="E90" s="62"/>
      <c r="F90" s="62"/>
      <c r="G90" s="62"/>
      <c r="H90" s="62"/>
      <c r="I90" s="162"/>
      <c r="J90" s="171">
        <f>BK90</f>
        <v>0</v>
      </c>
      <c r="K90" s="62"/>
      <c r="L90" s="60"/>
      <c r="M90" s="83"/>
      <c r="N90" s="84"/>
      <c r="O90" s="84"/>
      <c r="P90" s="172">
        <f>P91+P106+P245</f>
        <v>0</v>
      </c>
      <c r="Q90" s="84"/>
      <c r="R90" s="172">
        <f>R91+R106+R245</f>
        <v>3.3548126440000003</v>
      </c>
      <c r="S90" s="84"/>
      <c r="T90" s="173">
        <f>T91+T106+T245</f>
        <v>1.67</v>
      </c>
      <c r="AT90" s="23" t="s">
        <v>71</v>
      </c>
      <c r="AU90" s="23" t="s">
        <v>117</v>
      </c>
      <c r="BK90" s="174">
        <f>BK91+BK106+BK245</f>
        <v>0</v>
      </c>
    </row>
    <row r="91" spans="2:65" s="10" customFormat="1" ht="37.35" customHeight="1">
      <c r="B91" s="175"/>
      <c r="C91" s="176"/>
      <c r="D91" s="177" t="s">
        <v>71</v>
      </c>
      <c r="E91" s="178" t="s">
        <v>158</v>
      </c>
      <c r="F91" s="178" t="s">
        <v>159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P92+P98+P104</f>
        <v>0</v>
      </c>
      <c r="Q91" s="183"/>
      <c r="R91" s="184">
        <f>R92+R98+R104</f>
        <v>6.3600000000000004E-2</v>
      </c>
      <c r="S91" s="183"/>
      <c r="T91" s="185">
        <f>T92+T98+T104</f>
        <v>0</v>
      </c>
      <c r="AR91" s="186" t="s">
        <v>80</v>
      </c>
      <c r="AT91" s="187" t="s">
        <v>71</v>
      </c>
      <c r="AU91" s="187" t="s">
        <v>72</v>
      </c>
      <c r="AY91" s="186" t="s">
        <v>160</v>
      </c>
      <c r="BK91" s="188">
        <f>BK92+BK98+BK104</f>
        <v>0</v>
      </c>
    </row>
    <row r="92" spans="2:65" s="10" customFormat="1" ht="19.95" customHeight="1">
      <c r="B92" s="175"/>
      <c r="C92" s="176"/>
      <c r="D92" s="177" t="s">
        <v>71</v>
      </c>
      <c r="E92" s="189" t="s">
        <v>210</v>
      </c>
      <c r="F92" s="189" t="s">
        <v>322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P93</f>
        <v>0</v>
      </c>
      <c r="Q92" s="183"/>
      <c r="R92" s="184">
        <f>R93</f>
        <v>6.3600000000000004E-2</v>
      </c>
      <c r="S92" s="183"/>
      <c r="T92" s="185">
        <f>T93</f>
        <v>0</v>
      </c>
      <c r="AR92" s="186" t="s">
        <v>80</v>
      </c>
      <c r="AT92" s="187" t="s">
        <v>71</v>
      </c>
      <c r="AU92" s="187" t="s">
        <v>80</v>
      </c>
      <c r="AY92" s="186" t="s">
        <v>160</v>
      </c>
      <c r="BK92" s="188">
        <f>BK93</f>
        <v>0</v>
      </c>
    </row>
    <row r="93" spans="2:65" s="10" customFormat="1" ht="14.85" customHeight="1">
      <c r="B93" s="175"/>
      <c r="C93" s="176"/>
      <c r="D93" s="191" t="s">
        <v>71</v>
      </c>
      <c r="E93" s="192" t="s">
        <v>323</v>
      </c>
      <c r="F93" s="192" t="s">
        <v>324</v>
      </c>
      <c r="G93" s="176"/>
      <c r="H93" s="176"/>
      <c r="I93" s="179"/>
      <c r="J93" s="193">
        <f>BK93</f>
        <v>0</v>
      </c>
      <c r="K93" s="176"/>
      <c r="L93" s="181"/>
      <c r="M93" s="182"/>
      <c r="N93" s="183"/>
      <c r="O93" s="183"/>
      <c r="P93" s="184">
        <f>SUM(P94:P97)</f>
        <v>0</v>
      </c>
      <c r="Q93" s="183"/>
      <c r="R93" s="184">
        <f>SUM(R94:R97)</f>
        <v>6.3600000000000004E-2</v>
      </c>
      <c r="S93" s="183"/>
      <c r="T93" s="185">
        <f>SUM(T94:T97)</f>
        <v>0</v>
      </c>
      <c r="AR93" s="186" t="s">
        <v>80</v>
      </c>
      <c r="AT93" s="187" t="s">
        <v>71</v>
      </c>
      <c r="AU93" s="187" t="s">
        <v>82</v>
      </c>
      <c r="AY93" s="186" t="s">
        <v>160</v>
      </c>
      <c r="BK93" s="188">
        <f>SUM(BK94:BK97)</f>
        <v>0</v>
      </c>
    </row>
    <row r="94" spans="2:65" s="1" customFormat="1" ht="38.25" customHeight="1">
      <c r="B94" s="40"/>
      <c r="C94" s="194" t="s">
        <v>80</v>
      </c>
      <c r="D94" s="194" t="s">
        <v>164</v>
      </c>
      <c r="E94" s="195" t="s">
        <v>326</v>
      </c>
      <c r="F94" s="196" t="s">
        <v>1647</v>
      </c>
      <c r="G94" s="197" t="s">
        <v>262</v>
      </c>
      <c r="H94" s="198">
        <v>10</v>
      </c>
      <c r="I94" s="199"/>
      <c r="J94" s="200">
        <f>ROUND(I94*H94,2)</f>
        <v>0</v>
      </c>
      <c r="K94" s="196" t="s">
        <v>168</v>
      </c>
      <c r="L94" s="60"/>
      <c r="M94" s="201" t="s">
        <v>21</v>
      </c>
      <c r="N94" s="202" t="s">
        <v>43</v>
      </c>
      <c r="O94" s="41"/>
      <c r="P94" s="203">
        <f>O94*H94</f>
        <v>0</v>
      </c>
      <c r="Q94" s="203">
        <v>8.0000000000000007E-5</v>
      </c>
      <c r="R94" s="203">
        <f>Q94*H94</f>
        <v>8.0000000000000004E-4</v>
      </c>
      <c r="S94" s="203">
        <v>0</v>
      </c>
      <c r="T94" s="204">
        <f>S94*H94</f>
        <v>0</v>
      </c>
      <c r="AR94" s="23" t="s">
        <v>169</v>
      </c>
      <c r="AT94" s="23" t="s">
        <v>164</v>
      </c>
      <c r="AU94" s="23" t="s">
        <v>170</v>
      </c>
      <c r="AY94" s="23" t="s">
        <v>160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3" t="s">
        <v>80</v>
      </c>
      <c r="BK94" s="205">
        <f>ROUND(I94*H94,2)</f>
        <v>0</v>
      </c>
      <c r="BL94" s="23" t="s">
        <v>169</v>
      </c>
      <c r="BM94" s="23" t="s">
        <v>1648</v>
      </c>
    </row>
    <row r="95" spans="2:65" s="11" customFormat="1">
      <c r="B95" s="209"/>
      <c r="C95" s="210"/>
      <c r="D95" s="222" t="s">
        <v>173</v>
      </c>
      <c r="E95" s="254" t="s">
        <v>21</v>
      </c>
      <c r="F95" s="255" t="s">
        <v>1649</v>
      </c>
      <c r="G95" s="210"/>
      <c r="H95" s="256">
        <v>10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173</v>
      </c>
      <c r="AU95" s="219" t="s">
        <v>170</v>
      </c>
      <c r="AV95" s="11" t="s">
        <v>82</v>
      </c>
      <c r="AW95" s="11" t="s">
        <v>35</v>
      </c>
      <c r="AX95" s="11" t="s">
        <v>72</v>
      </c>
      <c r="AY95" s="219" t="s">
        <v>160</v>
      </c>
    </row>
    <row r="96" spans="2:65" s="1" customFormat="1" ht="16.5" customHeight="1">
      <c r="B96" s="40"/>
      <c r="C96" s="233" t="s">
        <v>82</v>
      </c>
      <c r="D96" s="233" t="s">
        <v>192</v>
      </c>
      <c r="E96" s="234" t="s">
        <v>1650</v>
      </c>
      <c r="F96" s="235" t="s">
        <v>1651</v>
      </c>
      <c r="G96" s="236" t="s">
        <v>290</v>
      </c>
      <c r="H96" s="237">
        <v>2</v>
      </c>
      <c r="I96" s="238"/>
      <c r="J96" s="239">
        <f>ROUND(I96*H96,2)</f>
        <v>0</v>
      </c>
      <c r="K96" s="235" t="s">
        <v>21</v>
      </c>
      <c r="L96" s="240"/>
      <c r="M96" s="241" t="s">
        <v>21</v>
      </c>
      <c r="N96" s="242" t="s">
        <v>43</v>
      </c>
      <c r="O96" s="41"/>
      <c r="P96" s="203">
        <f>O96*H96</f>
        <v>0</v>
      </c>
      <c r="Q96" s="203">
        <v>2.5000000000000001E-2</v>
      </c>
      <c r="R96" s="203">
        <f>Q96*H96</f>
        <v>0.05</v>
      </c>
      <c r="S96" s="203">
        <v>0</v>
      </c>
      <c r="T96" s="204">
        <f>S96*H96</f>
        <v>0</v>
      </c>
      <c r="AR96" s="23" t="s">
        <v>183</v>
      </c>
      <c r="AT96" s="23" t="s">
        <v>192</v>
      </c>
      <c r="AU96" s="23" t="s">
        <v>170</v>
      </c>
      <c r="AY96" s="23" t="s">
        <v>160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3" t="s">
        <v>80</v>
      </c>
      <c r="BK96" s="205">
        <f>ROUND(I96*H96,2)</f>
        <v>0</v>
      </c>
      <c r="BL96" s="23" t="s">
        <v>169</v>
      </c>
      <c r="BM96" s="23" t="s">
        <v>169</v>
      </c>
    </row>
    <row r="97" spans="2:65" s="1" customFormat="1" ht="16.5" customHeight="1">
      <c r="B97" s="40"/>
      <c r="C97" s="233" t="s">
        <v>170</v>
      </c>
      <c r="D97" s="233" t="s">
        <v>192</v>
      </c>
      <c r="E97" s="234" t="s">
        <v>1652</v>
      </c>
      <c r="F97" s="235" t="s">
        <v>1653</v>
      </c>
      <c r="G97" s="236" t="s">
        <v>290</v>
      </c>
      <c r="H97" s="237">
        <v>8</v>
      </c>
      <c r="I97" s="238"/>
      <c r="J97" s="239">
        <f>ROUND(I97*H97,2)</f>
        <v>0</v>
      </c>
      <c r="K97" s="235" t="s">
        <v>21</v>
      </c>
      <c r="L97" s="240"/>
      <c r="M97" s="241" t="s">
        <v>21</v>
      </c>
      <c r="N97" s="242" t="s">
        <v>43</v>
      </c>
      <c r="O97" s="41"/>
      <c r="P97" s="203">
        <f>O97*H97</f>
        <v>0</v>
      </c>
      <c r="Q97" s="203">
        <v>1.6000000000000001E-3</v>
      </c>
      <c r="R97" s="203">
        <f>Q97*H97</f>
        <v>1.2800000000000001E-2</v>
      </c>
      <c r="S97" s="203">
        <v>0</v>
      </c>
      <c r="T97" s="204">
        <f>S97*H97</f>
        <v>0</v>
      </c>
      <c r="AR97" s="23" t="s">
        <v>183</v>
      </c>
      <c r="AT97" s="23" t="s">
        <v>192</v>
      </c>
      <c r="AU97" s="23" t="s">
        <v>170</v>
      </c>
      <c r="AY97" s="23" t="s">
        <v>160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3" t="s">
        <v>80</v>
      </c>
      <c r="BK97" s="205">
        <f>ROUND(I97*H97,2)</f>
        <v>0</v>
      </c>
      <c r="BL97" s="23" t="s">
        <v>169</v>
      </c>
      <c r="BM97" s="23" t="s">
        <v>180</v>
      </c>
    </row>
    <row r="98" spans="2:65" s="10" customFormat="1" ht="29.85" customHeight="1">
      <c r="B98" s="175"/>
      <c r="C98" s="176"/>
      <c r="D98" s="191" t="s">
        <v>71</v>
      </c>
      <c r="E98" s="192" t="s">
        <v>1033</v>
      </c>
      <c r="F98" s="192" t="s">
        <v>1034</v>
      </c>
      <c r="G98" s="176"/>
      <c r="H98" s="176"/>
      <c r="I98" s="179"/>
      <c r="J98" s="193">
        <f>BK98</f>
        <v>0</v>
      </c>
      <c r="K98" s="176"/>
      <c r="L98" s="181"/>
      <c r="M98" s="182"/>
      <c r="N98" s="183"/>
      <c r="O98" s="183"/>
      <c r="P98" s="184">
        <f>SUM(P99:P103)</f>
        <v>0</v>
      </c>
      <c r="Q98" s="183"/>
      <c r="R98" s="184">
        <f>SUM(R99:R103)</f>
        <v>0</v>
      </c>
      <c r="S98" s="183"/>
      <c r="T98" s="185">
        <f>SUM(T99:T103)</f>
        <v>0</v>
      </c>
      <c r="AR98" s="186" t="s">
        <v>80</v>
      </c>
      <c r="AT98" s="187" t="s">
        <v>71</v>
      </c>
      <c r="AU98" s="187" t="s">
        <v>80</v>
      </c>
      <c r="AY98" s="186" t="s">
        <v>160</v>
      </c>
      <c r="BK98" s="188">
        <f>SUM(BK99:BK103)</f>
        <v>0</v>
      </c>
    </row>
    <row r="99" spans="2:65" s="1" customFormat="1" ht="25.5" customHeight="1">
      <c r="B99" s="40"/>
      <c r="C99" s="194" t="s">
        <v>169</v>
      </c>
      <c r="D99" s="194" t="s">
        <v>164</v>
      </c>
      <c r="E99" s="195" t="s">
        <v>1035</v>
      </c>
      <c r="F99" s="196" t="s">
        <v>1036</v>
      </c>
      <c r="G99" s="197" t="s">
        <v>228</v>
      </c>
      <c r="H99" s="198">
        <v>1.67</v>
      </c>
      <c r="I99" s="199"/>
      <c r="J99" s="200">
        <f>ROUND(I99*H99,2)</f>
        <v>0</v>
      </c>
      <c r="K99" s="196" t="s">
        <v>168</v>
      </c>
      <c r="L99" s="60"/>
      <c r="M99" s="201" t="s">
        <v>21</v>
      </c>
      <c r="N99" s="202" t="s">
        <v>43</v>
      </c>
      <c r="O99" s="41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3" t="s">
        <v>196</v>
      </c>
      <c r="AT99" s="23" t="s">
        <v>164</v>
      </c>
      <c r="AU99" s="23" t="s">
        <v>82</v>
      </c>
      <c r="AY99" s="23" t="s">
        <v>160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3" t="s">
        <v>80</v>
      </c>
      <c r="BK99" s="205">
        <f>ROUND(I99*H99,2)</f>
        <v>0</v>
      </c>
      <c r="BL99" s="23" t="s">
        <v>196</v>
      </c>
      <c r="BM99" s="23" t="s">
        <v>1654</v>
      </c>
    </row>
    <row r="100" spans="2:65" s="1" customFormat="1" ht="38.25" customHeight="1">
      <c r="B100" s="40"/>
      <c r="C100" s="194" t="s">
        <v>186</v>
      </c>
      <c r="D100" s="194" t="s">
        <v>164</v>
      </c>
      <c r="E100" s="195" t="s">
        <v>1038</v>
      </c>
      <c r="F100" s="196" t="s">
        <v>1039</v>
      </c>
      <c r="G100" s="197" t="s">
        <v>228</v>
      </c>
      <c r="H100" s="198">
        <v>15.03</v>
      </c>
      <c r="I100" s="199"/>
      <c r="J100" s="200">
        <f>ROUND(I100*H100,2)</f>
        <v>0</v>
      </c>
      <c r="K100" s="196" t="s">
        <v>168</v>
      </c>
      <c r="L100" s="60"/>
      <c r="M100" s="201" t="s">
        <v>21</v>
      </c>
      <c r="N100" s="202" t="s">
        <v>43</v>
      </c>
      <c r="O100" s="41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3" t="s">
        <v>196</v>
      </c>
      <c r="AT100" s="23" t="s">
        <v>164</v>
      </c>
      <c r="AU100" s="23" t="s">
        <v>82</v>
      </c>
      <c r="AY100" s="23" t="s">
        <v>160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3" t="s">
        <v>80</v>
      </c>
      <c r="BK100" s="205">
        <f>ROUND(I100*H100,2)</f>
        <v>0</v>
      </c>
      <c r="BL100" s="23" t="s">
        <v>196</v>
      </c>
      <c r="BM100" s="23" t="s">
        <v>1655</v>
      </c>
    </row>
    <row r="101" spans="2:65" s="11" customFormat="1">
      <c r="B101" s="209"/>
      <c r="C101" s="210"/>
      <c r="D101" s="222" t="s">
        <v>173</v>
      </c>
      <c r="E101" s="210"/>
      <c r="F101" s="255" t="s">
        <v>1656</v>
      </c>
      <c r="G101" s="210"/>
      <c r="H101" s="256">
        <v>15.03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173</v>
      </c>
      <c r="AU101" s="219" t="s">
        <v>82</v>
      </c>
      <c r="AV101" s="11" t="s">
        <v>82</v>
      </c>
      <c r="AW101" s="11" t="s">
        <v>6</v>
      </c>
      <c r="AX101" s="11" t="s">
        <v>80</v>
      </c>
      <c r="AY101" s="219" t="s">
        <v>160</v>
      </c>
    </row>
    <row r="102" spans="2:65" s="1" customFormat="1" ht="16.5" customHeight="1">
      <c r="B102" s="40"/>
      <c r="C102" s="194" t="s">
        <v>180</v>
      </c>
      <c r="D102" s="194" t="s">
        <v>164</v>
      </c>
      <c r="E102" s="195" t="s">
        <v>362</v>
      </c>
      <c r="F102" s="196" t="s">
        <v>363</v>
      </c>
      <c r="G102" s="197" t="s">
        <v>228</v>
      </c>
      <c r="H102" s="198">
        <v>1.67</v>
      </c>
      <c r="I102" s="199"/>
      <c r="J102" s="200">
        <f>ROUND(I102*H102,2)</f>
        <v>0</v>
      </c>
      <c r="K102" s="196" t="s">
        <v>168</v>
      </c>
      <c r="L102" s="60"/>
      <c r="M102" s="201" t="s">
        <v>21</v>
      </c>
      <c r="N102" s="202" t="s">
        <v>43</v>
      </c>
      <c r="O102" s="41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3" t="s">
        <v>196</v>
      </c>
      <c r="AT102" s="23" t="s">
        <v>164</v>
      </c>
      <c r="AU102" s="23" t="s">
        <v>82</v>
      </c>
      <c r="AY102" s="23" t="s">
        <v>160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3" t="s">
        <v>80</v>
      </c>
      <c r="BK102" s="205">
        <f>ROUND(I102*H102,2)</f>
        <v>0</v>
      </c>
      <c r="BL102" s="23" t="s">
        <v>196</v>
      </c>
      <c r="BM102" s="23" t="s">
        <v>1657</v>
      </c>
    </row>
    <row r="103" spans="2:65" s="1" customFormat="1" ht="25.5" customHeight="1">
      <c r="B103" s="40"/>
      <c r="C103" s="194" t="s">
        <v>198</v>
      </c>
      <c r="D103" s="194" t="s">
        <v>164</v>
      </c>
      <c r="E103" s="195" t="s">
        <v>429</v>
      </c>
      <c r="F103" s="196" t="s">
        <v>430</v>
      </c>
      <c r="G103" s="197" t="s">
        <v>228</v>
      </c>
      <c r="H103" s="198">
        <v>1.67</v>
      </c>
      <c r="I103" s="199"/>
      <c r="J103" s="200">
        <f>ROUND(I103*H103,2)</f>
        <v>0</v>
      </c>
      <c r="K103" s="196" t="s">
        <v>21</v>
      </c>
      <c r="L103" s="60"/>
      <c r="M103" s="201" t="s">
        <v>21</v>
      </c>
      <c r="N103" s="202" t="s">
        <v>43</v>
      </c>
      <c r="O103" s="41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3" t="s">
        <v>196</v>
      </c>
      <c r="AT103" s="23" t="s">
        <v>164</v>
      </c>
      <c r="AU103" s="23" t="s">
        <v>82</v>
      </c>
      <c r="AY103" s="23" t="s">
        <v>160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3" t="s">
        <v>80</v>
      </c>
      <c r="BK103" s="205">
        <f>ROUND(I103*H103,2)</f>
        <v>0</v>
      </c>
      <c r="BL103" s="23" t="s">
        <v>196</v>
      </c>
      <c r="BM103" s="23" t="s">
        <v>1658</v>
      </c>
    </row>
    <row r="104" spans="2:65" s="10" customFormat="1" ht="29.85" customHeight="1">
      <c r="B104" s="175"/>
      <c r="C104" s="176"/>
      <c r="D104" s="191" t="s">
        <v>71</v>
      </c>
      <c r="E104" s="192" t="s">
        <v>980</v>
      </c>
      <c r="F104" s="192" t="s">
        <v>1029</v>
      </c>
      <c r="G104" s="176"/>
      <c r="H104" s="176"/>
      <c r="I104" s="179"/>
      <c r="J104" s="193">
        <f>BK104</f>
        <v>0</v>
      </c>
      <c r="K104" s="176"/>
      <c r="L104" s="181"/>
      <c r="M104" s="182"/>
      <c r="N104" s="183"/>
      <c r="O104" s="183"/>
      <c r="P104" s="184">
        <f>P105</f>
        <v>0</v>
      </c>
      <c r="Q104" s="183"/>
      <c r="R104" s="184">
        <f>R105</f>
        <v>0</v>
      </c>
      <c r="S104" s="183"/>
      <c r="T104" s="185">
        <f>T105</f>
        <v>0</v>
      </c>
      <c r="AR104" s="186" t="s">
        <v>169</v>
      </c>
      <c r="AT104" s="187" t="s">
        <v>71</v>
      </c>
      <c r="AU104" s="187" t="s">
        <v>80</v>
      </c>
      <c r="AY104" s="186" t="s">
        <v>160</v>
      </c>
      <c r="BK104" s="188">
        <f>BK105</f>
        <v>0</v>
      </c>
    </row>
    <row r="105" spans="2:65" s="1" customFormat="1" ht="38.25" customHeight="1">
      <c r="B105" s="40"/>
      <c r="C105" s="194" t="s">
        <v>183</v>
      </c>
      <c r="D105" s="194" t="s">
        <v>164</v>
      </c>
      <c r="E105" s="195" t="s">
        <v>1030</v>
      </c>
      <c r="F105" s="196" t="s">
        <v>1031</v>
      </c>
      <c r="G105" s="197" t="s">
        <v>228</v>
      </c>
      <c r="H105" s="198">
        <v>6.4000000000000001E-2</v>
      </c>
      <c r="I105" s="199"/>
      <c r="J105" s="200">
        <f>ROUND(I105*H105,2)</f>
        <v>0</v>
      </c>
      <c r="K105" s="196" t="s">
        <v>168</v>
      </c>
      <c r="L105" s="60"/>
      <c r="M105" s="201" t="s">
        <v>21</v>
      </c>
      <c r="N105" s="202" t="s">
        <v>43</v>
      </c>
      <c r="O105" s="41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3" t="s">
        <v>169</v>
      </c>
      <c r="AT105" s="23" t="s">
        <v>164</v>
      </c>
      <c r="AU105" s="23" t="s">
        <v>82</v>
      </c>
      <c r="AY105" s="23" t="s">
        <v>160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3" t="s">
        <v>80</v>
      </c>
      <c r="BK105" s="205">
        <f>ROUND(I105*H105,2)</f>
        <v>0</v>
      </c>
      <c r="BL105" s="23" t="s">
        <v>169</v>
      </c>
      <c r="BM105" s="23" t="s">
        <v>1659</v>
      </c>
    </row>
    <row r="106" spans="2:65" s="10" customFormat="1" ht="37.35" customHeight="1">
      <c r="B106" s="175"/>
      <c r="C106" s="176"/>
      <c r="D106" s="177" t="s">
        <v>71</v>
      </c>
      <c r="E106" s="178" t="s">
        <v>433</v>
      </c>
      <c r="F106" s="178" t="s">
        <v>434</v>
      </c>
      <c r="G106" s="176"/>
      <c r="H106" s="176"/>
      <c r="I106" s="179"/>
      <c r="J106" s="180">
        <f>BK106</f>
        <v>0</v>
      </c>
      <c r="K106" s="176"/>
      <c r="L106" s="181"/>
      <c r="M106" s="182"/>
      <c r="N106" s="183"/>
      <c r="O106" s="183"/>
      <c r="P106" s="184">
        <f>P107+P130+P137+P162+P213+P229+P239</f>
        <v>0</v>
      </c>
      <c r="Q106" s="183"/>
      <c r="R106" s="184">
        <f>R107+R130+R137+R162+R213+R229+R239</f>
        <v>3.2912126440000002</v>
      </c>
      <c r="S106" s="183"/>
      <c r="T106" s="185">
        <f>T107+T130+T137+T162+T213+T229+T239</f>
        <v>1.67</v>
      </c>
      <c r="AR106" s="186" t="s">
        <v>82</v>
      </c>
      <c r="AT106" s="187" t="s">
        <v>71</v>
      </c>
      <c r="AU106" s="187" t="s">
        <v>72</v>
      </c>
      <c r="AY106" s="186" t="s">
        <v>160</v>
      </c>
      <c r="BK106" s="188">
        <f>BK107+BK130+BK137+BK162+BK213+BK229+BK239</f>
        <v>0</v>
      </c>
    </row>
    <row r="107" spans="2:65" s="10" customFormat="1" ht="19.95" customHeight="1">
      <c r="B107" s="175"/>
      <c r="C107" s="176"/>
      <c r="D107" s="191" t="s">
        <v>71</v>
      </c>
      <c r="E107" s="192" t="s">
        <v>637</v>
      </c>
      <c r="F107" s="192" t="s">
        <v>638</v>
      </c>
      <c r="G107" s="176"/>
      <c r="H107" s="176"/>
      <c r="I107" s="179"/>
      <c r="J107" s="193">
        <f>BK107</f>
        <v>0</v>
      </c>
      <c r="K107" s="176"/>
      <c r="L107" s="181"/>
      <c r="M107" s="182"/>
      <c r="N107" s="183"/>
      <c r="O107" s="183"/>
      <c r="P107" s="184">
        <f>SUM(P108:P129)</f>
        <v>0</v>
      </c>
      <c r="Q107" s="183"/>
      <c r="R107" s="184">
        <f>SUM(R108:R129)</f>
        <v>0.23691609000000002</v>
      </c>
      <c r="S107" s="183"/>
      <c r="T107" s="185">
        <f>SUM(T108:T129)</f>
        <v>0</v>
      </c>
      <c r="AR107" s="186" t="s">
        <v>82</v>
      </c>
      <c r="AT107" s="187" t="s">
        <v>71</v>
      </c>
      <c r="AU107" s="187" t="s">
        <v>80</v>
      </c>
      <c r="AY107" s="186" t="s">
        <v>160</v>
      </c>
      <c r="BK107" s="188">
        <f>SUM(BK108:BK129)</f>
        <v>0</v>
      </c>
    </row>
    <row r="108" spans="2:65" s="1" customFormat="1" ht="38.25" customHeight="1">
      <c r="B108" s="40"/>
      <c r="C108" s="194" t="s">
        <v>210</v>
      </c>
      <c r="D108" s="194" t="s">
        <v>164</v>
      </c>
      <c r="E108" s="195" t="s">
        <v>1402</v>
      </c>
      <c r="F108" s="196" t="s">
        <v>1403</v>
      </c>
      <c r="G108" s="197" t="s">
        <v>189</v>
      </c>
      <c r="H108" s="198">
        <v>28</v>
      </c>
      <c r="I108" s="199"/>
      <c r="J108" s="200">
        <f>ROUND(I108*H108,2)</f>
        <v>0</v>
      </c>
      <c r="K108" s="196" t="s">
        <v>168</v>
      </c>
      <c r="L108" s="60"/>
      <c r="M108" s="201" t="s">
        <v>21</v>
      </c>
      <c r="N108" s="202" t="s">
        <v>43</v>
      </c>
      <c r="O108" s="41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3" t="s">
        <v>196</v>
      </c>
      <c r="AT108" s="23" t="s">
        <v>164</v>
      </c>
      <c r="AU108" s="23" t="s">
        <v>82</v>
      </c>
      <c r="AY108" s="23" t="s">
        <v>160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3" t="s">
        <v>80</v>
      </c>
      <c r="BK108" s="205">
        <f>ROUND(I108*H108,2)</f>
        <v>0</v>
      </c>
      <c r="BL108" s="23" t="s">
        <v>196</v>
      </c>
      <c r="BM108" s="23" t="s">
        <v>1660</v>
      </c>
    </row>
    <row r="109" spans="2:65" s="11" customFormat="1">
      <c r="B109" s="209"/>
      <c r="C109" s="210"/>
      <c r="D109" s="206" t="s">
        <v>173</v>
      </c>
      <c r="E109" s="211" t="s">
        <v>21</v>
      </c>
      <c r="F109" s="212" t="s">
        <v>1661</v>
      </c>
      <c r="G109" s="210"/>
      <c r="H109" s="213">
        <v>17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173</v>
      </c>
      <c r="AU109" s="219" t="s">
        <v>82</v>
      </c>
      <c r="AV109" s="11" t="s">
        <v>82</v>
      </c>
      <c r="AW109" s="11" t="s">
        <v>35</v>
      </c>
      <c r="AX109" s="11" t="s">
        <v>72</v>
      </c>
      <c r="AY109" s="219" t="s">
        <v>160</v>
      </c>
    </row>
    <row r="110" spans="2:65" s="11" customFormat="1">
      <c r="B110" s="209"/>
      <c r="C110" s="210"/>
      <c r="D110" s="206" t="s">
        <v>173</v>
      </c>
      <c r="E110" s="211" t="s">
        <v>21</v>
      </c>
      <c r="F110" s="212" t="s">
        <v>1662</v>
      </c>
      <c r="G110" s="210"/>
      <c r="H110" s="213">
        <v>6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173</v>
      </c>
      <c r="AU110" s="219" t="s">
        <v>82</v>
      </c>
      <c r="AV110" s="11" t="s">
        <v>82</v>
      </c>
      <c r="AW110" s="11" t="s">
        <v>35</v>
      </c>
      <c r="AX110" s="11" t="s">
        <v>72</v>
      </c>
      <c r="AY110" s="219" t="s">
        <v>160</v>
      </c>
    </row>
    <row r="111" spans="2:65" s="11" customFormat="1">
      <c r="B111" s="209"/>
      <c r="C111" s="210"/>
      <c r="D111" s="206" t="s">
        <v>173</v>
      </c>
      <c r="E111" s="211" t="s">
        <v>21</v>
      </c>
      <c r="F111" s="212" t="s">
        <v>1663</v>
      </c>
      <c r="G111" s="210"/>
      <c r="H111" s="213">
        <v>1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173</v>
      </c>
      <c r="AU111" s="219" t="s">
        <v>82</v>
      </c>
      <c r="AV111" s="11" t="s">
        <v>82</v>
      </c>
      <c r="AW111" s="11" t="s">
        <v>35</v>
      </c>
      <c r="AX111" s="11" t="s">
        <v>72</v>
      </c>
      <c r="AY111" s="219" t="s">
        <v>160</v>
      </c>
    </row>
    <row r="112" spans="2:65" s="11" customFormat="1">
      <c r="B112" s="209"/>
      <c r="C112" s="210"/>
      <c r="D112" s="222" t="s">
        <v>173</v>
      </c>
      <c r="E112" s="254" t="s">
        <v>21</v>
      </c>
      <c r="F112" s="255" t="s">
        <v>1664</v>
      </c>
      <c r="G112" s="210"/>
      <c r="H112" s="256">
        <v>4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173</v>
      </c>
      <c r="AU112" s="219" t="s">
        <v>82</v>
      </c>
      <c r="AV112" s="11" t="s">
        <v>82</v>
      </c>
      <c r="AW112" s="11" t="s">
        <v>35</v>
      </c>
      <c r="AX112" s="11" t="s">
        <v>72</v>
      </c>
      <c r="AY112" s="219" t="s">
        <v>160</v>
      </c>
    </row>
    <row r="113" spans="2:65" s="1" customFormat="1" ht="16.5" customHeight="1">
      <c r="B113" s="40"/>
      <c r="C113" s="233" t="s">
        <v>201</v>
      </c>
      <c r="D113" s="233" t="s">
        <v>192</v>
      </c>
      <c r="E113" s="234" t="s">
        <v>1665</v>
      </c>
      <c r="F113" s="235" t="s">
        <v>1666</v>
      </c>
      <c r="G113" s="236" t="s">
        <v>189</v>
      </c>
      <c r="H113" s="237">
        <v>17</v>
      </c>
      <c r="I113" s="238"/>
      <c r="J113" s="239">
        <f t="shared" ref="J113:J119" si="0">ROUND(I113*H113,2)</f>
        <v>0</v>
      </c>
      <c r="K113" s="235" t="s">
        <v>168</v>
      </c>
      <c r="L113" s="240"/>
      <c r="M113" s="241" t="s">
        <v>21</v>
      </c>
      <c r="N113" s="242" t="s">
        <v>43</v>
      </c>
      <c r="O113" s="41"/>
      <c r="P113" s="203">
        <f t="shared" ref="P113:P119" si="1">O113*H113</f>
        <v>0</v>
      </c>
      <c r="Q113" s="203">
        <v>3.4000000000000002E-4</v>
      </c>
      <c r="R113" s="203">
        <f t="shared" ref="R113:R119" si="2">Q113*H113</f>
        <v>5.7800000000000004E-3</v>
      </c>
      <c r="S113" s="203">
        <v>0</v>
      </c>
      <c r="T113" s="204">
        <f t="shared" ref="T113:T119" si="3">S113*H113</f>
        <v>0</v>
      </c>
      <c r="AR113" s="23" t="s">
        <v>263</v>
      </c>
      <c r="AT113" s="23" t="s">
        <v>192</v>
      </c>
      <c r="AU113" s="23" t="s">
        <v>82</v>
      </c>
      <c r="AY113" s="23" t="s">
        <v>160</v>
      </c>
      <c r="BE113" s="205">
        <f t="shared" ref="BE113:BE119" si="4">IF(N113="základní",J113,0)</f>
        <v>0</v>
      </c>
      <c r="BF113" s="205">
        <f t="shared" ref="BF113:BF119" si="5">IF(N113="snížená",J113,0)</f>
        <v>0</v>
      </c>
      <c r="BG113" s="205">
        <f t="shared" ref="BG113:BG119" si="6">IF(N113="zákl. přenesená",J113,0)</f>
        <v>0</v>
      </c>
      <c r="BH113" s="205">
        <f t="shared" ref="BH113:BH119" si="7">IF(N113="sníž. přenesená",J113,0)</f>
        <v>0</v>
      </c>
      <c r="BI113" s="205">
        <f t="shared" ref="BI113:BI119" si="8">IF(N113="nulová",J113,0)</f>
        <v>0</v>
      </c>
      <c r="BJ113" s="23" t="s">
        <v>80</v>
      </c>
      <c r="BK113" s="205">
        <f t="shared" ref="BK113:BK119" si="9">ROUND(I113*H113,2)</f>
        <v>0</v>
      </c>
      <c r="BL113" s="23" t="s">
        <v>196</v>
      </c>
      <c r="BM113" s="23" t="s">
        <v>1667</v>
      </c>
    </row>
    <row r="114" spans="2:65" s="1" customFormat="1" ht="16.5" customHeight="1">
      <c r="B114" s="40"/>
      <c r="C114" s="233" t="s">
        <v>218</v>
      </c>
      <c r="D114" s="233" t="s">
        <v>192</v>
      </c>
      <c r="E114" s="234" t="s">
        <v>1668</v>
      </c>
      <c r="F114" s="235" t="s">
        <v>1669</v>
      </c>
      <c r="G114" s="236" t="s">
        <v>189</v>
      </c>
      <c r="H114" s="237">
        <v>6</v>
      </c>
      <c r="I114" s="238"/>
      <c r="J114" s="239">
        <f t="shared" si="0"/>
        <v>0</v>
      </c>
      <c r="K114" s="235" t="s">
        <v>168</v>
      </c>
      <c r="L114" s="240"/>
      <c r="M114" s="241" t="s">
        <v>21</v>
      </c>
      <c r="N114" s="242" t="s">
        <v>43</v>
      </c>
      <c r="O114" s="41"/>
      <c r="P114" s="203">
        <f t="shared" si="1"/>
        <v>0</v>
      </c>
      <c r="Q114" s="203">
        <v>4.2000000000000002E-4</v>
      </c>
      <c r="R114" s="203">
        <f t="shared" si="2"/>
        <v>2.5200000000000001E-3</v>
      </c>
      <c r="S114" s="203">
        <v>0</v>
      </c>
      <c r="T114" s="204">
        <f t="shared" si="3"/>
        <v>0</v>
      </c>
      <c r="AR114" s="23" t="s">
        <v>263</v>
      </c>
      <c r="AT114" s="23" t="s">
        <v>192</v>
      </c>
      <c r="AU114" s="23" t="s">
        <v>82</v>
      </c>
      <c r="AY114" s="23" t="s">
        <v>160</v>
      </c>
      <c r="BE114" s="205">
        <f t="shared" si="4"/>
        <v>0</v>
      </c>
      <c r="BF114" s="205">
        <f t="shared" si="5"/>
        <v>0</v>
      </c>
      <c r="BG114" s="205">
        <f t="shared" si="6"/>
        <v>0</v>
      </c>
      <c r="BH114" s="205">
        <f t="shared" si="7"/>
        <v>0</v>
      </c>
      <c r="BI114" s="205">
        <f t="shared" si="8"/>
        <v>0</v>
      </c>
      <c r="BJ114" s="23" t="s">
        <v>80</v>
      </c>
      <c r="BK114" s="205">
        <f t="shared" si="9"/>
        <v>0</v>
      </c>
      <c r="BL114" s="23" t="s">
        <v>196</v>
      </c>
      <c r="BM114" s="23" t="s">
        <v>1670</v>
      </c>
    </row>
    <row r="115" spans="2:65" s="1" customFormat="1" ht="16.5" customHeight="1">
      <c r="B115" s="40"/>
      <c r="C115" s="233" t="s">
        <v>205</v>
      </c>
      <c r="D115" s="233" t="s">
        <v>192</v>
      </c>
      <c r="E115" s="234" t="s">
        <v>1419</v>
      </c>
      <c r="F115" s="235" t="s">
        <v>1420</v>
      </c>
      <c r="G115" s="236" t="s">
        <v>189</v>
      </c>
      <c r="H115" s="237">
        <v>1</v>
      </c>
      <c r="I115" s="238"/>
      <c r="J115" s="239">
        <f t="shared" si="0"/>
        <v>0</v>
      </c>
      <c r="K115" s="235" t="s">
        <v>21</v>
      </c>
      <c r="L115" s="240"/>
      <c r="M115" s="241" t="s">
        <v>21</v>
      </c>
      <c r="N115" s="242" t="s">
        <v>43</v>
      </c>
      <c r="O115" s="41"/>
      <c r="P115" s="203">
        <f t="shared" si="1"/>
        <v>0</v>
      </c>
      <c r="Q115" s="203">
        <v>2.5000000000000001E-3</v>
      </c>
      <c r="R115" s="203">
        <f t="shared" si="2"/>
        <v>2.5000000000000001E-3</v>
      </c>
      <c r="S115" s="203">
        <v>0</v>
      </c>
      <c r="T115" s="204">
        <f t="shared" si="3"/>
        <v>0</v>
      </c>
      <c r="AR115" s="23" t="s">
        <v>263</v>
      </c>
      <c r="AT115" s="23" t="s">
        <v>192</v>
      </c>
      <c r="AU115" s="23" t="s">
        <v>82</v>
      </c>
      <c r="AY115" s="23" t="s">
        <v>160</v>
      </c>
      <c r="BE115" s="205">
        <f t="shared" si="4"/>
        <v>0</v>
      </c>
      <c r="BF115" s="205">
        <f t="shared" si="5"/>
        <v>0</v>
      </c>
      <c r="BG115" s="205">
        <f t="shared" si="6"/>
        <v>0</v>
      </c>
      <c r="BH115" s="205">
        <f t="shared" si="7"/>
        <v>0</v>
      </c>
      <c r="BI115" s="205">
        <f t="shared" si="8"/>
        <v>0</v>
      </c>
      <c r="BJ115" s="23" t="s">
        <v>80</v>
      </c>
      <c r="BK115" s="205">
        <f t="shared" si="9"/>
        <v>0</v>
      </c>
      <c r="BL115" s="23" t="s">
        <v>196</v>
      </c>
      <c r="BM115" s="23" t="s">
        <v>225</v>
      </c>
    </row>
    <row r="116" spans="2:65" s="1" customFormat="1" ht="16.5" customHeight="1">
      <c r="B116" s="40"/>
      <c r="C116" s="233" t="s">
        <v>162</v>
      </c>
      <c r="D116" s="233" t="s">
        <v>192</v>
      </c>
      <c r="E116" s="234" t="s">
        <v>1080</v>
      </c>
      <c r="F116" s="235" t="s">
        <v>1081</v>
      </c>
      <c r="G116" s="236" t="s">
        <v>189</v>
      </c>
      <c r="H116" s="237">
        <v>4</v>
      </c>
      <c r="I116" s="238"/>
      <c r="J116" s="239">
        <f t="shared" si="0"/>
        <v>0</v>
      </c>
      <c r="K116" s="235" t="s">
        <v>21</v>
      </c>
      <c r="L116" s="240"/>
      <c r="M116" s="241" t="s">
        <v>21</v>
      </c>
      <c r="N116" s="242" t="s">
        <v>43</v>
      </c>
      <c r="O116" s="41"/>
      <c r="P116" s="203">
        <f t="shared" si="1"/>
        <v>0</v>
      </c>
      <c r="Q116" s="203">
        <v>3.5000000000000001E-3</v>
      </c>
      <c r="R116" s="203">
        <f t="shared" si="2"/>
        <v>1.4E-2</v>
      </c>
      <c r="S116" s="203">
        <v>0</v>
      </c>
      <c r="T116" s="204">
        <f t="shared" si="3"/>
        <v>0</v>
      </c>
      <c r="AR116" s="23" t="s">
        <v>263</v>
      </c>
      <c r="AT116" s="23" t="s">
        <v>192</v>
      </c>
      <c r="AU116" s="23" t="s">
        <v>82</v>
      </c>
      <c r="AY116" s="23" t="s">
        <v>160</v>
      </c>
      <c r="BE116" s="205">
        <f t="shared" si="4"/>
        <v>0</v>
      </c>
      <c r="BF116" s="205">
        <f t="shared" si="5"/>
        <v>0</v>
      </c>
      <c r="BG116" s="205">
        <f t="shared" si="6"/>
        <v>0</v>
      </c>
      <c r="BH116" s="205">
        <f t="shared" si="7"/>
        <v>0</v>
      </c>
      <c r="BI116" s="205">
        <f t="shared" si="8"/>
        <v>0</v>
      </c>
      <c r="BJ116" s="23" t="s">
        <v>80</v>
      </c>
      <c r="BK116" s="205">
        <f t="shared" si="9"/>
        <v>0</v>
      </c>
      <c r="BL116" s="23" t="s">
        <v>196</v>
      </c>
      <c r="BM116" s="23" t="s">
        <v>277</v>
      </c>
    </row>
    <row r="117" spans="2:65" s="1" customFormat="1" ht="51" customHeight="1">
      <c r="B117" s="40"/>
      <c r="C117" s="194" t="s">
        <v>184</v>
      </c>
      <c r="D117" s="194" t="s">
        <v>164</v>
      </c>
      <c r="E117" s="195" t="s">
        <v>1074</v>
      </c>
      <c r="F117" s="196" t="s">
        <v>1075</v>
      </c>
      <c r="G117" s="197" t="s">
        <v>189</v>
      </c>
      <c r="H117" s="198">
        <v>8</v>
      </c>
      <c r="I117" s="199"/>
      <c r="J117" s="200">
        <f t="shared" si="0"/>
        <v>0</v>
      </c>
      <c r="K117" s="196" t="s">
        <v>168</v>
      </c>
      <c r="L117" s="60"/>
      <c r="M117" s="201" t="s">
        <v>21</v>
      </c>
      <c r="N117" s="202" t="s">
        <v>43</v>
      </c>
      <c r="O117" s="41"/>
      <c r="P117" s="203">
        <f t="shared" si="1"/>
        <v>0</v>
      </c>
      <c r="Q117" s="203">
        <v>4.2000000000000002E-4</v>
      </c>
      <c r="R117" s="203">
        <f t="shared" si="2"/>
        <v>3.3600000000000001E-3</v>
      </c>
      <c r="S117" s="203">
        <v>0</v>
      </c>
      <c r="T117" s="204">
        <f t="shared" si="3"/>
        <v>0</v>
      </c>
      <c r="AR117" s="23" t="s">
        <v>196</v>
      </c>
      <c r="AT117" s="23" t="s">
        <v>164</v>
      </c>
      <c r="AU117" s="23" t="s">
        <v>82</v>
      </c>
      <c r="AY117" s="23" t="s">
        <v>160</v>
      </c>
      <c r="BE117" s="205">
        <f t="shared" si="4"/>
        <v>0</v>
      </c>
      <c r="BF117" s="205">
        <f t="shared" si="5"/>
        <v>0</v>
      </c>
      <c r="BG117" s="205">
        <f t="shared" si="6"/>
        <v>0</v>
      </c>
      <c r="BH117" s="205">
        <f t="shared" si="7"/>
        <v>0</v>
      </c>
      <c r="BI117" s="205">
        <f t="shared" si="8"/>
        <v>0</v>
      </c>
      <c r="BJ117" s="23" t="s">
        <v>80</v>
      </c>
      <c r="BK117" s="205">
        <f t="shared" si="9"/>
        <v>0</v>
      </c>
      <c r="BL117" s="23" t="s">
        <v>196</v>
      </c>
      <c r="BM117" s="23" t="s">
        <v>1671</v>
      </c>
    </row>
    <row r="118" spans="2:65" s="1" customFormat="1" ht="16.5" customHeight="1">
      <c r="B118" s="40"/>
      <c r="C118" s="233" t="s">
        <v>10</v>
      </c>
      <c r="D118" s="233" t="s">
        <v>192</v>
      </c>
      <c r="E118" s="234" t="s">
        <v>1084</v>
      </c>
      <c r="F118" s="235" t="s">
        <v>1672</v>
      </c>
      <c r="G118" s="236" t="s">
        <v>189</v>
      </c>
      <c r="H118" s="237">
        <v>8</v>
      </c>
      <c r="I118" s="238"/>
      <c r="J118" s="239">
        <f t="shared" si="0"/>
        <v>0</v>
      </c>
      <c r="K118" s="235" t="s">
        <v>21</v>
      </c>
      <c r="L118" s="240"/>
      <c r="M118" s="241" t="s">
        <v>21</v>
      </c>
      <c r="N118" s="242" t="s">
        <v>43</v>
      </c>
      <c r="O118" s="41"/>
      <c r="P118" s="203">
        <f t="shared" si="1"/>
        <v>0</v>
      </c>
      <c r="Q118" s="203">
        <v>2.5000000000000001E-3</v>
      </c>
      <c r="R118" s="203">
        <f t="shared" si="2"/>
        <v>0.02</v>
      </c>
      <c r="S118" s="203">
        <v>0</v>
      </c>
      <c r="T118" s="204">
        <f t="shared" si="3"/>
        <v>0</v>
      </c>
      <c r="AR118" s="23" t="s">
        <v>263</v>
      </c>
      <c r="AT118" s="23" t="s">
        <v>192</v>
      </c>
      <c r="AU118" s="23" t="s">
        <v>82</v>
      </c>
      <c r="AY118" s="23" t="s">
        <v>160</v>
      </c>
      <c r="BE118" s="205">
        <f t="shared" si="4"/>
        <v>0</v>
      </c>
      <c r="BF118" s="205">
        <f t="shared" si="5"/>
        <v>0</v>
      </c>
      <c r="BG118" s="205">
        <f t="shared" si="6"/>
        <v>0</v>
      </c>
      <c r="BH118" s="205">
        <f t="shared" si="7"/>
        <v>0</v>
      </c>
      <c r="BI118" s="205">
        <f t="shared" si="8"/>
        <v>0</v>
      </c>
      <c r="BJ118" s="23" t="s">
        <v>80</v>
      </c>
      <c r="BK118" s="205">
        <f t="shared" si="9"/>
        <v>0</v>
      </c>
      <c r="BL118" s="23" t="s">
        <v>196</v>
      </c>
      <c r="BM118" s="23" t="s">
        <v>190</v>
      </c>
    </row>
    <row r="119" spans="2:65" s="1" customFormat="1" ht="38.25" customHeight="1">
      <c r="B119" s="40"/>
      <c r="C119" s="194" t="s">
        <v>196</v>
      </c>
      <c r="D119" s="194" t="s">
        <v>164</v>
      </c>
      <c r="E119" s="195" t="s">
        <v>1086</v>
      </c>
      <c r="F119" s="196" t="s">
        <v>1087</v>
      </c>
      <c r="G119" s="197" t="s">
        <v>189</v>
      </c>
      <c r="H119" s="198">
        <v>24</v>
      </c>
      <c r="I119" s="199"/>
      <c r="J119" s="200">
        <f t="shared" si="0"/>
        <v>0</v>
      </c>
      <c r="K119" s="196" t="s">
        <v>168</v>
      </c>
      <c r="L119" s="60"/>
      <c r="M119" s="201" t="s">
        <v>21</v>
      </c>
      <c r="N119" s="202" t="s">
        <v>43</v>
      </c>
      <c r="O119" s="41"/>
      <c r="P119" s="203">
        <f t="shared" si="1"/>
        <v>0</v>
      </c>
      <c r="Q119" s="203">
        <v>4.6999999999999999E-4</v>
      </c>
      <c r="R119" s="203">
        <f t="shared" si="2"/>
        <v>1.128E-2</v>
      </c>
      <c r="S119" s="203">
        <v>0</v>
      </c>
      <c r="T119" s="204">
        <f t="shared" si="3"/>
        <v>0</v>
      </c>
      <c r="AR119" s="23" t="s">
        <v>196</v>
      </c>
      <c r="AT119" s="23" t="s">
        <v>164</v>
      </c>
      <c r="AU119" s="23" t="s">
        <v>82</v>
      </c>
      <c r="AY119" s="23" t="s">
        <v>160</v>
      </c>
      <c r="BE119" s="205">
        <f t="shared" si="4"/>
        <v>0</v>
      </c>
      <c r="BF119" s="205">
        <f t="shared" si="5"/>
        <v>0</v>
      </c>
      <c r="BG119" s="205">
        <f t="shared" si="6"/>
        <v>0</v>
      </c>
      <c r="BH119" s="205">
        <f t="shared" si="7"/>
        <v>0</v>
      </c>
      <c r="BI119" s="205">
        <f t="shared" si="8"/>
        <v>0</v>
      </c>
      <c r="BJ119" s="23" t="s">
        <v>80</v>
      </c>
      <c r="BK119" s="205">
        <f t="shared" si="9"/>
        <v>0</v>
      </c>
      <c r="BL119" s="23" t="s">
        <v>196</v>
      </c>
      <c r="BM119" s="23" t="s">
        <v>1673</v>
      </c>
    </row>
    <row r="120" spans="2:65" s="11" customFormat="1">
      <c r="B120" s="209"/>
      <c r="C120" s="210"/>
      <c r="D120" s="222" t="s">
        <v>173</v>
      </c>
      <c r="E120" s="254" t="s">
        <v>21</v>
      </c>
      <c r="F120" s="255" t="s">
        <v>1674</v>
      </c>
      <c r="G120" s="210"/>
      <c r="H120" s="256">
        <v>24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173</v>
      </c>
      <c r="AU120" s="219" t="s">
        <v>82</v>
      </c>
      <c r="AV120" s="11" t="s">
        <v>82</v>
      </c>
      <c r="AW120" s="11" t="s">
        <v>35</v>
      </c>
      <c r="AX120" s="11" t="s">
        <v>72</v>
      </c>
      <c r="AY120" s="219" t="s">
        <v>160</v>
      </c>
    </row>
    <row r="121" spans="2:65" s="1" customFormat="1" ht="16.5" customHeight="1">
      <c r="B121" s="40"/>
      <c r="C121" s="233" t="s">
        <v>231</v>
      </c>
      <c r="D121" s="233" t="s">
        <v>192</v>
      </c>
      <c r="E121" s="234" t="s">
        <v>1090</v>
      </c>
      <c r="F121" s="235" t="s">
        <v>1091</v>
      </c>
      <c r="G121" s="236" t="s">
        <v>189</v>
      </c>
      <c r="H121" s="237">
        <v>24</v>
      </c>
      <c r="I121" s="238"/>
      <c r="J121" s="239">
        <f>ROUND(I121*H121,2)</f>
        <v>0</v>
      </c>
      <c r="K121" s="235" t="s">
        <v>21</v>
      </c>
      <c r="L121" s="240"/>
      <c r="M121" s="241" t="s">
        <v>21</v>
      </c>
      <c r="N121" s="242" t="s">
        <v>43</v>
      </c>
      <c r="O121" s="41"/>
      <c r="P121" s="203">
        <f>O121*H121</f>
        <v>0</v>
      </c>
      <c r="Q121" s="203">
        <v>3.0000000000000001E-3</v>
      </c>
      <c r="R121" s="203">
        <f>Q121*H121</f>
        <v>7.2000000000000008E-2</v>
      </c>
      <c r="S121" s="203">
        <v>0</v>
      </c>
      <c r="T121" s="204">
        <f>S121*H121</f>
        <v>0</v>
      </c>
      <c r="AR121" s="23" t="s">
        <v>263</v>
      </c>
      <c r="AT121" s="23" t="s">
        <v>192</v>
      </c>
      <c r="AU121" s="23" t="s">
        <v>82</v>
      </c>
      <c r="AY121" s="23" t="s">
        <v>160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3" t="s">
        <v>80</v>
      </c>
      <c r="BK121" s="205">
        <f>ROUND(I121*H121,2)</f>
        <v>0</v>
      </c>
      <c r="BL121" s="23" t="s">
        <v>196</v>
      </c>
      <c r="BM121" s="23" t="s">
        <v>263</v>
      </c>
    </row>
    <row r="122" spans="2:65" s="1" customFormat="1" ht="16.5" customHeight="1">
      <c r="B122" s="40"/>
      <c r="C122" s="194" t="s">
        <v>221</v>
      </c>
      <c r="D122" s="194" t="s">
        <v>164</v>
      </c>
      <c r="E122" s="195" t="s">
        <v>1052</v>
      </c>
      <c r="F122" s="196" t="s">
        <v>1053</v>
      </c>
      <c r="G122" s="197" t="s">
        <v>248</v>
      </c>
      <c r="H122" s="198">
        <v>6</v>
      </c>
      <c r="I122" s="199"/>
      <c r="J122" s="200">
        <f>ROUND(I122*H122,2)</f>
        <v>0</v>
      </c>
      <c r="K122" s="196" t="s">
        <v>168</v>
      </c>
      <c r="L122" s="60"/>
      <c r="M122" s="201" t="s">
        <v>21</v>
      </c>
      <c r="N122" s="202" t="s">
        <v>43</v>
      </c>
      <c r="O122" s="41"/>
      <c r="P122" s="203">
        <f>O122*H122</f>
        <v>0</v>
      </c>
      <c r="Q122" s="203">
        <v>1.7460150000000001E-3</v>
      </c>
      <c r="R122" s="203">
        <f>Q122*H122</f>
        <v>1.047609E-2</v>
      </c>
      <c r="S122" s="203">
        <v>0</v>
      </c>
      <c r="T122" s="204">
        <f>S122*H122</f>
        <v>0</v>
      </c>
      <c r="AR122" s="23" t="s">
        <v>196</v>
      </c>
      <c r="AT122" s="23" t="s">
        <v>164</v>
      </c>
      <c r="AU122" s="23" t="s">
        <v>82</v>
      </c>
      <c r="AY122" s="23" t="s">
        <v>160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3" t="s">
        <v>80</v>
      </c>
      <c r="BK122" s="205">
        <f>ROUND(I122*H122,2)</f>
        <v>0</v>
      </c>
      <c r="BL122" s="23" t="s">
        <v>196</v>
      </c>
      <c r="BM122" s="23" t="s">
        <v>267</v>
      </c>
    </row>
    <row r="123" spans="2:65" s="1" customFormat="1" ht="16.5" customHeight="1">
      <c r="B123" s="40"/>
      <c r="C123" s="233" t="s">
        <v>253</v>
      </c>
      <c r="D123" s="233" t="s">
        <v>192</v>
      </c>
      <c r="E123" s="234" t="s">
        <v>656</v>
      </c>
      <c r="F123" s="235" t="s">
        <v>657</v>
      </c>
      <c r="G123" s="236" t="s">
        <v>248</v>
      </c>
      <c r="H123" s="237">
        <v>6</v>
      </c>
      <c r="I123" s="238"/>
      <c r="J123" s="239">
        <f>ROUND(I123*H123,2)</f>
        <v>0</v>
      </c>
      <c r="K123" s="235" t="s">
        <v>168</v>
      </c>
      <c r="L123" s="240"/>
      <c r="M123" s="241" t="s">
        <v>21</v>
      </c>
      <c r="N123" s="242" t="s">
        <v>43</v>
      </c>
      <c r="O123" s="41"/>
      <c r="P123" s="203">
        <f>O123*H123</f>
        <v>0</v>
      </c>
      <c r="Q123" s="203">
        <v>6.4999999999999997E-3</v>
      </c>
      <c r="R123" s="203">
        <f>Q123*H123</f>
        <v>3.9E-2</v>
      </c>
      <c r="S123" s="203">
        <v>0</v>
      </c>
      <c r="T123" s="204">
        <f>S123*H123</f>
        <v>0</v>
      </c>
      <c r="AR123" s="23" t="s">
        <v>263</v>
      </c>
      <c r="AT123" s="23" t="s">
        <v>192</v>
      </c>
      <c r="AU123" s="23" t="s">
        <v>82</v>
      </c>
      <c r="AY123" s="23" t="s">
        <v>160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3" t="s">
        <v>80</v>
      </c>
      <c r="BK123" s="205">
        <f>ROUND(I123*H123,2)</f>
        <v>0</v>
      </c>
      <c r="BL123" s="23" t="s">
        <v>196</v>
      </c>
      <c r="BM123" s="23" t="s">
        <v>1675</v>
      </c>
    </row>
    <row r="124" spans="2:65" s="1" customFormat="1" ht="38.25" customHeight="1">
      <c r="B124" s="40"/>
      <c r="C124" s="194" t="s">
        <v>225</v>
      </c>
      <c r="D124" s="194" t="s">
        <v>164</v>
      </c>
      <c r="E124" s="195" t="s">
        <v>1092</v>
      </c>
      <c r="F124" s="196" t="s">
        <v>1093</v>
      </c>
      <c r="G124" s="197" t="s">
        <v>262</v>
      </c>
      <c r="H124" s="198">
        <v>24</v>
      </c>
      <c r="I124" s="199"/>
      <c r="J124" s="200">
        <f>ROUND(I124*H124,2)</f>
        <v>0</v>
      </c>
      <c r="K124" s="196" t="s">
        <v>168</v>
      </c>
      <c r="L124" s="60"/>
      <c r="M124" s="201" t="s">
        <v>21</v>
      </c>
      <c r="N124" s="202" t="s">
        <v>43</v>
      </c>
      <c r="O124" s="41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3" t="s">
        <v>196</v>
      </c>
      <c r="AT124" s="23" t="s">
        <v>164</v>
      </c>
      <c r="AU124" s="23" t="s">
        <v>82</v>
      </c>
      <c r="AY124" s="23" t="s">
        <v>160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3" t="s">
        <v>80</v>
      </c>
      <c r="BK124" s="205">
        <f>ROUND(I124*H124,2)</f>
        <v>0</v>
      </c>
      <c r="BL124" s="23" t="s">
        <v>196</v>
      </c>
      <c r="BM124" s="23" t="s">
        <v>1676</v>
      </c>
    </row>
    <row r="125" spans="2:65" s="11" customFormat="1">
      <c r="B125" s="209"/>
      <c r="C125" s="210"/>
      <c r="D125" s="206" t="s">
        <v>173</v>
      </c>
      <c r="E125" s="211" t="s">
        <v>21</v>
      </c>
      <c r="F125" s="212" t="s">
        <v>1677</v>
      </c>
      <c r="G125" s="210"/>
      <c r="H125" s="213">
        <v>20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173</v>
      </c>
      <c r="AU125" s="219" t="s">
        <v>82</v>
      </c>
      <c r="AV125" s="11" t="s">
        <v>82</v>
      </c>
      <c r="AW125" s="11" t="s">
        <v>35</v>
      </c>
      <c r="AX125" s="11" t="s">
        <v>72</v>
      </c>
      <c r="AY125" s="219" t="s">
        <v>160</v>
      </c>
    </row>
    <row r="126" spans="2:65" s="11" customFormat="1">
      <c r="B126" s="209"/>
      <c r="C126" s="210"/>
      <c r="D126" s="222" t="s">
        <v>173</v>
      </c>
      <c r="E126" s="254" t="s">
        <v>21</v>
      </c>
      <c r="F126" s="255" t="s">
        <v>1426</v>
      </c>
      <c r="G126" s="210"/>
      <c r="H126" s="256">
        <v>4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173</v>
      </c>
      <c r="AU126" s="219" t="s">
        <v>82</v>
      </c>
      <c r="AV126" s="11" t="s">
        <v>82</v>
      </c>
      <c r="AW126" s="11" t="s">
        <v>35</v>
      </c>
      <c r="AX126" s="11" t="s">
        <v>72</v>
      </c>
      <c r="AY126" s="219" t="s">
        <v>160</v>
      </c>
    </row>
    <row r="127" spans="2:65" s="1" customFormat="1" ht="16.5" customHeight="1">
      <c r="B127" s="40"/>
      <c r="C127" s="233" t="s">
        <v>9</v>
      </c>
      <c r="D127" s="233" t="s">
        <v>192</v>
      </c>
      <c r="E127" s="234" t="s">
        <v>1118</v>
      </c>
      <c r="F127" s="235" t="s">
        <v>1119</v>
      </c>
      <c r="G127" s="236" t="s">
        <v>262</v>
      </c>
      <c r="H127" s="237">
        <v>20</v>
      </c>
      <c r="I127" s="238"/>
      <c r="J127" s="239">
        <f>ROUND(I127*H127,2)</f>
        <v>0</v>
      </c>
      <c r="K127" s="235" t="s">
        <v>168</v>
      </c>
      <c r="L127" s="240"/>
      <c r="M127" s="241" t="s">
        <v>21</v>
      </c>
      <c r="N127" s="242" t="s">
        <v>43</v>
      </c>
      <c r="O127" s="41"/>
      <c r="P127" s="203">
        <f>O127*H127</f>
        <v>0</v>
      </c>
      <c r="Q127" s="203">
        <v>2.2000000000000001E-3</v>
      </c>
      <c r="R127" s="203">
        <f>Q127*H127</f>
        <v>4.4000000000000004E-2</v>
      </c>
      <c r="S127" s="203">
        <v>0</v>
      </c>
      <c r="T127" s="204">
        <f>S127*H127</f>
        <v>0</v>
      </c>
      <c r="AR127" s="23" t="s">
        <v>263</v>
      </c>
      <c r="AT127" s="23" t="s">
        <v>192</v>
      </c>
      <c r="AU127" s="23" t="s">
        <v>82</v>
      </c>
      <c r="AY127" s="23" t="s">
        <v>160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3" t="s">
        <v>80</v>
      </c>
      <c r="BK127" s="205">
        <f>ROUND(I127*H127,2)</f>
        <v>0</v>
      </c>
      <c r="BL127" s="23" t="s">
        <v>196</v>
      </c>
      <c r="BM127" s="23" t="s">
        <v>1678</v>
      </c>
    </row>
    <row r="128" spans="2:65" s="1" customFormat="1" ht="16.5" customHeight="1">
      <c r="B128" s="40"/>
      <c r="C128" s="233" t="s">
        <v>269</v>
      </c>
      <c r="D128" s="233" t="s">
        <v>192</v>
      </c>
      <c r="E128" s="234" t="s">
        <v>1121</v>
      </c>
      <c r="F128" s="235" t="s">
        <v>1122</v>
      </c>
      <c r="G128" s="236" t="s">
        <v>262</v>
      </c>
      <c r="H128" s="237">
        <v>4</v>
      </c>
      <c r="I128" s="238"/>
      <c r="J128" s="239">
        <f>ROUND(I128*H128,2)</f>
        <v>0</v>
      </c>
      <c r="K128" s="235" t="s">
        <v>168</v>
      </c>
      <c r="L128" s="240"/>
      <c r="M128" s="241" t="s">
        <v>21</v>
      </c>
      <c r="N128" s="242" t="s">
        <v>43</v>
      </c>
      <c r="O128" s="41"/>
      <c r="P128" s="203">
        <f>O128*H128</f>
        <v>0</v>
      </c>
      <c r="Q128" s="203">
        <v>3.0000000000000001E-3</v>
      </c>
      <c r="R128" s="203">
        <f>Q128*H128</f>
        <v>1.2E-2</v>
      </c>
      <c r="S128" s="203">
        <v>0</v>
      </c>
      <c r="T128" s="204">
        <f>S128*H128</f>
        <v>0</v>
      </c>
      <c r="AR128" s="23" t="s">
        <v>263</v>
      </c>
      <c r="AT128" s="23" t="s">
        <v>192</v>
      </c>
      <c r="AU128" s="23" t="s">
        <v>82</v>
      </c>
      <c r="AY128" s="23" t="s">
        <v>160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3" t="s">
        <v>80</v>
      </c>
      <c r="BK128" s="205">
        <f>ROUND(I128*H128,2)</f>
        <v>0</v>
      </c>
      <c r="BL128" s="23" t="s">
        <v>196</v>
      </c>
      <c r="BM128" s="23" t="s">
        <v>1679</v>
      </c>
    </row>
    <row r="129" spans="2:65" s="1" customFormat="1" ht="16.5" customHeight="1">
      <c r="B129" s="40"/>
      <c r="C129" s="194" t="s">
        <v>273</v>
      </c>
      <c r="D129" s="194" t="s">
        <v>164</v>
      </c>
      <c r="E129" s="195" t="s">
        <v>1680</v>
      </c>
      <c r="F129" s="196" t="s">
        <v>1681</v>
      </c>
      <c r="G129" s="197" t="s">
        <v>228</v>
      </c>
      <c r="H129" s="198">
        <v>0.22500000000000001</v>
      </c>
      <c r="I129" s="199"/>
      <c r="J129" s="200">
        <f>ROUND(I129*H129,2)</f>
        <v>0</v>
      </c>
      <c r="K129" s="196" t="s">
        <v>168</v>
      </c>
      <c r="L129" s="60"/>
      <c r="M129" s="201" t="s">
        <v>21</v>
      </c>
      <c r="N129" s="202" t="s">
        <v>43</v>
      </c>
      <c r="O129" s="41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3" t="s">
        <v>196</v>
      </c>
      <c r="AT129" s="23" t="s">
        <v>164</v>
      </c>
      <c r="AU129" s="23" t="s">
        <v>82</v>
      </c>
      <c r="AY129" s="23" t="s">
        <v>160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23" t="s">
        <v>80</v>
      </c>
      <c r="BK129" s="205">
        <f>ROUND(I129*H129,2)</f>
        <v>0</v>
      </c>
      <c r="BL129" s="23" t="s">
        <v>196</v>
      </c>
      <c r="BM129" s="23" t="s">
        <v>284</v>
      </c>
    </row>
    <row r="130" spans="2:65" s="10" customFormat="1" ht="29.85" customHeight="1">
      <c r="B130" s="175"/>
      <c r="C130" s="176"/>
      <c r="D130" s="191" t="s">
        <v>71</v>
      </c>
      <c r="E130" s="192" t="s">
        <v>1124</v>
      </c>
      <c r="F130" s="192" t="s">
        <v>1125</v>
      </c>
      <c r="G130" s="176"/>
      <c r="H130" s="176"/>
      <c r="I130" s="179"/>
      <c r="J130" s="193">
        <f>BK130</f>
        <v>0</v>
      </c>
      <c r="K130" s="176"/>
      <c r="L130" s="181"/>
      <c r="M130" s="182"/>
      <c r="N130" s="183"/>
      <c r="O130" s="183"/>
      <c r="P130" s="184">
        <f>SUM(P131:P136)</f>
        <v>0</v>
      </c>
      <c r="Q130" s="183"/>
      <c r="R130" s="184">
        <f>SUM(R131:R136)</f>
        <v>0.31703712000000001</v>
      </c>
      <c r="S130" s="183"/>
      <c r="T130" s="185">
        <f>SUM(T131:T136)</f>
        <v>0</v>
      </c>
      <c r="AR130" s="186" t="s">
        <v>82</v>
      </c>
      <c r="AT130" s="187" t="s">
        <v>71</v>
      </c>
      <c r="AU130" s="187" t="s">
        <v>80</v>
      </c>
      <c r="AY130" s="186" t="s">
        <v>160</v>
      </c>
      <c r="BK130" s="188">
        <f>SUM(BK131:BK136)</f>
        <v>0</v>
      </c>
    </row>
    <row r="131" spans="2:65" s="1" customFormat="1" ht="16.5" customHeight="1">
      <c r="B131" s="40"/>
      <c r="C131" s="194" t="s">
        <v>277</v>
      </c>
      <c r="D131" s="194" t="s">
        <v>164</v>
      </c>
      <c r="E131" s="195" t="s">
        <v>1457</v>
      </c>
      <c r="F131" s="196" t="s">
        <v>1458</v>
      </c>
      <c r="G131" s="197" t="s">
        <v>1188</v>
      </c>
      <c r="H131" s="198">
        <v>2</v>
      </c>
      <c r="I131" s="199"/>
      <c r="J131" s="200">
        <f>ROUND(I131*H131,2)</f>
        <v>0</v>
      </c>
      <c r="K131" s="196" t="s">
        <v>21</v>
      </c>
      <c r="L131" s="60"/>
      <c r="M131" s="201" t="s">
        <v>21</v>
      </c>
      <c r="N131" s="202" t="s">
        <v>43</v>
      </c>
      <c r="O131" s="41"/>
      <c r="P131" s="203">
        <f>O131*H131</f>
        <v>0</v>
      </c>
      <c r="Q131" s="203">
        <v>2.9420000000000002E-2</v>
      </c>
      <c r="R131" s="203">
        <f>Q131*H131</f>
        <v>5.8840000000000003E-2</v>
      </c>
      <c r="S131" s="203">
        <v>0</v>
      </c>
      <c r="T131" s="204">
        <f>S131*H131</f>
        <v>0</v>
      </c>
      <c r="AR131" s="23" t="s">
        <v>196</v>
      </c>
      <c r="AT131" s="23" t="s">
        <v>164</v>
      </c>
      <c r="AU131" s="23" t="s">
        <v>82</v>
      </c>
      <c r="AY131" s="23" t="s">
        <v>160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3" t="s">
        <v>80</v>
      </c>
      <c r="BK131" s="205">
        <f>ROUND(I131*H131,2)</f>
        <v>0</v>
      </c>
      <c r="BL131" s="23" t="s">
        <v>196</v>
      </c>
      <c r="BM131" s="23" t="s">
        <v>291</v>
      </c>
    </row>
    <row r="132" spans="2:65" s="1" customFormat="1" ht="16.5" customHeight="1">
      <c r="B132" s="40"/>
      <c r="C132" s="233" t="s">
        <v>281</v>
      </c>
      <c r="D132" s="233" t="s">
        <v>192</v>
      </c>
      <c r="E132" s="234" t="s">
        <v>1459</v>
      </c>
      <c r="F132" s="235" t="s">
        <v>1460</v>
      </c>
      <c r="G132" s="236" t="s">
        <v>840</v>
      </c>
      <c r="H132" s="237">
        <v>2</v>
      </c>
      <c r="I132" s="238"/>
      <c r="J132" s="239">
        <f>ROUND(I132*H132,2)</f>
        <v>0</v>
      </c>
      <c r="K132" s="235" t="s">
        <v>21</v>
      </c>
      <c r="L132" s="240"/>
      <c r="M132" s="241" t="s">
        <v>21</v>
      </c>
      <c r="N132" s="242" t="s">
        <v>43</v>
      </c>
      <c r="O132" s="41"/>
      <c r="P132" s="203">
        <f>O132*H132</f>
        <v>0</v>
      </c>
      <c r="Q132" s="203">
        <v>0.12</v>
      </c>
      <c r="R132" s="203">
        <f>Q132*H132</f>
        <v>0.24</v>
      </c>
      <c r="S132" s="203">
        <v>0</v>
      </c>
      <c r="T132" s="204">
        <f>S132*H132</f>
        <v>0</v>
      </c>
      <c r="AR132" s="23" t="s">
        <v>263</v>
      </c>
      <c r="AT132" s="23" t="s">
        <v>192</v>
      </c>
      <c r="AU132" s="23" t="s">
        <v>82</v>
      </c>
      <c r="AY132" s="23" t="s">
        <v>160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23" t="s">
        <v>80</v>
      </c>
      <c r="BK132" s="205">
        <f>ROUND(I132*H132,2)</f>
        <v>0</v>
      </c>
      <c r="BL132" s="23" t="s">
        <v>196</v>
      </c>
      <c r="BM132" s="23" t="s">
        <v>376</v>
      </c>
    </row>
    <row r="133" spans="2:65" s="1" customFormat="1" ht="24">
      <c r="B133" s="40"/>
      <c r="C133" s="62"/>
      <c r="D133" s="222" t="s">
        <v>171</v>
      </c>
      <c r="E133" s="62"/>
      <c r="F133" s="232" t="s">
        <v>1461</v>
      </c>
      <c r="G133" s="62"/>
      <c r="H133" s="62"/>
      <c r="I133" s="162"/>
      <c r="J133" s="62"/>
      <c r="K133" s="62"/>
      <c r="L133" s="60"/>
      <c r="M133" s="208"/>
      <c r="N133" s="41"/>
      <c r="O133" s="41"/>
      <c r="P133" s="41"/>
      <c r="Q133" s="41"/>
      <c r="R133" s="41"/>
      <c r="S133" s="41"/>
      <c r="T133" s="77"/>
      <c r="AT133" s="23" t="s">
        <v>171</v>
      </c>
      <c r="AU133" s="23" t="s">
        <v>82</v>
      </c>
    </row>
    <row r="134" spans="2:65" s="1" customFormat="1" ht="16.5" customHeight="1">
      <c r="B134" s="40"/>
      <c r="C134" s="194" t="s">
        <v>287</v>
      </c>
      <c r="D134" s="194" t="s">
        <v>164</v>
      </c>
      <c r="E134" s="195" t="s">
        <v>1682</v>
      </c>
      <c r="F134" s="196" t="s">
        <v>1683</v>
      </c>
      <c r="G134" s="197" t="s">
        <v>1226</v>
      </c>
      <c r="H134" s="198">
        <v>16</v>
      </c>
      <c r="I134" s="199"/>
      <c r="J134" s="200">
        <f>ROUND(I134*H134,2)</f>
        <v>0</v>
      </c>
      <c r="K134" s="196" t="s">
        <v>168</v>
      </c>
      <c r="L134" s="60"/>
      <c r="M134" s="201" t="s">
        <v>21</v>
      </c>
      <c r="N134" s="202" t="s">
        <v>43</v>
      </c>
      <c r="O134" s="41"/>
      <c r="P134" s="203">
        <f>O134*H134</f>
        <v>0</v>
      </c>
      <c r="Q134" s="203">
        <v>1.12732E-3</v>
      </c>
      <c r="R134" s="203">
        <f>Q134*H134</f>
        <v>1.803712E-2</v>
      </c>
      <c r="S134" s="203">
        <v>0</v>
      </c>
      <c r="T134" s="204">
        <f>S134*H134</f>
        <v>0</v>
      </c>
      <c r="AR134" s="23" t="s">
        <v>196</v>
      </c>
      <c r="AT134" s="23" t="s">
        <v>164</v>
      </c>
      <c r="AU134" s="23" t="s">
        <v>82</v>
      </c>
      <c r="AY134" s="23" t="s">
        <v>160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3" t="s">
        <v>80</v>
      </c>
      <c r="BK134" s="205">
        <f>ROUND(I134*H134,2)</f>
        <v>0</v>
      </c>
      <c r="BL134" s="23" t="s">
        <v>196</v>
      </c>
      <c r="BM134" s="23" t="s">
        <v>300</v>
      </c>
    </row>
    <row r="135" spans="2:65" s="1" customFormat="1" ht="16.5" customHeight="1">
      <c r="B135" s="40"/>
      <c r="C135" s="233" t="s">
        <v>293</v>
      </c>
      <c r="D135" s="233" t="s">
        <v>192</v>
      </c>
      <c r="E135" s="234" t="s">
        <v>1684</v>
      </c>
      <c r="F135" s="235" t="s">
        <v>1685</v>
      </c>
      <c r="G135" s="236" t="s">
        <v>290</v>
      </c>
      <c r="H135" s="237">
        <v>16</v>
      </c>
      <c r="I135" s="238"/>
      <c r="J135" s="239">
        <f>ROUND(I135*H135,2)</f>
        <v>0</v>
      </c>
      <c r="K135" s="235" t="s">
        <v>21</v>
      </c>
      <c r="L135" s="240"/>
      <c r="M135" s="241" t="s">
        <v>21</v>
      </c>
      <c r="N135" s="242" t="s">
        <v>43</v>
      </c>
      <c r="O135" s="41"/>
      <c r="P135" s="203">
        <f>O135*H135</f>
        <v>0</v>
      </c>
      <c r="Q135" s="203">
        <v>1.0000000000000001E-5</v>
      </c>
      <c r="R135" s="203">
        <f>Q135*H135</f>
        <v>1.6000000000000001E-4</v>
      </c>
      <c r="S135" s="203">
        <v>0</v>
      </c>
      <c r="T135" s="204">
        <f>S135*H135</f>
        <v>0</v>
      </c>
      <c r="AR135" s="23" t="s">
        <v>263</v>
      </c>
      <c r="AT135" s="23" t="s">
        <v>192</v>
      </c>
      <c r="AU135" s="23" t="s">
        <v>82</v>
      </c>
      <c r="AY135" s="23" t="s">
        <v>160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3" t="s">
        <v>80</v>
      </c>
      <c r="BK135" s="205">
        <f>ROUND(I135*H135,2)</f>
        <v>0</v>
      </c>
      <c r="BL135" s="23" t="s">
        <v>196</v>
      </c>
      <c r="BM135" s="23" t="s">
        <v>304</v>
      </c>
    </row>
    <row r="136" spans="2:65" s="1" customFormat="1" ht="16.5" customHeight="1">
      <c r="B136" s="40"/>
      <c r="C136" s="194" t="s">
        <v>190</v>
      </c>
      <c r="D136" s="194" t="s">
        <v>164</v>
      </c>
      <c r="E136" s="195" t="s">
        <v>1159</v>
      </c>
      <c r="F136" s="196" t="s">
        <v>1160</v>
      </c>
      <c r="G136" s="197" t="s">
        <v>228</v>
      </c>
      <c r="H136" s="198">
        <v>0.317</v>
      </c>
      <c r="I136" s="199"/>
      <c r="J136" s="200">
        <f>ROUND(I136*H136,2)</f>
        <v>0</v>
      </c>
      <c r="K136" s="196" t="s">
        <v>168</v>
      </c>
      <c r="L136" s="60"/>
      <c r="M136" s="201" t="s">
        <v>21</v>
      </c>
      <c r="N136" s="202" t="s">
        <v>43</v>
      </c>
      <c r="O136" s="41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23" t="s">
        <v>196</v>
      </c>
      <c r="AT136" s="23" t="s">
        <v>164</v>
      </c>
      <c r="AU136" s="23" t="s">
        <v>82</v>
      </c>
      <c r="AY136" s="23" t="s">
        <v>160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3" t="s">
        <v>80</v>
      </c>
      <c r="BK136" s="205">
        <f>ROUND(I136*H136,2)</f>
        <v>0</v>
      </c>
      <c r="BL136" s="23" t="s">
        <v>196</v>
      </c>
      <c r="BM136" s="23" t="s">
        <v>307</v>
      </c>
    </row>
    <row r="137" spans="2:65" s="10" customFormat="1" ht="29.85" customHeight="1">
      <c r="B137" s="175"/>
      <c r="C137" s="176"/>
      <c r="D137" s="191" t="s">
        <v>71</v>
      </c>
      <c r="E137" s="192" t="s">
        <v>874</v>
      </c>
      <c r="F137" s="192" t="s">
        <v>875</v>
      </c>
      <c r="G137" s="176"/>
      <c r="H137" s="176"/>
      <c r="I137" s="179"/>
      <c r="J137" s="193">
        <f>BK137</f>
        <v>0</v>
      </c>
      <c r="K137" s="176"/>
      <c r="L137" s="181"/>
      <c r="M137" s="182"/>
      <c r="N137" s="183"/>
      <c r="O137" s="183"/>
      <c r="P137" s="184">
        <f>SUM(P138:P161)</f>
        <v>0</v>
      </c>
      <c r="Q137" s="183"/>
      <c r="R137" s="184">
        <f>SUM(R138:R161)</f>
        <v>1.1673419600000001</v>
      </c>
      <c r="S137" s="183"/>
      <c r="T137" s="185">
        <f>SUM(T138:T161)</f>
        <v>0</v>
      </c>
      <c r="AR137" s="186" t="s">
        <v>82</v>
      </c>
      <c r="AT137" s="187" t="s">
        <v>71</v>
      </c>
      <c r="AU137" s="187" t="s">
        <v>80</v>
      </c>
      <c r="AY137" s="186" t="s">
        <v>160</v>
      </c>
      <c r="BK137" s="188">
        <f>SUM(BK138:BK161)</f>
        <v>0</v>
      </c>
    </row>
    <row r="138" spans="2:65" s="1" customFormat="1" ht="16.5" customHeight="1">
      <c r="B138" s="40"/>
      <c r="C138" s="194" t="s">
        <v>301</v>
      </c>
      <c r="D138" s="194" t="s">
        <v>164</v>
      </c>
      <c r="E138" s="195" t="s">
        <v>1686</v>
      </c>
      <c r="F138" s="196" t="s">
        <v>1687</v>
      </c>
      <c r="G138" s="197" t="s">
        <v>189</v>
      </c>
      <c r="H138" s="198">
        <v>6</v>
      </c>
      <c r="I138" s="199"/>
      <c r="J138" s="200">
        <f t="shared" ref="J138:J149" si="10">ROUND(I138*H138,2)</f>
        <v>0</v>
      </c>
      <c r="K138" s="196" t="s">
        <v>168</v>
      </c>
      <c r="L138" s="60"/>
      <c r="M138" s="201" t="s">
        <v>21</v>
      </c>
      <c r="N138" s="202" t="s">
        <v>43</v>
      </c>
      <c r="O138" s="41"/>
      <c r="P138" s="203">
        <f t="shared" ref="P138:P149" si="11">O138*H138</f>
        <v>0</v>
      </c>
      <c r="Q138" s="203">
        <v>1.6956600000000001E-3</v>
      </c>
      <c r="R138" s="203">
        <f t="shared" ref="R138:R149" si="12">Q138*H138</f>
        <v>1.0173960000000001E-2</v>
      </c>
      <c r="S138" s="203">
        <v>0</v>
      </c>
      <c r="T138" s="204">
        <f t="shared" ref="T138:T149" si="13">S138*H138</f>
        <v>0</v>
      </c>
      <c r="AR138" s="23" t="s">
        <v>196</v>
      </c>
      <c r="AT138" s="23" t="s">
        <v>164</v>
      </c>
      <c r="AU138" s="23" t="s">
        <v>82</v>
      </c>
      <c r="AY138" s="23" t="s">
        <v>160</v>
      </c>
      <c r="BE138" s="205">
        <f t="shared" ref="BE138:BE149" si="14">IF(N138="základní",J138,0)</f>
        <v>0</v>
      </c>
      <c r="BF138" s="205">
        <f t="shared" ref="BF138:BF149" si="15">IF(N138="snížená",J138,0)</f>
        <v>0</v>
      </c>
      <c r="BG138" s="205">
        <f t="shared" ref="BG138:BG149" si="16">IF(N138="zákl. přenesená",J138,0)</f>
        <v>0</v>
      </c>
      <c r="BH138" s="205">
        <f t="shared" ref="BH138:BH149" si="17">IF(N138="sníž. přenesená",J138,0)</f>
        <v>0</v>
      </c>
      <c r="BI138" s="205">
        <f t="shared" ref="BI138:BI149" si="18">IF(N138="nulová",J138,0)</f>
        <v>0</v>
      </c>
      <c r="BJ138" s="23" t="s">
        <v>80</v>
      </c>
      <c r="BK138" s="205">
        <f t="shared" ref="BK138:BK149" si="19">ROUND(I138*H138,2)</f>
        <v>0</v>
      </c>
      <c r="BL138" s="23" t="s">
        <v>196</v>
      </c>
      <c r="BM138" s="23" t="s">
        <v>311</v>
      </c>
    </row>
    <row r="139" spans="2:65" s="1" customFormat="1" ht="16.5" customHeight="1">
      <c r="B139" s="40"/>
      <c r="C139" s="194" t="s">
        <v>195</v>
      </c>
      <c r="D139" s="194" t="s">
        <v>164</v>
      </c>
      <c r="E139" s="195" t="s">
        <v>1688</v>
      </c>
      <c r="F139" s="196" t="s">
        <v>1689</v>
      </c>
      <c r="G139" s="197" t="s">
        <v>189</v>
      </c>
      <c r="H139" s="198">
        <v>6</v>
      </c>
      <c r="I139" s="199"/>
      <c r="J139" s="200">
        <f t="shared" si="10"/>
        <v>0</v>
      </c>
      <c r="K139" s="196" t="s">
        <v>168</v>
      </c>
      <c r="L139" s="60"/>
      <c r="M139" s="201" t="s">
        <v>21</v>
      </c>
      <c r="N139" s="202" t="s">
        <v>43</v>
      </c>
      <c r="O139" s="41"/>
      <c r="P139" s="203">
        <f t="shared" si="11"/>
        <v>0</v>
      </c>
      <c r="Q139" s="203">
        <v>4.2559599999999996E-3</v>
      </c>
      <c r="R139" s="203">
        <f t="shared" si="12"/>
        <v>2.5535759999999998E-2</v>
      </c>
      <c r="S139" s="203">
        <v>0</v>
      </c>
      <c r="T139" s="204">
        <f t="shared" si="13"/>
        <v>0</v>
      </c>
      <c r="AR139" s="23" t="s">
        <v>196</v>
      </c>
      <c r="AT139" s="23" t="s">
        <v>164</v>
      </c>
      <c r="AU139" s="23" t="s">
        <v>82</v>
      </c>
      <c r="AY139" s="23" t="s">
        <v>160</v>
      </c>
      <c r="BE139" s="205">
        <f t="shared" si="14"/>
        <v>0</v>
      </c>
      <c r="BF139" s="205">
        <f t="shared" si="15"/>
        <v>0</v>
      </c>
      <c r="BG139" s="205">
        <f t="shared" si="16"/>
        <v>0</v>
      </c>
      <c r="BH139" s="205">
        <f t="shared" si="17"/>
        <v>0</v>
      </c>
      <c r="BI139" s="205">
        <f t="shared" si="18"/>
        <v>0</v>
      </c>
      <c r="BJ139" s="23" t="s">
        <v>80</v>
      </c>
      <c r="BK139" s="205">
        <f t="shared" si="19"/>
        <v>0</v>
      </c>
      <c r="BL139" s="23" t="s">
        <v>196</v>
      </c>
      <c r="BM139" s="23" t="s">
        <v>314</v>
      </c>
    </row>
    <row r="140" spans="2:65" s="1" customFormat="1" ht="16.5" customHeight="1">
      <c r="B140" s="40"/>
      <c r="C140" s="194" t="s">
        <v>308</v>
      </c>
      <c r="D140" s="194" t="s">
        <v>164</v>
      </c>
      <c r="E140" s="195" t="s">
        <v>1492</v>
      </c>
      <c r="F140" s="196" t="s">
        <v>1690</v>
      </c>
      <c r="G140" s="197" t="s">
        <v>189</v>
      </c>
      <c r="H140" s="198">
        <v>1</v>
      </c>
      <c r="I140" s="199"/>
      <c r="J140" s="200">
        <f t="shared" si="10"/>
        <v>0</v>
      </c>
      <c r="K140" s="196" t="s">
        <v>168</v>
      </c>
      <c r="L140" s="60"/>
      <c r="M140" s="201" t="s">
        <v>21</v>
      </c>
      <c r="N140" s="202" t="s">
        <v>43</v>
      </c>
      <c r="O140" s="41"/>
      <c r="P140" s="203">
        <f t="shared" si="11"/>
        <v>0</v>
      </c>
      <c r="Q140" s="203">
        <v>6.6740599999999999E-3</v>
      </c>
      <c r="R140" s="203">
        <f t="shared" si="12"/>
        <v>6.6740599999999999E-3</v>
      </c>
      <c r="S140" s="203">
        <v>0</v>
      </c>
      <c r="T140" s="204">
        <f t="shared" si="13"/>
        <v>0</v>
      </c>
      <c r="AR140" s="23" t="s">
        <v>196</v>
      </c>
      <c r="AT140" s="23" t="s">
        <v>164</v>
      </c>
      <c r="AU140" s="23" t="s">
        <v>82</v>
      </c>
      <c r="AY140" s="23" t="s">
        <v>160</v>
      </c>
      <c r="BE140" s="205">
        <f t="shared" si="14"/>
        <v>0</v>
      </c>
      <c r="BF140" s="205">
        <f t="shared" si="15"/>
        <v>0</v>
      </c>
      <c r="BG140" s="205">
        <f t="shared" si="16"/>
        <v>0</v>
      </c>
      <c r="BH140" s="205">
        <f t="shared" si="17"/>
        <v>0</v>
      </c>
      <c r="BI140" s="205">
        <f t="shared" si="18"/>
        <v>0</v>
      </c>
      <c r="BJ140" s="23" t="s">
        <v>80</v>
      </c>
      <c r="BK140" s="205">
        <f t="shared" si="19"/>
        <v>0</v>
      </c>
      <c r="BL140" s="23" t="s">
        <v>196</v>
      </c>
      <c r="BM140" s="23" t="s">
        <v>318</v>
      </c>
    </row>
    <row r="141" spans="2:65" s="1" customFormat="1" ht="16.5" customHeight="1">
      <c r="B141" s="40"/>
      <c r="C141" s="194" t="s">
        <v>263</v>
      </c>
      <c r="D141" s="194" t="s">
        <v>164</v>
      </c>
      <c r="E141" s="195" t="s">
        <v>1166</v>
      </c>
      <c r="F141" s="196" t="s">
        <v>1691</v>
      </c>
      <c r="G141" s="197" t="s">
        <v>189</v>
      </c>
      <c r="H141" s="198">
        <v>4</v>
      </c>
      <c r="I141" s="199"/>
      <c r="J141" s="200">
        <f t="shared" si="10"/>
        <v>0</v>
      </c>
      <c r="K141" s="196" t="s">
        <v>168</v>
      </c>
      <c r="L141" s="60"/>
      <c r="M141" s="201" t="s">
        <v>21</v>
      </c>
      <c r="N141" s="202" t="s">
        <v>43</v>
      </c>
      <c r="O141" s="41"/>
      <c r="P141" s="203">
        <f t="shared" si="11"/>
        <v>0</v>
      </c>
      <c r="Q141" s="203">
        <v>1.2282919999999999E-2</v>
      </c>
      <c r="R141" s="203">
        <f t="shared" si="12"/>
        <v>4.9131679999999997E-2</v>
      </c>
      <c r="S141" s="203">
        <v>0</v>
      </c>
      <c r="T141" s="204">
        <f t="shared" si="13"/>
        <v>0</v>
      </c>
      <c r="AR141" s="23" t="s">
        <v>196</v>
      </c>
      <c r="AT141" s="23" t="s">
        <v>164</v>
      </c>
      <c r="AU141" s="23" t="s">
        <v>82</v>
      </c>
      <c r="AY141" s="23" t="s">
        <v>160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23" t="s">
        <v>80</v>
      </c>
      <c r="BK141" s="205">
        <f t="shared" si="19"/>
        <v>0</v>
      </c>
      <c r="BL141" s="23" t="s">
        <v>196</v>
      </c>
      <c r="BM141" s="23" t="s">
        <v>428</v>
      </c>
    </row>
    <row r="142" spans="2:65" s="1" customFormat="1" ht="16.5" customHeight="1">
      <c r="B142" s="40"/>
      <c r="C142" s="194" t="s">
        <v>315</v>
      </c>
      <c r="D142" s="194" t="s">
        <v>164</v>
      </c>
      <c r="E142" s="195" t="s">
        <v>1692</v>
      </c>
      <c r="F142" s="196" t="s">
        <v>1693</v>
      </c>
      <c r="G142" s="197" t="s">
        <v>189</v>
      </c>
      <c r="H142" s="198">
        <v>8</v>
      </c>
      <c r="I142" s="199"/>
      <c r="J142" s="200">
        <f t="shared" si="10"/>
        <v>0</v>
      </c>
      <c r="K142" s="196" t="s">
        <v>168</v>
      </c>
      <c r="L142" s="60"/>
      <c r="M142" s="201" t="s">
        <v>21</v>
      </c>
      <c r="N142" s="202" t="s">
        <v>43</v>
      </c>
      <c r="O142" s="41"/>
      <c r="P142" s="203">
        <f t="shared" si="11"/>
        <v>0</v>
      </c>
      <c r="Q142" s="203">
        <v>1.1496080000000001E-2</v>
      </c>
      <c r="R142" s="203">
        <f t="shared" si="12"/>
        <v>9.1968640000000004E-2</v>
      </c>
      <c r="S142" s="203">
        <v>0</v>
      </c>
      <c r="T142" s="204">
        <f t="shared" si="13"/>
        <v>0</v>
      </c>
      <c r="AR142" s="23" t="s">
        <v>196</v>
      </c>
      <c r="AT142" s="23" t="s">
        <v>164</v>
      </c>
      <c r="AU142" s="23" t="s">
        <v>82</v>
      </c>
      <c r="AY142" s="23" t="s">
        <v>160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23" t="s">
        <v>80</v>
      </c>
      <c r="BK142" s="205">
        <f t="shared" si="19"/>
        <v>0</v>
      </c>
      <c r="BL142" s="23" t="s">
        <v>196</v>
      </c>
      <c r="BM142" s="23" t="s">
        <v>328</v>
      </c>
    </row>
    <row r="143" spans="2:65" s="1" customFormat="1" ht="16.5" customHeight="1">
      <c r="B143" s="40"/>
      <c r="C143" s="194" t="s">
        <v>267</v>
      </c>
      <c r="D143" s="194" t="s">
        <v>164</v>
      </c>
      <c r="E143" s="195" t="s">
        <v>1172</v>
      </c>
      <c r="F143" s="196" t="s">
        <v>1694</v>
      </c>
      <c r="G143" s="197" t="s">
        <v>189</v>
      </c>
      <c r="H143" s="198">
        <v>24</v>
      </c>
      <c r="I143" s="199"/>
      <c r="J143" s="200">
        <f t="shared" si="10"/>
        <v>0</v>
      </c>
      <c r="K143" s="196" t="s">
        <v>168</v>
      </c>
      <c r="L143" s="60"/>
      <c r="M143" s="201" t="s">
        <v>21</v>
      </c>
      <c r="N143" s="202" t="s">
        <v>43</v>
      </c>
      <c r="O143" s="41"/>
      <c r="P143" s="203">
        <f t="shared" si="11"/>
        <v>0</v>
      </c>
      <c r="Q143" s="203">
        <v>2.8398425500000001E-2</v>
      </c>
      <c r="R143" s="203">
        <f t="shared" si="12"/>
        <v>0.681562212</v>
      </c>
      <c r="S143" s="203">
        <v>0</v>
      </c>
      <c r="T143" s="204">
        <f t="shared" si="13"/>
        <v>0</v>
      </c>
      <c r="AR143" s="23" t="s">
        <v>196</v>
      </c>
      <c r="AT143" s="23" t="s">
        <v>164</v>
      </c>
      <c r="AU143" s="23" t="s">
        <v>82</v>
      </c>
      <c r="AY143" s="23" t="s">
        <v>160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23" t="s">
        <v>80</v>
      </c>
      <c r="BK143" s="205">
        <f t="shared" si="19"/>
        <v>0</v>
      </c>
      <c r="BL143" s="23" t="s">
        <v>196</v>
      </c>
      <c r="BM143" s="23" t="s">
        <v>332</v>
      </c>
    </row>
    <row r="144" spans="2:65" s="1" customFormat="1" ht="16.5" customHeight="1">
      <c r="B144" s="40"/>
      <c r="C144" s="194" t="s">
        <v>325</v>
      </c>
      <c r="D144" s="194" t="s">
        <v>164</v>
      </c>
      <c r="E144" s="195" t="s">
        <v>1494</v>
      </c>
      <c r="F144" s="196" t="s">
        <v>1695</v>
      </c>
      <c r="G144" s="197" t="s">
        <v>189</v>
      </c>
      <c r="H144" s="198">
        <v>6</v>
      </c>
      <c r="I144" s="199"/>
      <c r="J144" s="200">
        <f t="shared" si="10"/>
        <v>0</v>
      </c>
      <c r="K144" s="196" t="s">
        <v>168</v>
      </c>
      <c r="L144" s="60"/>
      <c r="M144" s="201" t="s">
        <v>21</v>
      </c>
      <c r="N144" s="202" t="s">
        <v>43</v>
      </c>
      <c r="O144" s="41"/>
      <c r="P144" s="203">
        <f t="shared" si="11"/>
        <v>0</v>
      </c>
      <c r="Q144" s="203">
        <v>4.4301708000000002E-2</v>
      </c>
      <c r="R144" s="203">
        <f t="shared" si="12"/>
        <v>0.26581024800000003</v>
      </c>
      <c r="S144" s="203">
        <v>0</v>
      </c>
      <c r="T144" s="204">
        <f t="shared" si="13"/>
        <v>0</v>
      </c>
      <c r="AR144" s="23" t="s">
        <v>196</v>
      </c>
      <c r="AT144" s="23" t="s">
        <v>164</v>
      </c>
      <c r="AU144" s="23" t="s">
        <v>82</v>
      </c>
      <c r="AY144" s="23" t="s">
        <v>160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23" t="s">
        <v>80</v>
      </c>
      <c r="BK144" s="205">
        <f t="shared" si="19"/>
        <v>0</v>
      </c>
      <c r="BL144" s="23" t="s">
        <v>196</v>
      </c>
      <c r="BM144" s="23" t="s">
        <v>337</v>
      </c>
    </row>
    <row r="145" spans="2:65" s="1" customFormat="1" ht="16.5" customHeight="1">
      <c r="B145" s="40"/>
      <c r="C145" s="194" t="s">
        <v>329</v>
      </c>
      <c r="D145" s="194" t="s">
        <v>164</v>
      </c>
      <c r="E145" s="195" t="s">
        <v>1696</v>
      </c>
      <c r="F145" s="196" t="s">
        <v>1697</v>
      </c>
      <c r="G145" s="197" t="s">
        <v>262</v>
      </c>
      <c r="H145" s="198">
        <v>1</v>
      </c>
      <c r="I145" s="199"/>
      <c r="J145" s="200">
        <f t="shared" si="10"/>
        <v>0</v>
      </c>
      <c r="K145" s="196" t="s">
        <v>168</v>
      </c>
      <c r="L145" s="60"/>
      <c r="M145" s="201" t="s">
        <v>21</v>
      </c>
      <c r="N145" s="202" t="s">
        <v>43</v>
      </c>
      <c r="O145" s="41"/>
      <c r="P145" s="203">
        <f t="shared" si="11"/>
        <v>0</v>
      </c>
      <c r="Q145" s="203">
        <v>1.3246E-3</v>
      </c>
      <c r="R145" s="203">
        <f t="shared" si="12"/>
        <v>1.3246E-3</v>
      </c>
      <c r="S145" s="203">
        <v>0</v>
      </c>
      <c r="T145" s="204">
        <f t="shared" si="13"/>
        <v>0</v>
      </c>
      <c r="AR145" s="23" t="s">
        <v>196</v>
      </c>
      <c r="AT145" s="23" t="s">
        <v>164</v>
      </c>
      <c r="AU145" s="23" t="s">
        <v>82</v>
      </c>
      <c r="AY145" s="23" t="s">
        <v>160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23" t="s">
        <v>80</v>
      </c>
      <c r="BK145" s="205">
        <f t="shared" si="19"/>
        <v>0</v>
      </c>
      <c r="BL145" s="23" t="s">
        <v>196</v>
      </c>
      <c r="BM145" s="23" t="s">
        <v>341</v>
      </c>
    </row>
    <row r="146" spans="2:65" s="1" customFormat="1" ht="16.5" customHeight="1">
      <c r="B146" s="40"/>
      <c r="C146" s="194" t="s">
        <v>334</v>
      </c>
      <c r="D146" s="194" t="s">
        <v>164</v>
      </c>
      <c r="E146" s="195" t="s">
        <v>1698</v>
      </c>
      <c r="F146" s="196" t="s">
        <v>1699</v>
      </c>
      <c r="G146" s="197" t="s">
        <v>262</v>
      </c>
      <c r="H146" s="198">
        <v>1</v>
      </c>
      <c r="I146" s="199"/>
      <c r="J146" s="200">
        <f t="shared" si="10"/>
        <v>0</v>
      </c>
      <c r="K146" s="196" t="s">
        <v>168</v>
      </c>
      <c r="L146" s="60"/>
      <c r="M146" s="201" t="s">
        <v>21</v>
      </c>
      <c r="N146" s="202" t="s">
        <v>43</v>
      </c>
      <c r="O146" s="41"/>
      <c r="P146" s="203">
        <f t="shared" si="11"/>
        <v>0</v>
      </c>
      <c r="Q146" s="203">
        <v>1.5187E-3</v>
      </c>
      <c r="R146" s="203">
        <f t="shared" si="12"/>
        <v>1.5187E-3</v>
      </c>
      <c r="S146" s="203">
        <v>0</v>
      </c>
      <c r="T146" s="204">
        <f t="shared" si="13"/>
        <v>0</v>
      </c>
      <c r="AR146" s="23" t="s">
        <v>196</v>
      </c>
      <c r="AT146" s="23" t="s">
        <v>164</v>
      </c>
      <c r="AU146" s="23" t="s">
        <v>82</v>
      </c>
      <c r="AY146" s="23" t="s">
        <v>160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23" t="s">
        <v>80</v>
      </c>
      <c r="BK146" s="205">
        <f t="shared" si="19"/>
        <v>0</v>
      </c>
      <c r="BL146" s="23" t="s">
        <v>196</v>
      </c>
      <c r="BM146" s="23" t="s">
        <v>244</v>
      </c>
    </row>
    <row r="147" spans="2:65" s="1" customFormat="1" ht="16.5" customHeight="1">
      <c r="B147" s="40"/>
      <c r="C147" s="194" t="s">
        <v>338</v>
      </c>
      <c r="D147" s="194" t="s">
        <v>164</v>
      </c>
      <c r="E147" s="195" t="s">
        <v>1174</v>
      </c>
      <c r="F147" s="196" t="s">
        <v>1175</v>
      </c>
      <c r="G147" s="197" t="s">
        <v>262</v>
      </c>
      <c r="H147" s="198">
        <v>18</v>
      </c>
      <c r="I147" s="199"/>
      <c r="J147" s="200">
        <f t="shared" si="10"/>
        <v>0</v>
      </c>
      <c r="K147" s="196" t="s">
        <v>168</v>
      </c>
      <c r="L147" s="60"/>
      <c r="M147" s="201" t="s">
        <v>21</v>
      </c>
      <c r="N147" s="202" t="s">
        <v>43</v>
      </c>
      <c r="O147" s="41"/>
      <c r="P147" s="203">
        <f t="shared" si="11"/>
        <v>0</v>
      </c>
      <c r="Q147" s="203">
        <v>1.7787E-3</v>
      </c>
      <c r="R147" s="203">
        <f t="shared" si="12"/>
        <v>3.2016599999999999E-2</v>
      </c>
      <c r="S147" s="203">
        <v>0</v>
      </c>
      <c r="T147" s="204">
        <f t="shared" si="13"/>
        <v>0</v>
      </c>
      <c r="AR147" s="23" t="s">
        <v>196</v>
      </c>
      <c r="AT147" s="23" t="s">
        <v>164</v>
      </c>
      <c r="AU147" s="23" t="s">
        <v>82</v>
      </c>
      <c r="AY147" s="23" t="s">
        <v>160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23" t="s">
        <v>80</v>
      </c>
      <c r="BK147" s="205">
        <f t="shared" si="19"/>
        <v>0</v>
      </c>
      <c r="BL147" s="23" t="s">
        <v>196</v>
      </c>
      <c r="BM147" s="23" t="s">
        <v>249</v>
      </c>
    </row>
    <row r="148" spans="2:65" s="1" customFormat="1" ht="16.5" customHeight="1">
      <c r="B148" s="40"/>
      <c r="C148" s="194" t="s">
        <v>344</v>
      </c>
      <c r="D148" s="194" t="s">
        <v>164</v>
      </c>
      <c r="E148" s="195" t="s">
        <v>1700</v>
      </c>
      <c r="F148" s="196" t="s">
        <v>1701</v>
      </c>
      <c r="G148" s="197" t="s">
        <v>262</v>
      </c>
      <c r="H148" s="198">
        <v>3</v>
      </c>
      <c r="I148" s="199"/>
      <c r="J148" s="200">
        <f t="shared" si="10"/>
        <v>0</v>
      </c>
      <c r="K148" s="196" t="s">
        <v>168</v>
      </c>
      <c r="L148" s="60"/>
      <c r="M148" s="201" t="s">
        <v>21</v>
      </c>
      <c r="N148" s="202" t="s">
        <v>43</v>
      </c>
      <c r="O148" s="41"/>
      <c r="P148" s="203">
        <f t="shared" si="11"/>
        <v>0</v>
      </c>
      <c r="Q148" s="203">
        <v>0</v>
      </c>
      <c r="R148" s="203">
        <f t="shared" si="12"/>
        <v>0</v>
      </c>
      <c r="S148" s="203">
        <v>0</v>
      </c>
      <c r="T148" s="204">
        <f t="shared" si="13"/>
        <v>0</v>
      </c>
      <c r="AR148" s="23" t="s">
        <v>196</v>
      </c>
      <c r="AT148" s="23" t="s">
        <v>164</v>
      </c>
      <c r="AU148" s="23" t="s">
        <v>82</v>
      </c>
      <c r="AY148" s="23" t="s">
        <v>160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23" t="s">
        <v>80</v>
      </c>
      <c r="BK148" s="205">
        <f t="shared" si="19"/>
        <v>0</v>
      </c>
      <c r="BL148" s="23" t="s">
        <v>196</v>
      </c>
      <c r="BM148" s="23" t="s">
        <v>507</v>
      </c>
    </row>
    <row r="149" spans="2:65" s="1" customFormat="1" ht="16.5" customHeight="1">
      <c r="B149" s="40"/>
      <c r="C149" s="194" t="s">
        <v>348</v>
      </c>
      <c r="D149" s="194" t="s">
        <v>164</v>
      </c>
      <c r="E149" s="195" t="s">
        <v>1702</v>
      </c>
      <c r="F149" s="196" t="s">
        <v>1703</v>
      </c>
      <c r="G149" s="197" t="s">
        <v>262</v>
      </c>
      <c r="H149" s="198">
        <v>8</v>
      </c>
      <c r="I149" s="199"/>
      <c r="J149" s="200">
        <f t="shared" si="10"/>
        <v>0</v>
      </c>
      <c r="K149" s="196" t="s">
        <v>168</v>
      </c>
      <c r="L149" s="60"/>
      <c r="M149" s="201" t="s">
        <v>21</v>
      </c>
      <c r="N149" s="202" t="s">
        <v>43</v>
      </c>
      <c r="O149" s="41"/>
      <c r="P149" s="203">
        <f t="shared" si="11"/>
        <v>0</v>
      </c>
      <c r="Q149" s="203">
        <v>0</v>
      </c>
      <c r="R149" s="203">
        <f t="shared" si="12"/>
        <v>0</v>
      </c>
      <c r="S149" s="203">
        <v>0</v>
      </c>
      <c r="T149" s="204">
        <f t="shared" si="13"/>
        <v>0</v>
      </c>
      <c r="AR149" s="23" t="s">
        <v>196</v>
      </c>
      <c r="AT149" s="23" t="s">
        <v>164</v>
      </c>
      <c r="AU149" s="23" t="s">
        <v>82</v>
      </c>
      <c r="AY149" s="23" t="s">
        <v>160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23" t="s">
        <v>80</v>
      </c>
      <c r="BK149" s="205">
        <f t="shared" si="19"/>
        <v>0</v>
      </c>
      <c r="BL149" s="23" t="s">
        <v>196</v>
      </c>
      <c r="BM149" s="23" t="s">
        <v>516</v>
      </c>
    </row>
    <row r="150" spans="2:65" s="11" customFormat="1">
      <c r="B150" s="209"/>
      <c r="C150" s="210"/>
      <c r="D150" s="206" t="s">
        <v>173</v>
      </c>
      <c r="E150" s="211" t="s">
        <v>21</v>
      </c>
      <c r="F150" s="212" t="s">
        <v>1704</v>
      </c>
      <c r="G150" s="210"/>
      <c r="H150" s="213">
        <v>8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173</v>
      </c>
      <c r="AU150" s="219" t="s">
        <v>82</v>
      </c>
      <c r="AV150" s="11" t="s">
        <v>82</v>
      </c>
      <c r="AW150" s="11" t="s">
        <v>35</v>
      </c>
      <c r="AX150" s="11" t="s">
        <v>72</v>
      </c>
      <c r="AY150" s="219" t="s">
        <v>160</v>
      </c>
    </row>
    <row r="151" spans="2:65" s="12" customFormat="1">
      <c r="B151" s="220"/>
      <c r="C151" s="221"/>
      <c r="D151" s="222" t="s">
        <v>173</v>
      </c>
      <c r="E151" s="223" t="s">
        <v>21</v>
      </c>
      <c r="F151" s="224" t="s">
        <v>175</v>
      </c>
      <c r="G151" s="221"/>
      <c r="H151" s="225">
        <v>8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173</v>
      </c>
      <c r="AU151" s="231" t="s">
        <v>82</v>
      </c>
      <c r="AV151" s="12" t="s">
        <v>169</v>
      </c>
      <c r="AW151" s="12" t="s">
        <v>35</v>
      </c>
      <c r="AX151" s="12" t="s">
        <v>80</v>
      </c>
      <c r="AY151" s="231" t="s">
        <v>160</v>
      </c>
    </row>
    <row r="152" spans="2:65" s="1" customFormat="1" ht="16.5" customHeight="1">
      <c r="B152" s="40"/>
      <c r="C152" s="194" t="s">
        <v>353</v>
      </c>
      <c r="D152" s="194" t="s">
        <v>164</v>
      </c>
      <c r="E152" s="195" t="s">
        <v>1705</v>
      </c>
      <c r="F152" s="196" t="s">
        <v>1706</v>
      </c>
      <c r="G152" s="197" t="s">
        <v>189</v>
      </c>
      <c r="H152" s="198">
        <v>12</v>
      </c>
      <c r="I152" s="199"/>
      <c r="J152" s="200">
        <f>ROUND(I152*H152,2)</f>
        <v>0</v>
      </c>
      <c r="K152" s="196" t="s">
        <v>168</v>
      </c>
      <c r="L152" s="60"/>
      <c r="M152" s="201" t="s">
        <v>21</v>
      </c>
      <c r="N152" s="202" t="s">
        <v>43</v>
      </c>
      <c r="O152" s="41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AR152" s="23" t="s">
        <v>196</v>
      </c>
      <c r="AT152" s="23" t="s">
        <v>164</v>
      </c>
      <c r="AU152" s="23" t="s">
        <v>82</v>
      </c>
      <c r="AY152" s="23" t="s">
        <v>160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3" t="s">
        <v>80</v>
      </c>
      <c r="BK152" s="205">
        <f>ROUND(I152*H152,2)</f>
        <v>0</v>
      </c>
      <c r="BL152" s="23" t="s">
        <v>196</v>
      </c>
      <c r="BM152" s="23" t="s">
        <v>347</v>
      </c>
    </row>
    <row r="153" spans="2:65" s="11" customFormat="1">
      <c r="B153" s="209"/>
      <c r="C153" s="210"/>
      <c r="D153" s="206" t="s">
        <v>173</v>
      </c>
      <c r="E153" s="211" t="s">
        <v>21</v>
      </c>
      <c r="F153" s="212" t="s">
        <v>1707</v>
      </c>
      <c r="G153" s="210"/>
      <c r="H153" s="213">
        <v>12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173</v>
      </c>
      <c r="AU153" s="219" t="s">
        <v>82</v>
      </c>
      <c r="AV153" s="11" t="s">
        <v>82</v>
      </c>
      <c r="AW153" s="11" t="s">
        <v>35</v>
      </c>
      <c r="AX153" s="11" t="s">
        <v>72</v>
      </c>
      <c r="AY153" s="219" t="s">
        <v>160</v>
      </c>
    </row>
    <row r="154" spans="2:65" s="12" customFormat="1">
      <c r="B154" s="220"/>
      <c r="C154" s="221"/>
      <c r="D154" s="222" t="s">
        <v>173</v>
      </c>
      <c r="E154" s="223" t="s">
        <v>21</v>
      </c>
      <c r="F154" s="224" t="s">
        <v>175</v>
      </c>
      <c r="G154" s="221"/>
      <c r="H154" s="225">
        <v>12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173</v>
      </c>
      <c r="AU154" s="231" t="s">
        <v>82</v>
      </c>
      <c r="AV154" s="12" t="s">
        <v>169</v>
      </c>
      <c r="AW154" s="12" t="s">
        <v>35</v>
      </c>
      <c r="AX154" s="12" t="s">
        <v>80</v>
      </c>
      <c r="AY154" s="231" t="s">
        <v>160</v>
      </c>
    </row>
    <row r="155" spans="2:65" s="1" customFormat="1" ht="16.5" customHeight="1">
      <c r="B155" s="40"/>
      <c r="C155" s="194" t="s">
        <v>284</v>
      </c>
      <c r="D155" s="194" t="s">
        <v>164</v>
      </c>
      <c r="E155" s="195" t="s">
        <v>885</v>
      </c>
      <c r="F155" s="196" t="s">
        <v>886</v>
      </c>
      <c r="G155" s="197" t="s">
        <v>189</v>
      </c>
      <c r="H155" s="198">
        <v>1</v>
      </c>
      <c r="I155" s="199"/>
      <c r="J155" s="200">
        <f t="shared" ref="J155:J161" si="20">ROUND(I155*H155,2)</f>
        <v>0</v>
      </c>
      <c r="K155" s="196" t="s">
        <v>168</v>
      </c>
      <c r="L155" s="60"/>
      <c r="M155" s="201" t="s">
        <v>21</v>
      </c>
      <c r="N155" s="202" t="s">
        <v>43</v>
      </c>
      <c r="O155" s="41"/>
      <c r="P155" s="203">
        <f t="shared" ref="P155:P161" si="21">O155*H155</f>
        <v>0</v>
      </c>
      <c r="Q155" s="203">
        <v>0</v>
      </c>
      <c r="R155" s="203">
        <f t="shared" ref="R155:R161" si="22">Q155*H155</f>
        <v>0</v>
      </c>
      <c r="S155" s="203">
        <v>0</v>
      </c>
      <c r="T155" s="204">
        <f t="shared" ref="T155:T161" si="23">S155*H155</f>
        <v>0</v>
      </c>
      <c r="AR155" s="23" t="s">
        <v>196</v>
      </c>
      <c r="AT155" s="23" t="s">
        <v>164</v>
      </c>
      <c r="AU155" s="23" t="s">
        <v>82</v>
      </c>
      <c r="AY155" s="23" t="s">
        <v>160</v>
      </c>
      <c r="BE155" s="205">
        <f t="shared" ref="BE155:BE161" si="24">IF(N155="základní",J155,0)</f>
        <v>0</v>
      </c>
      <c r="BF155" s="205">
        <f t="shared" ref="BF155:BF161" si="25">IF(N155="snížená",J155,0)</f>
        <v>0</v>
      </c>
      <c r="BG155" s="205">
        <f t="shared" ref="BG155:BG161" si="26">IF(N155="zákl. přenesená",J155,0)</f>
        <v>0</v>
      </c>
      <c r="BH155" s="205">
        <f t="shared" ref="BH155:BH161" si="27">IF(N155="sníž. přenesená",J155,0)</f>
        <v>0</v>
      </c>
      <c r="BI155" s="205">
        <f t="shared" ref="BI155:BI161" si="28">IF(N155="nulová",J155,0)</f>
        <v>0</v>
      </c>
      <c r="BJ155" s="23" t="s">
        <v>80</v>
      </c>
      <c r="BK155" s="205">
        <f t="shared" ref="BK155:BK161" si="29">ROUND(I155*H155,2)</f>
        <v>0</v>
      </c>
      <c r="BL155" s="23" t="s">
        <v>196</v>
      </c>
      <c r="BM155" s="23" t="s">
        <v>351</v>
      </c>
    </row>
    <row r="156" spans="2:65" s="1" customFormat="1" ht="16.5" customHeight="1">
      <c r="B156" s="40"/>
      <c r="C156" s="194" t="s">
        <v>361</v>
      </c>
      <c r="D156" s="194" t="s">
        <v>164</v>
      </c>
      <c r="E156" s="195" t="s">
        <v>1195</v>
      </c>
      <c r="F156" s="196" t="s">
        <v>1196</v>
      </c>
      <c r="G156" s="197" t="s">
        <v>189</v>
      </c>
      <c r="H156" s="198">
        <v>4</v>
      </c>
      <c r="I156" s="199"/>
      <c r="J156" s="200">
        <f t="shared" si="20"/>
        <v>0</v>
      </c>
      <c r="K156" s="196" t="s">
        <v>168</v>
      </c>
      <c r="L156" s="60"/>
      <c r="M156" s="201" t="s">
        <v>21</v>
      </c>
      <c r="N156" s="202" t="s">
        <v>43</v>
      </c>
      <c r="O156" s="41"/>
      <c r="P156" s="203">
        <f t="shared" si="21"/>
        <v>0</v>
      </c>
      <c r="Q156" s="203">
        <v>0</v>
      </c>
      <c r="R156" s="203">
        <f t="shared" si="22"/>
        <v>0</v>
      </c>
      <c r="S156" s="203">
        <v>0</v>
      </c>
      <c r="T156" s="204">
        <f t="shared" si="23"/>
        <v>0</v>
      </c>
      <c r="AR156" s="23" t="s">
        <v>196</v>
      </c>
      <c r="AT156" s="23" t="s">
        <v>164</v>
      </c>
      <c r="AU156" s="23" t="s">
        <v>82</v>
      </c>
      <c r="AY156" s="23" t="s">
        <v>160</v>
      </c>
      <c r="BE156" s="205">
        <f t="shared" si="24"/>
        <v>0</v>
      </c>
      <c r="BF156" s="205">
        <f t="shared" si="25"/>
        <v>0</v>
      </c>
      <c r="BG156" s="205">
        <f t="shared" si="26"/>
        <v>0</v>
      </c>
      <c r="BH156" s="205">
        <f t="shared" si="27"/>
        <v>0</v>
      </c>
      <c r="BI156" s="205">
        <f t="shared" si="28"/>
        <v>0</v>
      </c>
      <c r="BJ156" s="23" t="s">
        <v>80</v>
      </c>
      <c r="BK156" s="205">
        <f t="shared" si="29"/>
        <v>0</v>
      </c>
      <c r="BL156" s="23" t="s">
        <v>196</v>
      </c>
      <c r="BM156" s="23" t="s">
        <v>540</v>
      </c>
    </row>
    <row r="157" spans="2:65" s="1" customFormat="1" ht="16.5" customHeight="1">
      <c r="B157" s="40"/>
      <c r="C157" s="194" t="s">
        <v>291</v>
      </c>
      <c r="D157" s="194" t="s">
        <v>164</v>
      </c>
      <c r="E157" s="195" t="s">
        <v>1197</v>
      </c>
      <c r="F157" s="196" t="s">
        <v>1198</v>
      </c>
      <c r="G157" s="197" t="s">
        <v>189</v>
      </c>
      <c r="H157" s="198">
        <v>8</v>
      </c>
      <c r="I157" s="199"/>
      <c r="J157" s="200">
        <f t="shared" si="20"/>
        <v>0</v>
      </c>
      <c r="K157" s="196" t="s">
        <v>168</v>
      </c>
      <c r="L157" s="60"/>
      <c r="M157" s="201" t="s">
        <v>21</v>
      </c>
      <c r="N157" s="202" t="s">
        <v>43</v>
      </c>
      <c r="O157" s="41"/>
      <c r="P157" s="203">
        <f t="shared" si="21"/>
        <v>0</v>
      </c>
      <c r="Q157" s="203">
        <v>0</v>
      </c>
      <c r="R157" s="203">
        <f t="shared" si="22"/>
        <v>0</v>
      </c>
      <c r="S157" s="203">
        <v>0</v>
      </c>
      <c r="T157" s="204">
        <f t="shared" si="23"/>
        <v>0</v>
      </c>
      <c r="AR157" s="23" t="s">
        <v>196</v>
      </c>
      <c r="AT157" s="23" t="s">
        <v>164</v>
      </c>
      <c r="AU157" s="23" t="s">
        <v>82</v>
      </c>
      <c r="AY157" s="23" t="s">
        <v>160</v>
      </c>
      <c r="BE157" s="205">
        <f t="shared" si="24"/>
        <v>0</v>
      </c>
      <c r="BF157" s="205">
        <f t="shared" si="25"/>
        <v>0</v>
      </c>
      <c r="BG157" s="205">
        <f t="shared" si="26"/>
        <v>0</v>
      </c>
      <c r="BH157" s="205">
        <f t="shared" si="27"/>
        <v>0</v>
      </c>
      <c r="BI157" s="205">
        <f t="shared" si="28"/>
        <v>0</v>
      </c>
      <c r="BJ157" s="23" t="s">
        <v>80</v>
      </c>
      <c r="BK157" s="205">
        <f t="shared" si="29"/>
        <v>0</v>
      </c>
      <c r="BL157" s="23" t="s">
        <v>196</v>
      </c>
      <c r="BM157" s="23" t="s">
        <v>548</v>
      </c>
    </row>
    <row r="158" spans="2:65" s="1" customFormat="1" ht="16.5" customHeight="1">
      <c r="B158" s="40"/>
      <c r="C158" s="194" t="s">
        <v>370</v>
      </c>
      <c r="D158" s="194" t="s">
        <v>164</v>
      </c>
      <c r="E158" s="195" t="s">
        <v>1199</v>
      </c>
      <c r="F158" s="196" t="s">
        <v>1200</v>
      </c>
      <c r="G158" s="197" t="s">
        <v>189</v>
      </c>
      <c r="H158" s="198">
        <v>24</v>
      </c>
      <c r="I158" s="199"/>
      <c r="J158" s="200">
        <f t="shared" si="20"/>
        <v>0</v>
      </c>
      <c r="K158" s="196" t="s">
        <v>168</v>
      </c>
      <c r="L158" s="60"/>
      <c r="M158" s="201" t="s">
        <v>21</v>
      </c>
      <c r="N158" s="202" t="s">
        <v>43</v>
      </c>
      <c r="O158" s="41"/>
      <c r="P158" s="203">
        <f t="shared" si="21"/>
        <v>0</v>
      </c>
      <c r="Q158" s="203">
        <v>0</v>
      </c>
      <c r="R158" s="203">
        <f t="shared" si="22"/>
        <v>0</v>
      </c>
      <c r="S158" s="203">
        <v>0</v>
      </c>
      <c r="T158" s="204">
        <f t="shared" si="23"/>
        <v>0</v>
      </c>
      <c r="AR158" s="23" t="s">
        <v>196</v>
      </c>
      <c r="AT158" s="23" t="s">
        <v>164</v>
      </c>
      <c r="AU158" s="23" t="s">
        <v>82</v>
      </c>
      <c r="AY158" s="23" t="s">
        <v>160</v>
      </c>
      <c r="BE158" s="205">
        <f t="shared" si="24"/>
        <v>0</v>
      </c>
      <c r="BF158" s="205">
        <f t="shared" si="25"/>
        <v>0</v>
      </c>
      <c r="BG158" s="205">
        <f t="shared" si="26"/>
        <v>0</v>
      </c>
      <c r="BH158" s="205">
        <f t="shared" si="27"/>
        <v>0</v>
      </c>
      <c r="BI158" s="205">
        <f t="shared" si="28"/>
        <v>0</v>
      </c>
      <c r="BJ158" s="23" t="s">
        <v>80</v>
      </c>
      <c r="BK158" s="205">
        <f t="shared" si="29"/>
        <v>0</v>
      </c>
      <c r="BL158" s="23" t="s">
        <v>196</v>
      </c>
      <c r="BM158" s="23" t="s">
        <v>555</v>
      </c>
    </row>
    <row r="159" spans="2:65" s="1" customFormat="1" ht="16.5" customHeight="1">
      <c r="B159" s="40"/>
      <c r="C159" s="194" t="s">
        <v>376</v>
      </c>
      <c r="D159" s="194" t="s">
        <v>164</v>
      </c>
      <c r="E159" s="195" t="s">
        <v>1708</v>
      </c>
      <c r="F159" s="196" t="s">
        <v>1709</v>
      </c>
      <c r="G159" s="197" t="s">
        <v>189</v>
      </c>
      <c r="H159" s="198">
        <v>6</v>
      </c>
      <c r="I159" s="199"/>
      <c r="J159" s="200">
        <f t="shared" si="20"/>
        <v>0</v>
      </c>
      <c r="K159" s="196" t="s">
        <v>168</v>
      </c>
      <c r="L159" s="60"/>
      <c r="M159" s="201" t="s">
        <v>21</v>
      </c>
      <c r="N159" s="202" t="s">
        <v>43</v>
      </c>
      <c r="O159" s="41"/>
      <c r="P159" s="203">
        <f t="shared" si="21"/>
        <v>0</v>
      </c>
      <c r="Q159" s="203">
        <v>0</v>
      </c>
      <c r="R159" s="203">
        <f t="shared" si="22"/>
        <v>0</v>
      </c>
      <c r="S159" s="203">
        <v>0</v>
      </c>
      <c r="T159" s="204">
        <f t="shared" si="23"/>
        <v>0</v>
      </c>
      <c r="AR159" s="23" t="s">
        <v>196</v>
      </c>
      <c r="AT159" s="23" t="s">
        <v>164</v>
      </c>
      <c r="AU159" s="23" t="s">
        <v>82</v>
      </c>
      <c r="AY159" s="23" t="s">
        <v>160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23" t="s">
        <v>80</v>
      </c>
      <c r="BK159" s="205">
        <f t="shared" si="29"/>
        <v>0</v>
      </c>
      <c r="BL159" s="23" t="s">
        <v>196</v>
      </c>
      <c r="BM159" s="23" t="s">
        <v>566</v>
      </c>
    </row>
    <row r="160" spans="2:65" s="1" customFormat="1" ht="16.5" customHeight="1">
      <c r="B160" s="40"/>
      <c r="C160" s="194" t="s">
        <v>381</v>
      </c>
      <c r="D160" s="194" t="s">
        <v>164</v>
      </c>
      <c r="E160" s="195" t="s">
        <v>1710</v>
      </c>
      <c r="F160" s="196" t="s">
        <v>1711</v>
      </c>
      <c r="G160" s="197" t="s">
        <v>262</v>
      </c>
      <c r="H160" s="198">
        <v>1</v>
      </c>
      <c r="I160" s="199"/>
      <c r="J160" s="200">
        <f t="shared" si="20"/>
        <v>0</v>
      </c>
      <c r="K160" s="196" t="s">
        <v>168</v>
      </c>
      <c r="L160" s="60"/>
      <c r="M160" s="201" t="s">
        <v>21</v>
      </c>
      <c r="N160" s="202" t="s">
        <v>43</v>
      </c>
      <c r="O160" s="41"/>
      <c r="P160" s="203">
        <f t="shared" si="21"/>
        <v>0</v>
      </c>
      <c r="Q160" s="203">
        <v>1.6255E-3</v>
      </c>
      <c r="R160" s="203">
        <f t="shared" si="22"/>
        <v>1.6255E-3</v>
      </c>
      <c r="S160" s="203">
        <v>0</v>
      </c>
      <c r="T160" s="204">
        <f t="shared" si="23"/>
        <v>0</v>
      </c>
      <c r="AR160" s="23" t="s">
        <v>196</v>
      </c>
      <c r="AT160" s="23" t="s">
        <v>164</v>
      </c>
      <c r="AU160" s="23" t="s">
        <v>82</v>
      </c>
      <c r="AY160" s="23" t="s">
        <v>160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23" t="s">
        <v>80</v>
      </c>
      <c r="BK160" s="205">
        <f t="shared" si="29"/>
        <v>0</v>
      </c>
      <c r="BL160" s="23" t="s">
        <v>196</v>
      </c>
      <c r="BM160" s="23" t="s">
        <v>373</v>
      </c>
    </row>
    <row r="161" spans="2:65" s="1" customFormat="1" ht="16.5" customHeight="1">
      <c r="B161" s="40"/>
      <c r="C161" s="194" t="s">
        <v>300</v>
      </c>
      <c r="D161" s="194" t="s">
        <v>164</v>
      </c>
      <c r="E161" s="195" t="s">
        <v>887</v>
      </c>
      <c r="F161" s="196" t="s">
        <v>888</v>
      </c>
      <c r="G161" s="197" t="s">
        <v>228</v>
      </c>
      <c r="H161" s="198">
        <v>1.671</v>
      </c>
      <c r="I161" s="199"/>
      <c r="J161" s="200">
        <f t="shared" si="20"/>
        <v>0</v>
      </c>
      <c r="K161" s="196" t="s">
        <v>168</v>
      </c>
      <c r="L161" s="60"/>
      <c r="M161" s="201" t="s">
        <v>21</v>
      </c>
      <c r="N161" s="202" t="s">
        <v>43</v>
      </c>
      <c r="O161" s="41"/>
      <c r="P161" s="203">
        <f t="shared" si="21"/>
        <v>0</v>
      </c>
      <c r="Q161" s="203">
        <v>0</v>
      </c>
      <c r="R161" s="203">
        <f t="shared" si="22"/>
        <v>0</v>
      </c>
      <c r="S161" s="203">
        <v>0</v>
      </c>
      <c r="T161" s="204">
        <f t="shared" si="23"/>
        <v>0</v>
      </c>
      <c r="AR161" s="23" t="s">
        <v>196</v>
      </c>
      <c r="AT161" s="23" t="s">
        <v>164</v>
      </c>
      <c r="AU161" s="23" t="s">
        <v>82</v>
      </c>
      <c r="AY161" s="23" t="s">
        <v>160</v>
      </c>
      <c r="BE161" s="205">
        <f t="shared" si="24"/>
        <v>0</v>
      </c>
      <c r="BF161" s="205">
        <f t="shared" si="25"/>
        <v>0</v>
      </c>
      <c r="BG161" s="205">
        <f t="shared" si="26"/>
        <v>0</v>
      </c>
      <c r="BH161" s="205">
        <f t="shared" si="27"/>
        <v>0</v>
      </c>
      <c r="BI161" s="205">
        <f t="shared" si="28"/>
        <v>0</v>
      </c>
      <c r="BJ161" s="23" t="s">
        <v>80</v>
      </c>
      <c r="BK161" s="205">
        <f t="shared" si="29"/>
        <v>0</v>
      </c>
      <c r="BL161" s="23" t="s">
        <v>196</v>
      </c>
      <c r="BM161" s="23" t="s">
        <v>584</v>
      </c>
    </row>
    <row r="162" spans="2:65" s="10" customFormat="1" ht="29.85" customHeight="1">
      <c r="B162" s="175"/>
      <c r="C162" s="176"/>
      <c r="D162" s="191" t="s">
        <v>71</v>
      </c>
      <c r="E162" s="192" t="s">
        <v>1201</v>
      </c>
      <c r="F162" s="192" t="s">
        <v>1202</v>
      </c>
      <c r="G162" s="176"/>
      <c r="H162" s="176"/>
      <c r="I162" s="179"/>
      <c r="J162" s="193">
        <f>BK162</f>
        <v>0</v>
      </c>
      <c r="K162" s="176"/>
      <c r="L162" s="181"/>
      <c r="M162" s="182"/>
      <c r="N162" s="183"/>
      <c r="O162" s="183"/>
      <c r="P162" s="184">
        <f>SUM(P163:P212)</f>
        <v>0</v>
      </c>
      <c r="Q162" s="183"/>
      <c r="R162" s="184">
        <f>SUM(R163:R212)</f>
        <v>1.3930598740000002</v>
      </c>
      <c r="S162" s="183"/>
      <c r="T162" s="185">
        <f>SUM(T163:T212)</f>
        <v>0</v>
      </c>
      <c r="AR162" s="186" t="s">
        <v>82</v>
      </c>
      <c r="AT162" s="187" t="s">
        <v>71</v>
      </c>
      <c r="AU162" s="187" t="s">
        <v>80</v>
      </c>
      <c r="AY162" s="186" t="s">
        <v>160</v>
      </c>
      <c r="BK162" s="188">
        <f>SUM(BK163:BK212)</f>
        <v>0</v>
      </c>
    </row>
    <row r="163" spans="2:65" s="1" customFormat="1" ht="16.5" customHeight="1">
      <c r="B163" s="40"/>
      <c r="C163" s="194" t="s">
        <v>389</v>
      </c>
      <c r="D163" s="194" t="s">
        <v>164</v>
      </c>
      <c r="E163" s="195" t="s">
        <v>1712</v>
      </c>
      <c r="F163" s="196" t="s">
        <v>1713</v>
      </c>
      <c r="G163" s="197" t="s">
        <v>1188</v>
      </c>
      <c r="H163" s="198">
        <v>6</v>
      </c>
      <c r="I163" s="199"/>
      <c r="J163" s="200">
        <f>ROUND(I163*H163,2)</f>
        <v>0</v>
      </c>
      <c r="K163" s="196" t="s">
        <v>21</v>
      </c>
      <c r="L163" s="60"/>
      <c r="M163" s="201" t="s">
        <v>21</v>
      </c>
      <c r="N163" s="202" t="s">
        <v>43</v>
      </c>
      <c r="O163" s="41"/>
      <c r="P163" s="203">
        <f>O163*H163</f>
        <v>0</v>
      </c>
      <c r="Q163" s="203">
        <v>2.0899999999999998E-3</v>
      </c>
      <c r="R163" s="203">
        <f>Q163*H163</f>
        <v>1.2539999999999999E-2</v>
      </c>
      <c r="S163" s="203">
        <v>0</v>
      </c>
      <c r="T163" s="204">
        <f>S163*H163</f>
        <v>0</v>
      </c>
      <c r="AR163" s="23" t="s">
        <v>196</v>
      </c>
      <c r="AT163" s="23" t="s">
        <v>164</v>
      </c>
      <c r="AU163" s="23" t="s">
        <v>82</v>
      </c>
      <c r="AY163" s="23" t="s">
        <v>160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23" t="s">
        <v>80</v>
      </c>
      <c r="BK163" s="205">
        <f>ROUND(I163*H163,2)</f>
        <v>0</v>
      </c>
      <c r="BL163" s="23" t="s">
        <v>196</v>
      </c>
      <c r="BM163" s="23" t="s">
        <v>379</v>
      </c>
    </row>
    <row r="164" spans="2:65" s="1" customFormat="1" ht="16.5" customHeight="1">
      <c r="B164" s="40"/>
      <c r="C164" s="233" t="s">
        <v>304</v>
      </c>
      <c r="D164" s="233" t="s">
        <v>192</v>
      </c>
      <c r="E164" s="234" t="s">
        <v>1714</v>
      </c>
      <c r="F164" s="235" t="s">
        <v>1715</v>
      </c>
      <c r="G164" s="236" t="s">
        <v>290</v>
      </c>
      <c r="H164" s="237">
        <v>6</v>
      </c>
      <c r="I164" s="238"/>
      <c r="J164" s="239">
        <f>ROUND(I164*H164,2)</f>
        <v>0</v>
      </c>
      <c r="K164" s="235" t="s">
        <v>21</v>
      </c>
      <c r="L164" s="240"/>
      <c r="M164" s="241" t="s">
        <v>21</v>
      </c>
      <c r="N164" s="242" t="s">
        <v>43</v>
      </c>
      <c r="O164" s="41"/>
      <c r="P164" s="203">
        <f>O164*H164</f>
        <v>0</v>
      </c>
      <c r="Q164" s="203">
        <v>1E-3</v>
      </c>
      <c r="R164" s="203">
        <f>Q164*H164</f>
        <v>6.0000000000000001E-3</v>
      </c>
      <c r="S164" s="203">
        <v>0</v>
      </c>
      <c r="T164" s="204">
        <f>S164*H164</f>
        <v>0</v>
      </c>
      <c r="AR164" s="23" t="s">
        <v>263</v>
      </c>
      <c r="AT164" s="23" t="s">
        <v>192</v>
      </c>
      <c r="AU164" s="23" t="s">
        <v>82</v>
      </c>
      <c r="AY164" s="23" t="s">
        <v>160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3" t="s">
        <v>80</v>
      </c>
      <c r="BK164" s="205">
        <f>ROUND(I164*H164,2)</f>
        <v>0</v>
      </c>
      <c r="BL164" s="23" t="s">
        <v>196</v>
      </c>
      <c r="BM164" s="23" t="s">
        <v>368</v>
      </c>
    </row>
    <row r="165" spans="2:65" s="1" customFormat="1" ht="24">
      <c r="B165" s="40"/>
      <c r="C165" s="62"/>
      <c r="D165" s="222" t="s">
        <v>171</v>
      </c>
      <c r="E165" s="62"/>
      <c r="F165" s="232" t="s">
        <v>1716</v>
      </c>
      <c r="G165" s="62"/>
      <c r="H165" s="62"/>
      <c r="I165" s="162"/>
      <c r="J165" s="62"/>
      <c r="K165" s="62"/>
      <c r="L165" s="60"/>
      <c r="M165" s="208"/>
      <c r="N165" s="41"/>
      <c r="O165" s="41"/>
      <c r="P165" s="41"/>
      <c r="Q165" s="41"/>
      <c r="R165" s="41"/>
      <c r="S165" s="41"/>
      <c r="T165" s="77"/>
      <c r="AT165" s="23" t="s">
        <v>171</v>
      </c>
      <c r="AU165" s="23" t="s">
        <v>82</v>
      </c>
    </row>
    <row r="166" spans="2:65" s="1" customFormat="1" ht="16.5" customHeight="1">
      <c r="B166" s="40"/>
      <c r="C166" s="194" t="s">
        <v>397</v>
      </c>
      <c r="D166" s="194" t="s">
        <v>164</v>
      </c>
      <c r="E166" s="195" t="s">
        <v>1717</v>
      </c>
      <c r="F166" s="196" t="s">
        <v>1718</v>
      </c>
      <c r="G166" s="197" t="s">
        <v>1188</v>
      </c>
      <c r="H166" s="198">
        <v>13</v>
      </c>
      <c r="I166" s="199"/>
      <c r="J166" s="200">
        <f>ROUND(I166*H166,2)</f>
        <v>0</v>
      </c>
      <c r="K166" s="196" t="s">
        <v>21</v>
      </c>
      <c r="L166" s="60"/>
      <c r="M166" s="201" t="s">
        <v>21</v>
      </c>
      <c r="N166" s="202" t="s">
        <v>43</v>
      </c>
      <c r="O166" s="41"/>
      <c r="P166" s="203">
        <f>O166*H166</f>
        <v>0</v>
      </c>
      <c r="Q166" s="203">
        <v>2.99E-3</v>
      </c>
      <c r="R166" s="203">
        <f>Q166*H166</f>
        <v>3.8870000000000002E-2</v>
      </c>
      <c r="S166" s="203">
        <v>0</v>
      </c>
      <c r="T166" s="204">
        <f>S166*H166</f>
        <v>0</v>
      </c>
      <c r="AR166" s="23" t="s">
        <v>196</v>
      </c>
      <c r="AT166" s="23" t="s">
        <v>164</v>
      </c>
      <c r="AU166" s="23" t="s">
        <v>82</v>
      </c>
      <c r="AY166" s="23" t="s">
        <v>160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3" t="s">
        <v>80</v>
      </c>
      <c r="BK166" s="205">
        <f>ROUND(I166*H166,2)</f>
        <v>0</v>
      </c>
      <c r="BL166" s="23" t="s">
        <v>196</v>
      </c>
      <c r="BM166" s="23" t="s">
        <v>384</v>
      </c>
    </row>
    <row r="167" spans="2:65" s="1" customFormat="1" ht="16.5" customHeight="1">
      <c r="B167" s="40"/>
      <c r="C167" s="233" t="s">
        <v>307</v>
      </c>
      <c r="D167" s="233" t="s">
        <v>192</v>
      </c>
      <c r="E167" s="234" t="s">
        <v>1719</v>
      </c>
      <c r="F167" s="235" t="s">
        <v>1720</v>
      </c>
      <c r="G167" s="236" t="s">
        <v>290</v>
      </c>
      <c r="H167" s="237">
        <v>13</v>
      </c>
      <c r="I167" s="238"/>
      <c r="J167" s="239">
        <f>ROUND(I167*H167,2)</f>
        <v>0</v>
      </c>
      <c r="K167" s="235" t="s">
        <v>21</v>
      </c>
      <c r="L167" s="240"/>
      <c r="M167" s="241" t="s">
        <v>21</v>
      </c>
      <c r="N167" s="242" t="s">
        <v>43</v>
      </c>
      <c r="O167" s="41"/>
      <c r="P167" s="203">
        <f>O167*H167</f>
        <v>0</v>
      </c>
      <c r="Q167" s="203">
        <v>2E-3</v>
      </c>
      <c r="R167" s="203">
        <f>Q167*H167</f>
        <v>2.6000000000000002E-2</v>
      </c>
      <c r="S167" s="203">
        <v>0</v>
      </c>
      <c r="T167" s="204">
        <f>S167*H167</f>
        <v>0</v>
      </c>
      <c r="AR167" s="23" t="s">
        <v>263</v>
      </c>
      <c r="AT167" s="23" t="s">
        <v>192</v>
      </c>
      <c r="AU167" s="23" t="s">
        <v>82</v>
      </c>
      <c r="AY167" s="23" t="s">
        <v>160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3" t="s">
        <v>80</v>
      </c>
      <c r="BK167" s="205">
        <f>ROUND(I167*H167,2)</f>
        <v>0</v>
      </c>
      <c r="BL167" s="23" t="s">
        <v>196</v>
      </c>
      <c r="BM167" s="23" t="s">
        <v>619</v>
      </c>
    </row>
    <row r="168" spans="2:65" s="1" customFormat="1" ht="24">
      <c r="B168" s="40"/>
      <c r="C168" s="62"/>
      <c r="D168" s="222" t="s">
        <v>171</v>
      </c>
      <c r="E168" s="62"/>
      <c r="F168" s="232" t="s">
        <v>1721</v>
      </c>
      <c r="G168" s="62"/>
      <c r="H168" s="62"/>
      <c r="I168" s="162"/>
      <c r="J168" s="62"/>
      <c r="K168" s="62"/>
      <c r="L168" s="60"/>
      <c r="M168" s="208"/>
      <c r="N168" s="41"/>
      <c r="O168" s="41"/>
      <c r="P168" s="41"/>
      <c r="Q168" s="41"/>
      <c r="R168" s="41"/>
      <c r="S168" s="41"/>
      <c r="T168" s="77"/>
      <c r="AT168" s="23" t="s">
        <v>171</v>
      </c>
      <c r="AU168" s="23" t="s">
        <v>82</v>
      </c>
    </row>
    <row r="169" spans="2:65" s="1" customFormat="1" ht="16.5" customHeight="1">
      <c r="B169" s="40"/>
      <c r="C169" s="194" t="s">
        <v>407</v>
      </c>
      <c r="D169" s="194" t="s">
        <v>164</v>
      </c>
      <c r="E169" s="195" t="s">
        <v>1562</v>
      </c>
      <c r="F169" s="196" t="s">
        <v>1563</v>
      </c>
      <c r="G169" s="197" t="s">
        <v>1226</v>
      </c>
      <c r="H169" s="198">
        <v>1</v>
      </c>
      <c r="I169" s="199"/>
      <c r="J169" s="200">
        <f>ROUND(I169*H169,2)</f>
        <v>0</v>
      </c>
      <c r="K169" s="196" t="s">
        <v>168</v>
      </c>
      <c r="L169" s="60"/>
      <c r="M169" s="201" t="s">
        <v>21</v>
      </c>
      <c r="N169" s="202" t="s">
        <v>43</v>
      </c>
      <c r="O169" s="41"/>
      <c r="P169" s="203">
        <f>O169*H169</f>
        <v>0</v>
      </c>
      <c r="Q169" s="203">
        <v>9.3908867999999996E-3</v>
      </c>
      <c r="R169" s="203">
        <f>Q169*H169</f>
        <v>9.3908867999999996E-3</v>
      </c>
      <c r="S169" s="203">
        <v>0</v>
      </c>
      <c r="T169" s="204">
        <f>S169*H169</f>
        <v>0</v>
      </c>
      <c r="AR169" s="23" t="s">
        <v>196</v>
      </c>
      <c r="AT169" s="23" t="s">
        <v>164</v>
      </c>
      <c r="AU169" s="23" t="s">
        <v>82</v>
      </c>
      <c r="AY169" s="23" t="s">
        <v>160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23" t="s">
        <v>80</v>
      </c>
      <c r="BK169" s="205">
        <f>ROUND(I169*H169,2)</f>
        <v>0</v>
      </c>
      <c r="BL169" s="23" t="s">
        <v>196</v>
      </c>
      <c r="BM169" s="23" t="s">
        <v>628</v>
      </c>
    </row>
    <row r="170" spans="2:65" s="1" customFormat="1" ht="16.5" customHeight="1">
      <c r="B170" s="40"/>
      <c r="C170" s="233" t="s">
        <v>311</v>
      </c>
      <c r="D170" s="233" t="s">
        <v>192</v>
      </c>
      <c r="E170" s="234" t="s">
        <v>1722</v>
      </c>
      <c r="F170" s="235" t="s">
        <v>1723</v>
      </c>
      <c r="G170" s="236" t="s">
        <v>290</v>
      </c>
      <c r="H170" s="237">
        <v>1</v>
      </c>
      <c r="I170" s="238"/>
      <c r="J170" s="239">
        <f>ROUND(I170*H170,2)</f>
        <v>0</v>
      </c>
      <c r="K170" s="235" t="s">
        <v>21</v>
      </c>
      <c r="L170" s="240"/>
      <c r="M170" s="241" t="s">
        <v>21</v>
      </c>
      <c r="N170" s="242" t="s">
        <v>43</v>
      </c>
      <c r="O170" s="41"/>
      <c r="P170" s="203">
        <f>O170*H170</f>
        <v>0</v>
      </c>
      <c r="Q170" s="203">
        <v>1.2E-2</v>
      </c>
      <c r="R170" s="203">
        <f>Q170*H170</f>
        <v>1.2E-2</v>
      </c>
      <c r="S170" s="203">
        <v>0</v>
      </c>
      <c r="T170" s="204">
        <f>S170*H170</f>
        <v>0</v>
      </c>
      <c r="AR170" s="23" t="s">
        <v>263</v>
      </c>
      <c r="AT170" s="23" t="s">
        <v>192</v>
      </c>
      <c r="AU170" s="23" t="s">
        <v>82</v>
      </c>
      <c r="AY170" s="23" t="s">
        <v>160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23" t="s">
        <v>80</v>
      </c>
      <c r="BK170" s="205">
        <f>ROUND(I170*H170,2)</f>
        <v>0</v>
      </c>
      <c r="BL170" s="23" t="s">
        <v>196</v>
      </c>
      <c r="BM170" s="23" t="s">
        <v>639</v>
      </c>
    </row>
    <row r="171" spans="2:65" s="1" customFormat="1" ht="24">
      <c r="B171" s="40"/>
      <c r="C171" s="62"/>
      <c r="D171" s="222" t="s">
        <v>171</v>
      </c>
      <c r="E171" s="62"/>
      <c r="F171" s="232" t="s">
        <v>1724</v>
      </c>
      <c r="G171" s="62"/>
      <c r="H171" s="62"/>
      <c r="I171" s="162"/>
      <c r="J171" s="62"/>
      <c r="K171" s="62"/>
      <c r="L171" s="60"/>
      <c r="M171" s="208"/>
      <c r="N171" s="41"/>
      <c r="O171" s="41"/>
      <c r="P171" s="41"/>
      <c r="Q171" s="41"/>
      <c r="R171" s="41"/>
      <c r="S171" s="41"/>
      <c r="T171" s="77"/>
      <c r="AT171" s="23" t="s">
        <v>171</v>
      </c>
      <c r="AU171" s="23" t="s">
        <v>82</v>
      </c>
    </row>
    <row r="172" spans="2:65" s="1" customFormat="1" ht="16.5" customHeight="1">
      <c r="B172" s="40"/>
      <c r="C172" s="194" t="s">
        <v>417</v>
      </c>
      <c r="D172" s="194" t="s">
        <v>164</v>
      </c>
      <c r="E172" s="195" t="s">
        <v>1725</v>
      </c>
      <c r="F172" s="196" t="s">
        <v>1726</v>
      </c>
      <c r="G172" s="197" t="s">
        <v>1226</v>
      </c>
      <c r="H172" s="198">
        <v>4</v>
      </c>
      <c r="I172" s="199"/>
      <c r="J172" s="200">
        <f>ROUND(I172*H172,2)</f>
        <v>0</v>
      </c>
      <c r="K172" s="196" t="s">
        <v>168</v>
      </c>
      <c r="L172" s="60"/>
      <c r="M172" s="201" t="s">
        <v>21</v>
      </c>
      <c r="N172" s="202" t="s">
        <v>43</v>
      </c>
      <c r="O172" s="41"/>
      <c r="P172" s="203">
        <f>O172*H172</f>
        <v>0</v>
      </c>
      <c r="Q172" s="203">
        <v>1.36180192E-2</v>
      </c>
      <c r="R172" s="203">
        <f>Q172*H172</f>
        <v>5.4472076799999998E-2</v>
      </c>
      <c r="S172" s="203">
        <v>0</v>
      </c>
      <c r="T172" s="204">
        <f>S172*H172</f>
        <v>0</v>
      </c>
      <c r="AR172" s="23" t="s">
        <v>196</v>
      </c>
      <c r="AT172" s="23" t="s">
        <v>164</v>
      </c>
      <c r="AU172" s="23" t="s">
        <v>82</v>
      </c>
      <c r="AY172" s="23" t="s">
        <v>160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3" t="s">
        <v>80</v>
      </c>
      <c r="BK172" s="205">
        <f>ROUND(I172*H172,2)</f>
        <v>0</v>
      </c>
      <c r="BL172" s="23" t="s">
        <v>196</v>
      </c>
      <c r="BM172" s="23" t="s">
        <v>650</v>
      </c>
    </row>
    <row r="173" spans="2:65" s="11" customFormat="1">
      <c r="B173" s="209"/>
      <c r="C173" s="210"/>
      <c r="D173" s="206" t="s">
        <v>173</v>
      </c>
      <c r="E173" s="211" t="s">
        <v>21</v>
      </c>
      <c r="F173" s="212" t="s">
        <v>1727</v>
      </c>
      <c r="G173" s="210"/>
      <c r="H173" s="213">
        <v>4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173</v>
      </c>
      <c r="AU173" s="219" t="s">
        <v>82</v>
      </c>
      <c r="AV173" s="11" t="s">
        <v>82</v>
      </c>
      <c r="AW173" s="11" t="s">
        <v>35</v>
      </c>
      <c r="AX173" s="11" t="s">
        <v>72</v>
      </c>
      <c r="AY173" s="219" t="s">
        <v>160</v>
      </c>
    </row>
    <row r="174" spans="2:65" s="12" customFormat="1">
      <c r="B174" s="220"/>
      <c r="C174" s="221"/>
      <c r="D174" s="222" t="s">
        <v>173</v>
      </c>
      <c r="E174" s="223" t="s">
        <v>21</v>
      </c>
      <c r="F174" s="224" t="s">
        <v>175</v>
      </c>
      <c r="G174" s="221"/>
      <c r="H174" s="225">
        <v>4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173</v>
      </c>
      <c r="AU174" s="231" t="s">
        <v>82</v>
      </c>
      <c r="AV174" s="12" t="s">
        <v>169</v>
      </c>
      <c r="AW174" s="12" t="s">
        <v>35</v>
      </c>
      <c r="AX174" s="12" t="s">
        <v>80</v>
      </c>
      <c r="AY174" s="231" t="s">
        <v>160</v>
      </c>
    </row>
    <row r="175" spans="2:65" s="1" customFormat="1" ht="16.5" customHeight="1">
      <c r="B175" s="40"/>
      <c r="C175" s="233" t="s">
        <v>314</v>
      </c>
      <c r="D175" s="233" t="s">
        <v>192</v>
      </c>
      <c r="E175" s="234" t="s">
        <v>1728</v>
      </c>
      <c r="F175" s="235" t="s">
        <v>1729</v>
      </c>
      <c r="G175" s="236" t="s">
        <v>290</v>
      </c>
      <c r="H175" s="237">
        <v>4</v>
      </c>
      <c r="I175" s="238"/>
      <c r="J175" s="239">
        <f>ROUND(I175*H175,2)</f>
        <v>0</v>
      </c>
      <c r="K175" s="235" t="s">
        <v>21</v>
      </c>
      <c r="L175" s="240"/>
      <c r="M175" s="241" t="s">
        <v>21</v>
      </c>
      <c r="N175" s="242" t="s">
        <v>43</v>
      </c>
      <c r="O175" s="41"/>
      <c r="P175" s="203">
        <f>O175*H175</f>
        <v>0</v>
      </c>
      <c r="Q175" s="203">
        <v>1.4999999999999999E-2</v>
      </c>
      <c r="R175" s="203">
        <f>Q175*H175</f>
        <v>0.06</v>
      </c>
      <c r="S175" s="203">
        <v>0</v>
      </c>
      <c r="T175" s="204">
        <f>S175*H175</f>
        <v>0</v>
      </c>
      <c r="AR175" s="23" t="s">
        <v>263</v>
      </c>
      <c r="AT175" s="23" t="s">
        <v>192</v>
      </c>
      <c r="AU175" s="23" t="s">
        <v>82</v>
      </c>
      <c r="AY175" s="23" t="s">
        <v>160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3" t="s">
        <v>80</v>
      </c>
      <c r="BK175" s="205">
        <f>ROUND(I175*H175,2)</f>
        <v>0</v>
      </c>
      <c r="BL175" s="23" t="s">
        <v>196</v>
      </c>
      <c r="BM175" s="23" t="s">
        <v>660</v>
      </c>
    </row>
    <row r="176" spans="2:65" s="1" customFormat="1" ht="24">
      <c r="B176" s="40"/>
      <c r="C176" s="62"/>
      <c r="D176" s="222" t="s">
        <v>171</v>
      </c>
      <c r="E176" s="62"/>
      <c r="F176" s="232" t="s">
        <v>1730</v>
      </c>
      <c r="G176" s="62"/>
      <c r="H176" s="62"/>
      <c r="I176" s="162"/>
      <c r="J176" s="62"/>
      <c r="K176" s="62"/>
      <c r="L176" s="60"/>
      <c r="M176" s="208"/>
      <c r="N176" s="41"/>
      <c r="O176" s="41"/>
      <c r="P176" s="41"/>
      <c r="Q176" s="41"/>
      <c r="R176" s="41"/>
      <c r="S176" s="41"/>
      <c r="T176" s="77"/>
      <c r="AT176" s="23" t="s">
        <v>171</v>
      </c>
      <c r="AU176" s="23" t="s">
        <v>82</v>
      </c>
    </row>
    <row r="177" spans="2:65" s="1" customFormat="1" ht="16.5" customHeight="1">
      <c r="B177" s="40"/>
      <c r="C177" s="194" t="s">
        <v>422</v>
      </c>
      <c r="D177" s="194" t="s">
        <v>164</v>
      </c>
      <c r="E177" s="195" t="s">
        <v>1582</v>
      </c>
      <c r="F177" s="196" t="s">
        <v>1583</v>
      </c>
      <c r="G177" s="197" t="s">
        <v>1226</v>
      </c>
      <c r="H177" s="198">
        <v>10</v>
      </c>
      <c r="I177" s="199"/>
      <c r="J177" s="200">
        <f>ROUND(I177*H177,2)</f>
        <v>0</v>
      </c>
      <c r="K177" s="196" t="s">
        <v>168</v>
      </c>
      <c r="L177" s="60"/>
      <c r="M177" s="201" t="s">
        <v>21</v>
      </c>
      <c r="N177" s="202" t="s">
        <v>43</v>
      </c>
      <c r="O177" s="41"/>
      <c r="P177" s="203">
        <f>O177*H177</f>
        <v>0</v>
      </c>
      <c r="Q177" s="203">
        <v>2.3050787400000002E-2</v>
      </c>
      <c r="R177" s="203">
        <f>Q177*H177</f>
        <v>0.230507874</v>
      </c>
      <c r="S177" s="203">
        <v>0</v>
      </c>
      <c r="T177" s="204">
        <f>S177*H177</f>
        <v>0</v>
      </c>
      <c r="AR177" s="23" t="s">
        <v>196</v>
      </c>
      <c r="AT177" s="23" t="s">
        <v>164</v>
      </c>
      <c r="AU177" s="23" t="s">
        <v>82</v>
      </c>
      <c r="AY177" s="23" t="s">
        <v>160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23" t="s">
        <v>80</v>
      </c>
      <c r="BK177" s="205">
        <f>ROUND(I177*H177,2)</f>
        <v>0</v>
      </c>
      <c r="BL177" s="23" t="s">
        <v>196</v>
      </c>
      <c r="BM177" s="23" t="s">
        <v>675</v>
      </c>
    </row>
    <row r="178" spans="2:65" s="11" customFormat="1">
      <c r="B178" s="209"/>
      <c r="C178" s="210"/>
      <c r="D178" s="206" t="s">
        <v>173</v>
      </c>
      <c r="E178" s="211" t="s">
        <v>21</v>
      </c>
      <c r="F178" s="212" t="s">
        <v>1731</v>
      </c>
      <c r="G178" s="210"/>
      <c r="H178" s="213">
        <v>10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173</v>
      </c>
      <c r="AU178" s="219" t="s">
        <v>82</v>
      </c>
      <c r="AV178" s="11" t="s">
        <v>82</v>
      </c>
      <c r="AW178" s="11" t="s">
        <v>35</v>
      </c>
      <c r="AX178" s="11" t="s">
        <v>72</v>
      </c>
      <c r="AY178" s="219" t="s">
        <v>160</v>
      </c>
    </row>
    <row r="179" spans="2:65" s="12" customFormat="1">
      <c r="B179" s="220"/>
      <c r="C179" s="221"/>
      <c r="D179" s="222" t="s">
        <v>173</v>
      </c>
      <c r="E179" s="223" t="s">
        <v>21</v>
      </c>
      <c r="F179" s="224" t="s">
        <v>175</v>
      </c>
      <c r="G179" s="221"/>
      <c r="H179" s="225">
        <v>10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173</v>
      </c>
      <c r="AU179" s="231" t="s">
        <v>82</v>
      </c>
      <c r="AV179" s="12" t="s">
        <v>169</v>
      </c>
      <c r="AW179" s="12" t="s">
        <v>35</v>
      </c>
      <c r="AX179" s="12" t="s">
        <v>80</v>
      </c>
      <c r="AY179" s="231" t="s">
        <v>160</v>
      </c>
    </row>
    <row r="180" spans="2:65" s="1" customFormat="1" ht="16.5" customHeight="1">
      <c r="B180" s="40"/>
      <c r="C180" s="233" t="s">
        <v>318</v>
      </c>
      <c r="D180" s="233" t="s">
        <v>192</v>
      </c>
      <c r="E180" s="234" t="s">
        <v>1732</v>
      </c>
      <c r="F180" s="235" t="s">
        <v>1733</v>
      </c>
      <c r="G180" s="236" t="s">
        <v>290</v>
      </c>
      <c r="H180" s="237">
        <v>1</v>
      </c>
      <c r="I180" s="238"/>
      <c r="J180" s="239">
        <f>ROUND(I180*H180,2)</f>
        <v>0</v>
      </c>
      <c r="K180" s="235" t="s">
        <v>21</v>
      </c>
      <c r="L180" s="240"/>
      <c r="M180" s="241" t="s">
        <v>21</v>
      </c>
      <c r="N180" s="242" t="s">
        <v>43</v>
      </c>
      <c r="O180" s="41"/>
      <c r="P180" s="203">
        <f>O180*H180</f>
        <v>0</v>
      </c>
      <c r="Q180" s="203">
        <v>2.5000000000000001E-2</v>
      </c>
      <c r="R180" s="203">
        <f>Q180*H180</f>
        <v>2.5000000000000001E-2</v>
      </c>
      <c r="S180" s="203">
        <v>0</v>
      </c>
      <c r="T180" s="204">
        <f>S180*H180</f>
        <v>0</v>
      </c>
      <c r="AR180" s="23" t="s">
        <v>263</v>
      </c>
      <c r="AT180" s="23" t="s">
        <v>192</v>
      </c>
      <c r="AU180" s="23" t="s">
        <v>82</v>
      </c>
      <c r="AY180" s="23" t="s">
        <v>160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3" t="s">
        <v>80</v>
      </c>
      <c r="BK180" s="205">
        <f>ROUND(I180*H180,2)</f>
        <v>0</v>
      </c>
      <c r="BL180" s="23" t="s">
        <v>196</v>
      </c>
      <c r="BM180" s="23" t="s">
        <v>684</v>
      </c>
    </row>
    <row r="181" spans="2:65" s="1" customFormat="1" ht="24">
      <c r="B181" s="40"/>
      <c r="C181" s="62"/>
      <c r="D181" s="222" t="s">
        <v>171</v>
      </c>
      <c r="E181" s="62"/>
      <c r="F181" s="232" t="s">
        <v>1734</v>
      </c>
      <c r="G181" s="62"/>
      <c r="H181" s="62"/>
      <c r="I181" s="162"/>
      <c r="J181" s="62"/>
      <c r="K181" s="62"/>
      <c r="L181" s="60"/>
      <c r="M181" s="208"/>
      <c r="N181" s="41"/>
      <c r="O181" s="41"/>
      <c r="P181" s="41"/>
      <c r="Q181" s="41"/>
      <c r="R181" s="41"/>
      <c r="S181" s="41"/>
      <c r="T181" s="77"/>
      <c r="AT181" s="23" t="s">
        <v>171</v>
      </c>
      <c r="AU181" s="23" t="s">
        <v>82</v>
      </c>
    </row>
    <row r="182" spans="2:65" s="1" customFormat="1" ht="16.5" customHeight="1">
      <c r="B182" s="40"/>
      <c r="C182" s="233" t="s">
        <v>426</v>
      </c>
      <c r="D182" s="233" t="s">
        <v>192</v>
      </c>
      <c r="E182" s="234" t="s">
        <v>1735</v>
      </c>
      <c r="F182" s="235" t="s">
        <v>1736</v>
      </c>
      <c r="G182" s="236" t="s">
        <v>290</v>
      </c>
      <c r="H182" s="237">
        <v>9</v>
      </c>
      <c r="I182" s="238"/>
      <c r="J182" s="239">
        <f>ROUND(I182*H182,2)</f>
        <v>0</v>
      </c>
      <c r="K182" s="235" t="s">
        <v>21</v>
      </c>
      <c r="L182" s="240"/>
      <c r="M182" s="241" t="s">
        <v>21</v>
      </c>
      <c r="N182" s="242" t="s">
        <v>43</v>
      </c>
      <c r="O182" s="41"/>
      <c r="P182" s="203">
        <f>O182*H182</f>
        <v>0</v>
      </c>
      <c r="Q182" s="203">
        <v>8.0000000000000002E-3</v>
      </c>
      <c r="R182" s="203">
        <f>Q182*H182</f>
        <v>7.2000000000000008E-2</v>
      </c>
      <c r="S182" s="203">
        <v>0</v>
      </c>
      <c r="T182" s="204">
        <f>S182*H182</f>
        <v>0</v>
      </c>
      <c r="AR182" s="23" t="s">
        <v>263</v>
      </c>
      <c r="AT182" s="23" t="s">
        <v>192</v>
      </c>
      <c r="AU182" s="23" t="s">
        <v>82</v>
      </c>
      <c r="AY182" s="23" t="s">
        <v>160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3" t="s">
        <v>80</v>
      </c>
      <c r="BK182" s="205">
        <f>ROUND(I182*H182,2)</f>
        <v>0</v>
      </c>
      <c r="BL182" s="23" t="s">
        <v>196</v>
      </c>
      <c r="BM182" s="23" t="s">
        <v>694</v>
      </c>
    </row>
    <row r="183" spans="2:65" s="1" customFormat="1" ht="16.5" customHeight="1">
      <c r="B183" s="40"/>
      <c r="C183" s="194" t="s">
        <v>428</v>
      </c>
      <c r="D183" s="194" t="s">
        <v>164</v>
      </c>
      <c r="E183" s="195" t="s">
        <v>1587</v>
      </c>
      <c r="F183" s="196" t="s">
        <v>1588</v>
      </c>
      <c r="G183" s="197" t="s">
        <v>1226</v>
      </c>
      <c r="H183" s="198">
        <v>4</v>
      </c>
      <c r="I183" s="199"/>
      <c r="J183" s="200">
        <f>ROUND(I183*H183,2)</f>
        <v>0</v>
      </c>
      <c r="K183" s="196" t="s">
        <v>168</v>
      </c>
      <c r="L183" s="60"/>
      <c r="M183" s="201" t="s">
        <v>21</v>
      </c>
      <c r="N183" s="202" t="s">
        <v>43</v>
      </c>
      <c r="O183" s="41"/>
      <c r="P183" s="203">
        <f>O183*H183</f>
        <v>0</v>
      </c>
      <c r="Q183" s="203">
        <v>2.6452160999999998E-2</v>
      </c>
      <c r="R183" s="203">
        <f>Q183*H183</f>
        <v>0.10580864399999999</v>
      </c>
      <c r="S183" s="203">
        <v>0</v>
      </c>
      <c r="T183" s="204">
        <f>S183*H183</f>
        <v>0</v>
      </c>
      <c r="AR183" s="23" t="s">
        <v>196</v>
      </c>
      <c r="AT183" s="23" t="s">
        <v>164</v>
      </c>
      <c r="AU183" s="23" t="s">
        <v>82</v>
      </c>
      <c r="AY183" s="23" t="s">
        <v>160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23" t="s">
        <v>80</v>
      </c>
      <c r="BK183" s="205">
        <f>ROUND(I183*H183,2)</f>
        <v>0</v>
      </c>
      <c r="BL183" s="23" t="s">
        <v>196</v>
      </c>
      <c r="BM183" s="23" t="s">
        <v>410</v>
      </c>
    </row>
    <row r="184" spans="2:65" s="11" customFormat="1">
      <c r="B184" s="209"/>
      <c r="C184" s="210"/>
      <c r="D184" s="206" t="s">
        <v>173</v>
      </c>
      <c r="E184" s="211" t="s">
        <v>21</v>
      </c>
      <c r="F184" s="212" t="s">
        <v>1737</v>
      </c>
      <c r="G184" s="210"/>
      <c r="H184" s="213">
        <v>4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173</v>
      </c>
      <c r="AU184" s="219" t="s">
        <v>82</v>
      </c>
      <c r="AV184" s="11" t="s">
        <v>82</v>
      </c>
      <c r="AW184" s="11" t="s">
        <v>35</v>
      </c>
      <c r="AX184" s="11" t="s">
        <v>72</v>
      </c>
      <c r="AY184" s="219" t="s">
        <v>160</v>
      </c>
    </row>
    <row r="185" spans="2:65" s="12" customFormat="1">
      <c r="B185" s="220"/>
      <c r="C185" s="221"/>
      <c r="D185" s="222" t="s">
        <v>173</v>
      </c>
      <c r="E185" s="223" t="s">
        <v>21</v>
      </c>
      <c r="F185" s="224" t="s">
        <v>175</v>
      </c>
      <c r="G185" s="221"/>
      <c r="H185" s="225">
        <v>4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173</v>
      </c>
      <c r="AU185" s="231" t="s">
        <v>82</v>
      </c>
      <c r="AV185" s="12" t="s">
        <v>169</v>
      </c>
      <c r="AW185" s="12" t="s">
        <v>35</v>
      </c>
      <c r="AX185" s="12" t="s">
        <v>80</v>
      </c>
      <c r="AY185" s="231" t="s">
        <v>160</v>
      </c>
    </row>
    <row r="186" spans="2:65" s="1" customFormat="1" ht="16.5" customHeight="1">
      <c r="B186" s="40"/>
      <c r="C186" s="233" t="s">
        <v>437</v>
      </c>
      <c r="D186" s="233" t="s">
        <v>192</v>
      </c>
      <c r="E186" s="234" t="s">
        <v>1738</v>
      </c>
      <c r="F186" s="235" t="s">
        <v>1739</v>
      </c>
      <c r="G186" s="236" t="s">
        <v>290</v>
      </c>
      <c r="H186" s="237">
        <v>2</v>
      </c>
      <c r="I186" s="238"/>
      <c r="J186" s="239">
        <f t="shared" ref="J186:J196" si="30">ROUND(I186*H186,2)</f>
        <v>0</v>
      </c>
      <c r="K186" s="235" t="s">
        <v>21</v>
      </c>
      <c r="L186" s="240"/>
      <c r="M186" s="241" t="s">
        <v>21</v>
      </c>
      <c r="N186" s="242" t="s">
        <v>43</v>
      </c>
      <c r="O186" s="41"/>
      <c r="P186" s="203">
        <f t="shared" ref="P186:P196" si="31">O186*H186</f>
        <v>0</v>
      </c>
      <c r="Q186" s="203">
        <v>2.8000000000000001E-2</v>
      </c>
      <c r="R186" s="203">
        <f t="shared" ref="R186:R196" si="32">Q186*H186</f>
        <v>5.6000000000000001E-2</v>
      </c>
      <c r="S186" s="203">
        <v>0</v>
      </c>
      <c r="T186" s="204">
        <f t="shared" ref="T186:T196" si="33">S186*H186</f>
        <v>0</v>
      </c>
      <c r="AR186" s="23" t="s">
        <v>263</v>
      </c>
      <c r="AT186" s="23" t="s">
        <v>192</v>
      </c>
      <c r="AU186" s="23" t="s">
        <v>82</v>
      </c>
      <c r="AY186" s="23" t="s">
        <v>160</v>
      </c>
      <c r="BE186" s="205">
        <f t="shared" ref="BE186:BE196" si="34">IF(N186="základní",J186,0)</f>
        <v>0</v>
      </c>
      <c r="BF186" s="205">
        <f t="shared" ref="BF186:BF196" si="35">IF(N186="snížená",J186,0)</f>
        <v>0</v>
      </c>
      <c r="BG186" s="205">
        <f t="shared" ref="BG186:BG196" si="36">IF(N186="zákl. přenesená",J186,0)</f>
        <v>0</v>
      </c>
      <c r="BH186" s="205">
        <f t="shared" ref="BH186:BH196" si="37">IF(N186="sníž. přenesená",J186,0)</f>
        <v>0</v>
      </c>
      <c r="BI186" s="205">
        <f t="shared" ref="BI186:BI196" si="38">IF(N186="nulová",J186,0)</f>
        <v>0</v>
      </c>
      <c r="BJ186" s="23" t="s">
        <v>80</v>
      </c>
      <c r="BK186" s="205">
        <f t="shared" ref="BK186:BK196" si="39">ROUND(I186*H186,2)</f>
        <v>0</v>
      </c>
      <c r="BL186" s="23" t="s">
        <v>196</v>
      </c>
      <c r="BM186" s="23" t="s">
        <v>415</v>
      </c>
    </row>
    <row r="187" spans="2:65" s="1" customFormat="1" ht="16.5" customHeight="1">
      <c r="B187" s="40"/>
      <c r="C187" s="233" t="s">
        <v>328</v>
      </c>
      <c r="D187" s="233" t="s">
        <v>192</v>
      </c>
      <c r="E187" s="234" t="s">
        <v>1740</v>
      </c>
      <c r="F187" s="235" t="s">
        <v>1741</v>
      </c>
      <c r="G187" s="236" t="s">
        <v>290</v>
      </c>
      <c r="H187" s="237">
        <v>1</v>
      </c>
      <c r="I187" s="238"/>
      <c r="J187" s="239">
        <f t="shared" si="30"/>
        <v>0</v>
      </c>
      <c r="K187" s="235" t="s">
        <v>21</v>
      </c>
      <c r="L187" s="240"/>
      <c r="M187" s="241" t="s">
        <v>21</v>
      </c>
      <c r="N187" s="242" t="s">
        <v>43</v>
      </c>
      <c r="O187" s="41"/>
      <c r="P187" s="203">
        <f t="shared" si="31"/>
        <v>0</v>
      </c>
      <c r="Q187" s="203">
        <v>1.7999999999999999E-2</v>
      </c>
      <c r="R187" s="203">
        <f t="shared" si="32"/>
        <v>1.7999999999999999E-2</v>
      </c>
      <c r="S187" s="203">
        <v>0</v>
      </c>
      <c r="T187" s="204">
        <f t="shared" si="33"/>
        <v>0</v>
      </c>
      <c r="AR187" s="23" t="s">
        <v>263</v>
      </c>
      <c r="AT187" s="23" t="s">
        <v>192</v>
      </c>
      <c r="AU187" s="23" t="s">
        <v>82</v>
      </c>
      <c r="AY187" s="23" t="s">
        <v>160</v>
      </c>
      <c r="BE187" s="205">
        <f t="shared" si="34"/>
        <v>0</v>
      </c>
      <c r="BF187" s="205">
        <f t="shared" si="35"/>
        <v>0</v>
      </c>
      <c r="BG187" s="205">
        <f t="shared" si="36"/>
        <v>0</v>
      </c>
      <c r="BH187" s="205">
        <f t="shared" si="37"/>
        <v>0</v>
      </c>
      <c r="BI187" s="205">
        <f t="shared" si="38"/>
        <v>0</v>
      </c>
      <c r="BJ187" s="23" t="s">
        <v>80</v>
      </c>
      <c r="BK187" s="205">
        <f t="shared" si="39"/>
        <v>0</v>
      </c>
      <c r="BL187" s="23" t="s">
        <v>196</v>
      </c>
      <c r="BM187" s="23" t="s">
        <v>420</v>
      </c>
    </row>
    <row r="188" spans="2:65" s="1" customFormat="1" ht="16.5" customHeight="1">
      <c r="B188" s="40"/>
      <c r="C188" s="233" t="s">
        <v>445</v>
      </c>
      <c r="D188" s="233" t="s">
        <v>192</v>
      </c>
      <c r="E188" s="234" t="s">
        <v>1742</v>
      </c>
      <c r="F188" s="235" t="s">
        <v>1743</v>
      </c>
      <c r="G188" s="236" t="s">
        <v>290</v>
      </c>
      <c r="H188" s="237">
        <v>1</v>
      </c>
      <c r="I188" s="238"/>
      <c r="J188" s="239">
        <f t="shared" si="30"/>
        <v>0</v>
      </c>
      <c r="K188" s="235" t="s">
        <v>21</v>
      </c>
      <c r="L188" s="240"/>
      <c r="M188" s="241" t="s">
        <v>21</v>
      </c>
      <c r="N188" s="242" t="s">
        <v>43</v>
      </c>
      <c r="O188" s="41"/>
      <c r="P188" s="203">
        <f t="shared" si="31"/>
        <v>0</v>
      </c>
      <c r="Q188" s="203">
        <v>0.10299999999999999</v>
      </c>
      <c r="R188" s="203">
        <f t="shared" si="32"/>
        <v>0.10299999999999999</v>
      </c>
      <c r="S188" s="203">
        <v>0</v>
      </c>
      <c r="T188" s="204">
        <f t="shared" si="33"/>
        <v>0</v>
      </c>
      <c r="AR188" s="23" t="s">
        <v>263</v>
      </c>
      <c r="AT188" s="23" t="s">
        <v>192</v>
      </c>
      <c r="AU188" s="23" t="s">
        <v>82</v>
      </c>
      <c r="AY188" s="23" t="s">
        <v>160</v>
      </c>
      <c r="BE188" s="205">
        <f t="shared" si="34"/>
        <v>0</v>
      </c>
      <c r="BF188" s="205">
        <f t="shared" si="35"/>
        <v>0</v>
      </c>
      <c r="BG188" s="205">
        <f t="shared" si="36"/>
        <v>0</v>
      </c>
      <c r="BH188" s="205">
        <f t="shared" si="37"/>
        <v>0</v>
      </c>
      <c r="BI188" s="205">
        <f t="shared" si="38"/>
        <v>0</v>
      </c>
      <c r="BJ188" s="23" t="s">
        <v>80</v>
      </c>
      <c r="BK188" s="205">
        <f t="shared" si="39"/>
        <v>0</v>
      </c>
      <c r="BL188" s="23" t="s">
        <v>196</v>
      </c>
      <c r="BM188" s="23" t="s">
        <v>820</v>
      </c>
    </row>
    <row r="189" spans="2:65" s="1" customFormat="1" ht="16.5" customHeight="1">
      <c r="B189" s="40"/>
      <c r="C189" s="194" t="s">
        <v>332</v>
      </c>
      <c r="D189" s="194" t="s">
        <v>164</v>
      </c>
      <c r="E189" s="195" t="s">
        <v>1292</v>
      </c>
      <c r="F189" s="196" t="s">
        <v>1293</v>
      </c>
      <c r="G189" s="197" t="s">
        <v>262</v>
      </c>
      <c r="H189" s="198">
        <v>10</v>
      </c>
      <c r="I189" s="199"/>
      <c r="J189" s="200">
        <f t="shared" si="30"/>
        <v>0</v>
      </c>
      <c r="K189" s="196" t="s">
        <v>168</v>
      </c>
      <c r="L189" s="60"/>
      <c r="M189" s="201" t="s">
        <v>21</v>
      </c>
      <c r="N189" s="202" t="s">
        <v>43</v>
      </c>
      <c r="O189" s="41"/>
      <c r="P189" s="203">
        <f t="shared" si="31"/>
        <v>0</v>
      </c>
      <c r="Q189" s="203">
        <v>2.6804999999999998E-4</v>
      </c>
      <c r="R189" s="203">
        <f t="shared" si="32"/>
        <v>2.6804999999999997E-3</v>
      </c>
      <c r="S189" s="203">
        <v>0</v>
      </c>
      <c r="T189" s="204">
        <f t="shared" si="33"/>
        <v>0</v>
      </c>
      <c r="AR189" s="23" t="s">
        <v>196</v>
      </c>
      <c r="AT189" s="23" t="s">
        <v>164</v>
      </c>
      <c r="AU189" s="23" t="s">
        <v>82</v>
      </c>
      <c r="AY189" s="23" t="s">
        <v>160</v>
      </c>
      <c r="BE189" s="205">
        <f t="shared" si="34"/>
        <v>0</v>
      </c>
      <c r="BF189" s="205">
        <f t="shared" si="35"/>
        <v>0</v>
      </c>
      <c r="BG189" s="205">
        <f t="shared" si="36"/>
        <v>0</v>
      </c>
      <c r="BH189" s="205">
        <f t="shared" si="37"/>
        <v>0</v>
      </c>
      <c r="BI189" s="205">
        <f t="shared" si="38"/>
        <v>0</v>
      </c>
      <c r="BJ189" s="23" t="s">
        <v>80</v>
      </c>
      <c r="BK189" s="205">
        <f t="shared" si="39"/>
        <v>0</v>
      </c>
      <c r="BL189" s="23" t="s">
        <v>196</v>
      </c>
      <c r="BM189" s="23" t="s">
        <v>1158</v>
      </c>
    </row>
    <row r="190" spans="2:65" s="1" customFormat="1" ht="16.5" customHeight="1">
      <c r="B190" s="40"/>
      <c r="C190" s="233" t="s">
        <v>457</v>
      </c>
      <c r="D190" s="233" t="s">
        <v>192</v>
      </c>
      <c r="E190" s="234" t="s">
        <v>1296</v>
      </c>
      <c r="F190" s="235" t="s">
        <v>1744</v>
      </c>
      <c r="G190" s="236" t="s">
        <v>290</v>
      </c>
      <c r="H190" s="237">
        <v>10</v>
      </c>
      <c r="I190" s="238"/>
      <c r="J190" s="239">
        <f t="shared" si="30"/>
        <v>0</v>
      </c>
      <c r="K190" s="235" t="s">
        <v>21</v>
      </c>
      <c r="L190" s="240"/>
      <c r="M190" s="241" t="s">
        <v>21</v>
      </c>
      <c r="N190" s="242" t="s">
        <v>43</v>
      </c>
      <c r="O190" s="41"/>
      <c r="P190" s="203">
        <f t="shared" si="31"/>
        <v>0</v>
      </c>
      <c r="Q190" s="203">
        <v>8.9999999999999998E-4</v>
      </c>
      <c r="R190" s="203">
        <f t="shared" si="32"/>
        <v>8.9999999999999993E-3</v>
      </c>
      <c r="S190" s="203">
        <v>0</v>
      </c>
      <c r="T190" s="204">
        <f t="shared" si="33"/>
        <v>0</v>
      </c>
      <c r="AR190" s="23" t="s">
        <v>263</v>
      </c>
      <c r="AT190" s="23" t="s">
        <v>192</v>
      </c>
      <c r="AU190" s="23" t="s">
        <v>82</v>
      </c>
      <c r="AY190" s="23" t="s">
        <v>160</v>
      </c>
      <c r="BE190" s="205">
        <f t="shared" si="34"/>
        <v>0</v>
      </c>
      <c r="BF190" s="205">
        <f t="shared" si="35"/>
        <v>0</v>
      </c>
      <c r="BG190" s="205">
        <f t="shared" si="36"/>
        <v>0</v>
      </c>
      <c r="BH190" s="205">
        <f t="shared" si="37"/>
        <v>0</v>
      </c>
      <c r="BI190" s="205">
        <f t="shared" si="38"/>
        <v>0</v>
      </c>
      <c r="BJ190" s="23" t="s">
        <v>80</v>
      </c>
      <c r="BK190" s="205">
        <f t="shared" si="39"/>
        <v>0</v>
      </c>
      <c r="BL190" s="23" t="s">
        <v>196</v>
      </c>
      <c r="BM190" s="23" t="s">
        <v>829</v>
      </c>
    </row>
    <row r="191" spans="2:65" s="1" customFormat="1" ht="16.5" customHeight="1">
      <c r="B191" s="40"/>
      <c r="C191" s="194" t="s">
        <v>337</v>
      </c>
      <c r="D191" s="194" t="s">
        <v>164</v>
      </c>
      <c r="E191" s="195" t="s">
        <v>1299</v>
      </c>
      <c r="F191" s="196" t="s">
        <v>1300</v>
      </c>
      <c r="G191" s="197" t="s">
        <v>262</v>
      </c>
      <c r="H191" s="198">
        <v>7</v>
      </c>
      <c r="I191" s="199"/>
      <c r="J191" s="200">
        <f t="shared" si="30"/>
        <v>0</v>
      </c>
      <c r="K191" s="196" t="s">
        <v>21</v>
      </c>
      <c r="L191" s="60"/>
      <c r="M191" s="201" t="s">
        <v>21</v>
      </c>
      <c r="N191" s="202" t="s">
        <v>43</v>
      </c>
      <c r="O191" s="41"/>
      <c r="P191" s="203">
        <f t="shared" si="31"/>
        <v>0</v>
      </c>
      <c r="Q191" s="203">
        <v>4.8799999999999998E-3</v>
      </c>
      <c r="R191" s="203">
        <f t="shared" si="32"/>
        <v>3.4159999999999996E-2</v>
      </c>
      <c r="S191" s="203">
        <v>0</v>
      </c>
      <c r="T191" s="204">
        <f t="shared" si="33"/>
        <v>0</v>
      </c>
      <c r="AR191" s="23" t="s">
        <v>196</v>
      </c>
      <c r="AT191" s="23" t="s">
        <v>164</v>
      </c>
      <c r="AU191" s="23" t="s">
        <v>82</v>
      </c>
      <c r="AY191" s="23" t="s">
        <v>160</v>
      </c>
      <c r="BE191" s="205">
        <f t="shared" si="34"/>
        <v>0</v>
      </c>
      <c r="BF191" s="205">
        <f t="shared" si="35"/>
        <v>0</v>
      </c>
      <c r="BG191" s="205">
        <f t="shared" si="36"/>
        <v>0</v>
      </c>
      <c r="BH191" s="205">
        <f t="shared" si="37"/>
        <v>0</v>
      </c>
      <c r="BI191" s="205">
        <f t="shared" si="38"/>
        <v>0</v>
      </c>
      <c r="BJ191" s="23" t="s">
        <v>80</v>
      </c>
      <c r="BK191" s="205">
        <f t="shared" si="39"/>
        <v>0</v>
      </c>
      <c r="BL191" s="23" t="s">
        <v>196</v>
      </c>
      <c r="BM191" s="23" t="s">
        <v>498</v>
      </c>
    </row>
    <row r="192" spans="2:65" s="1" customFormat="1" ht="16.5" customHeight="1">
      <c r="B192" s="40"/>
      <c r="C192" s="233" t="s">
        <v>467</v>
      </c>
      <c r="D192" s="233" t="s">
        <v>192</v>
      </c>
      <c r="E192" s="234" t="s">
        <v>1307</v>
      </c>
      <c r="F192" s="235" t="s">
        <v>1745</v>
      </c>
      <c r="G192" s="236" t="s">
        <v>290</v>
      </c>
      <c r="H192" s="237">
        <v>7</v>
      </c>
      <c r="I192" s="238"/>
      <c r="J192" s="239">
        <f t="shared" si="30"/>
        <v>0</v>
      </c>
      <c r="K192" s="235" t="s">
        <v>21</v>
      </c>
      <c r="L192" s="240"/>
      <c r="M192" s="241" t="s">
        <v>21</v>
      </c>
      <c r="N192" s="242" t="s">
        <v>43</v>
      </c>
      <c r="O192" s="41"/>
      <c r="P192" s="203">
        <f t="shared" si="31"/>
        <v>0</v>
      </c>
      <c r="Q192" s="203">
        <v>0</v>
      </c>
      <c r="R192" s="203">
        <f t="shared" si="32"/>
        <v>0</v>
      </c>
      <c r="S192" s="203">
        <v>0</v>
      </c>
      <c r="T192" s="204">
        <f t="shared" si="33"/>
        <v>0</v>
      </c>
      <c r="AR192" s="23" t="s">
        <v>263</v>
      </c>
      <c r="AT192" s="23" t="s">
        <v>192</v>
      </c>
      <c r="AU192" s="23" t="s">
        <v>82</v>
      </c>
      <c r="AY192" s="23" t="s">
        <v>160</v>
      </c>
      <c r="BE192" s="205">
        <f t="shared" si="34"/>
        <v>0</v>
      </c>
      <c r="BF192" s="205">
        <f t="shared" si="35"/>
        <v>0</v>
      </c>
      <c r="BG192" s="205">
        <f t="shared" si="36"/>
        <v>0</v>
      </c>
      <c r="BH192" s="205">
        <f t="shared" si="37"/>
        <v>0</v>
      </c>
      <c r="BI192" s="205">
        <f t="shared" si="38"/>
        <v>0</v>
      </c>
      <c r="BJ192" s="23" t="s">
        <v>80</v>
      </c>
      <c r="BK192" s="205">
        <f t="shared" si="39"/>
        <v>0</v>
      </c>
      <c r="BL192" s="23" t="s">
        <v>196</v>
      </c>
      <c r="BM192" s="23" t="s">
        <v>832</v>
      </c>
    </row>
    <row r="193" spans="2:65" s="1" customFormat="1" ht="16.5" customHeight="1">
      <c r="B193" s="40"/>
      <c r="C193" s="233" t="s">
        <v>341</v>
      </c>
      <c r="D193" s="233" t="s">
        <v>192</v>
      </c>
      <c r="E193" s="234" t="s">
        <v>1311</v>
      </c>
      <c r="F193" s="235" t="s">
        <v>1312</v>
      </c>
      <c r="G193" s="236" t="s">
        <v>290</v>
      </c>
      <c r="H193" s="237">
        <v>7</v>
      </c>
      <c r="I193" s="238"/>
      <c r="J193" s="239">
        <f t="shared" si="30"/>
        <v>0</v>
      </c>
      <c r="K193" s="235" t="s">
        <v>21</v>
      </c>
      <c r="L193" s="240"/>
      <c r="M193" s="241" t="s">
        <v>21</v>
      </c>
      <c r="N193" s="242" t="s">
        <v>43</v>
      </c>
      <c r="O193" s="41"/>
      <c r="P193" s="203">
        <f t="shared" si="31"/>
        <v>0</v>
      </c>
      <c r="Q193" s="203">
        <v>3.0000000000000001E-3</v>
      </c>
      <c r="R193" s="203">
        <f t="shared" si="32"/>
        <v>2.1000000000000001E-2</v>
      </c>
      <c r="S193" s="203">
        <v>0</v>
      </c>
      <c r="T193" s="204">
        <f t="shared" si="33"/>
        <v>0</v>
      </c>
      <c r="AR193" s="23" t="s">
        <v>263</v>
      </c>
      <c r="AT193" s="23" t="s">
        <v>192</v>
      </c>
      <c r="AU193" s="23" t="s">
        <v>82</v>
      </c>
      <c r="AY193" s="23" t="s">
        <v>160</v>
      </c>
      <c r="BE193" s="205">
        <f t="shared" si="34"/>
        <v>0</v>
      </c>
      <c r="BF193" s="205">
        <f t="shared" si="35"/>
        <v>0</v>
      </c>
      <c r="BG193" s="205">
        <f t="shared" si="36"/>
        <v>0</v>
      </c>
      <c r="BH193" s="205">
        <f t="shared" si="37"/>
        <v>0</v>
      </c>
      <c r="BI193" s="205">
        <f t="shared" si="38"/>
        <v>0</v>
      </c>
      <c r="BJ193" s="23" t="s">
        <v>80</v>
      </c>
      <c r="BK193" s="205">
        <f t="shared" si="39"/>
        <v>0</v>
      </c>
      <c r="BL193" s="23" t="s">
        <v>196</v>
      </c>
      <c r="BM193" s="23" t="s">
        <v>440</v>
      </c>
    </row>
    <row r="194" spans="2:65" s="1" customFormat="1" ht="16.5" customHeight="1">
      <c r="B194" s="40"/>
      <c r="C194" s="233" t="s">
        <v>486</v>
      </c>
      <c r="D194" s="233" t="s">
        <v>192</v>
      </c>
      <c r="E194" s="234" t="s">
        <v>1746</v>
      </c>
      <c r="F194" s="235" t="s">
        <v>1747</v>
      </c>
      <c r="G194" s="236" t="s">
        <v>290</v>
      </c>
      <c r="H194" s="237">
        <v>7</v>
      </c>
      <c r="I194" s="238"/>
      <c r="J194" s="239">
        <f t="shared" si="30"/>
        <v>0</v>
      </c>
      <c r="K194" s="235" t="s">
        <v>21</v>
      </c>
      <c r="L194" s="240"/>
      <c r="M194" s="241" t="s">
        <v>21</v>
      </c>
      <c r="N194" s="242" t="s">
        <v>43</v>
      </c>
      <c r="O194" s="41"/>
      <c r="P194" s="203">
        <f t="shared" si="31"/>
        <v>0</v>
      </c>
      <c r="Q194" s="203">
        <v>0</v>
      </c>
      <c r="R194" s="203">
        <f t="shared" si="32"/>
        <v>0</v>
      </c>
      <c r="S194" s="203">
        <v>0</v>
      </c>
      <c r="T194" s="204">
        <f t="shared" si="33"/>
        <v>0</v>
      </c>
      <c r="AR194" s="23" t="s">
        <v>263</v>
      </c>
      <c r="AT194" s="23" t="s">
        <v>192</v>
      </c>
      <c r="AU194" s="23" t="s">
        <v>82</v>
      </c>
      <c r="AY194" s="23" t="s">
        <v>160</v>
      </c>
      <c r="BE194" s="205">
        <f t="shared" si="34"/>
        <v>0</v>
      </c>
      <c r="BF194" s="205">
        <f t="shared" si="35"/>
        <v>0</v>
      </c>
      <c r="BG194" s="205">
        <f t="shared" si="36"/>
        <v>0</v>
      </c>
      <c r="BH194" s="205">
        <f t="shared" si="37"/>
        <v>0</v>
      </c>
      <c r="BI194" s="205">
        <f t="shared" si="38"/>
        <v>0</v>
      </c>
      <c r="BJ194" s="23" t="s">
        <v>80</v>
      </c>
      <c r="BK194" s="205">
        <f t="shared" si="39"/>
        <v>0</v>
      </c>
      <c r="BL194" s="23" t="s">
        <v>196</v>
      </c>
      <c r="BM194" s="23" t="s">
        <v>444</v>
      </c>
    </row>
    <row r="195" spans="2:65" s="1" customFormat="1" ht="16.5" customHeight="1">
      <c r="B195" s="40"/>
      <c r="C195" s="194" t="s">
        <v>244</v>
      </c>
      <c r="D195" s="194" t="s">
        <v>164</v>
      </c>
      <c r="E195" s="195" t="s">
        <v>1516</v>
      </c>
      <c r="F195" s="196" t="s">
        <v>1517</v>
      </c>
      <c r="G195" s="197" t="s">
        <v>1226</v>
      </c>
      <c r="H195" s="198">
        <v>0.5</v>
      </c>
      <c r="I195" s="199"/>
      <c r="J195" s="200">
        <f t="shared" si="30"/>
        <v>0</v>
      </c>
      <c r="K195" s="196" t="s">
        <v>168</v>
      </c>
      <c r="L195" s="60"/>
      <c r="M195" s="201" t="s">
        <v>21</v>
      </c>
      <c r="N195" s="202" t="s">
        <v>43</v>
      </c>
      <c r="O195" s="41"/>
      <c r="P195" s="203">
        <f t="shared" si="31"/>
        <v>0</v>
      </c>
      <c r="Q195" s="203">
        <v>8.4464433999999998E-3</v>
      </c>
      <c r="R195" s="203">
        <f t="shared" si="32"/>
        <v>4.2232216999999999E-3</v>
      </c>
      <c r="S195" s="203">
        <v>0</v>
      </c>
      <c r="T195" s="204">
        <f t="shared" si="33"/>
        <v>0</v>
      </c>
      <c r="AR195" s="23" t="s">
        <v>196</v>
      </c>
      <c r="AT195" s="23" t="s">
        <v>164</v>
      </c>
      <c r="AU195" s="23" t="s">
        <v>82</v>
      </c>
      <c r="AY195" s="23" t="s">
        <v>160</v>
      </c>
      <c r="BE195" s="205">
        <f t="shared" si="34"/>
        <v>0</v>
      </c>
      <c r="BF195" s="205">
        <f t="shared" si="35"/>
        <v>0</v>
      </c>
      <c r="BG195" s="205">
        <f t="shared" si="36"/>
        <v>0</v>
      </c>
      <c r="BH195" s="205">
        <f t="shared" si="37"/>
        <v>0</v>
      </c>
      <c r="BI195" s="205">
        <f t="shared" si="38"/>
        <v>0</v>
      </c>
      <c r="BJ195" s="23" t="s">
        <v>80</v>
      </c>
      <c r="BK195" s="205">
        <f t="shared" si="39"/>
        <v>0</v>
      </c>
      <c r="BL195" s="23" t="s">
        <v>196</v>
      </c>
      <c r="BM195" s="23" t="s">
        <v>835</v>
      </c>
    </row>
    <row r="196" spans="2:65" s="1" customFormat="1" ht="16.5" customHeight="1">
      <c r="B196" s="40"/>
      <c r="C196" s="233" t="s">
        <v>495</v>
      </c>
      <c r="D196" s="233" t="s">
        <v>192</v>
      </c>
      <c r="E196" s="234" t="s">
        <v>1748</v>
      </c>
      <c r="F196" s="235" t="s">
        <v>1749</v>
      </c>
      <c r="G196" s="236" t="s">
        <v>290</v>
      </c>
      <c r="H196" s="237">
        <v>1</v>
      </c>
      <c r="I196" s="238"/>
      <c r="J196" s="239">
        <f t="shared" si="30"/>
        <v>0</v>
      </c>
      <c r="K196" s="235" t="s">
        <v>21</v>
      </c>
      <c r="L196" s="240"/>
      <c r="M196" s="241" t="s">
        <v>21</v>
      </c>
      <c r="N196" s="242" t="s">
        <v>43</v>
      </c>
      <c r="O196" s="41"/>
      <c r="P196" s="203">
        <f t="shared" si="31"/>
        <v>0</v>
      </c>
      <c r="Q196" s="203">
        <v>1E-3</v>
      </c>
      <c r="R196" s="203">
        <f t="shared" si="32"/>
        <v>1E-3</v>
      </c>
      <c r="S196" s="203">
        <v>0</v>
      </c>
      <c r="T196" s="204">
        <f t="shared" si="33"/>
        <v>0</v>
      </c>
      <c r="AR196" s="23" t="s">
        <v>263</v>
      </c>
      <c r="AT196" s="23" t="s">
        <v>192</v>
      </c>
      <c r="AU196" s="23" t="s">
        <v>82</v>
      </c>
      <c r="AY196" s="23" t="s">
        <v>160</v>
      </c>
      <c r="BE196" s="205">
        <f t="shared" si="34"/>
        <v>0</v>
      </c>
      <c r="BF196" s="205">
        <f t="shared" si="35"/>
        <v>0</v>
      </c>
      <c r="BG196" s="205">
        <f t="shared" si="36"/>
        <v>0</v>
      </c>
      <c r="BH196" s="205">
        <f t="shared" si="37"/>
        <v>0</v>
      </c>
      <c r="BI196" s="205">
        <f t="shared" si="38"/>
        <v>0</v>
      </c>
      <c r="BJ196" s="23" t="s">
        <v>80</v>
      </c>
      <c r="BK196" s="205">
        <f t="shared" si="39"/>
        <v>0</v>
      </c>
      <c r="BL196" s="23" t="s">
        <v>196</v>
      </c>
      <c r="BM196" s="23" t="s">
        <v>453</v>
      </c>
    </row>
    <row r="197" spans="2:65" s="1" customFormat="1" ht="24">
      <c r="B197" s="40"/>
      <c r="C197" s="62"/>
      <c r="D197" s="222" t="s">
        <v>171</v>
      </c>
      <c r="E197" s="62"/>
      <c r="F197" s="232" t="s">
        <v>1750</v>
      </c>
      <c r="G197" s="62"/>
      <c r="H197" s="62"/>
      <c r="I197" s="162"/>
      <c r="J197" s="62"/>
      <c r="K197" s="62"/>
      <c r="L197" s="60"/>
      <c r="M197" s="208"/>
      <c r="N197" s="41"/>
      <c r="O197" s="41"/>
      <c r="P197" s="41"/>
      <c r="Q197" s="41"/>
      <c r="R197" s="41"/>
      <c r="S197" s="41"/>
      <c r="T197" s="77"/>
      <c r="AT197" s="23" t="s">
        <v>171</v>
      </c>
      <c r="AU197" s="23" t="s">
        <v>82</v>
      </c>
    </row>
    <row r="198" spans="2:65" s="1" customFormat="1" ht="16.5" customHeight="1">
      <c r="B198" s="40"/>
      <c r="C198" s="194" t="s">
        <v>249</v>
      </c>
      <c r="D198" s="194" t="s">
        <v>164</v>
      </c>
      <c r="E198" s="195" t="s">
        <v>1751</v>
      </c>
      <c r="F198" s="196" t="s">
        <v>1752</v>
      </c>
      <c r="G198" s="197" t="s">
        <v>1226</v>
      </c>
      <c r="H198" s="198">
        <v>4.5</v>
      </c>
      <c r="I198" s="199"/>
      <c r="J198" s="200">
        <f>ROUND(I198*H198,2)</f>
        <v>0</v>
      </c>
      <c r="K198" s="196" t="s">
        <v>168</v>
      </c>
      <c r="L198" s="60"/>
      <c r="M198" s="201" t="s">
        <v>21</v>
      </c>
      <c r="N198" s="202" t="s">
        <v>43</v>
      </c>
      <c r="O198" s="41"/>
      <c r="P198" s="203">
        <f>O198*H198</f>
        <v>0</v>
      </c>
      <c r="Q198" s="203">
        <v>1.1676489599999999E-2</v>
      </c>
      <c r="R198" s="203">
        <f>Q198*H198</f>
        <v>5.25442032E-2</v>
      </c>
      <c r="S198" s="203">
        <v>0</v>
      </c>
      <c r="T198" s="204">
        <f>S198*H198</f>
        <v>0</v>
      </c>
      <c r="AR198" s="23" t="s">
        <v>196</v>
      </c>
      <c r="AT198" s="23" t="s">
        <v>164</v>
      </c>
      <c r="AU198" s="23" t="s">
        <v>82</v>
      </c>
      <c r="AY198" s="23" t="s">
        <v>160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3" t="s">
        <v>80</v>
      </c>
      <c r="BK198" s="205">
        <f>ROUND(I198*H198,2)</f>
        <v>0</v>
      </c>
      <c r="BL198" s="23" t="s">
        <v>196</v>
      </c>
      <c r="BM198" s="23" t="s">
        <v>842</v>
      </c>
    </row>
    <row r="199" spans="2:65" s="11" customFormat="1">
      <c r="B199" s="209"/>
      <c r="C199" s="210"/>
      <c r="D199" s="206" t="s">
        <v>173</v>
      </c>
      <c r="E199" s="211" t="s">
        <v>21</v>
      </c>
      <c r="F199" s="212" t="s">
        <v>1753</v>
      </c>
      <c r="G199" s="210"/>
      <c r="H199" s="213">
        <v>4.5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173</v>
      </c>
      <c r="AU199" s="219" t="s">
        <v>82</v>
      </c>
      <c r="AV199" s="11" t="s">
        <v>82</v>
      </c>
      <c r="AW199" s="11" t="s">
        <v>35</v>
      </c>
      <c r="AX199" s="11" t="s">
        <v>72</v>
      </c>
      <c r="AY199" s="219" t="s">
        <v>160</v>
      </c>
    </row>
    <row r="200" spans="2:65" s="12" customFormat="1">
      <c r="B200" s="220"/>
      <c r="C200" s="221"/>
      <c r="D200" s="222" t="s">
        <v>173</v>
      </c>
      <c r="E200" s="223" t="s">
        <v>21</v>
      </c>
      <c r="F200" s="224" t="s">
        <v>175</v>
      </c>
      <c r="G200" s="221"/>
      <c r="H200" s="225">
        <v>4.5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173</v>
      </c>
      <c r="AU200" s="231" t="s">
        <v>82</v>
      </c>
      <c r="AV200" s="12" t="s">
        <v>169</v>
      </c>
      <c r="AW200" s="12" t="s">
        <v>35</v>
      </c>
      <c r="AX200" s="12" t="s">
        <v>80</v>
      </c>
      <c r="AY200" s="231" t="s">
        <v>160</v>
      </c>
    </row>
    <row r="201" spans="2:65" s="1" customFormat="1" ht="16.5" customHeight="1">
      <c r="B201" s="40"/>
      <c r="C201" s="233" t="s">
        <v>503</v>
      </c>
      <c r="D201" s="233" t="s">
        <v>192</v>
      </c>
      <c r="E201" s="234" t="s">
        <v>1754</v>
      </c>
      <c r="F201" s="235" t="s">
        <v>1755</v>
      </c>
      <c r="G201" s="236" t="s">
        <v>290</v>
      </c>
      <c r="H201" s="237">
        <v>9</v>
      </c>
      <c r="I201" s="238"/>
      <c r="J201" s="239">
        <f>ROUND(I201*H201,2)</f>
        <v>0</v>
      </c>
      <c r="K201" s="235" t="s">
        <v>21</v>
      </c>
      <c r="L201" s="240"/>
      <c r="M201" s="241" t="s">
        <v>21</v>
      </c>
      <c r="N201" s="242" t="s">
        <v>43</v>
      </c>
      <c r="O201" s="41"/>
      <c r="P201" s="203">
        <f>O201*H201</f>
        <v>0</v>
      </c>
      <c r="Q201" s="203">
        <v>1E-3</v>
      </c>
      <c r="R201" s="203">
        <f>Q201*H201</f>
        <v>9.0000000000000011E-3</v>
      </c>
      <c r="S201" s="203">
        <v>0</v>
      </c>
      <c r="T201" s="204">
        <f>S201*H201</f>
        <v>0</v>
      </c>
      <c r="AR201" s="23" t="s">
        <v>263</v>
      </c>
      <c r="AT201" s="23" t="s">
        <v>192</v>
      </c>
      <c r="AU201" s="23" t="s">
        <v>82</v>
      </c>
      <c r="AY201" s="23" t="s">
        <v>160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23" t="s">
        <v>80</v>
      </c>
      <c r="BK201" s="205">
        <f>ROUND(I201*H201,2)</f>
        <v>0</v>
      </c>
      <c r="BL201" s="23" t="s">
        <v>196</v>
      </c>
      <c r="BM201" s="23" t="s">
        <v>460</v>
      </c>
    </row>
    <row r="202" spans="2:65" s="1" customFormat="1" ht="24">
      <c r="B202" s="40"/>
      <c r="C202" s="62"/>
      <c r="D202" s="222" t="s">
        <v>171</v>
      </c>
      <c r="E202" s="62"/>
      <c r="F202" s="232" t="s">
        <v>1750</v>
      </c>
      <c r="G202" s="62"/>
      <c r="H202" s="62"/>
      <c r="I202" s="162"/>
      <c r="J202" s="62"/>
      <c r="K202" s="62"/>
      <c r="L202" s="60"/>
      <c r="M202" s="208"/>
      <c r="N202" s="41"/>
      <c r="O202" s="41"/>
      <c r="P202" s="41"/>
      <c r="Q202" s="41"/>
      <c r="R202" s="41"/>
      <c r="S202" s="41"/>
      <c r="T202" s="77"/>
      <c r="AT202" s="23" t="s">
        <v>171</v>
      </c>
      <c r="AU202" s="23" t="s">
        <v>82</v>
      </c>
    </row>
    <row r="203" spans="2:65" s="1" customFormat="1" ht="16.5" customHeight="1">
      <c r="B203" s="40"/>
      <c r="C203" s="194" t="s">
        <v>507</v>
      </c>
      <c r="D203" s="194" t="s">
        <v>164</v>
      </c>
      <c r="E203" s="195" t="s">
        <v>1522</v>
      </c>
      <c r="F203" s="196" t="s">
        <v>1523</v>
      </c>
      <c r="G203" s="197" t="s">
        <v>1226</v>
      </c>
      <c r="H203" s="198">
        <v>15</v>
      </c>
      <c r="I203" s="199"/>
      <c r="J203" s="200">
        <f>ROUND(I203*H203,2)</f>
        <v>0</v>
      </c>
      <c r="K203" s="196" t="s">
        <v>168</v>
      </c>
      <c r="L203" s="60"/>
      <c r="M203" s="201" t="s">
        <v>21</v>
      </c>
      <c r="N203" s="202" t="s">
        <v>43</v>
      </c>
      <c r="O203" s="41"/>
      <c r="P203" s="203">
        <f>O203*H203</f>
        <v>0</v>
      </c>
      <c r="Q203" s="203">
        <v>1.9644393699999999E-2</v>
      </c>
      <c r="R203" s="203">
        <f>Q203*H203</f>
        <v>0.29466590549999999</v>
      </c>
      <c r="S203" s="203">
        <v>0</v>
      </c>
      <c r="T203" s="204">
        <f>S203*H203</f>
        <v>0</v>
      </c>
      <c r="AR203" s="23" t="s">
        <v>196</v>
      </c>
      <c r="AT203" s="23" t="s">
        <v>164</v>
      </c>
      <c r="AU203" s="23" t="s">
        <v>82</v>
      </c>
      <c r="AY203" s="23" t="s">
        <v>160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3" t="s">
        <v>80</v>
      </c>
      <c r="BK203" s="205">
        <f>ROUND(I203*H203,2)</f>
        <v>0</v>
      </c>
      <c r="BL203" s="23" t="s">
        <v>196</v>
      </c>
      <c r="BM203" s="23" t="s">
        <v>465</v>
      </c>
    </row>
    <row r="204" spans="2:65" s="1" customFormat="1" ht="16.5" customHeight="1">
      <c r="B204" s="40"/>
      <c r="C204" s="233" t="s">
        <v>512</v>
      </c>
      <c r="D204" s="233" t="s">
        <v>192</v>
      </c>
      <c r="E204" s="234" t="s">
        <v>1756</v>
      </c>
      <c r="F204" s="235" t="s">
        <v>1757</v>
      </c>
      <c r="G204" s="236" t="s">
        <v>290</v>
      </c>
      <c r="H204" s="237">
        <v>30</v>
      </c>
      <c r="I204" s="238"/>
      <c r="J204" s="239">
        <f>ROUND(I204*H204,2)</f>
        <v>0</v>
      </c>
      <c r="K204" s="235" t="s">
        <v>21</v>
      </c>
      <c r="L204" s="240"/>
      <c r="M204" s="241" t="s">
        <v>21</v>
      </c>
      <c r="N204" s="242" t="s">
        <v>43</v>
      </c>
      <c r="O204" s="41"/>
      <c r="P204" s="203">
        <f>O204*H204</f>
        <v>0</v>
      </c>
      <c r="Q204" s="203">
        <v>1E-3</v>
      </c>
      <c r="R204" s="203">
        <f>Q204*H204</f>
        <v>0.03</v>
      </c>
      <c r="S204" s="203">
        <v>0</v>
      </c>
      <c r="T204" s="204">
        <f>S204*H204</f>
        <v>0</v>
      </c>
      <c r="AR204" s="23" t="s">
        <v>263</v>
      </c>
      <c r="AT204" s="23" t="s">
        <v>192</v>
      </c>
      <c r="AU204" s="23" t="s">
        <v>82</v>
      </c>
      <c r="AY204" s="23" t="s">
        <v>160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23" t="s">
        <v>80</v>
      </c>
      <c r="BK204" s="205">
        <f>ROUND(I204*H204,2)</f>
        <v>0</v>
      </c>
      <c r="BL204" s="23" t="s">
        <v>196</v>
      </c>
      <c r="BM204" s="23" t="s">
        <v>470</v>
      </c>
    </row>
    <row r="205" spans="2:65" s="1" customFormat="1" ht="24">
      <c r="B205" s="40"/>
      <c r="C205" s="62"/>
      <c r="D205" s="222" t="s">
        <v>171</v>
      </c>
      <c r="E205" s="62"/>
      <c r="F205" s="232" t="s">
        <v>1750</v>
      </c>
      <c r="G205" s="62"/>
      <c r="H205" s="62"/>
      <c r="I205" s="162"/>
      <c r="J205" s="62"/>
      <c r="K205" s="62"/>
      <c r="L205" s="60"/>
      <c r="M205" s="208"/>
      <c r="N205" s="41"/>
      <c r="O205" s="41"/>
      <c r="P205" s="41"/>
      <c r="Q205" s="41"/>
      <c r="R205" s="41"/>
      <c r="S205" s="41"/>
      <c r="T205" s="77"/>
      <c r="AT205" s="23" t="s">
        <v>171</v>
      </c>
      <c r="AU205" s="23" t="s">
        <v>82</v>
      </c>
    </row>
    <row r="206" spans="2:65" s="1" customFormat="1" ht="16.5" customHeight="1">
      <c r="B206" s="40"/>
      <c r="C206" s="194" t="s">
        <v>516</v>
      </c>
      <c r="D206" s="194" t="s">
        <v>164</v>
      </c>
      <c r="E206" s="195" t="s">
        <v>1524</v>
      </c>
      <c r="F206" s="196" t="s">
        <v>1525</v>
      </c>
      <c r="G206" s="197" t="s">
        <v>1226</v>
      </c>
      <c r="H206" s="198">
        <v>3</v>
      </c>
      <c r="I206" s="199"/>
      <c r="J206" s="200">
        <f>ROUND(I206*H206,2)</f>
        <v>0</v>
      </c>
      <c r="K206" s="196" t="s">
        <v>168</v>
      </c>
      <c r="L206" s="60"/>
      <c r="M206" s="201" t="s">
        <v>21</v>
      </c>
      <c r="N206" s="202" t="s">
        <v>43</v>
      </c>
      <c r="O206" s="41"/>
      <c r="P206" s="203">
        <f>O206*H206</f>
        <v>0</v>
      </c>
      <c r="Q206" s="203">
        <v>2.1133280500000001E-2</v>
      </c>
      <c r="R206" s="203">
        <f>Q206*H206</f>
        <v>6.3399841499999998E-2</v>
      </c>
      <c r="S206" s="203">
        <v>0</v>
      </c>
      <c r="T206" s="204">
        <f>S206*H206</f>
        <v>0</v>
      </c>
      <c r="AR206" s="23" t="s">
        <v>196</v>
      </c>
      <c r="AT206" s="23" t="s">
        <v>164</v>
      </c>
      <c r="AU206" s="23" t="s">
        <v>82</v>
      </c>
      <c r="AY206" s="23" t="s">
        <v>160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3" t="s">
        <v>80</v>
      </c>
      <c r="BK206" s="205">
        <f>ROUND(I206*H206,2)</f>
        <v>0</v>
      </c>
      <c r="BL206" s="23" t="s">
        <v>196</v>
      </c>
      <c r="BM206" s="23" t="s">
        <v>474</v>
      </c>
    </row>
    <row r="207" spans="2:65" s="1" customFormat="1" ht="16.5" customHeight="1">
      <c r="B207" s="40"/>
      <c r="C207" s="233" t="s">
        <v>520</v>
      </c>
      <c r="D207" s="233" t="s">
        <v>192</v>
      </c>
      <c r="E207" s="234" t="s">
        <v>1758</v>
      </c>
      <c r="F207" s="235" t="s">
        <v>1759</v>
      </c>
      <c r="G207" s="236" t="s">
        <v>290</v>
      </c>
      <c r="H207" s="237">
        <v>6</v>
      </c>
      <c r="I207" s="238"/>
      <c r="J207" s="239">
        <f>ROUND(I207*H207,2)</f>
        <v>0</v>
      </c>
      <c r="K207" s="235" t="s">
        <v>21</v>
      </c>
      <c r="L207" s="240"/>
      <c r="M207" s="241" t="s">
        <v>21</v>
      </c>
      <c r="N207" s="242" t="s">
        <v>43</v>
      </c>
      <c r="O207" s="41"/>
      <c r="P207" s="203">
        <f>O207*H207</f>
        <v>0</v>
      </c>
      <c r="Q207" s="203">
        <v>1E-3</v>
      </c>
      <c r="R207" s="203">
        <f>Q207*H207</f>
        <v>6.0000000000000001E-3</v>
      </c>
      <c r="S207" s="203">
        <v>0</v>
      </c>
      <c r="T207" s="204">
        <f>S207*H207</f>
        <v>0</v>
      </c>
      <c r="AR207" s="23" t="s">
        <v>263</v>
      </c>
      <c r="AT207" s="23" t="s">
        <v>192</v>
      </c>
      <c r="AU207" s="23" t="s">
        <v>82</v>
      </c>
      <c r="AY207" s="23" t="s">
        <v>160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3" t="s">
        <v>80</v>
      </c>
      <c r="BK207" s="205">
        <f>ROUND(I207*H207,2)</f>
        <v>0</v>
      </c>
      <c r="BL207" s="23" t="s">
        <v>196</v>
      </c>
      <c r="BM207" s="23" t="s">
        <v>489</v>
      </c>
    </row>
    <row r="208" spans="2:65" s="1" customFormat="1" ht="24">
      <c r="B208" s="40"/>
      <c r="C208" s="62"/>
      <c r="D208" s="222" t="s">
        <v>171</v>
      </c>
      <c r="E208" s="62"/>
      <c r="F208" s="232" t="s">
        <v>1750</v>
      </c>
      <c r="G208" s="62"/>
      <c r="H208" s="62"/>
      <c r="I208" s="162"/>
      <c r="J208" s="62"/>
      <c r="K208" s="62"/>
      <c r="L208" s="60"/>
      <c r="M208" s="208"/>
      <c r="N208" s="41"/>
      <c r="O208" s="41"/>
      <c r="P208" s="41"/>
      <c r="Q208" s="41"/>
      <c r="R208" s="41"/>
      <c r="S208" s="41"/>
      <c r="T208" s="77"/>
      <c r="AT208" s="23" t="s">
        <v>171</v>
      </c>
      <c r="AU208" s="23" t="s">
        <v>82</v>
      </c>
    </row>
    <row r="209" spans="2:65" s="1" customFormat="1" ht="16.5" customHeight="1">
      <c r="B209" s="40"/>
      <c r="C209" s="194" t="s">
        <v>347</v>
      </c>
      <c r="D209" s="194" t="s">
        <v>164</v>
      </c>
      <c r="E209" s="195" t="s">
        <v>1237</v>
      </c>
      <c r="F209" s="196" t="s">
        <v>1760</v>
      </c>
      <c r="G209" s="197" t="s">
        <v>1226</v>
      </c>
      <c r="H209" s="198">
        <v>1</v>
      </c>
      <c r="I209" s="199"/>
      <c r="J209" s="200">
        <f>ROUND(I209*H209,2)</f>
        <v>0</v>
      </c>
      <c r="K209" s="196" t="s">
        <v>168</v>
      </c>
      <c r="L209" s="60"/>
      <c r="M209" s="201" t="s">
        <v>21</v>
      </c>
      <c r="N209" s="202" t="s">
        <v>43</v>
      </c>
      <c r="O209" s="41"/>
      <c r="P209" s="203">
        <f>O209*H209</f>
        <v>0</v>
      </c>
      <c r="Q209" s="203">
        <v>3.3796720500000002E-2</v>
      </c>
      <c r="R209" s="203">
        <f>Q209*H209</f>
        <v>3.3796720500000002E-2</v>
      </c>
      <c r="S209" s="203">
        <v>0</v>
      </c>
      <c r="T209" s="204">
        <f>S209*H209</f>
        <v>0</v>
      </c>
      <c r="AR209" s="23" t="s">
        <v>196</v>
      </c>
      <c r="AT209" s="23" t="s">
        <v>164</v>
      </c>
      <c r="AU209" s="23" t="s">
        <v>82</v>
      </c>
      <c r="AY209" s="23" t="s">
        <v>160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3" t="s">
        <v>80</v>
      </c>
      <c r="BK209" s="205">
        <f>ROUND(I209*H209,2)</f>
        <v>0</v>
      </c>
      <c r="BL209" s="23" t="s">
        <v>196</v>
      </c>
      <c r="BM209" s="23" t="s">
        <v>493</v>
      </c>
    </row>
    <row r="210" spans="2:65" s="1" customFormat="1" ht="16.5" customHeight="1">
      <c r="B210" s="40"/>
      <c r="C210" s="233" t="s">
        <v>528</v>
      </c>
      <c r="D210" s="233" t="s">
        <v>192</v>
      </c>
      <c r="E210" s="234" t="s">
        <v>1761</v>
      </c>
      <c r="F210" s="235" t="s">
        <v>1762</v>
      </c>
      <c r="G210" s="236" t="s">
        <v>290</v>
      </c>
      <c r="H210" s="237">
        <v>2</v>
      </c>
      <c r="I210" s="238"/>
      <c r="J210" s="239">
        <f>ROUND(I210*H210,2)</f>
        <v>0</v>
      </c>
      <c r="K210" s="235" t="s">
        <v>21</v>
      </c>
      <c r="L210" s="240"/>
      <c r="M210" s="241" t="s">
        <v>21</v>
      </c>
      <c r="N210" s="242" t="s">
        <v>43</v>
      </c>
      <c r="O210" s="41"/>
      <c r="P210" s="203">
        <f>O210*H210</f>
        <v>0</v>
      </c>
      <c r="Q210" s="203">
        <v>1E-3</v>
      </c>
      <c r="R210" s="203">
        <f>Q210*H210</f>
        <v>2E-3</v>
      </c>
      <c r="S210" s="203">
        <v>0</v>
      </c>
      <c r="T210" s="204">
        <f>S210*H210</f>
        <v>0</v>
      </c>
      <c r="AR210" s="23" t="s">
        <v>263</v>
      </c>
      <c r="AT210" s="23" t="s">
        <v>192</v>
      </c>
      <c r="AU210" s="23" t="s">
        <v>82</v>
      </c>
      <c r="AY210" s="23" t="s">
        <v>160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23" t="s">
        <v>80</v>
      </c>
      <c r="BK210" s="205">
        <f>ROUND(I210*H210,2)</f>
        <v>0</v>
      </c>
      <c r="BL210" s="23" t="s">
        <v>196</v>
      </c>
      <c r="BM210" s="23" t="s">
        <v>852</v>
      </c>
    </row>
    <row r="211" spans="2:65" s="1" customFormat="1" ht="24">
      <c r="B211" s="40"/>
      <c r="C211" s="62"/>
      <c r="D211" s="222" t="s">
        <v>171</v>
      </c>
      <c r="E211" s="62"/>
      <c r="F211" s="232" t="s">
        <v>1750</v>
      </c>
      <c r="G211" s="62"/>
      <c r="H211" s="62"/>
      <c r="I211" s="162"/>
      <c r="J211" s="62"/>
      <c r="K211" s="62"/>
      <c r="L211" s="60"/>
      <c r="M211" s="208"/>
      <c r="N211" s="41"/>
      <c r="O211" s="41"/>
      <c r="P211" s="41"/>
      <c r="Q211" s="41"/>
      <c r="R211" s="41"/>
      <c r="S211" s="41"/>
      <c r="T211" s="77"/>
      <c r="AT211" s="23" t="s">
        <v>171</v>
      </c>
      <c r="AU211" s="23" t="s">
        <v>82</v>
      </c>
    </row>
    <row r="212" spans="2:65" s="1" customFormat="1" ht="16.5" customHeight="1">
      <c r="B212" s="40"/>
      <c r="C212" s="194" t="s">
        <v>351</v>
      </c>
      <c r="D212" s="194" t="s">
        <v>164</v>
      </c>
      <c r="E212" s="195" t="s">
        <v>1318</v>
      </c>
      <c r="F212" s="196" t="s">
        <v>1319</v>
      </c>
      <c r="G212" s="197" t="s">
        <v>228</v>
      </c>
      <c r="H212" s="198">
        <v>1.2689999999999999</v>
      </c>
      <c r="I212" s="199"/>
      <c r="J212" s="200">
        <f>ROUND(I212*H212,2)</f>
        <v>0</v>
      </c>
      <c r="K212" s="196" t="s">
        <v>168</v>
      </c>
      <c r="L212" s="60"/>
      <c r="M212" s="201" t="s">
        <v>21</v>
      </c>
      <c r="N212" s="202" t="s">
        <v>43</v>
      </c>
      <c r="O212" s="41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AR212" s="23" t="s">
        <v>196</v>
      </c>
      <c r="AT212" s="23" t="s">
        <v>164</v>
      </c>
      <c r="AU212" s="23" t="s">
        <v>82</v>
      </c>
      <c r="AY212" s="23" t="s">
        <v>160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23" t="s">
        <v>80</v>
      </c>
      <c r="BK212" s="205">
        <f>ROUND(I212*H212,2)</f>
        <v>0</v>
      </c>
      <c r="BL212" s="23" t="s">
        <v>196</v>
      </c>
      <c r="BM212" s="23" t="s">
        <v>501</v>
      </c>
    </row>
    <row r="213" spans="2:65" s="10" customFormat="1" ht="29.85" customHeight="1">
      <c r="B213" s="175"/>
      <c r="C213" s="176"/>
      <c r="D213" s="191" t="s">
        <v>71</v>
      </c>
      <c r="E213" s="192" t="s">
        <v>889</v>
      </c>
      <c r="F213" s="192" t="s">
        <v>890</v>
      </c>
      <c r="G213" s="176"/>
      <c r="H213" s="176"/>
      <c r="I213" s="179"/>
      <c r="J213" s="193">
        <f>BK213</f>
        <v>0</v>
      </c>
      <c r="K213" s="176"/>
      <c r="L213" s="181"/>
      <c r="M213" s="182"/>
      <c r="N213" s="183"/>
      <c r="O213" s="183"/>
      <c r="P213" s="184">
        <f>SUM(P214:P228)</f>
        <v>0</v>
      </c>
      <c r="Q213" s="183"/>
      <c r="R213" s="184">
        <f>SUM(R214:R228)</f>
        <v>0.16443760000000002</v>
      </c>
      <c r="S213" s="183"/>
      <c r="T213" s="185">
        <f>SUM(T214:T228)</f>
        <v>1.67</v>
      </c>
      <c r="AR213" s="186" t="s">
        <v>82</v>
      </c>
      <c r="AT213" s="187" t="s">
        <v>71</v>
      </c>
      <c r="AU213" s="187" t="s">
        <v>80</v>
      </c>
      <c r="AY213" s="186" t="s">
        <v>160</v>
      </c>
      <c r="BK213" s="188">
        <f>SUM(BK214:BK228)</f>
        <v>0</v>
      </c>
    </row>
    <row r="214" spans="2:65" s="1" customFormat="1" ht="16.5" customHeight="1">
      <c r="B214" s="40"/>
      <c r="C214" s="194" t="s">
        <v>535</v>
      </c>
      <c r="D214" s="194" t="s">
        <v>164</v>
      </c>
      <c r="E214" s="195" t="s">
        <v>1763</v>
      </c>
      <c r="F214" s="196" t="s">
        <v>1764</v>
      </c>
      <c r="G214" s="197" t="s">
        <v>256</v>
      </c>
      <c r="H214" s="198">
        <v>1670</v>
      </c>
      <c r="I214" s="199"/>
      <c r="J214" s="200">
        <f>ROUND(I214*H214,2)</f>
        <v>0</v>
      </c>
      <c r="K214" s="196" t="s">
        <v>168</v>
      </c>
      <c r="L214" s="60"/>
      <c r="M214" s="201" t="s">
        <v>21</v>
      </c>
      <c r="N214" s="202" t="s">
        <v>43</v>
      </c>
      <c r="O214" s="41"/>
      <c r="P214" s="203">
        <f>O214*H214</f>
        <v>0</v>
      </c>
      <c r="Q214" s="203">
        <v>0</v>
      </c>
      <c r="R214" s="203">
        <f>Q214*H214</f>
        <v>0</v>
      </c>
      <c r="S214" s="203">
        <v>1E-3</v>
      </c>
      <c r="T214" s="204">
        <f>S214*H214</f>
        <v>1.67</v>
      </c>
      <c r="AR214" s="23" t="s">
        <v>196</v>
      </c>
      <c r="AT214" s="23" t="s">
        <v>164</v>
      </c>
      <c r="AU214" s="23" t="s">
        <v>82</v>
      </c>
      <c r="AY214" s="23" t="s">
        <v>160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23" t="s">
        <v>80</v>
      </c>
      <c r="BK214" s="205">
        <f>ROUND(I214*H214,2)</f>
        <v>0</v>
      </c>
      <c r="BL214" s="23" t="s">
        <v>196</v>
      </c>
      <c r="BM214" s="23" t="s">
        <v>856</v>
      </c>
    </row>
    <row r="215" spans="2:65" s="1" customFormat="1" ht="24">
      <c r="B215" s="40"/>
      <c r="C215" s="62"/>
      <c r="D215" s="206" t="s">
        <v>171</v>
      </c>
      <c r="E215" s="62"/>
      <c r="F215" s="207" t="s">
        <v>1765</v>
      </c>
      <c r="G215" s="62"/>
      <c r="H215" s="62"/>
      <c r="I215" s="162"/>
      <c r="J215" s="62"/>
      <c r="K215" s="62"/>
      <c r="L215" s="60"/>
      <c r="M215" s="208"/>
      <c r="N215" s="41"/>
      <c r="O215" s="41"/>
      <c r="P215" s="41"/>
      <c r="Q215" s="41"/>
      <c r="R215" s="41"/>
      <c r="S215" s="41"/>
      <c r="T215" s="77"/>
      <c r="AT215" s="23" t="s">
        <v>171</v>
      </c>
      <c r="AU215" s="23" t="s">
        <v>82</v>
      </c>
    </row>
    <row r="216" spans="2:65" s="11" customFormat="1">
      <c r="B216" s="209"/>
      <c r="C216" s="210"/>
      <c r="D216" s="206" t="s">
        <v>173</v>
      </c>
      <c r="E216" s="211" t="s">
        <v>21</v>
      </c>
      <c r="F216" s="212" t="s">
        <v>1766</v>
      </c>
      <c r="G216" s="210"/>
      <c r="H216" s="213">
        <v>1670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173</v>
      </c>
      <c r="AU216" s="219" t="s">
        <v>82</v>
      </c>
      <c r="AV216" s="11" t="s">
        <v>82</v>
      </c>
      <c r="AW216" s="11" t="s">
        <v>35</v>
      </c>
      <c r="AX216" s="11" t="s">
        <v>72</v>
      </c>
      <c r="AY216" s="219" t="s">
        <v>160</v>
      </c>
    </row>
    <row r="217" spans="2:65" s="12" customFormat="1">
      <c r="B217" s="220"/>
      <c r="C217" s="221"/>
      <c r="D217" s="222" t="s">
        <v>173</v>
      </c>
      <c r="E217" s="223" t="s">
        <v>21</v>
      </c>
      <c r="F217" s="224" t="s">
        <v>175</v>
      </c>
      <c r="G217" s="221"/>
      <c r="H217" s="225">
        <v>1670</v>
      </c>
      <c r="I217" s="226"/>
      <c r="J217" s="221"/>
      <c r="K217" s="221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173</v>
      </c>
      <c r="AU217" s="231" t="s">
        <v>82</v>
      </c>
      <c r="AV217" s="12" t="s">
        <v>169</v>
      </c>
      <c r="AW217" s="12" t="s">
        <v>35</v>
      </c>
      <c r="AX217" s="12" t="s">
        <v>80</v>
      </c>
      <c r="AY217" s="231" t="s">
        <v>160</v>
      </c>
    </row>
    <row r="218" spans="2:65" s="1" customFormat="1" ht="16.5" customHeight="1">
      <c r="B218" s="40"/>
      <c r="C218" s="194" t="s">
        <v>540</v>
      </c>
      <c r="D218" s="194" t="s">
        <v>164</v>
      </c>
      <c r="E218" s="195" t="s">
        <v>1767</v>
      </c>
      <c r="F218" s="196" t="s">
        <v>1768</v>
      </c>
      <c r="G218" s="197" t="s">
        <v>256</v>
      </c>
      <c r="H218" s="198">
        <v>1000</v>
      </c>
      <c r="I218" s="199"/>
      <c r="J218" s="200">
        <f>ROUND(I218*H218,2)</f>
        <v>0</v>
      </c>
      <c r="K218" s="196" t="s">
        <v>168</v>
      </c>
      <c r="L218" s="60"/>
      <c r="M218" s="201" t="s">
        <v>21</v>
      </c>
      <c r="N218" s="202" t="s">
        <v>43</v>
      </c>
      <c r="O218" s="41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AR218" s="23" t="s">
        <v>196</v>
      </c>
      <c r="AT218" s="23" t="s">
        <v>164</v>
      </c>
      <c r="AU218" s="23" t="s">
        <v>82</v>
      </c>
      <c r="AY218" s="23" t="s">
        <v>160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23" t="s">
        <v>80</v>
      </c>
      <c r="BK218" s="205">
        <f>ROUND(I218*H218,2)</f>
        <v>0</v>
      </c>
      <c r="BL218" s="23" t="s">
        <v>196</v>
      </c>
      <c r="BM218" s="23" t="s">
        <v>859</v>
      </c>
    </row>
    <row r="219" spans="2:65" s="1" customFormat="1" ht="24">
      <c r="B219" s="40"/>
      <c r="C219" s="62"/>
      <c r="D219" s="206" t="s">
        <v>171</v>
      </c>
      <c r="E219" s="62"/>
      <c r="F219" s="207" t="s">
        <v>1769</v>
      </c>
      <c r="G219" s="62"/>
      <c r="H219" s="62"/>
      <c r="I219" s="162"/>
      <c r="J219" s="62"/>
      <c r="K219" s="62"/>
      <c r="L219" s="60"/>
      <c r="M219" s="208"/>
      <c r="N219" s="41"/>
      <c r="O219" s="41"/>
      <c r="P219" s="41"/>
      <c r="Q219" s="41"/>
      <c r="R219" s="41"/>
      <c r="S219" s="41"/>
      <c r="T219" s="77"/>
      <c r="AT219" s="23" t="s">
        <v>171</v>
      </c>
      <c r="AU219" s="23" t="s">
        <v>82</v>
      </c>
    </row>
    <row r="220" spans="2:65" s="11" customFormat="1">
      <c r="B220" s="209"/>
      <c r="C220" s="210"/>
      <c r="D220" s="206" t="s">
        <v>173</v>
      </c>
      <c r="E220" s="211" t="s">
        <v>21</v>
      </c>
      <c r="F220" s="212" t="s">
        <v>1770</v>
      </c>
      <c r="G220" s="210"/>
      <c r="H220" s="213">
        <v>1000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173</v>
      </c>
      <c r="AU220" s="219" t="s">
        <v>82</v>
      </c>
      <c r="AV220" s="11" t="s">
        <v>82</v>
      </c>
      <c r="AW220" s="11" t="s">
        <v>35</v>
      </c>
      <c r="AX220" s="11" t="s">
        <v>72</v>
      </c>
      <c r="AY220" s="219" t="s">
        <v>160</v>
      </c>
    </row>
    <row r="221" spans="2:65" s="12" customFormat="1">
      <c r="B221" s="220"/>
      <c r="C221" s="221"/>
      <c r="D221" s="222" t="s">
        <v>173</v>
      </c>
      <c r="E221" s="223" t="s">
        <v>21</v>
      </c>
      <c r="F221" s="224" t="s">
        <v>175</v>
      </c>
      <c r="G221" s="221"/>
      <c r="H221" s="225">
        <v>1000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173</v>
      </c>
      <c r="AU221" s="231" t="s">
        <v>82</v>
      </c>
      <c r="AV221" s="12" t="s">
        <v>169</v>
      </c>
      <c r="AW221" s="12" t="s">
        <v>35</v>
      </c>
      <c r="AX221" s="12" t="s">
        <v>80</v>
      </c>
      <c r="AY221" s="231" t="s">
        <v>160</v>
      </c>
    </row>
    <row r="222" spans="2:65" s="1" customFormat="1" ht="16.5" customHeight="1">
      <c r="B222" s="40"/>
      <c r="C222" s="194" t="s">
        <v>544</v>
      </c>
      <c r="D222" s="194" t="s">
        <v>164</v>
      </c>
      <c r="E222" s="195" t="s">
        <v>1771</v>
      </c>
      <c r="F222" s="196" t="s">
        <v>1772</v>
      </c>
      <c r="G222" s="197" t="s">
        <v>256</v>
      </c>
      <c r="H222" s="198">
        <v>153.68</v>
      </c>
      <c r="I222" s="199"/>
      <c r="J222" s="200">
        <f>ROUND(I222*H222,2)</f>
        <v>0</v>
      </c>
      <c r="K222" s="196" t="s">
        <v>168</v>
      </c>
      <c r="L222" s="60"/>
      <c r="M222" s="201" t="s">
        <v>21</v>
      </c>
      <c r="N222" s="202" t="s">
        <v>43</v>
      </c>
      <c r="O222" s="41"/>
      <c r="P222" s="203">
        <f>O222*H222</f>
        <v>0</v>
      </c>
      <c r="Q222" s="203">
        <v>6.9999999999999994E-5</v>
      </c>
      <c r="R222" s="203">
        <f>Q222*H222</f>
        <v>1.0757599999999999E-2</v>
      </c>
      <c r="S222" s="203">
        <v>0</v>
      </c>
      <c r="T222" s="204">
        <f>S222*H222</f>
        <v>0</v>
      </c>
      <c r="AR222" s="23" t="s">
        <v>196</v>
      </c>
      <c r="AT222" s="23" t="s">
        <v>164</v>
      </c>
      <c r="AU222" s="23" t="s">
        <v>82</v>
      </c>
      <c r="AY222" s="23" t="s">
        <v>160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23" t="s">
        <v>80</v>
      </c>
      <c r="BK222" s="205">
        <f>ROUND(I222*H222,2)</f>
        <v>0</v>
      </c>
      <c r="BL222" s="23" t="s">
        <v>196</v>
      </c>
      <c r="BM222" s="23" t="s">
        <v>1773</v>
      </c>
    </row>
    <row r="223" spans="2:65" s="13" customFormat="1">
      <c r="B223" s="243"/>
      <c r="C223" s="244"/>
      <c r="D223" s="206" t="s">
        <v>173</v>
      </c>
      <c r="E223" s="245" t="s">
        <v>21</v>
      </c>
      <c r="F223" s="246" t="s">
        <v>1774</v>
      </c>
      <c r="G223" s="244"/>
      <c r="H223" s="247" t="s">
        <v>21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173</v>
      </c>
      <c r="AU223" s="253" t="s">
        <v>82</v>
      </c>
      <c r="AV223" s="13" t="s">
        <v>80</v>
      </c>
      <c r="AW223" s="13" t="s">
        <v>35</v>
      </c>
      <c r="AX223" s="13" t="s">
        <v>72</v>
      </c>
      <c r="AY223" s="253" t="s">
        <v>160</v>
      </c>
    </row>
    <row r="224" spans="2:65" s="11" customFormat="1">
      <c r="B224" s="209"/>
      <c r="C224" s="210"/>
      <c r="D224" s="206" t="s">
        <v>173</v>
      </c>
      <c r="E224" s="211" t="s">
        <v>21</v>
      </c>
      <c r="F224" s="212" t="s">
        <v>1775</v>
      </c>
      <c r="G224" s="210"/>
      <c r="H224" s="213">
        <v>50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173</v>
      </c>
      <c r="AU224" s="219" t="s">
        <v>82</v>
      </c>
      <c r="AV224" s="11" t="s">
        <v>82</v>
      </c>
      <c r="AW224" s="11" t="s">
        <v>35</v>
      </c>
      <c r="AX224" s="11" t="s">
        <v>72</v>
      </c>
      <c r="AY224" s="219" t="s">
        <v>160</v>
      </c>
    </row>
    <row r="225" spans="2:65" s="13" customFormat="1">
      <c r="B225" s="243"/>
      <c r="C225" s="244"/>
      <c r="D225" s="206" t="s">
        <v>173</v>
      </c>
      <c r="E225" s="245" t="s">
        <v>21</v>
      </c>
      <c r="F225" s="246" t="s">
        <v>1776</v>
      </c>
      <c r="G225" s="244"/>
      <c r="H225" s="247" t="s">
        <v>21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173</v>
      </c>
      <c r="AU225" s="253" t="s">
        <v>82</v>
      </c>
      <c r="AV225" s="13" t="s">
        <v>80</v>
      </c>
      <c r="AW225" s="13" t="s">
        <v>35</v>
      </c>
      <c r="AX225" s="13" t="s">
        <v>72</v>
      </c>
      <c r="AY225" s="253" t="s">
        <v>160</v>
      </c>
    </row>
    <row r="226" spans="2:65" s="11" customFormat="1">
      <c r="B226" s="209"/>
      <c r="C226" s="210"/>
      <c r="D226" s="222" t="s">
        <v>173</v>
      </c>
      <c r="E226" s="254" t="s">
        <v>21</v>
      </c>
      <c r="F226" s="255" t="s">
        <v>1777</v>
      </c>
      <c r="G226" s="210"/>
      <c r="H226" s="256">
        <v>103.68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173</v>
      </c>
      <c r="AU226" s="219" t="s">
        <v>82</v>
      </c>
      <c r="AV226" s="11" t="s">
        <v>82</v>
      </c>
      <c r="AW226" s="11" t="s">
        <v>35</v>
      </c>
      <c r="AX226" s="11" t="s">
        <v>72</v>
      </c>
      <c r="AY226" s="219" t="s">
        <v>160</v>
      </c>
    </row>
    <row r="227" spans="2:65" s="1" customFormat="1" ht="16.5" customHeight="1">
      <c r="B227" s="40"/>
      <c r="C227" s="233" t="s">
        <v>548</v>
      </c>
      <c r="D227" s="233" t="s">
        <v>192</v>
      </c>
      <c r="E227" s="234" t="s">
        <v>894</v>
      </c>
      <c r="F227" s="235" t="s">
        <v>895</v>
      </c>
      <c r="G227" s="236" t="s">
        <v>256</v>
      </c>
      <c r="H227" s="237">
        <v>153.68</v>
      </c>
      <c r="I227" s="238"/>
      <c r="J227" s="239">
        <f>ROUND(I227*H227,2)</f>
        <v>0</v>
      </c>
      <c r="K227" s="235" t="s">
        <v>21</v>
      </c>
      <c r="L227" s="240"/>
      <c r="M227" s="241" t="s">
        <v>21</v>
      </c>
      <c r="N227" s="242" t="s">
        <v>43</v>
      </c>
      <c r="O227" s="41"/>
      <c r="P227" s="203">
        <f>O227*H227</f>
        <v>0</v>
      </c>
      <c r="Q227" s="203">
        <v>1E-3</v>
      </c>
      <c r="R227" s="203">
        <f>Q227*H227</f>
        <v>0.15368000000000001</v>
      </c>
      <c r="S227" s="203">
        <v>0</v>
      </c>
      <c r="T227" s="204">
        <f>S227*H227</f>
        <v>0</v>
      </c>
      <c r="AR227" s="23" t="s">
        <v>263</v>
      </c>
      <c r="AT227" s="23" t="s">
        <v>192</v>
      </c>
      <c r="AU227" s="23" t="s">
        <v>82</v>
      </c>
      <c r="AY227" s="23" t="s">
        <v>160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23" t="s">
        <v>80</v>
      </c>
      <c r="BK227" s="205">
        <f>ROUND(I227*H227,2)</f>
        <v>0</v>
      </c>
      <c r="BL227" s="23" t="s">
        <v>196</v>
      </c>
      <c r="BM227" s="23" t="s">
        <v>519</v>
      </c>
    </row>
    <row r="228" spans="2:65" s="1" customFormat="1" ht="16.5" customHeight="1">
      <c r="B228" s="40"/>
      <c r="C228" s="194" t="s">
        <v>552</v>
      </c>
      <c r="D228" s="194" t="s">
        <v>164</v>
      </c>
      <c r="E228" s="195" t="s">
        <v>897</v>
      </c>
      <c r="F228" s="196" t="s">
        <v>898</v>
      </c>
      <c r="G228" s="197" t="s">
        <v>228</v>
      </c>
      <c r="H228" s="198">
        <v>0.29799999999999999</v>
      </c>
      <c r="I228" s="199"/>
      <c r="J228" s="200">
        <f>ROUND(I228*H228,2)</f>
        <v>0</v>
      </c>
      <c r="K228" s="196" t="s">
        <v>168</v>
      </c>
      <c r="L228" s="60"/>
      <c r="M228" s="201" t="s">
        <v>21</v>
      </c>
      <c r="N228" s="202" t="s">
        <v>43</v>
      </c>
      <c r="O228" s="41"/>
      <c r="P228" s="203">
        <f>O228*H228</f>
        <v>0</v>
      </c>
      <c r="Q228" s="203">
        <v>0</v>
      </c>
      <c r="R228" s="203">
        <f>Q228*H228</f>
        <v>0</v>
      </c>
      <c r="S228" s="203">
        <v>0</v>
      </c>
      <c r="T228" s="204">
        <f>S228*H228</f>
        <v>0</v>
      </c>
      <c r="AR228" s="23" t="s">
        <v>196</v>
      </c>
      <c r="AT228" s="23" t="s">
        <v>164</v>
      </c>
      <c r="AU228" s="23" t="s">
        <v>82</v>
      </c>
      <c r="AY228" s="23" t="s">
        <v>160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23" t="s">
        <v>80</v>
      </c>
      <c r="BK228" s="205">
        <f>ROUND(I228*H228,2)</f>
        <v>0</v>
      </c>
      <c r="BL228" s="23" t="s">
        <v>196</v>
      </c>
      <c r="BM228" s="23" t="s">
        <v>523</v>
      </c>
    </row>
    <row r="229" spans="2:65" s="10" customFormat="1" ht="29.85" customHeight="1">
      <c r="B229" s="175"/>
      <c r="C229" s="176"/>
      <c r="D229" s="191" t="s">
        <v>71</v>
      </c>
      <c r="E229" s="192" t="s">
        <v>664</v>
      </c>
      <c r="F229" s="192" t="s">
        <v>665</v>
      </c>
      <c r="G229" s="176"/>
      <c r="H229" s="176"/>
      <c r="I229" s="179"/>
      <c r="J229" s="193">
        <f>BK229</f>
        <v>0</v>
      </c>
      <c r="K229" s="176"/>
      <c r="L229" s="181"/>
      <c r="M229" s="182"/>
      <c r="N229" s="183"/>
      <c r="O229" s="183"/>
      <c r="P229" s="184">
        <f>SUM(P230:P238)</f>
        <v>0</v>
      </c>
      <c r="Q229" s="183"/>
      <c r="R229" s="184">
        <f>SUM(R230:R238)</f>
        <v>1.242E-2</v>
      </c>
      <c r="S229" s="183"/>
      <c r="T229" s="185">
        <f>SUM(T230:T238)</f>
        <v>0</v>
      </c>
      <c r="AR229" s="186" t="s">
        <v>82</v>
      </c>
      <c r="AT229" s="187" t="s">
        <v>71</v>
      </c>
      <c r="AU229" s="187" t="s">
        <v>80</v>
      </c>
      <c r="AY229" s="186" t="s">
        <v>160</v>
      </c>
      <c r="BK229" s="188">
        <f>SUM(BK230:BK238)</f>
        <v>0</v>
      </c>
    </row>
    <row r="230" spans="2:65" s="1" customFormat="1" ht="16.5" customHeight="1">
      <c r="B230" s="40"/>
      <c r="C230" s="194" t="s">
        <v>555</v>
      </c>
      <c r="D230" s="194" t="s">
        <v>164</v>
      </c>
      <c r="E230" s="195" t="s">
        <v>972</v>
      </c>
      <c r="F230" s="196" t="s">
        <v>973</v>
      </c>
      <c r="G230" s="197" t="s">
        <v>248</v>
      </c>
      <c r="H230" s="198">
        <v>34.5</v>
      </c>
      <c r="I230" s="199"/>
      <c r="J230" s="200">
        <f>ROUND(I230*H230,2)</f>
        <v>0</v>
      </c>
      <c r="K230" s="196" t="s">
        <v>168</v>
      </c>
      <c r="L230" s="60"/>
      <c r="M230" s="201" t="s">
        <v>21</v>
      </c>
      <c r="N230" s="202" t="s">
        <v>43</v>
      </c>
      <c r="O230" s="41"/>
      <c r="P230" s="203">
        <f>O230*H230</f>
        <v>0</v>
      </c>
      <c r="Q230" s="203">
        <v>1.2E-4</v>
      </c>
      <c r="R230" s="203">
        <f>Q230*H230</f>
        <v>4.1400000000000005E-3</v>
      </c>
      <c r="S230" s="203">
        <v>0</v>
      </c>
      <c r="T230" s="204">
        <f>S230*H230</f>
        <v>0</v>
      </c>
      <c r="AR230" s="23" t="s">
        <v>196</v>
      </c>
      <c r="AT230" s="23" t="s">
        <v>164</v>
      </c>
      <c r="AU230" s="23" t="s">
        <v>82</v>
      </c>
      <c r="AY230" s="23" t="s">
        <v>160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23" t="s">
        <v>80</v>
      </c>
      <c r="BK230" s="205">
        <f>ROUND(I230*H230,2)</f>
        <v>0</v>
      </c>
      <c r="BL230" s="23" t="s">
        <v>196</v>
      </c>
      <c r="BM230" s="23" t="s">
        <v>1778</v>
      </c>
    </row>
    <row r="231" spans="2:65" s="1" customFormat="1" ht="24">
      <c r="B231" s="40"/>
      <c r="C231" s="62"/>
      <c r="D231" s="206" t="s">
        <v>171</v>
      </c>
      <c r="E231" s="62"/>
      <c r="F231" s="207" t="s">
        <v>978</v>
      </c>
      <c r="G231" s="62"/>
      <c r="H231" s="62"/>
      <c r="I231" s="162"/>
      <c r="J231" s="62"/>
      <c r="K231" s="62"/>
      <c r="L231" s="60"/>
      <c r="M231" s="208"/>
      <c r="N231" s="41"/>
      <c r="O231" s="41"/>
      <c r="P231" s="41"/>
      <c r="Q231" s="41"/>
      <c r="R231" s="41"/>
      <c r="S231" s="41"/>
      <c r="T231" s="77"/>
      <c r="AT231" s="23" t="s">
        <v>171</v>
      </c>
      <c r="AU231" s="23" t="s">
        <v>82</v>
      </c>
    </row>
    <row r="232" spans="2:65" s="11" customFormat="1">
      <c r="B232" s="209"/>
      <c r="C232" s="210"/>
      <c r="D232" s="206" t="s">
        <v>173</v>
      </c>
      <c r="E232" s="211" t="s">
        <v>21</v>
      </c>
      <c r="F232" s="212" t="s">
        <v>80</v>
      </c>
      <c r="G232" s="210"/>
      <c r="H232" s="213">
        <v>1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173</v>
      </c>
      <c r="AU232" s="219" t="s">
        <v>82</v>
      </c>
      <c r="AV232" s="11" t="s">
        <v>82</v>
      </c>
      <c r="AW232" s="11" t="s">
        <v>35</v>
      </c>
      <c r="AX232" s="11" t="s">
        <v>72</v>
      </c>
      <c r="AY232" s="219" t="s">
        <v>160</v>
      </c>
    </row>
    <row r="233" spans="2:65" s="11" customFormat="1">
      <c r="B233" s="209"/>
      <c r="C233" s="210"/>
      <c r="D233" s="222" t="s">
        <v>173</v>
      </c>
      <c r="E233" s="254" t="s">
        <v>21</v>
      </c>
      <c r="F233" s="255" t="s">
        <v>1779</v>
      </c>
      <c r="G233" s="210"/>
      <c r="H233" s="256">
        <v>33.5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173</v>
      </c>
      <c r="AU233" s="219" t="s">
        <v>82</v>
      </c>
      <c r="AV233" s="11" t="s">
        <v>82</v>
      </c>
      <c r="AW233" s="11" t="s">
        <v>35</v>
      </c>
      <c r="AX233" s="11" t="s">
        <v>72</v>
      </c>
      <c r="AY233" s="219" t="s">
        <v>160</v>
      </c>
    </row>
    <row r="234" spans="2:65" s="1" customFormat="1" ht="25.5" customHeight="1">
      <c r="B234" s="40"/>
      <c r="C234" s="194" t="s">
        <v>560</v>
      </c>
      <c r="D234" s="194" t="s">
        <v>164</v>
      </c>
      <c r="E234" s="195" t="s">
        <v>975</v>
      </c>
      <c r="F234" s="196" t="s">
        <v>976</v>
      </c>
      <c r="G234" s="197" t="s">
        <v>248</v>
      </c>
      <c r="H234" s="198">
        <v>69</v>
      </c>
      <c r="I234" s="199"/>
      <c r="J234" s="200">
        <f>ROUND(I234*H234,2)</f>
        <v>0</v>
      </c>
      <c r="K234" s="196" t="s">
        <v>168</v>
      </c>
      <c r="L234" s="60"/>
      <c r="M234" s="201" t="s">
        <v>21</v>
      </c>
      <c r="N234" s="202" t="s">
        <v>43</v>
      </c>
      <c r="O234" s="41"/>
      <c r="P234" s="203">
        <f>O234*H234</f>
        <v>0</v>
      </c>
      <c r="Q234" s="203">
        <v>1.2E-4</v>
      </c>
      <c r="R234" s="203">
        <f>Q234*H234</f>
        <v>8.2800000000000009E-3</v>
      </c>
      <c r="S234" s="203">
        <v>0</v>
      </c>
      <c r="T234" s="204">
        <f>S234*H234</f>
        <v>0</v>
      </c>
      <c r="AR234" s="23" t="s">
        <v>196</v>
      </c>
      <c r="AT234" s="23" t="s">
        <v>164</v>
      </c>
      <c r="AU234" s="23" t="s">
        <v>82</v>
      </c>
      <c r="AY234" s="23" t="s">
        <v>160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23" t="s">
        <v>80</v>
      </c>
      <c r="BK234" s="205">
        <f>ROUND(I234*H234,2)</f>
        <v>0</v>
      </c>
      <c r="BL234" s="23" t="s">
        <v>196</v>
      </c>
      <c r="BM234" s="23" t="s">
        <v>1780</v>
      </c>
    </row>
    <row r="235" spans="2:65" s="1" customFormat="1" ht="24">
      <c r="B235" s="40"/>
      <c r="C235" s="62"/>
      <c r="D235" s="206" t="s">
        <v>171</v>
      </c>
      <c r="E235" s="62"/>
      <c r="F235" s="207" t="s">
        <v>670</v>
      </c>
      <c r="G235" s="62"/>
      <c r="H235" s="62"/>
      <c r="I235" s="162"/>
      <c r="J235" s="62"/>
      <c r="K235" s="62"/>
      <c r="L235" s="60"/>
      <c r="M235" s="208"/>
      <c r="N235" s="41"/>
      <c r="O235" s="41"/>
      <c r="P235" s="41"/>
      <c r="Q235" s="41"/>
      <c r="R235" s="41"/>
      <c r="S235" s="41"/>
      <c r="T235" s="77"/>
      <c r="AT235" s="23" t="s">
        <v>171</v>
      </c>
      <c r="AU235" s="23" t="s">
        <v>82</v>
      </c>
    </row>
    <row r="236" spans="2:65" s="11" customFormat="1">
      <c r="B236" s="209"/>
      <c r="C236" s="210"/>
      <c r="D236" s="206" t="s">
        <v>173</v>
      </c>
      <c r="E236" s="211" t="s">
        <v>21</v>
      </c>
      <c r="F236" s="212" t="s">
        <v>80</v>
      </c>
      <c r="G236" s="210"/>
      <c r="H236" s="213">
        <v>1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173</v>
      </c>
      <c r="AU236" s="219" t="s">
        <v>82</v>
      </c>
      <c r="AV236" s="11" t="s">
        <v>82</v>
      </c>
      <c r="AW236" s="11" t="s">
        <v>35</v>
      </c>
      <c r="AX236" s="11" t="s">
        <v>72</v>
      </c>
      <c r="AY236" s="219" t="s">
        <v>160</v>
      </c>
    </row>
    <row r="237" spans="2:65" s="11" customFormat="1">
      <c r="B237" s="209"/>
      <c r="C237" s="210"/>
      <c r="D237" s="206" t="s">
        <v>173</v>
      </c>
      <c r="E237" s="211" t="s">
        <v>21</v>
      </c>
      <c r="F237" s="212" t="s">
        <v>1779</v>
      </c>
      <c r="G237" s="210"/>
      <c r="H237" s="213">
        <v>33.5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173</v>
      </c>
      <c r="AU237" s="219" t="s">
        <v>82</v>
      </c>
      <c r="AV237" s="11" t="s">
        <v>82</v>
      </c>
      <c r="AW237" s="11" t="s">
        <v>35</v>
      </c>
      <c r="AX237" s="11" t="s">
        <v>72</v>
      </c>
      <c r="AY237" s="219" t="s">
        <v>160</v>
      </c>
    </row>
    <row r="238" spans="2:65" s="11" customFormat="1">
      <c r="B238" s="209"/>
      <c r="C238" s="210"/>
      <c r="D238" s="206" t="s">
        <v>173</v>
      </c>
      <c r="E238" s="210"/>
      <c r="F238" s="212" t="s">
        <v>1781</v>
      </c>
      <c r="G238" s="210"/>
      <c r="H238" s="213">
        <v>69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173</v>
      </c>
      <c r="AU238" s="219" t="s">
        <v>82</v>
      </c>
      <c r="AV238" s="11" t="s">
        <v>82</v>
      </c>
      <c r="AW238" s="11" t="s">
        <v>6</v>
      </c>
      <c r="AX238" s="11" t="s">
        <v>80</v>
      </c>
      <c r="AY238" s="219" t="s">
        <v>160</v>
      </c>
    </row>
    <row r="239" spans="2:65" s="10" customFormat="1" ht="29.85" customHeight="1">
      <c r="B239" s="175"/>
      <c r="C239" s="176"/>
      <c r="D239" s="191" t="s">
        <v>71</v>
      </c>
      <c r="E239" s="192" t="s">
        <v>673</v>
      </c>
      <c r="F239" s="192" t="s">
        <v>674</v>
      </c>
      <c r="G239" s="176"/>
      <c r="H239" s="176"/>
      <c r="I239" s="179"/>
      <c r="J239" s="193">
        <f>BK239</f>
        <v>0</v>
      </c>
      <c r="K239" s="176"/>
      <c r="L239" s="181"/>
      <c r="M239" s="182"/>
      <c r="N239" s="183"/>
      <c r="O239" s="183"/>
      <c r="P239" s="184">
        <f>SUM(P240:P244)</f>
        <v>0</v>
      </c>
      <c r="Q239" s="183"/>
      <c r="R239" s="184">
        <f>SUM(R240:R244)</f>
        <v>0</v>
      </c>
      <c r="S239" s="183"/>
      <c r="T239" s="185">
        <f>SUM(T240:T244)</f>
        <v>0</v>
      </c>
      <c r="AR239" s="186" t="s">
        <v>82</v>
      </c>
      <c r="AT239" s="187" t="s">
        <v>71</v>
      </c>
      <c r="AU239" s="187" t="s">
        <v>80</v>
      </c>
      <c r="AY239" s="186" t="s">
        <v>160</v>
      </c>
      <c r="BK239" s="188">
        <f>SUM(BK240:BK244)</f>
        <v>0</v>
      </c>
    </row>
    <row r="240" spans="2:65" s="1" customFormat="1" ht="25.5" customHeight="1">
      <c r="B240" s="40"/>
      <c r="C240" s="194" t="s">
        <v>566</v>
      </c>
      <c r="D240" s="194" t="s">
        <v>164</v>
      </c>
      <c r="E240" s="195" t="s">
        <v>1354</v>
      </c>
      <c r="F240" s="196" t="s">
        <v>1355</v>
      </c>
      <c r="G240" s="197" t="s">
        <v>290</v>
      </c>
      <c r="H240" s="198">
        <v>1</v>
      </c>
      <c r="I240" s="199"/>
      <c r="J240" s="200">
        <f>ROUND(I240*H240,2)</f>
        <v>0</v>
      </c>
      <c r="K240" s="196" t="s">
        <v>168</v>
      </c>
      <c r="L240" s="60"/>
      <c r="M240" s="201" t="s">
        <v>21</v>
      </c>
      <c r="N240" s="202" t="s">
        <v>43</v>
      </c>
      <c r="O240" s="41"/>
      <c r="P240" s="203">
        <f>O240*H240</f>
        <v>0</v>
      </c>
      <c r="Q240" s="203">
        <v>0</v>
      </c>
      <c r="R240" s="203">
        <f>Q240*H240</f>
        <v>0</v>
      </c>
      <c r="S240" s="203">
        <v>0</v>
      </c>
      <c r="T240" s="204">
        <f>S240*H240</f>
        <v>0</v>
      </c>
      <c r="AR240" s="23" t="s">
        <v>698</v>
      </c>
      <c r="AT240" s="23" t="s">
        <v>164</v>
      </c>
      <c r="AU240" s="23" t="s">
        <v>82</v>
      </c>
      <c r="AY240" s="23" t="s">
        <v>160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23" t="s">
        <v>80</v>
      </c>
      <c r="BK240" s="205">
        <f>ROUND(I240*H240,2)</f>
        <v>0</v>
      </c>
      <c r="BL240" s="23" t="s">
        <v>698</v>
      </c>
      <c r="BM240" s="23" t="s">
        <v>1782</v>
      </c>
    </row>
    <row r="241" spans="2:65" s="1" customFormat="1" ht="24">
      <c r="B241" s="40"/>
      <c r="C241" s="62"/>
      <c r="D241" s="222" t="s">
        <v>171</v>
      </c>
      <c r="E241" s="62"/>
      <c r="F241" s="232" t="s">
        <v>1357</v>
      </c>
      <c r="G241" s="62"/>
      <c r="H241" s="62"/>
      <c r="I241" s="162"/>
      <c r="J241" s="62"/>
      <c r="K241" s="62"/>
      <c r="L241" s="60"/>
      <c r="M241" s="208"/>
      <c r="N241" s="41"/>
      <c r="O241" s="41"/>
      <c r="P241" s="41"/>
      <c r="Q241" s="41"/>
      <c r="R241" s="41"/>
      <c r="S241" s="41"/>
      <c r="T241" s="77"/>
      <c r="AT241" s="23" t="s">
        <v>171</v>
      </c>
      <c r="AU241" s="23" t="s">
        <v>82</v>
      </c>
    </row>
    <row r="242" spans="2:65" s="1" customFormat="1" ht="25.5" customHeight="1">
      <c r="B242" s="40"/>
      <c r="C242" s="194" t="s">
        <v>571</v>
      </c>
      <c r="D242" s="194" t="s">
        <v>164</v>
      </c>
      <c r="E242" s="195" t="s">
        <v>1359</v>
      </c>
      <c r="F242" s="196" t="s">
        <v>1360</v>
      </c>
      <c r="G242" s="197" t="s">
        <v>290</v>
      </c>
      <c r="H242" s="198">
        <v>1</v>
      </c>
      <c r="I242" s="199"/>
      <c r="J242" s="200">
        <f>ROUND(I242*H242,2)</f>
        <v>0</v>
      </c>
      <c r="K242" s="196" t="s">
        <v>168</v>
      </c>
      <c r="L242" s="60"/>
      <c r="M242" s="201" t="s">
        <v>21</v>
      </c>
      <c r="N242" s="202" t="s">
        <v>43</v>
      </c>
      <c r="O242" s="41"/>
      <c r="P242" s="203">
        <f>O242*H242</f>
        <v>0</v>
      </c>
      <c r="Q242" s="203">
        <v>0</v>
      </c>
      <c r="R242" s="203">
        <f>Q242*H242</f>
        <v>0</v>
      </c>
      <c r="S242" s="203">
        <v>0</v>
      </c>
      <c r="T242" s="204">
        <f>S242*H242</f>
        <v>0</v>
      </c>
      <c r="AR242" s="23" t="s">
        <v>698</v>
      </c>
      <c r="AT242" s="23" t="s">
        <v>164</v>
      </c>
      <c r="AU242" s="23" t="s">
        <v>82</v>
      </c>
      <c r="AY242" s="23" t="s">
        <v>160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23" t="s">
        <v>80</v>
      </c>
      <c r="BK242" s="205">
        <f>ROUND(I242*H242,2)</f>
        <v>0</v>
      </c>
      <c r="BL242" s="23" t="s">
        <v>698</v>
      </c>
      <c r="BM242" s="23" t="s">
        <v>1783</v>
      </c>
    </row>
    <row r="243" spans="2:65" s="1" customFormat="1" ht="25.5" customHeight="1">
      <c r="B243" s="40"/>
      <c r="C243" s="194" t="s">
        <v>373</v>
      </c>
      <c r="D243" s="194" t="s">
        <v>164</v>
      </c>
      <c r="E243" s="195" t="s">
        <v>1362</v>
      </c>
      <c r="F243" s="196" t="s">
        <v>1363</v>
      </c>
      <c r="G243" s="197" t="s">
        <v>290</v>
      </c>
      <c r="H243" s="198">
        <v>1</v>
      </c>
      <c r="I243" s="199"/>
      <c r="J243" s="200">
        <f>ROUND(I243*H243,2)</f>
        <v>0</v>
      </c>
      <c r="K243" s="196" t="s">
        <v>168</v>
      </c>
      <c r="L243" s="60"/>
      <c r="M243" s="201" t="s">
        <v>21</v>
      </c>
      <c r="N243" s="202" t="s">
        <v>43</v>
      </c>
      <c r="O243" s="41"/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AR243" s="23" t="s">
        <v>698</v>
      </c>
      <c r="AT243" s="23" t="s">
        <v>164</v>
      </c>
      <c r="AU243" s="23" t="s">
        <v>82</v>
      </c>
      <c r="AY243" s="23" t="s">
        <v>160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23" t="s">
        <v>80</v>
      </c>
      <c r="BK243" s="205">
        <f>ROUND(I243*H243,2)</f>
        <v>0</v>
      </c>
      <c r="BL243" s="23" t="s">
        <v>698</v>
      </c>
      <c r="BM243" s="23" t="s">
        <v>1784</v>
      </c>
    </row>
    <row r="244" spans="2:65" s="1" customFormat="1" ht="24">
      <c r="B244" s="40"/>
      <c r="C244" s="62"/>
      <c r="D244" s="206" t="s">
        <v>171</v>
      </c>
      <c r="E244" s="62"/>
      <c r="F244" s="207" t="s">
        <v>1365</v>
      </c>
      <c r="G244" s="62"/>
      <c r="H244" s="62"/>
      <c r="I244" s="162"/>
      <c r="J244" s="62"/>
      <c r="K244" s="62"/>
      <c r="L244" s="60"/>
      <c r="M244" s="208"/>
      <c r="N244" s="41"/>
      <c r="O244" s="41"/>
      <c r="P244" s="41"/>
      <c r="Q244" s="41"/>
      <c r="R244" s="41"/>
      <c r="S244" s="41"/>
      <c r="T244" s="77"/>
      <c r="AT244" s="23" t="s">
        <v>171</v>
      </c>
      <c r="AU244" s="23" t="s">
        <v>82</v>
      </c>
    </row>
    <row r="245" spans="2:65" s="10" customFormat="1" ht="37.35" customHeight="1">
      <c r="B245" s="175"/>
      <c r="C245" s="176"/>
      <c r="D245" s="191" t="s">
        <v>71</v>
      </c>
      <c r="E245" s="260" t="s">
        <v>692</v>
      </c>
      <c r="F245" s="260" t="s">
        <v>981</v>
      </c>
      <c r="G245" s="176"/>
      <c r="H245" s="176"/>
      <c r="I245" s="179"/>
      <c r="J245" s="261">
        <f>BK245</f>
        <v>0</v>
      </c>
      <c r="K245" s="176"/>
      <c r="L245" s="181"/>
      <c r="M245" s="182"/>
      <c r="N245" s="183"/>
      <c r="O245" s="183"/>
      <c r="P245" s="184">
        <f>P246</f>
        <v>0</v>
      </c>
      <c r="Q245" s="183"/>
      <c r="R245" s="184">
        <f>R246</f>
        <v>0</v>
      </c>
      <c r="S245" s="183"/>
      <c r="T245" s="185">
        <f>T246</f>
        <v>0</v>
      </c>
      <c r="AR245" s="186" t="s">
        <v>169</v>
      </c>
      <c r="AT245" s="187" t="s">
        <v>71</v>
      </c>
      <c r="AU245" s="187" t="s">
        <v>72</v>
      </c>
      <c r="AY245" s="186" t="s">
        <v>160</v>
      </c>
      <c r="BK245" s="188">
        <f>BK246</f>
        <v>0</v>
      </c>
    </row>
    <row r="246" spans="2:65" s="1" customFormat="1" ht="16.5" customHeight="1">
      <c r="B246" s="40"/>
      <c r="C246" s="194" t="s">
        <v>342</v>
      </c>
      <c r="D246" s="194" t="s">
        <v>164</v>
      </c>
      <c r="E246" s="195" t="s">
        <v>695</v>
      </c>
      <c r="F246" s="196" t="s">
        <v>696</v>
      </c>
      <c r="G246" s="197" t="s">
        <v>697</v>
      </c>
      <c r="H246" s="262"/>
      <c r="I246" s="199"/>
      <c r="J246" s="200">
        <f>ROUND(I246*H246,2)</f>
        <v>0</v>
      </c>
      <c r="K246" s="196" t="s">
        <v>168</v>
      </c>
      <c r="L246" s="60"/>
      <c r="M246" s="201" t="s">
        <v>21</v>
      </c>
      <c r="N246" s="263" t="s">
        <v>43</v>
      </c>
      <c r="O246" s="264"/>
      <c r="P246" s="265">
        <f>O246*H246</f>
        <v>0</v>
      </c>
      <c r="Q246" s="265">
        <v>0</v>
      </c>
      <c r="R246" s="265">
        <f>Q246*H246</f>
        <v>0</v>
      </c>
      <c r="S246" s="265">
        <v>0</v>
      </c>
      <c r="T246" s="266">
        <f>S246*H246</f>
        <v>0</v>
      </c>
      <c r="AR246" s="23" t="s">
        <v>698</v>
      </c>
      <c r="AT246" s="23" t="s">
        <v>164</v>
      </c>
      <c r="AU246" s="23" t="s">
        <v>80</v>
      </c>
      <c r="AY246" s="23" t="s">
        <v>160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23" t="s">
        <v>80</v>
      </c>
      <c r="BK246" s="205">
        <f>ROUND(I246*H246,2)</f>
        <v>0</v>
      </c>
      <c r="BL246" s="23" t="s">
        <v>698</v>
      </c>
      <c r="BM246" s="23" t="s">
        <v>1785</v>
      </c>
    </row>
    <row r="247" spans="2:65" s="1" customFormat="1" ht="6.9" customHeight="1">
      <c r="B247" s="55"/>
      <c r="C247" s="56"/>
      <c r="D247" s="56"/>
      <c r="E247" s="56"/>
      <c r="F247" s="56"/>
      <c r="G247" s="56"/>
      <c r="H247" s="56"/>
      <c r="I247" s="138"/>
      <c r="J247" s="56"/>
      <c r="K247" s="56"/>
      <c r="L247" s="60"/>
    </row>
  </sheetData>
  <sheetProtection password="CC35" sheet="1" objects="1" scenarios="1" formatCells="0" formatColumns="0" formatRows="0" sort="0" autoFilter="0"/>
  <autoFilter ref="C89:K246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100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1786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ROUND(J90,2)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ROUND(SUM(BE90:BE203), 2)</f>
        <v>0</v>
      </c>
      <c r="G30" s="41"/>
      <c r="H30" s="41"/>
      <c r="I30" s="130">
        <v>0.21</v>
      </c>
      <c r="J30" s="129">
        <f>ROUND(ROUND((SUM(BE90:BE203)),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ROUND(SUM(BF90:BF203), 2)</f>
        <v>0</v>
      </c>
      <c r="G31" s="41"/>
      <c r="H31" s="41"/>
      <c r="I31" s="130">
        <v>0.15</v>
      </c>
      <c r="J31" s="129">
        <f>ROUND(ROUND((SUM(BF90:BF203)),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ROUND(SUM(BG90:BG203),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ROUND(SUM(BH90:BH203),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ROUND(SUM(BI90:BI203),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>PS 05 - VS 03 Panelák sídliště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J90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J91</f>
        <v>0</v>
      </c>
      <c r="K57" s="154"/>
    </row>
    <row r="58" spans="2:47" s="8" customFormat="1" ht="19.95" customHeight="1">
      <c r="B58" s="155"/>
      <c r="C58" s="156"/>
      <c r="D58" s="157" t="s">
        <v>130</v>
      </c>
      <c r="E58" s="158"/>
      <c r="F58" s="158"/>
      <c r="G58" s="158"/>
      <c r="H58" s="158"/>
      <c r="I58" s="159"/>
      <c r="J58" s="160">
        <f>J92</f>
        <v>0</v>
      </c>
      <c r="K58" s="161"/>
    </row>
    <row r="59" spans="2:47" s="8" customFormat="1" ht="14.85" customHeight="1">
      <c r="B59" s="155"/>
      <c r="C59" s="156"/>
      <c r="D59" s="157" t="s">
        <v>131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8" customFormat="1" ht="19.95" customHeight="1">
      <c r="B60" s="155"/>
      <c r="C60" s="156"/>
      <c r="D60" s="157" t="s">
        <v>986</v>
      </c>
      <c r="E60" s="158"/>
      <c r="F60" s="158"/>
      <c r="G60" s="158"/>
      <c r="H60" s="158"/>
      <c r="I60" s="159"/>
      <c r="J60" s="160">
        <f>J98</f>
        <v>0</v>
      </c>
      <c r="K60" s="161"/>
    </row>
    <row r="61" spans="2:47" s="8" customFormat="1" ht="19.95" customHeight="1">
      <c r="B61" s="155"/>
      <c r="C61" s="156"/>
      <c r="D61" s="157" t="s">
        <v>985</v>
      </c>
      <c r="E61" s="158"/>
      <c r="F61" s="158"/>
      <c r="G61" s="158"/>
      <c r="H61" s="158"/>
      <c r="I61" s="159"/>
      <c r="J61" s="160">
        <f>J104</f>
        <v>0</v>
      </c>
      <c r="K61" s="161"/>
    </row>
    <row r="62" spans="2:47" s="7" customFormat="1" ht="24.9" customHeight="1">
      <c r="B62" s="148"/>
      <c r="C62" s="149"/>
      <c r="D62" s="150" t="s">
        <v>135</v>
      </c>
      <c r="E62" s="151"/>
      <c r="F62" s="151"/>
      <c r="G62" s="151"/>
      <c r="H62" s="151"/>
      <c r="I62" s="152"/>
      <c r="J62" s="153">
        <f>J106</f>
        <v>0</v>
      </c>
      <c r="K62" s="154"/>
    </row>
    <row r="63" spans="2:47" s="8" customFormat="1" ht="19.95" customHeight="1">
      <c r="B63" s="155"/>
      <c r="C63" s="156"/>
      <c r="D63" s="157" t="s">
        <v>140</v>
      </c>
      <c r="E63" s="158"/>
      <c r="F63" s="158"/>
      <c r="G63" s="158"/>
      <c r="H63" s="158"/>
      <c r="I63" s="159"/>
      <c r="J63" s="160">
        <f>J107</f>
        <v>0</v>
      </c>
      <c r="K63" s="161"/>
    </row>
    <row r="64" spans="2:47" s="8" customFormat="1" ht="19.95" customHeight="1">
      <c r="B64" s="155"/>
      <c r="C64" s="156"/>
      <c r="D64" s="157" t="s">
        <v>987</v>
      </c>
      <c r="E64" s="158"/>
      <c r="F64" s="158"/>
      <c r="G64" s="158"/>
      <c r="H64" s="158"/>
      <c r="I64" s="159"/>
      <c r="J64" s="160">
        <f>J122</f>
        <v>0</v>
      </c>
      <c r="K64" s="161"/>
    </row>
    <row r="65" spans="2:12" s="8" customFormat="1" ht="19.95" customHeight="1">
      <c r="B65" s="155"/>
      <c r="C65" s="156"/>
      <c r="D65" s="157" t="s">
        <v>705</v>
      </c>
      <c r="E65" s="158"/>
      <c r="F65" s="158"/>
      <c r="G65" s="158"/>
      <c r="H65" s="158"/>
      <c r="I65" s="159"/>
      <c r="J65" s="160">
        <f>J126</f>
        <v>0</v>
      </c>
      <c r="K65" s="161"/>
    </row>
    <row r="66" spans="2:12" s="8" customFormat="1" ht="19.95" customHeight="1">
      <c r="B66" s="155"/>
      <c r="C66" s="156"/>
      <c r="D66" s="157" t="s">
        <v>988</v>
      </c>
      <c r="E66" s="158"/>
      <c r="F66" s="158"/>
      <c r="G66" s="158"/>
      <c r="H66" s="158"/>
      <c r="I66" s="159"/>
      <c r="J66" s="160">
        <f>J141</f>
        <v>0</v>
      </c>
      <c r="K66" s="161"/>
    </row>
    <row r="67" spans="2:12" s="8" customFormat="1" ht="19.95" customHeight="1">
      <c r="B67" s="155"/>
      <c r="C67" s="156"/>
      <c r="D67" s="157" t="s">
        <v>706</v>
      </c>
      <c r="E67" s="158"/>
      <c r="F67" s="158"/>
      <c r="G67" s="158"/>
      <c r="H67" s="158"/>
      <c r="I67" s="159"/>
      <c r="J67" s="160">
        <f>J170</f>
        <v>0</v>
      </c>
      <c r="K67" s="161"/>
    </row>
    <row r="68" spans="2:12" s="8" customFormat="1" ht="19.95" customHeight="1">
      <c r="B68" s="155"/>
      <c r="C68" s="156"/>
      <c r="D68" s="157" t="s">
        <v>141</v>
      </c>
      <c r="E68" s="158"/>
      <c r="F68" s="158"/>
      <c r="G68" s="158"/>
      <c r="H68" s="158"/>
      <c r="I68" s="159"/>
      <c r="J68" s="160">
        <f>J186</f>
        <v>0</v>
      </c>
      <c r="K68" s="161"/>
    </row>
    <row r="69" spans="2:12" s="8" customFormat="1" ht="19.95" customHeight="1">
      <c r="B69" s="155"/>
      <c r="C69" s="156"/>
      <c r="D69" s="157" t="s">
        <v>142</v>
      </c>
      <c r="E69" s="158"/>
      <c r="F69" s="158"/>
      <c r="G69" s="158"/>
      <c r="H69" s="158"/>
      <c r="I69" s="159"/>
      <c r="J69" s="160">
        <f>J196</f>
        <v>0</v>
      </c>
      <c r="K69" s="161"/>
    </row>
    <row r="70" spans="2:12" s="7" customFormat="1" ht="24.9" customHeight="1">
      <c r="B70" s="148"/>
      <c r="C70" s="149"/>
      <c r="D70" s="150" t="s">
        <v>1371</v>
      </c>
      <c r="E70" s="151"/>
      <c r="F70" s="151"/>
      <c r="G70" s="151"/>
      <c r="H70" s="151"/>
      <c r="I70" s="152"/>
      <c r="J70" s="153">
        <f>J202</f>
        <v>0</v>
      </c>
      <c r="K70" s="154"/>
    </row>
    <row r="71" spans="2:12" s="1" customFormat="1" ht="21.75" customHeight="1">
      <c r="B71" s="40"/>
      <c r="C71" s="41"/>
      <c r="D71" s="41"/>
      <c r="E71" s="41"/>
      <c r="F71" s="41"/>
      <c r="G71" s="41"/>
      <c r="H71" s="41"/>
      <c r="I71" s="117"/>
      <c r="J71" s="41"/>
      <c r="K71" s="44"/>
    </row>
    <row r="72" spans="2:12" s="1" customFormat="1" ht="6.9" customHeight="1">
      <c r="B72" s="55"/>
      <c r="C72" s="56"/>
      <c r="D72" s="56"/>
      <c r="E72" s="56"/>
      <c r="F72" s="56"/>
      <c r="G72" s="56"/>
      <c r="H72" s="56"/>
      <c r="I72" s="138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41"/>
      <c r="J76" s="59"/>
      <c r="K76" s="59"/>
      <c r="L76" s="60"/>
    </row>
    <row r="77" spans="2:12" s="1" customFormat="1" ht="36.9" customHeight="1">
      <c r="B77" s="40"/>
      <c r="C77" s="61" t="s">
        <v>144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6.9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4.4" customHeight="1">
      <c r="B79" s="40"/>
      <c r="C79" s="64" t="s">
        <v>18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6.5" customHeight="1">
      <c r="B80" s="40"/>
      <c r="C80" s="62"/>
      <c r="D80" s="62"/>
      <c r="E80" s="384" t="str">
        <f>E7</f>
        <v>Nymburk - přestavba parovodu</v>
      </c>
      <c r="F80" s="385"/>
      <c r="G80" s="385"/>
      <c r="H80" s="385"/>
      <c r="I80" s="162"/>
      <c r="J80" s="62"/>
      <c r="K80" s="62"/>
      <c r="L80" s="60"/>
    </row>
    <row r="81" spans="2:65" s="1" customFormat="1" ht="14.4" customHeight="1">
      <c r="B81" s="40"/>
      <c r="C81" s="64" t="s">
        <v>110</v>
      </c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7.25" customHeight="1">
      <c r="B82" s="40"/>
      <c r="C82" s="62"/>
      <c r="D82" s="62"/>
      <c r="E82" s="351" t="str">
        <f>E9</f>
        <v>PS 05 - VS 03 Panelák sídliště</v>
      </c>
      <c r="F82" s="386"/>
      <c r="G82" s="386"/>
      <c r="H82" s="386"/>
      <c r="I82" s="162"/>
      <c r="J82" s="62"/>
      <c r="K82" s="62"/>
      <c r="L82" s="60"/>
    </row>
    <row r="83" spans="2:65" s="1" customFormat="1" ht="6.9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 ht="18" customHeight="1">
      <c r="B84" s="40"/>
      <c r="C84" s="64" t="s">
        <v>23</v>
      </c>
      <c r="D84" s="62"/>
      <c r="E84" s="62"/>
      <c r="F84" s="163" t="str">
        <f>F12</f>
        <v>Nymburg</v>
      </c>
      <c r="G84" s="62"/>
      <c r="H84" s="62"/>
      <c r="I84" s="164" t="s">
        <v>25</v>
      </c>
      <c r="J84" s="72" t="str">
        <f>IF(J12="","",J12)</f>
        <v>15.5.2017</v>
      </c>
      <c r="K84" s="62"/>
      <c r="L84" s="60"/>
    </row>
    <row r="85" spans="2:65" s="1" customFormat="1" ht="6.9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65" s="1" customFormat="1" ht="13.2">
      <c r="B86" s="40"/>
      <c r="C86" s="64" t="s">
        <v>27</v>
      </c>
      <c r="D86" s="62"/>
      <c r="E86" s="62"/>
      <c r="F86" s="163" t="str">
        <f>E15</f>
        <v xml:space="preserve"> </v>
      </c>
      <c r="G86" s="62"/>
      <c r="H86" s="62"/>
      <c r="I86" s="164" t="s">
        <v>33</v>
      </c>
      <c r="J86" s="163" t="str">
        <f>E21</f>
        <v>JOBI ENERGO s.r.o.</v>
      </c>
      <c r="K86" s="62"/>
      <c r="L86" s="60"/>
    </row>
    <row r="87" spans="2:65" s="1" customFormat="1" ht="14.4" customHeight="1">
      <c r="B87" s="40"/>
      <c r="C87" s="64" t="s">
        <v>31</v>
      </c>
      <c r="D87" s="62"/>
      <c r="E87" s="62"/>
      <c r="F87" s="163" t="str">
        <f>IF(E18="","",E18)</f>
        <v/>
      </c>
      <c r="G87" s="62"/>
      <c r="H87" s="62"/>
      <c r="I87" s="162"/>
      <c r="J87" s="62"/>
      <c r="K87" s="62"/>
      <c r="L87" s="60"/>
    </row>
    <row r="88" spans="2:65" s="1" customFormat="1" ht="10.3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65" s="9" customFormat="1" ht="29.25" customHeight="1">
      <c r="B89" s="165"/>
      <c r="C89" s="166" t="s">
        <v>145</v>
      </c>
      <c r="D89" s="167" t="s">
        <v>57</v>
      </c>
      <c r="E89" s="167" t="s">
        <v>53</v>
      </c>
      <c r="F89" s="167" t="s">
        <v>146</v>
      </c>
      <c r="G89" s="167" t="s">
        <v>147</v>
      </c>
      <c r="H89" s="167" t="s">
        <v>148</v>
      </c>
      <c r="I89" s="168" t="s">
        <v>149</v>
      </c>
      <c r="J89" s="167" t="s">
        <v>115</v>
      </c>
      <c r="K89" s="169" t="s">
        <v>150</v>
      </c>
      <c r="L89" s="170"/>
      <c r="M89" s="80" t="s">
        <v>151</v>
      </c>
      <c r="N89" s="81" t="s">
        <v>42</v>
      </c>
      <c r="O89" s="81" t="s">
        <v>152</v>
      </c>
      <c r="P89" s="81" t="s">
        <v>153</v>
      </c>
      <c r="Q89" s="81" t="s">
        <v>154</v>
      </c>
      <c r="R89" s="81" t="s">
        <v>155</v>
      </c>
      <c r="S89" s="81" t="s">
        <v>156</v>
      </c>
      <c r="T89" s="82" t="s">
        <v>157</v>
      </c>
    </row>
    <row r="90" spans="2:65" s="1" customFormat="1" ht="29.25" customHeight="1">
      <c r="B90" s="40"/>
      <c r="C90" s="86" t="s">
        <v>116</v>
      </c>
      <c r="D90" s="62"/>
      <c r="E90" s="62"/>
      <c r="F90" s="62"/>
      <c r="G90" s="62"/>
      <c r="H90" s="62"/>
      <c r="I90" s="162"/>
      <c r="J90" s="171">
        <f>BK90</f>
        <v>0</v>
      </c>
      <c r="K90" s="62"/>
      <c r="L90" s="60"/>
      <c r="M90" s="83"/>
      <c r="N90" s="84"/>
      <c r="O90" s="84"/>
      <c r="P90" s="172">
        <f>P91+P106+P202</f>
        <v>0</v>
      </c>
      <c r="Q90" s="84"/>
      <c r="R90" s="172">
        <f>R91+R106+R202</f>
        <v>1.2774782071000002</v>
      </c>
      <c r="S90" s="84"/>
      <c r="T90" s="173">
        <f>T91+T106+T202</f>
        <v>0.51</v>
      </c>
      <c r="AT90" s="23" t="s">
        <v>71</v>
      </c>
      <c r="AU90" s="23" t="s">
        <v>117</v>
      </c>
      <c r="BK90" s="174">
        <f>BK91+BK106+BK202</f>
        <v>0</v>
      </c>
    </row>
    <row r="91" spans="2:65" s="10" customFormat="1" ht="37.35" customHeight="1">
      <c r="B91" s="175"/>
      <c r="C91" s="176"/>
      <c r="D91" s="177" t="s">
        <v>71</v>
      </c>
      <c r="E91" s="178" t="s">
        <v>158</v>
      </c>
      <c r="F91" s="178" t="s">
        <v>159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P92+P98+P104</f>
        <v>0</v>
      </c>
      <c r="Q91" s="183"/>
      <c r="R91" s="184">
        <f>R92+R98+R104</f>
        <v>6.3600000000000004E-2</v>
      </c>
      <c r="S91" s="183"/>
      <c r="T91" s="185">
        <f>T92+T98+T104</f>
        <v>0</v>
      </c>
      <c r="AR91" s="186" t="s">
        <v>80</v>
      </c>
      <c r="AT91" s="187" t="s">
        <v>71</v>
      </c>
      <c r="AU91" s="187" t="s">
        <v>72</v>
      </c>
      <c r="AY91" s="186" t="s">
        <v>160</v>
      </c>
      <c r="BK91" s="188">
        <f>BK92+BK98+BK104</f>
        <v>0</v>
      </c>
    </row>
    <row r="92" spans="2:65" s="10" customFormat="1" ht="19.95" customHeight="1">
      <c r="B92" s="175"/>
      <c r="C92" s="176"/>
      <c r="D92" s="177" t="s">
        <v>71</v>
      </c>
      <c r="E92" s="189" t="s">
        <v>210</v>
      </c>
      <c r="F92" s="189" t="s">
        <v>322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P93</f>
        <v>0</v>
      </c>
      <c r="Q92" s="183"/>
      <c r="R92" s="184">
        <f>R93</f>
        <v>6.3600000000000004E-2</v>
      </c>
      <c r="S92" s="183"/>
      <c r="T92" s="185">
        <f>T93</f>
        <v>0</v>
      </c>
      <c r="AR92" s="186" t="s">
        <v>80</v>
      </c>
      <c r="AT92" s="187" t="s">
        <v>71</v>
      </c>
      <c r="AU92" s="187" t="s">
        <v>80</v>
      </c>
      <c r="AY92" s="186" t="s">
        <v>160</v>
      </c>
      <c r="BK92" s="188">
        <f>BK93</f>
        <v>0</v>
      </c>
    </row>
    <row r="93" spans="2:65" s="10" customFormat="1" ht="14.85" customHeight="1">
      <c r="B93" s="175"/>
      <c r="C93" s="176"/>
      <c r="D93" s="191" t="s">
        <v>71</v>
      </c>
      <c r="E93" s="192" t="s">
        <v>323</v>
      </c>
      <c r="F93" s="192" t="s">
        <v>324</v>
      </c>
      <c r="G93" s="176"/>
      <c r="H93" s="176"/>
      <c r="I93" s="179"/>
      <c r="J93" s="193">
        <f>BK93</f>
        <v>0</v>
      </c>
      <c r="K93" s="176"/>
      <c r="L93" s="181"/>
      <c r="M93" s="182"/>
      <c r="N93" s="183"/>
      <c r="O93" s="183"/>
      <c r="P93" s="184">
        <f>SUM(P94:P97)</f>
        <v>0</v>
      </c>
      <c r="Q93" s="183"/>
      <c r="R93" s="184">
        <f>SUM(R94:R97)</f>
        <v>6.3600000000000004E-2</v>
      </c>
      <c r="S93" s="183"/>
      <c r="T93" s="185">
        <f>SUM(T94:T97)</f>
        <v>0</v>
      </c>
      <c r="AR93" s="186" t="s">
        <v>80</v>
      </c>
      <c r="AT93" s="187" t="s">
        <v>71</v>
      </c>
      <c r="AU93" s="187" t="s">
        <v>82</v>
      </c>
      <c r="AY93" s="186" t="s">
        <v>160</v>
      </c>
      <c r="BK93" s="188">
        <f>SUM(BK94:BK97)</f>
        <v>0</v>
      </c>
    </row>
    <row r="94" spans="2:65" s="1" customFormat="1" ht="38.25" customHeight="1">
      <c r="B94" s="40"/>
      <c r="C94" s="194" t="s">
        <v>80</v>
      </c>
      <c r="D94" s="194" t="s">
        <v>164</v>
      </c>
      <c r="E94" s="195" t="s">
        <v>326</v>
      </c>
      <c r="F94" s="196" t="s">
        <v>1647</v>
      </c>
      <c r="G94" s="197" t="s">
        <v>262</v>
      </c>
      <c r="H94" s="198">
        <v>10</v>
      </c>
      <c r="I94" s="199"/>
      <c r="J94" s="200">
        <f>ROUND(I94*H94,2)</f>
        <v>0</v>
      </c>
      <c r="K94" s="196" t="s">
        <v>168</v>
      </c>
      <c r="L94" s="60"/>
      <c r="M94" s="201" t="s">
        <v>21</v>
      </c>
      <c r="N94" s="202" t="s">
        <v>43</v>
      </c>
      <c r="O94" s="41"/>
      <c r="P94" s="203">
        <f>O94*H94</f>
        <v>0</v>
      </c>
      <c r="Q94" s="203">
        <v>8.0000000000000007E-5</v>
      </c>
      <c r="R94" s="203">
        <f>Q94*H94</f>
        <v>8.0000000000000004E-4</v>
      </c>
      <c r="S94" s="203">
        <v>0</v>
      </c>
      <c r="T94" s="204">
        <f>S94*H94</f>
        <v>0</v>
      </c>
      <c r="AR94" s="23" t="s">
        <v>169</v>
      </c>
      <c r="AT94" s="23" t="s">
        <v>164</v>
      </c>
      <c r="AU94" s="23" t="s">
        <v>170</v>
      </c>
      <c r="AY94" s="23" t="s">
        <v>160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3" t="s">
        <v>80</v>
      </c>
      <c r="BK94" s="205">
        <f>ROUND(I94*H94,2)</f>
        <v>0</v>
      </c>
      <c r="BL94" s="23" t="s">
        <v>169</v>
      </c>
      <c r="BM94" s="23" t="s">
        <v>1787</v>
      </c>
    </row>
    <row r="95" spans="2:65" s="11" customFormat="1">
      <c r="B95" s="209"/>
      <c r="C95" s="210"/>
      <c r="D95" s="222" t="s">
        <v>173</v>
      </c>
      <c r="E95" s="254" t="s">
        <v>21</v>
      </c>
      <c r="F95" s="255" t="s">
        <v>1649</v>
      </c>
      <c r="G95" s="210"/>
      <c r="H95" s="256">
        <v>10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173</v>
      </c>
      <c r="AU95" s="219" t="s">
        <v>170</v>
      </c>
      <c r="AV95" s="11" t="s">
        <v>82</v>
      </c>
      <c r="AW95" s="11" t="s">
        <v>35</v>
      </c>
      <c r="AX95" s="11" t="s">
        <v>72</v>
      </c>
      <c r="AY95" s="219" t="s">
        <v>160</v>
      </c>
    </row>
    <row r="96" spans="2:65" s="1" customFormat="1" ht="16.5" customHeight="1">
      <c r="B96" s="40"/>
      <c r="C96" s="233" t="s">
        <v>82</v>
      </c>
      <c r="D96" s="233" t="s">
        <v>192</v>
      </c>
      <c r="E96" s="234" t="s">
        <v>1650</v>
      </c>
      <c r="F96" s="235" t="s">
        <v>1651</v>
      </c>
      <c r="G96" s="236" t="s">
        <v>290</v>
      </c>
      <c r="H96" s="237">
        <v>2</v>
      </c>
      <c r="I96" s="238"/>
      <c r="J96" s="239">
        <f>ROUND(I96*H96,2)</f>
        <v>0</v>
      </c>
      <c r="K96" s="235" t="s">
        <v>21</v>
      </c>
      <c r="L96" s="240"/>
      <c r="M96" s="241" t="s">
        <v>21</v>
      </c>
      <c r="N96" s="242" t="s">
        <v>43</v>
      </c>
      <c r="O96" s="41"/>
      <c r="P96" s="203">
        <f>O96*H96</f>
        <v>0</v>
      </c>
      <c r="Q96" s="203">
        <v>2.5000000000000001E-2</v>
      </c>
      <c r="R96" s="203">
        <f>Q96*H96</f>
        <v>0.05</v>
      </c>
      <c r="S96" s="203">
        <v>0</v>
      </c>
      <c r="T96" s="204">
        <f>S96*H96</f>
        <v>0</v>
      </c>
      <c r="AR96" s="23" t="s">
        <v>183</v>
      </c>
      <c r="AT96" s="23" t="s">
        <v>192</v>
      </c>
      <c r="AU96" s="23" t="s">
        <v>170</v>
      </c>
      <c r="AY96" s="23" t="s">
        <v>160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3" t="s">
        <v>80</v>
      </c>
      <c r="BK96" s="205">
        <f>ROUND(I96*H96,2)</f>
        <v>0</v>
      </c>
      <c r="BL96" s="23" t="s">
        <v>169</v>
      </c>
      <c r="BM96" s="23" t="s">
        <v>169</v>
      </c>
    </row>
    <row r="97" spans="2:65" s="1" customFormat="1" ht="16.5" customHeight="1">
      <c r="B97" s="40"/>
      <c r="C97" s="233" t="s">
        <v>170</v>
      </c>
      <c r="D97" s="233" t="s">
        <v>192</v>
      </c>
      <c r="E97" s="234" t="s">
        <v>1652</v>
      </c>
      <c r="F97" s="235" t="s">
        <v>1653</v>
      </c>
      <c r="G97" s="236" t="s">
        <v>290</v>
      </c>
      <c r="H97" s="237">
        <v>8</v>
      </c>
      <c r="I97" s="238"/>
      <c r="J97" s="239">
        <f>ROUND(I97*H97,2)</f>
        <v>0</v>
      </c>
      <c r="K97" s="235" t="s">
        <v>21</v>
      </c>
      <c r="L97" s="240"/>
      <c r="M97" s="241" t="s">
        <v>21</v>
      </c>
      <c r="N97" s="242" t="s">
        <v>43</v>
      </c>
      <c r="O97" s="41"/>
      <c r="P97" s="203">
        <f>O97*H97</f>
        <v>0</v>
      </c>
      <c r="Q97" s="203">
        <v>1.6000000000000001E-3</v>
      </c>
      <c r="R97" s="203">
        <f>Q97*H97</f>
        <v>1.2800000000000001E-2</v>
      </c>
      <c r="S97" s="203">
        <v>0</v>
      </c>
      <c r="T97" s="204">
        <f>S97*H97</f>
        <v>0</v>
      </c>
      <c r="AR97" s="23" t="s">
        <v>183</v>
      </c>
      <c r="AT97" s="23" t="s">
        <v>192</v>
      </c>
      <c r="AU97" s="23" t="s">
        <v>170</v>
      </c>
      <c r="AY97" s="23" t="s">
        <v>160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3" t="s">
        <v>80</v>
      </c>
      <c r="BK97" s="205">
        <f>ROUND(I97*H97,2)</f>
        <v>0</v>
      </c>
      <c r="BL97" s="23" t="s">
        <v>169</v>
      </c>
      <c r="BM97" s="23" t="s">
        <v>180</v>
      </c>
    </row>
    <row r="98" spans="2:65" s="10" customFormat="1" ht="29.85" customHeight="1">
      <c r="B98" s="175"/>
      <c r="C98" s="176"/>
      <c r="D98" s="191" t="s">
        <v>71</v>
      </c>
      <c r="E98" s="192" t="s">
        <v>1033</v>
      </c>
      <c r="F98" s="192" t="s">
        <v>1034</v>
      </c>
      <c r="G98" s="176"/>
      <c r="H98" s="176"/>
      <c r="I98" s="179"/>
      <c r="J98" s="193">
        <f>BK98</f>
        <v>0</v>
      </c>
      <c r="K98" s="176"/>
      <c r="L98" s="181"/>
      <c r="M98" s="182"/>
      <c r="N98" s="183"/>
      <c r="O98" s="183"/>
      <c r="P98" s="184">
        <f>SUM(P99:P103)</f>
        <v>0</v>
      </c>
      <c r="Q98" s="183"/>
      <c r="R98" s="184">
        <f>SUM(R99:R103)</f>
        <v>0</v>
      </c>
      <c r="S98" s="183"/>
      <c r="T98" s="185">
        <f>SUM(T99:T103)</f>
        <v>0</v>
      </c>
      <c r="AR98" s="186" t="s">
        <v>80</v>
      </c>
      <c r="AT98" s="187" t="s">
        <v>71</v>
      </c>
      <c r="AU98" s="187" t="s">
        <v>80</v>
      </c>
      <c r="AY98" s="186" t="s">
        <v>160</v>
      </c>
      <c r="BK98" s="188">
        <f>SUM(BK99:BK103)</f>
        <v>0</v>
      </c>
    </row>
    <row r="99" spans="2:65" s="1" customFormat="1" ht="25.5" customHeight="1">
      <c r="B99" s="40"/>
      <c r="C99" s="194" t="s">
        <v>169</v>
      </c>
      <c r="D99" s="194" t="s">
        <v>164</v>
      </c>
      <c r="E99" s="195" t="s">
        <v>1035</v>
      </c>
      <c r="F99" s="196" t="s">
        <v>1036</v>
      </c>
      <c r="G99" s="197" t="s">
        <v>228</v>
      </c>
      <c r="H99" s="198">
        <v>0.51</v>
      </c>
      <c r="I99" s="199"/>
      <c r="J99" s="200">
        <f>ROUND(I99*H99,2)</f>
        <v>0</v>
      </c>
      <c r="K99" s="196" t="s">
        <v>168</v>
      </c>
      <c r="L99" s="60"/>
      <c r="M99" s="201" t="s">
        <v>21</v>
      </c>
      <c r="N99" s="202" t="s">
        <v>43</v>
      </c>
      <c r="O99" s="41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3" t="s">
        <v>196</v>
      </c>
      <c r="AT99" s="23" t="s">
        <v>164</v>
      </c>
      <c r="AU99" s="23" t="s">
        <v>82</v>
      </c>
      <c r="AY99" s="23" t="s">
        <v>160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3" t="s">
        <v>80</v>
      </c>
      <c r="BK99" s="205">
        <f>ROUND(I99*H99,2)</f>
        <v>0</v>
      </c>
      <c r="BL99" s="23" t="s">
        <v>196</v>
      </c>
      <c r="BM99" s="23" t="s">
        <v>1788</v>
      </c>
    </row>
    <row r="100" spans="2:65" s="1" customFormat="1" ht="38.25" customHeight="1">
      <c r="B100" s="40"/>
      <c r="C100" s="194" t="s">
        <v>186</v>
      </c>
      <c r="D100" s="194" t="s">
        <v>164</v>
      </c>
      <c r="E100" s="195" t="s">
        <v>1038</v>
      </c>
      <c r="F100" s="196" t="s">
        <v>1039</v>
      </c>
      <c r="G100" s="197" t="s">
        <v>228</v>
      </c>
      <c r="H100" s="198">
        <v>4.59</v>
      </c>
      <c r="I100" s="199"/>
      <c r="J100" s="200">
        <f>ROUND(I100*H100,2)</f>
        <v>0</v>
      </c>
      <c r="K100" s="196" t="s">
        <v>168</v>
      </c>
      <c r="L100" s="60"/>
      <c r="M100" s="201" t="s">
        <v>21</v>
      </c>
      <c r="N100" s="202" t="s">
        <v>43</v>
      </c>
      <c r="O100" s="41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3" t="s">
        <v>196</v>
      </c>
      <c r="AT100" s="23" t="s">
        <v>164</v>
      </c>
      <c r="AU100" s="23" t="s">
        <v>82</v>
      </c>
      <c r="AY100" s="23" t="s">
        <v>160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3" t="s">
        <v>80</v>
      </c>
      <c r="BK100" s="205">
        <f>ROUND(I100*H100,2)</f>
        <v>0</v>
      </c>
      <c r="BL100" s="23" t="s">
        <v>196</v>
      </c>
      <c r="BM100" s="23" t="s">
        <v>1789</v>
      </c>
    </row>
    <row r="101" spans="2:65" s="11" customFormat="1">
      <c r="B101" s="209"/>
      <c r="C101" s="210"/>
      <c r="D101" s="222" t="s">
        <v>173</v>
      </c>
      <c r="E101" s="210"/>
      <c r="F101" s="255" t="s">
        <v>1790</v>
      </c>
      <c r="G101" s="210"/>
      <c r="H101" s="256">
        <v>4.59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173</v>
      </c>
      <c r="AU101" s="219" t="s">
        <v>82</v>
      </c>
      <c r="AV101" s="11" t="s">
        <v>82</v>
      </c>
      <c r="AW101" s="11" t="s">
        <v>6</v>
      </c>
      <c r="AX101" s="11" t="s">
        <v>80</v>
      </c>
      <c r="AY101" s="219" t="s">
        <v>160</v>
      </c>
    </row>
    <row r="102" spans="2:65" s="1" customFormat="1" ht="16.5" customHeight="1">
      <c r="B102" s="40"/>
      <c r="C102" s="194" t="s">
        <v>180</v>
      </c>
      <c r="D102" s="194" t="s">
        <v>164</v>
      </c>
      <c r="E102" s="195" t="s">
        <v>362</v>
      </c>
      <c r="F102" s="196" t="s">
        <v>363</v>
      </c>
      <c r="G102" s="197" t="s">
        <v>228</v>
      </c>
      <c r="H102" s="198">
        <v>0.51</v>
      </c>
      <c r="I102" s="199"/>
      <c r="J102" s="200">
        <f>ROUND(I102*H102,2)</f>
        <v>0</v>
      </c>
      <c r="K102" s="196" t="s">
        <v>168</v>
      </c>
      <c r="L102" s="60"/>
      <c r="M102" s="201" t="s">
        <v>21</v>
      </c>
      <c r="N102" s="202" t="s">
        <v>43</v>
      </c>
      <c r="O102" s="41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3" t="s">
        <v>196</v>
      </c>
      <c r="AT102" s="23" t="s">
        <v>164</v>
      </c>
      <c r="AU102" s="23" t="s">
        <v>82</v>
      </c>
      <c r="AY102" s="23" t="s">
        <v>160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3" t="s">
        <v>80</v>
      </c>
      <c r="BK102" s="205">
        <f>ROUND(I102*H102,2)</f>
        <v>0</v>
      </c>
      <c r="BL102" s="23" t="s">
        <v>196</v>
      </c>
      <c r="BM102" s="23" t="s">
        <v>1791</v>
      </c>
    </row>
    <row r="103" spans="2:65" s="1" customFormat="1" ht="25.5" customHeight="1">
      <c r="B103" s="40"/>
      <c r="C103" s="194" t="s">
        <v>198</v>
      </c>
      <c r="D103" s="194" t="s">
        <v>164</v>
      </c>
      <c r="E103" s="195" t="s">
        <v>429</v>
      </c>
      <c r="F103" s="196" t="s">
        <v>430</v>
      </c>
      <c r="G103" s="197" t="s">
        <v>228</v>
      </c>
      <c r="H103" s="198">
        <v>0.51</v>
      </c>
      <c r="I103" s="199"/>
      <c r="J103" s="200">
        <f>ROUND(I103*H103,2)</f>
        <v>0</v>
      </c>
      <c r="K103" s="196" t="s">
        <v>21</v>
      </c>
      <c r="L103" s="60"/>
      <c r="M103" s="201" t="s">
        <v>21</v>
      </c>
      <c r="N103" s="202" t="s">
        <v>43</v>
      </c>
      <c r="O103" s="41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3" t="s">
        <v>196</v>
      </c>
      <c r="AT103" s="23" t="s">
        <v>164</v>
      </c>
      <c r="AU103" s="23" t="s">
        <v>82</v>
      </c>
      <c r="AY103" s="23" t="s">
        <v>160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3" t="s">
        <v>80</v>
      </c>
      <c r="BK103" s="205">
        <f>ROUND(I103*H103,2)</f>
        <v>0</v>
      </c>
      <c r="BL103" s="23" t="s">
        <v>196</v>
      </c>
      <c r="BM103" s="23" t="s">
        <v>1792</v>
      </c>
    </row>
    <row r="104" spans="2:65" s="10" customFormat="1" ht="29.85" customHeight="1">
      <c r="B104" s="175"/>
      <c r="C104" s="176"/>
      <c r="D104" s="191" t="s">
        <v>71</v>
      </c>
      <c r="E104" s="192" t="s">
        <v>980</v>
      </c>
      <c r="F104" s="192" t="s">
        <v>1029</v>
      </c>
      <c r="G104" s="176"/>
      <c r="H104" s="176"/>
      <c r="I104" s="179"/>
      <c r="J104" s="193">
        <f>BK104</f>
        <v>0</v>
      </c>
      <c r="K104" s="176"/>
      <c r="L104" s="181"/>
      <c r="M104" s="182"/>
      <c r="N104" s="183"/>
      <c r="O104" s="183"/>
      <c r="P104" s="184">
        <f>P105</f>
        <v>0</v>
      </c>
      <c r="Q104" s="183"/>
      <c r="R104" s="184">
        <f>R105</f>
        <v>0</v>
      </c>
      <c r="S104" s="183"/>
      <c r="T104" s="185">
        <f>T105</f>
        <v>0</v>
      </c>
      <c r="AR104" s="186" t="s">
        <v>80</v>
      </c>
      <c r="AT104" s="187" t="s">
        <v>71</v>
      </c>
      <c r="AU104" s="187" t="s">
        <v>80</v>
      </c>
      <c r="AY104" s="186" t="s">
        <v>160</v>
      </c>
      <c r="BK104" s="188">
        <f>BK105</f>
        <v>0</v>
      </c>
    </row>
    <row r="105" spans="2:65" s="1" customFormat="1" ht="38.25" customHeight="1">
      <c r="B105" s="40"/>
      <c r="C105" s="194" t="s">
        <v>183</v>
      </c>
      <c r="D105" s="194" t="s">
        <v>164</v>
      </c>
      <c r="E105" s="195" t="s">
        <v>1030</v>
      </c>
      <c r="F105" s="196" t="s">
        <v>1031</v>
      </c>
      <c r="G105" s="197" t="s">
        <v>228</v>
      </c>
      <c r="H105" s="198">
        <v>6.4000000000000001E-2</v>
      </c>
      <c r="I105" s="199"/>
      <c r="J105" s="200">
        <f>ROUND(I105*H105,2)</f>
        <v>0</v>
      </c>
      <c r="K105" s="196" t="s">
        <v>168</v>
      </c>
      <c r="L105" s="60"/>
      <c r="M105" s="201" t="s">
        <v>21</v>
      </c>
      <c r="N105" s="202" t="s">
        <v>43</v>
      </c>
      <c r="O105" s="41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3" t="s">
        <v>169</v>
      </c>
      <c r="AT105" s="23" t="s">
        <v>164</v>
      </c>
      <c r="AU105" s="23" t="s">
        <v>82</v>
      </c>
      <c r="AY105" s="23" t="s">
        <v>160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3" t="s">
        <v>80</v>
      </c>
      <c r="BK105" s="205">
        <f>ROUND(I105*H105,2)</f>
        <v>0</v>
      </c>
      <c r="BL105" s="23" t="s">
        <v>169</v>
      </c>
      <c r="BM105" s="23" t="s">
        <v>1793</v>
      </c>
    </row>
    <row r="106" spans="2:65" s="10" customFormat="1" ht="37.35" customHeight="1">
      <c r="B106" s="175"/>
      <c r="C106" s="176"/>
      <c r="D106" s="177" t="s">
        <v>71</v>
      </c>
      <c r="E106" s="178" t="s">
        <v>433</v>
      </c>
      <c r="F106" s="178" t="s">
        <v>434</v>
      </c>
      <c r="G106" s="176"/>
      <c r="H106" s="176"/>
      <c r="I106" s="179"/>
      <c r="J106" s="180">
        <f>BK106</f>
        <v>0</v>
      </c>
      <c r="K106" s="176"/>
      <c r="L106" s="181"/>
      <c r="M106" s="182"/>
      <c r="N106" s="183"/>
      <c r="O106" s="183"/>
      <c r="P106" s="184">
        <f>P107+P122+P126+P141+P170+P186+P196</f>
        <v>0</v>
      </c>
      <c r="Q106" s="183"/>
      <c r="R106" s="184">
        <f>R107+R122+R126+R141+R170+R186+R196</f>
        <v>1.2138782071000001</v>
      </c>
      <c r="S106" s="183"/>
      <c r="T106" s="185">
        <f>T107+T122+T126+T141+T170+T186+T196</f>
        <v>0.51</v>
      </c>
      <c r="AR106" s="186" t="s">
        <v>82</v>
      </c>
      <c r="AT106" s="187" t="s">
        <v>71</v>
      </c>
      <c r="AU106" s="187" t="s">
        <v>72</v>
      </c>
      <c r="AY106" s="186" t="s">
        <v>160</v>
      </c>
      <c r="BK106" s="188">
        <f>BK107+BK122+BK126+BK141+BK170+BK186+BK196</f>
        <v>0</v>
      </c>
    </row>
    <row r="107" spans="2:65" s="10" customFormat="1" ht="19.95" customHeight="1">
      <c r="B107" s="175"/>
      <c r="C107" s="176"/>
      <c r="D107" s="191" t="s">
        <v>71</v>
      </c>
      <c r="E107" s="192" t="s">
        <v>637</v>
      </c>
      <c r="F107" s="192" t="s">
        <v>638</v>
      </c>
      <c r="G107" s="176"/>
      <c r="H107" s="176"/>
      <c r="I107" s="179"/>
      <c r="J107" s="193">
        <f>BK107</f>
        <v>0</v>
      </c>
      <c r="K107" s="176"/>
      <c r="L107" s="181"/>
      <c r="M107" s="182"/>
      <c r="N107" s="183"/>
      <c r="O107" s="183"/>
      <c r="P107" s="184">
        <f>SUM(P108:P121)</f>
        <v>0</v>
      </c>
      <c r="Q107" s="183"/>
      <c r="R107" s="184">
        <f>SUM(R108:R121)</f>
        <v>0.10626000000000002</v>
      </c>
      <c r="S107" s="183"/>
      <c r="T107" s="185">
        <f>SUM(T108:T121)</f>
        <v>0</v>
      </c>
      <c r="AR107" s="186" t="s">
        <v>82</v>
      </c>
      <c r="AT107" s="187" t="s">
        <v>71</v>
      </c>
      <c r="AU107" s="187" t="s">
        <v>80</v>
      </c>
      <c r="AY107" s="186" t="s">
        <v>160</v>
      </c>
      <c r="BK107" s="188">
        <f>SUM(BK108:BK121)</f>
        <v>0</v>
      </c>
    </row>
    <row r="108" spans="2:65" s="1" customFormat="1" ht="38.25" customHeight="1">
      <c r="B108" s="40"/>
      <c r="C108" s="194" t="s">
        <v>210</v>
      </c>
      <c r="D108" s="194" t="s">
        <v>164</v>
      </c>
      <c r="E108" s="195" t="s">
        <v>1402</v>
      </c>
      <c r="F108" s="196" t="s">
        <v>1403</v>
      </c>
      <c r="G108" s="197" t="s">
        <v>189</v>
      </c>
      <c r="H108" s="198">
        <v>26</v>
      </c>
      <c r="I108" s="199"/>
      <c r="J108" s="200">
        <f>ROUND(I108*H108,2)</f>
        <v>0</v>
      </c>
      <c r="K108" s="196" t="s">
        <v>168</v>
      </c>
      <c r="L108" s="60"/>
      <c r="M108" s="201" t="s">
        <v>21</v>
      </c>
      <c r="N108" s="202" t="s">
        <v>43</v>
      </c>
      <c r="O108" s="41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3" t="s">
        <v>196</v>
      </c>
      <c r="AT108" s="23" t="s">
        <v>164</v>
      </c>
      <c r="AU108" s="23" t="s">
        <v>82</v>
      </c>
      <c r="AY108" s="23" t="s">
        <v>160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3" t="s">
        <v>80</v>
      </c>
      <c r="BK108" s="205">
        <f>ROUND(I108*H108,2)</f>
        <v>0</v>
      </c>
      <c r="BL108" s="23" t="s">
        <v>196</v>
      </c>
      <c r="BM108" s="23" t="s">
        <v>1794</v>
      </c>
    </row>
    <row r="109" spans="2:65" s="11" customFormat="1">
      <c r="B109" s="209"/>
      <c r="C109" s="210"/>
      <c r="D109" s="206" t="s">
        <v>173</v>
      </c>
      <c r="E109" s="211" t="s">
        <v>21</v>
      </c>
      <c r="F109" s="212" t="s">
        <v>1795</v>
      </c>
      <c r="G109" s="210"/>
      <c r="H109" s="213">
        <v>2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173</v>
      </c>
      <c r="AU109" s="219" t="s">
        <v>82</v>
      </c>
      <c r="AV109" s="11" t="s">
        <v>82</v>
      </c>
      <c r="AW109" s="11" t="s">
        <v>35</v>
      </c>
      <c r="AX109" s="11" t="s">
        <v>72</v>
      </c>
      <c r="AY109" s="219" t="s">
        <v>160</v>
      </c>
    </row>
    <row r="110" spans="2:65" s="11" customFormat="1">
      <c r="B110" s="209"/>
      <c r="C110" s="210"/>
      <c r="D110" s="222" t="s">
        <v>173</v>
      </c>
      <c r="E110" s="254" t="s">
        <v>21</v>
      </c>
      <c r="F110" s="255" t="s">
        <v>1796</v>
      </c>
      <c r="G110" s="210"/>
      <c r="H110" s="256">
        <v>24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173</v>
      </c>
      <c r="AU110" s="219" t="s">
        <v>82</v>
      </c>
      <c r="AV110" s="11" t="s">
        <v>82</v>
      </c>
      <c r="AW110" s="11" t="s">
        <v>35</v>
      </c>
      <c r="AX110" s="11" t="s">
        <v>72</v>
      </c>
      <c r="AY110" s="219" t="s">
        <v>160</v>
      </c>
    </row>
    <row r="111" spans="2:65" s="1" customFormat="1" ht="16.5" customHeight="1">
      <c r="B111" s="40"/>
      <c r="C111" s="233" t="s">
        <v>201</v>
      </c>
      <c r="D111" s="233" t="s">
        <v>192</v>
      </c>
      <c r="E111" s="234" t="s">
        <v>1665</v>
      </c>
      <c r="F111" s="235" t="s">
        <v>1666</v>
      </c>
      <c r="G111" s="236" t="s">
        <v>189</v>
      </c>
      <c r="H111" s="237">
        <v>2</v>
      </c>
      <c r="I111" s="238"/>
      <c r="J111" s="239">
        <f>ROUND(I111*H111,2)</f>
        <v>0</v>
      </c>
      <c r="K111" s="235" t="s">
        <v>168</v>
      </c>
      <c r="L111" s="240"/>
      <c r="M111" s="241" t="s">
        <v>21</v>
      </c>
      <c r="N111" s="242" t="s">
        <v>43</v>
      </c>
      <c r="O111" s="41"/>
      <c r="P111" s="203">
        <f>O111*H111</f>
        <v>0</v>
      </c>
      <c r="Q111" s="203">
        <v>3.4000000000000002E-4</v>
      </c>
      <c r="R111" s="203">
        <f>Q111*H111</f>
        <v>6.8000000000000005E-4</v>
      </c>
      <c r="S111" s="203">
        <v>0</v>
      </c>
      <c r="T111" s="204">
        <f>S111*H111</f>
        <v>0</v>
      </c>
      <c r="AR111" s="23" t="s">
        <v>263</v>
      </c>
      <c r="AT111" s="23" t="s">
        <v>192</v>
      </c>
      <c r="AU111" s="23" t="s">
        <v>82</v>
      </c>
      <c r="AY111" s="23" t="s">
        <v>160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3" t="s">
        <v>80</v>
      </c>
      <c r="BK111" s="205">
        <f>ROUND(I111*H111,2)</f>
        <v>0</v>
      </c>
      <c r="BL111" s="23" t="s">
        <v>196</v>
      </c>
      <c r="BM111" s="23" t="s">
        <v>1797</v>
      </c>
    </row>
    <row r="112" spans="2:65" s="1" customFormat="1" ht="16.5" customHeight="1">
      <c r="B112" s="40"/>
      <c r="C112" s="233" t="s">
        <v>218</v>
      </c>
      <c r="D112" s="233" t="s">
        <v>192</v>
      </c>
      <c r="E112" s="234" t="s">
        <v>1080</v>
      </c>
      <c r="F112" s="235" t="s">
        <v>1081</v>
      </c>
      <c r="G112" s="236" t="s">
        <v>189</v>
      </c>
      <c r="H112" s="237">
        <v>24</v>
      </c>
      <c r="I112" s="238"/>
      <c r="J112" s="239">
        <f>ROUND(I112*H112,2)</f>
        <v>0</v>
      </c>
      <c r="K112" s="235" t="s">
        <v>21</v>
      </c>
      <c r="L112" s="240"/>
      <c r="M112" s="241" t="s">
        <v>21</v>
      </c>
      <c r="N112" s="242" t="s">
        <v>43</v>
      </c>
      <c r="O112" s="41"/>
      <c r="P112" s="203">
        <f>O112*H112</f>
        <v>0</v>
      </c>
      <c r="Q112" s="203">
        <v>3.5000000000000001E-3</v>
      </c>
      <c r="R112" s="203">
        <f>Q112*H112</f>
        <v>8.4000000000000005E-2</v>
      </c>
      <c r="S112" s="203">
        <v>0</v>
      </c>
      <c r="T112" s="204">
        <f>S112*H112</f>
        <v>0</v>
      </c>
      <c r="AR112" s="23" t="s">
        <v>263</v>
      </c>
      <c r="AT112" s="23" t="s">
        <v>192</v>
      </c>
      <c r="AU112" s="23" t="s">
        <v>82</v>
      </c>
      <c r="AY112" s="23" t="s">
        <v>160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3" t="s">
        <v>80</v>
      </c>
      <c r="BK112" s="205">
        <f>ROUND(I112*H112,2)</f>
        <v>0</v>
      </c>
      <c r="BL112" s="23" t="s">
        <v>196</v>
      </c>
      <c r="BM112" s="23" t="s">
        <v>225</v>
      </c>
    </row>
    <row r="113" spans="2:65" s="1" customFormat="1" ht="51" customHeight="1">
      <c r="B113" s="40"/>
      <c r="C113" s="194" t="s">
        <v>205</v>
      </c>
      <c r="D113" s="194" t="s">
        <v>164</v>
      </c>
      <c r="E113" s="195" t="s">
        <v>1798</v>
      </c>
      <c r="F113" s="196" t="s">
        <v>1799</v>
      </c>
      <c r="G113" s="197" t="s">
        <v>189</v>
      </c>
      <c r="H113" s="198">
        <v>7</v>
      </c>
      <c r="I113" s="199"/>
      <c r="J113" s="200">
        <f>ROUND(I113*H113,2)</f>
        <v>0</v>
      </c>
      <c r="K113" s="196" t="s">
        <v>168</v>
      </c>
      <c r="L113" s="60"/>
      <c r="M113" s="201" t="s">
        <v>21</v>
      </c>
      <c r="N113" s="202" t="s">
        <v>43</v>
      </c>
      <c r="O113" s="41"/>
      <c r="P113" s="203">
        <f>O113*H113</f>
        <v>0</v>
      </c>
      <c r="Q113" s="203">
        <v>1E-4</v>
      </c>
      <c r="R113" s="203">
        <f>Q113*H113</f>
        <v>6.9999999999999999E-4</v>
      </c>
      <c r="S113" s="203">
        <v>0</v>
      </c>
      <c r="T113" s="204">
        <f>S113*H113</f>
        <v>0</v>
      </c>
      <c r="AR113" s="23" t="s">
        <v>196</v>
      </c>
      <c r="AT113" s="23" t="s">
        <v>164</v>
      </c>
      <c r="AU113" s="23" t="s">
        <v>82</v>
      </c>
      <c r="AY113" s="23" t="s">
        <v>160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3" t="s">
        <v>80</v>
      </c>
      <c r="BK113" s="205">
        <f>ROUND(I113*H113,2)</f>
        <v>0</v>
      </c>
      <c r="BL113" s="23" t="s">
        <v>196</v>
      </c>
      <c r="BM113" s="23" t="s">
        <v>1800</v>
      </c>
    </row>
    <row r="114" spans="2:65" s="11" customFormat="1">
      <c r="B114" s="209"/>
      <c r="C114" s="210"/>
      <c r="D114" s="222" t="s">
        <v>173</v>
      </c>
      <c r="E114" s="254" t="s">
        <v>21</v>
      </c>
      <c r="F114" s="255" t="s">
        <v>1801</v>
      </c>
      <c r="G114" s="210"/>
      <c r="H114" s="256">
        <v>7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173</v>
      </c>
      <c r="AU114" s="219" t="s">
        <v>82</v>
      </c>
      <c r="AV114" s="11" t="s">
        <v>82</v>
      </c>
      <c r="AW114" s="11" t="s">
        <v>35</v>
      </c>
      <c r="AX114" s="11" t="s">
        <v>72</v>
      </c>
      <c r="AY114" s="219" t="s">
        <v>160</v>
      </c>
    </row>
    <row r="115" spans="2:65" s="1" customFormat="1" ht="25.5" customHeight="1">
      <c r="B115" s="40"/>
      <c r="C115" s="233" t="s">
        <v>162</v>
      </c>
      <c r="D115" s="233" t="s">
        <v>192</v>
      </c>
      <c r="E115" s="234" t="s">
        <v>1802</v>
      </c>
      <c r="F115" s="235" t="s">
        <v>1803</v>
      </c>
      <c r="G115" s="236" t="s">
        <v>189</v>
      </c>
      <c r="H115" s="237">
        <v>7</v>
      </c>
      <c r="I115" s="238"/>
      <c r="J115" s="239">
        <f>ROUND(I115*H115,2)</f>
        <v>0</v>
      </c>
      <c r="K115" s="235" t="s">
        <v>168</v>
      </c>
      <c r="L115" s="240"/>
      <c r="M115" s="241" t="s">
        <v>21</v>
      </c>
      <c r="N115" s="242" t="s">
        <v>43</v>
      </c>
      <c r="O115" s="41"/>
      <c r="P115" s="203">
        <f>O115*H115</f>
        <v>0</v>
      </c>
      <c r="Q115" s="203">
        <v>3.2000000000000003E-4</v>
      </c>
      <c r="R115" s="203">
        <f>Q115*H115</f>
        <v>2.2400000000000002E-3</v>
      </c>
      <c r="S115" s="203">
        <v>0</v>
      </c>
      <c r="T115" s="204">
        <f>S115*H115</f>
        <v>0</v>
      </c>
      <c r="AR115" s="23" t="s">
        <v>263</v>
      </c>
      <c r="AT115" s="23" t="s">
        <v>192</v>
      </c>
      <c r="AU115" s="23" t="s">
        <v>82</v>
      </c>
      <c r="AY115" s="23" t="s">
        <v>160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3" t="s">
        <v>80</v>
      </c>
      <c r="BK115" s="205">
        <f>ROUND(I115*H115,2)</f>
        <v>0</v>
      </c>
      <c r="BL115" s="23" t="s">
        <v>196</v>
      </c>
      <c r="BM115" s="23" t="s">
        <v>1804</v>
      </c>
    </row>
    <row r="116" spans="2:65" s="1" customFormat="1" ht="51" customHeight="1">
      <c r="B116" s="40"/>
      <c r="C116" s="194" t="s">
        <v>184</v>
      </c>
      <c r="D116" s="194" t="s">
        <v>164</v>
      </c>
      <c r="E116" s="195" t="s">
        <v>1805</v>
      </c>
      <c r="F116" s="196" t="s">
        <v>1806</v>
      </c>
      <c r="G116" s="197" t="s">
        <v>189</v>
      </c>
      <c r="H116" s="198">
        <v>2</v>
      </c>
      <c r="I116" s="199"/>
      <c r="J116" s="200">
        <f>ROUND(I116*H116,2)</f>
        <v>0</v>
      </c>
      <c r="K116" s="196" t="s">
        <v>168</v>
      </c>
      <c r="L116" s="60"/>
      <c r="M116" s="201" t="s">
        <v>21</v>
      </c>
      <c r="N116" s="202" t="s">
        <v>43</v>
      </c>
      <c r="O116" s="41"/>
      <c r="P116" s="203">
        <f>O116*H116</f>
        <v>0</v>
      </c>
      <c r="Q116" s="203">
        <v>3.2000000000000003E-4</v>
      </c>
      <c r="R116" s="203">
        <f>Q116*H116</f>
        <v>6.4000000000000005E-4</v>
      </c>
      <c r="S116" s="203">
        <v>0</v>
      </c>
      <c r="T116" s="204">
        <f>S116*H116</f>
        <v>0</v>
      </c>
      <c r="AR116" s="23" t="s">
        <v>196</v>
      </c>
      <c r="AT116" s="23" t="s">
        <v>164</v>
      </c>
      <c r="AU116" s="23" t="s">
        <v>82</v>
      </c>
      <c r="AY116" s="23" t="s">
        <v>160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3" t="s">
        <v>80</v>
      </c>
      <c r="BK116" s="205">
        <f>ROUND(I116*H116,2)</f>
        <v>0</v>
      </c>
      <c r="BL116" s="23" t="s">
        <v>196</v>
      </c>
      <c r="BM116" s="23" t="s">
        <v>1807</v>
      </c>
    </row>
    <row r="117" spans="2:65" s="1" customFormat="1" ht="16.5" customHeight="1">
      <c r="B117" s="40"/>
      <c r="C117" s="233" t="s">
        <v>10</v>
      </c>
      <c r="D117" s="233" t="s">
        <v>192</v>
      </c>
      <c r="E117" s="234" t="s">
        <v>1084</v>
      </c>
      <c r="F117" s="235" t="s">
        <v>1672</v>
      </c>
      <c r="G117" s="236" t="s">
        <v>189</v>
      </c>
      <c r="H117" s="237">
        <v>2</v>
      </c>
      <c r="I117" s="238"/>
      <c r="J117" s="239">
        <f>ROUND(I117*H117,2)</f>
        <v>0</v>
      </c>
      <c r="K117" s="235" t="s">
        <v>21</v>
      </c>
      <c r="L117" s="240"/>
      <c r="M117" s="241" t="s">
        <v>21</v>
      </c>
      <c r="N117" s="242" t="s">
        <v>43</v>
      </c>
      <c r="O117" s="41"/>
      <c r="P117" s="203">
        <f>O117*H117</f>
        <v>0</v>
      </c>
      <c r="Q117" s="203">
        <v>2.5000000000000001E-3</v>
      </c>
      <c r="R117" s="203">
        <f>Q117*H117</f>
        <v>5.0000000000000001E-3</v>
      </c>
      <c r="S117" s="203">
        <v>0</v>
      </c>
      <c r="T117" s="204">
        <f>S117*H117</f>
        <v>0</v>
      </c>
      <c r="AR117" s="23" t="s">
        <v>263</v>
      </c>
      <c r="AT117" s="23" t="s">
        <v>192</v>
      </c>
      <c r="AU117" s="23" t="s">
        <v>82</v>
      </c>
      <c r="AY117" s="23" t="s">
        <v>160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3" t="s">
        <v>80</v>
      </c>
      <c r="BK117" s="205">
        <f>ROUND(I117*H117,2)</f>
        <v>0</v>
      </c>
      <c r="BL117" s="23" t="s">
        <v>196</v>
      </c>
      <c r="BM117" s="23" t="s">
        <v>277</v>
      </c>
    </row>
    <row r="118" spans="2:65" s="1" customFormat="1" ht="38.25" customHeight="1">
      <c r="B118" s="40"/>
      <c r="C118" s="194" t="s">
        <v>196</v>
      </c>
      <c r="D118" s="194" t="s">
        <v>164</v>
      </c>
      <c r="E118" s="195" t="s">
        <v>1092</v>
      </c>
      <c r="F118" s="196" t="s">
        <v>1093</v>
      </c>
      <c r="G118" s="197" t="s">
        <v>262</v>
      </c>
      <c r="H118" s="198">
        <v>10</v>
      </c>
      <c r="I118" s="199"/>
      <c r="J118" s="200">
        <f>ROUND(I118*H118,2)</f>
        <v>0</v>
      </c>
      <c r="K118" s="196" t="s">
        <v>168</v>
      </c>
      <c r="L118" s="60"/>
      <c r="M118" s="201" t="s">
        <v>21</v>
      </c>
      <c r="N118" s="202" t="s">
        <v>43</v>
      </c>
      <c r="O118" s="41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23" t="s">
        <v>196</v>
      </c>
      <c r="AT118" s="23" t="s">
        <v>164</v>
      </c>
      <c r="AU118" s="23" t="s">
        <v>82</v>
      </c>
      <c r="AY118" s="23" t="s">
        <v>160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3" t="s">
        <v>80</v>
      </c>
      <c r="BK118" s="205">
        <f>ROUND(I118*H118,2)</f>
        <v>0</v>
      </c>
      <c r="BL118" s="23" t="s">
        <v>196</v>
      </c>
      <c r="BM118" s="23" t="s">
        <v>1808</v>
      </c>
    </row>
    <row r="119" spans="2:65" s="11" customFormat="1">
      <c r="B119" s="209"/>
      <c r="C119" s="210"/>
      <c r="D119" s="222" t="s">
        <v>173</v>
      </c>
      <c r="E119" s="254" t="s">
        <v>21</v>
      </c>
      <c r="F119" s="255" t="s">
        <v>1809</v>
      </c>
      <c r="G119" s="210"/>
      <c r="H119" s="256">
        <v>10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173</v>
      </c>
      <c r="AU119" s="219" t="s">
        <v>82</v>
      </c>
      <c r="AV119" s="11" t="s">
        <v>82</v>
      </c>
      <c r="AW119" s="11" t="s">
        <v>35</v>
      </c>
      <c r="AX119" s="11" t="s">
        <v>72</v>
      </c>
      <c r="AY119" s="219" t="s">
        <v>160</v>
      </c>
    </row>
    <row r="120" spans="2:65" s="1" customFormat="1" ht="16.5" customHeight="1">
      <c r="B120" s="40"/>
      <c r="C120" s="233" t="s">
        <v>231</v>
      </c>
      <c r="D120" s="233" t="s">
        <v>192</v>
      </c>
      <c r="E120" s="234" t="s">
        <v>1112</v>
      </c>
      <c r="F120" s="235" t="s">
        <v>1113</v>
      </c>
      <c r="G120" s="236" t="s">
        <v>262</v>
      </c>
      <c r="H120" s="237">
        <v>10</v>
      </c>
      <c r="I120" s="238"/>
      <c r="J120" s="239">
        <f>ROUND(I120*H120,2)</f>
        <v>0</v>
      </c>
      <c r="K120" s="235" t="s">
        <v>168</v>
      </c>
      <c r="L120" s="240"/>
      <c r="M120" s="241" t="s">
        <v>21</v>
      </c>
      <c r="N120" s="242" t="s">
        <v>43</v>
      </c>
      <c r="O120" s="41"/>
      <c r="P120" s="203">
        <f>O120*H120</f>
        <v>0</v>
      </c>
      <c r="Q120" s="203">
        <v>1.2999999999999999E-3</v>
      </c>
      <c r="R120" s="203">
        <f>Q120*H120</f>
        <v>1.2999999999999999E-2</v>
      </c>
      <c r="S120" s="203">
        <v>0</v>
      </c>
      <c r="T120" s="204">
        <f>S120*H120</f>
        <v>0</v>
      </c>
      <c r="AR120" s="23" t="s">
        <v>263</v>
      </c>
      <c r="AT120" s="23" t="s">
        <v>192</v>
      </c>
      <c r="AU120" s="23" t="s">
        <v>82</v>
      </c>
      <c r="AY120" s="23" t="s">
        <v>160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3" t="s">
        <v>80</v>
      </c>
      <c r="BK120" s="205">
        <f>ROUND(I120*H120,2)</f>
        <v>0</v>
      </c>
      <c r="BL120" s="23" t="s">
        <v>196</v>
      </c>
      <c r="BM120" s="23" t="s">
        <v>1810</v>
      </c>
    </row>
    <row r="121" spans="2:65" s="1" customFormat="1" ht="16.5" customHeight="1">
      <c r="B121" s="40"/>
      <c r="C121" s="194" t="s">
        <v>221</v>
      </c>
      <c r="D121" s="194" t="s">
        <v>164</v>
      </c>
      <c r="E121" s="195" t="s">
        <v>661</v>
      </c>
      <c r="F121" s="196" t="s">
        <v>662</v>
      </c>
      <c r="G121" s="197" t="s">
        <v>228</v>
      </c>
      <c r="H121" s="198">
        <v>0.12</v>
      </c>
      <c r="I121" s="199"/>
      <c r="J121" s="200">
        <f>ROUND(I121*H121,2)</f>
        <v>0</v>
      </c>
      <c r="K121" s="196" t="s">
        <v>168</v>
      </c>
      <c r="L121" s="60"/>
      <c r="M121" s="201" t="s">
        <v>21</v>
      </c>
      <c r="N121" s="202" t="s">
        <v>43</v>
      </c>
      <c r="O121" s="41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3" t="s">
        <v>196</v>
      </c>
      <c r="AT121" s="23" t="s">
        <v>164</v>
      </c>
      <c r="AU121" s="23" t="s">
        <v>82</v>
      </c>
      <c r="AY121" s="23" t="s">
        <v>160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3" t="s">
        <v>80</v>
      </c>
      <c r="BK121" s="205">
        <f>ROUND(I121*H121,2)</f>
        <v>0</v>
      </c>
      <c r="BL121" s="23" t="s">
        <v>196</v>
      </c>
      <c r="BM121" s="23" t="s">
        <v>190</v>
      </c>
    </row>
    <row r="122" spans="2:65" s="10" customFormat="1" ht="29.85" customHeight="1">
      <c r="B122" s="175"/>
      <c r="C122" s="176"/>
      <c r="D122" s="191" t="s">
        <v>71</v>
      </c>
      <c r="E122" s="192" t="s">
        <v>1124</v>
      </c>
      <c r="F122" s="192" t="s">
        <v>1125</v>
      </c>
      <c r="G122" s="176"/>
      <c r="H122" s="176"/>
      <c r="I122" s="179"/>
      <c r="J122" s="193">
        <f>BK122</f>
        <v>0</v>
      </c>
      <c r="K122" s="176"/>
      <c r="L122" s="181"/>
      <c r="M122" s="182"/>
      <c r="N122" s="183"/>
      <c r="O122" s="183"/>
      <c r="P122" s="184">
        <f>SUM(P123:P125)</f>
        <v>0</v>
      </c>
      <c r="Q122" s="183"/>
      <c r="R122" s="184">
        <f>SUM(R123:R125)</f>
        <v>1.8197120000000001E-2</v>
      </c>
      <c r="S122" s="183"/>
      <c r="T122" s="185">
        <f>SUM(T123:T125)</f>
        <v>0</v>
      </c>
      <c r="AR122" s="186" t="s">
        <v>82</v>
      </c>
      <c r="AT122" s="187" t="s">
        <v>71</v>
      </c>
      <c r="AU122" s="187" t="s">
        <v>80</v>
      </c>
      <c r="AY122" s="186" t="s">
        <v>160</v>
      </c>
      <c r="BK122" s="188">
        <f>SUM(BK123:BK125)</f>
        <v>0</v>
      </c>
    </row>
    <row r="123" spans="2:65" s="1" customFormat="1" ht="16.5" customHeight="1">
      <c r="B123" s="40"/>
      <c r="C123" s="194" t="s">
        <v>253</v>
      </c>
      <c r="D123" s="194" t="s">
        <v>164</v>
      </c>
      <c r="E123" s="195" t="s">
        <v>1682</v>
      </c>
      <c r="F123" s="196" t="s">
        <v>1683</v>
      </c>
      <c r="G123" s="197" t="s">
        <v>1226</v>
      </c>
      <c r="H123" s="198">
        <v>16</v>
      </c>
      <c r="I123" s="199"/>
      <c r="J123" s="200">
        <f>ROUND(I123*H123,2)</f>
        <v>0</v>
      </c>
      <c r="K123" s="196" t="s">
        <v>168</v>
      </c>
      <c r="L123" s="60"/>
      <c r="M123" s="201" t="s">
        <v>21</v>
      </c>
      <c r="N123" s="202" t="s">
        <v>43</v>
      </c>
      <c r="O123" s="41"/>
      <c r="P123" s="203">
        <f>O123*H123</f>
        <v>0</v>
      </c>
      <c r="Q123" s="203">
        <v>1.12732E-3</v>
      </c>
      <c r="R123" s="203">
        <f>Q123*H123</f>
        <v>1.803712E-2</v>
      </c>
      <c r="S123" s="203">
        <v>0</v>
      </c>
      <c r="T123" s="204">
        <f>S123*H123</f>
        <v>0</v>
      </c>
      <c r="AR123" s="23" t="s">
        <v>196</v>
      </c>
      <c r="AT123" s="23" t="s">
        <v>164</v>
      </c>
      <c r="AU123" s="23" t="s">
        <v>82</v>
      </c>
      <c r="AY123" s="23" t="s">
        <v>160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3" t="s">
        <v>80</v>
      </c>
      <c r="BK123" s="205">
        <f>ROUND(I123*H123,2)</f>
        <v>0</v>
      </c>
      <c r="BL123" s="23" t="s">
        <v>196</v>
      </c>
      <c r="BM123" s="23" t="s">
        <v>195</v>
      </c>
    </row>
    <row r="124" spans="2:65" s="1" customFormat="1" ht="16.5" customHeight="1">
      <c r="B124" s="40"/>
      <c r="C124" s="233" t="s">
        <v>225</v>
      </c>
      <c r="D124" s="233" t="s">
        <v>192</v>
      </c>
      <c r="E124" s="234" t="s">
        <v>1684</v>
      </c>
      <c r="F124" s="235" t="s">
        <v>1685</v>
      </c>
      <c r="G124" s="236" t="s">
        <v>290</v>
      </c>
      <c r="H124" s="237">
        <v>16</v>
      </c>
      <c r="I124" s="238"/>
      <c r="J124" s="239">
        <f>ROUND(I124*H124,2)</f>
        <v>0</v>
      </c>
      <c r="K124" s="235" t="s">
        <v>21</v>
      </c>
      <c r="L124" s="240"/>
      <c r="M124" s="241" t="s">
        <v>21</v>
      </c>
      <c r="N124" s="242" t="s">
        <v>43</v>
      </c>
      <c r="O124" s="41"/>
      <c r="P124" s="203">
        <f>O124*H124</f>
        <v>0</v>
      </c>
      <c r="Q124" s="203">
        <v>1.0000000000000001E-5</v>
      </c>
      <c r="R124" s="203">
        <f>Q124*H124</f>
        <v>1.6000000000000001E-4</v>
      </c>
      <c r="S124" s="203">
        <v>0</v>
      </c>
      <c r="T124" s="204">
        <f>S124*H124</f>
        <v>0</v>
      </c>
      <c r="AR124" s="23" t="s">
        <v>263</v>
      </c>
      <c r="AT124" s="23" t="s">
        <v>192</v>
      </c>
      <c r="AU124" s="23" t="s">
        <v>82</v>
      </c>
      <c r="AY124" s="23" t="s">
        <v>160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3" t="s">
        <v>80</v>
      </c>
      <c r="BK124" s="205">
        <f>ROUND(I124*H124,2)</f>
        <v>0</v>
      </c>
      <c r="BL124" s="23" t="s">
        <v>196</v>
      </c>
      <c r="BM124" s="23" t="s">
        <v>263</v>
      </c>
    </row>
    <row r="125" spans="2:65" s="1" customFormat="1" ht="16.5" customHeight="1">
      <c r="B125" s="40"/>
      <c r="C125" s="194" t="s">
        <v>9</v>
      </c>
      <c r="D125" s="194" t="s">
        <v>164</v>
      </c>
      <c r="E125" s="195" t="s">
        <v>1159</v>
      </c>
      <c r="F125" s="196" t="s">
        <v>1160</v>
      </c>
      <c r="G125" s="197" t="s">
        <v>228</v>
      </c>
      <c r="H125" s="198">
        <v>1.7999999999999999E-2</v>
      </c>
      <c r="I125" s="199"/>
      <c r="J125" s="200">
        <f>ROUND(I125*H125,2)</f>
        <v>0</v>
      </c>
      <c r="K125" s="196" t="s">
        <v>168</v>
      </c>
      <c r="L125" s="60"/>
      <c r="M125" s="201" t="s">
        <v>21</v>
      </c>
      <c r="N125" s="202" t="s">
        <v>43</v>
      </c>
      <c r="O125" s="41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3" t="s">
        <v>196</v>
      </c>
      <c r="AT125" s="23" t="s">
        <v>164</v>
      </c>
      <c r="AU125" s="23" t="s">
        <v>82</v>
      </c>
      <c r="AY125" s="23" t="s">
        <v>160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3" t="s">
        <v>80</v>
      </c>
      <c r="BK125" s="205">
        <f>ROUND(I125*H125,2)</f>
        <v>0</v>
      </c>
      <c r="BL125" s="23" t="s">
        <v>196</v>
      </c>
      <c r="BM125" s="23" t="s">
        <v>267</v>
      </c>
    </row>
    <row r="126" spans="2:65" s="10" customFormat="1" ht="29.85" customHeight="1">
      <c r="B126" s="175"/>
      <c r="C126" s="176"/>
      <c r="D126" s="191" t="s">
        <v>71</v>
      </c>
      <c r="E126" s="192" t="s">
        <v>874</v>
      </c>
      <c r="F126" s="192" t="s">
        <v>875</v>
      </c>
      <c r="G126" s="176"/>
      <c r="H126" s="176"/>
      <c r="I126" s="179"/>
      <c r="J126" s="193">
        <f>BK126</f>
        <v>0</v>
      </c>
      <c r="K126" s="176"/>
      <c r="L126" s="181"/>
      <c r="M126" s="182"/>
      <c r="N126" s="183"/>
      <c r="O126" s="183"/>
      <c r="P126" s="184">
        <f>SUM(P127:P140)</f>
        <v>0</v>
      </c>
      <c r="Q126" s="183"/>
      <c r="R126" s="184">
        <f>SUM(R127:R140)</f>
        <v>0.36053837999999994</v>
      </c>
      <c r="S126" s="183"/>
      <c r="T126" s="185">
        <f>SUM(T127:T140)</f>
        <v>0</v>
      </c>
      <c r="AR126" s="186" t="s">
        <v>82</v>
      </c>
      <c r="AT126" s="187" t="s">
        <v>71</v>
      </c>
      <c r="AU126" s="187" t="s">
        <v>80</v>
      </c>
      <c r="AY126" s="186" t="s">
        <v>160</v>
      </c>
      <c r="BK126" s="188">
        <f>SUM(BK127:BK140)</f>
        <v>0</v>
      </c>
    </row>
    <row r="127" spans="2:65" s="1" customFormat="1" ht="16.5" customHeight="1">
      <c r="B127" s="40"/>
      <c r="C127" s="194" t="s">
        <v>269</v>
      </c>
      <c r="D127" s="194" t="s">
        <v>164</v>
      </c>
      <c r="E127" s="195" t="s">
        <v>1686</v>
      </c>
      <c r="F127" s="196" t="s">
        <v>1687</v>
      </c>
      <c r="G127" s="197" t="s">
        <v>189</v>
      </c>
      <c r="H127" s="198">
        <v>2</v>
      </c>
      <c r="I127" s="199"/>
      <c r="J127" s="200">
        <f t="shared" ref="J127:J134" si="0">ROUND(I127*H127,2)</f>
        <v>0</v>
      </c>
      <c r="K127" s="196" t="s">
        <v>168</v>
      </c>
      <c r="L127" s="60"/>
      <c r="M127" s="201" t="s">
        <v>21</v>
      </c>
      <c r="N127" s="202" t="s">
        <v>43</v>
      </c>
      <c r="O127" s="41"/>
      <c r="P127" s="203">
        <f t="shared" ref="P127:P134" si="1">O127*H127</f>
        <v>0</v>
      </c>
      <c r="Q127" s="203">
        <v>1.6956600000000001E-3</v>
      </c>
      <c r="R127" s="203">
        <f t="shared" ref="R127:R134" si="2">Q127*H127</f>
        <v>3.3913200000000002E-3</v>
      </c>
      <c r="S127" s="203">
        <v>0</v>
      </c>
      <c r="T127" s="204">
        <f t="shared" ref="T127:T134" si="3">S127*H127</f>
        <v>0</v>
      </c>
      <c r="AR127" s="23" t="s">
        <v>196</v>
      </c>
      <c r="AT127" s="23" t="s">
        <v>164</v>
      </c>
      <c r="AU127" s="23" t="s">
        <v>82</v>
      </c>
      <c r="AY127" s="23" t="s">
        <v>160</v>
      </c>
      <c r="BE127" s="205">
        <f t="shared" ref="BE127:BE134" si="4">IF(N127="základní",J127,0)</f>
        <v>0</v>
      </c>
      <c r="BF127" s="205">
        <f t="shared" ref="BF127:BF134" si="5">IF(N127="snížená",J127,0)</f>
        <v>0</v>
      </c>
      <c r="BG127" s="205">
        <f t="shared" ref="BG127:BG134" si="6">IF(N127="zákl. přenesená",J127,0)</f>
        <v>0</v>
      </c>
      <c r="BH127" s="205">
        <f t="shared" ref="BH127:BH134" si="7">IF(N127="sníž. přenesená",J127,0)</f>
        <v>0</v>
      </c>
      <c r="BI127" s="205">
        <f t="shared" ref="BI127:BI134" si="8">IF(N127="nulová",J127,0)</f>
        <v>0</v>
      </c>
      <c r="BJ127" s="23" t="s">
        <v>80</v>
      </c>
      <c r="BK127" s="205">
        <f t="shared" ref="BK127:BK134" si="9">ROUND(I127*H127,2)</f>
        <v>0</v>
      </c>
      <c r="BL127" s="23" t="s">
        <v>196</v>
      </c>
      <c r="BM127" s="23" t="s">
        <v>329</v>
      </c>
    </row>
    <row r="128" spans="2:65" s="1" customFormat="1" ht="16.5" customHeight="1">
      <c r="B128" s="40"/>
      <c r="C128" s="194" t="s">
        <v>273</v>
      </c>
      <c r="D128" s="194" t="s">
        <v>164</v>
      </c>
      <c r="E128" s="195" t="s">
        <v>1688</v>
      </c>
      <c r="F128" s="196" t="s">
        <v>1689</v>
      </c>
      <c r="G128" s="197" t="s">
        <v>189</v>
      </c>
      <c r="H128" s="198">
        <v>7</v>
      </c>
      <c r="I128" s="199"/>
      <c r="J128" s="200">
        <f t="shared" si="0"/>
        <v>0</v>
      </c>
      <c r="K128" s="196" t="s">
        <v>168</v>
      </c>
      <c r="L128" s="60"/>
      <c r="M128" s="201" t="s">
        <v>21</v>
      </c>
      <c r="N128" s="202" t="s">
        <v>43</v>
      </c>
      <c r="O128" s="41"/>
      <c r="P128" s="203">
        <f t="shared" si="1"/>
        <v>0</v>
      </c>
      <c r="Q128" s="203">
        <v>4.2559599999999996E-3</v>
      </c>
      <c r="R128" s="203">
        <f t="shared" si="2"/>
        <v>2.9791719999999997E-2</v>
      </c>
      <c r="S128" s="203">
        <v>0</v>
      </c>
      <c r="T128" s="204">
        <f t="shared" si="3"/>
        <v>0</v>
      </c>
      <c r="AR128" s="23" t="s">
        <v>196</v>
      </c>
      <c r="AT128" s="23" t="s">
        <v>164</v>
      </c>
      <c r="AU128" s="23" t="s">
        <v>82</v>
      </c>
      <c r="AY128" s="23" t="s">
        <v>160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23" t="s">
        <v>80</v>
      </c>
      <c r="BK128" s="205">
        <f t="shared" si="9"/>
        <v>0</v>
      </c>
      <c r="BL128" s="23" t="s">
        <v>196</v>
      </c>
      <c r="BM128" s="23" t="s">
        <v>338</v>
      </c>
    </row>
    <row r="129" spans="2:65" s="1" customFormat="1" ht="16.5" customHeight="1">
      <c r="B129" s="40"/>
      <c r="C129" s="194" t="s">
        <v>277</v>
      </c>
      <c r="D129" s="194" t="s">
        <v>164</v>
      </c>
      <c r="E129" s="195" t="s">
        <v>1166</v>
      </c>
      <c r="F129" s="196" t="s">
        <v>1691</v>
      </c>
      <c r="G129" s="197" t="s">
        <v>189</v>
      </c>
      <c r="H129" s="198">
        <v>24</v>
      </c>
      <c r="I129" s="199"/>
      <c r="J129" s="200">
        <f t="shared" si="0"/>
        <v>0</v>
      </c>
      <c r="K129" s="196" t="s">
        <v>168</v>
      </c>
      <c r="L129" s="60"/>
      <c r="M129" s="201" t="s">
        <v>21</v>
      </c>
      <c r="N129" s="202" t="s">
        <v>43</v>
      </c>
      <c r="O129" s="41"/>
      <c r="P129" s="203">
        <f t="shared" si="1"/>
        <v>0</v>
      </c>
      <c r="Q129" s="203">
        <v>1.2282919999999999E-2</v>
      </c>
      <c r="R129" s="203">
        <f t="shared" si="2"/>
        <v>0.29479007999999995</v>
      </c>
      <c r="S129" s="203">
        <v>0</v>
      </c>
      <c r="T129" s="204">
        <f t="shared" si="3"/>
        <v>0</v>
      </c>
      <c r="AR129" s="23" t="s">
        <v>196</v>
      </c>
      <c r="AT129" s="23" t="s">
        <v>164</v>
      </c>
      <c r="AU129" s="23" t="s">
        <v>82</v>
      </c>
      <c r="AY129" s="23" t="s">
        <v>160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23" t="s">
        <v>80</v>
      </c>
      <c r="BK129" s="205">
        <f t="shared" si="9"/>
        <v>0</v>
      </c>
      <c r="BL129" s="23" t="s">
        <v>196</v>
      </c>
      <c r="BM129" s="23" t="s">
        <v>348</v>
      </c>
    </row>
    <row r="130" spans="2:65" s="1" customFormat="1" ht="16.5" customHeight="1">
      <c r="B130" s="40"/>
      <c r="C130" s="194" t="s">
        <v>281</v>
      </c>
      <c r="D130" s="194" t="s">
        <v>164</v>
      </c>
      <c r="E130" s="195" t="s">
        <v>1692</v>
      </c>
      <c r="F130" s="196" t="s">
        <v>1693</v>
      </c>
      <c r="G130" s="197" t="s">
        <v>189</v>
      </c>
      <c r="H130" s="198">
        <v>2</v>
      </c>
      <c r="I130" s="199"/>
      <c r="J130" s="200">
        <f t="shared" si="0"/>
        <v>0</v>
      </c>
      <c r="K130" s="196" t="s">
        <v>168</v>
      </c>
      <c r="L130" s="60"/>
      <c r="M130" s="201" t="s">
        <v>21</v>
      </c>
      <c r="N130" s="202" t="s">
        <v>43</v>
      </c>
      <c r="O130" s="41"/>
      <c r="P130" s="203">
        <f t="shared" si="1"/>
        <v>0</v>
      </c>
      <c r="Q130" s="203">
        <v>1.1496080000000001E-2</v>
      </c>
      <c r="R130" s="203">
        <f t="shared" si="2"/>
        <v>2.2992160000000001E-2</v>
      </c>
      <c r="S130" s="203">
        <v>0</v>
      </c>
      <c r="T130" s="204">
        <f t="shared" si="3"/>
        <v>0</v>
      </c>
      <c r="AR130" s="23" t="s">
        <v>196</v>
      </c>
      <c r="AT130" s="23" t="s">
        <v>164</v>
      </c>
      <c r="AU130" s="23" t="s">
        <v>82</v>
      </c>
      <c r="AY130" s="23" t="s">
        <v>160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23" t="s">
        <v>80</v>
      </c>
      <c r="BK130" s="205">
        <f t="shared" si="9"/>
        <v>0</v>
      </c>
      <c r="BL130" s="23" t="s">
        <v>196</v>
      </c>
      <c r="BM130" s="23" t="s">
        <v>284</v>
      </c>
    </row>
    <row r="131" spans="2:65" s="1" customFormat="1" ht="16.5" customHeight="1">
      <c r="B131" s="40"/>
      <c r="C131" s="194" t="s">
        <v>287</v>
      </c>
      <c r="D131" s="194" t="s">
        <v>164</v>
      </c>
      <c r="E131" s="195" t="s">
        <v>1696</v>
      </c>
      <c r="F131" s="196" t="s">
        <v>1697</v>
      </c>
      <c r="G131" s="197" t="s">
        <v>262</v>
      </c>
      <c r="H131" s="198">
        <v>6</v>
      </c>
      <c r="I131" s="199"/>
      <c r="J131" s="200">
        <f t="shared" si="0"/>
        <v>0</v>
      </c>
      <c r="K131" s="196" t="s">
        <v>168</v>
      </c>
      <c r="L131" s="60"/>
      <c r="M131" s="201" t="s">
        <v>21</v>
      </c>
      <c r="N131" s="202" t="s">
        <v>43</v>
      </c>
      <c r="O131" s="41"/>
      <c r="P131" s="203">
        <f t="shared" si="1"/>
        <v>0</v>
      </c>
      <c r="Q131" s="203">
        <v>1.3246E-3</v>
      </c>
      <c r="R131" s="203">
        <f t="shared" si="2"/>
        <v>7.9475999999999991E-3</v>
      </c>
      <c r="S131" s="203">
        <v>0</v>
      </c>
      <c r="T131" s="204">
        <f t="shared" si="3"/>
        <v>0</v>
      </c>
      <c r="AR131" s="23" t="s">
        <v>196</v>
      </c>
      <c r="AT131" s="23" t="s">
        <v>164</v>
      </c>
      <c r="AU131" s="23" t="s">
        <v>82</v>
      </c>
      <c r="AY131" s="23" t="s">
        <v>160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23" t="s">
        <v>80</v>
      </c>
      <c r="BK131" s="205">
        <f t="shared" si="9"/>
        <v>0</v>
      </c>
      <c r="BL131" s="23" t="s">
        <v>196</v>
      </c>
      <c r="BM131" s="23" t="s">
        <v>291</v>
      </c>
    </row>
    <row r="132" spans="2:65" s="1" customFormat="1" ht="16.5" customHeight="1">
      <c r="B132" s="40"/>
      <c r="C132" s="194" t="s">
        <v>293</v>
      </c>
      <c r="D132" s="194" t="s">
        <v>164</v>
      </c>
      <c r="E132" s="195" t="s">
        <v>1700</v>
      </c>
      <c r="F132" s="196" t="s">
        <v>1701</v>
      </c>
      <c r="G132" s="197" t="s">
        <v>262</v>
      </c>
      <c r="H132" s="198">
        <v>1</v>
      </c>
      <c r="I132" s="199"/>
      <c r="J132" s="200">
        <f t="shared" si="0"/>
        <v>0</v>
      </c>
      <c r="K132" s="196" t="s">
        <v>168</v>
      </c>
      <c r="L132" s="60"/>
      <c r="M132" s="201" t="s">
        <v>21</v>
      </c>
      <c r="N132" s="202" t="s">
        <v>43</v>
      </c>
      <c r="O132" s="41"/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AR132" s="23" t="s">
        <v>196</v>
      </c>
      <c r="AT132" s="23" t="s">
        <v>164</v>
      </c>
      <c r="AU132" s="23" t="s">
        <v>82</v>
      </c>
      <c r="AY132" s="23" t="s">
        <v>160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23" t="s">
        <v>80</v>
      </c>
      <c r="BK132" s="205">
        <f t="shared" si="9"/>
        <v>0</v>
      </c>
      <c r="BL132" s="23" t="s">
        <v>196</v>
      </c>
      <c r="BM132" s="23" t="s">
        <v>376</v>
      </c>
    </row>
    <row r="133" spans="2:65" s="1" customFormat="1" ht="16.5" customHeight="1">
      <c r="B133" s="40"/>
      <c r="C133" s="194" t="s">
        <v>190</v>
      </c>
      <c r="D133" s="194" t="s">
        <v>164</v>
      </c>
      <c r="E133" s="195" t="s">
        <v>1702</v>
      </c>
      <c r="F133" s="196" t="s">
        <v>1703</v>
      </c>
      <c r="G133" s="197" t="s">
        <v>262</v>
      </c>
      <c r="H133" s="198">
        <v>3</v>
      </c>
      <c r="I133" s="199"/>
      <c r="J133" s="200">
        <f t="shared" si="0"/>
        <v>0</v>
      </c>
      <c r="K133" s="196" t="s">
        <v>168</v>
      </c>
      <c r="L133" s="60"/>
      <c r="M133" s="201" t="s">
        <v>21</v>
      </c>
      <c r="N133" s="202" t="s">
        <v>43</v>
      </c>
      <c r="O133" s="41"/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AR133" s="23" t="s">
        <v>196</v>
      </c>
      <c r="AT133" s="23" t="s">
        <v>164</v>
      </c>
      <c r="AU133" s="23" t="s">
        <v>82</v>
      </c>
      <c r="AY133" s="23" t="s">
        <v>160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23" t="s">
        <v>80</v>
      </c>
      <c r="BK133" s="205">
        <f t="shared" si="9"/>
        <v>0</v>
      </c>
      <c r="BL133" s="23" t="s">
        <v>196</v>
      </c>
      <c r="BM133" s="23" t="s">
        <v>300</v>
      </c>
    </row>
    <row r="134" spans="2:65" s="1" customFormat="1" ht="16.5" customHeight="1">
      <c r="B134" s="40"/>
      <c r="C134" s="194" t="s">
        <v>301</v>
      </c>
      <c r="D134" s="194" t="s">
        <v>164</v>
      </c>
      <c r="E134" s="195" t="s">
        <v>1705</v>
      </c>
      <c r="F134" s="196" t="s">
        <v>1706</v>
      </c>
      <c r="G134" s="197" t="s">
        <v>189</v>
      </c>
      <c r="H134" s="198">
        <v>9</v>
      </c>
      <c r="I134" s="199"/>
      <c r="J134" s="200">
        <f t="shared" si="0"/>
        <v>0</v>
      </c>
      <c r="K134" s="196" t="s">
        <v>168</v>
      </c>
      <c r="L134" s="60"/>
      <c r="M134" s="201" t="s">
        <v>21</v>
      </c>
      <c r="N134" s="202" t="s">
        <v>43</v>
      </c>
      <c r="O134" s="41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AR134" s="23" t="s">
        <v>196</v>
      </c>
      <c r="AT134" s="23" t="s">
        <v>164</v>
      </c>
      <c r="AU134" s="23" t="s">
        <v>82</v>
      </c>
      <c r="AY134" s="23" t="s">
        <v>160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23" t="s">
        <v>80</v>
      </c>
      <c r="BK134" s="205">
        <f t="shared" si="9"/>
        <v>0</v>
      </c>
      <c r="BL134" s="23" t="s">
        <v>196</v>
      </c>
      <c r="BM134" s="23" t="s">
        <v>304</v>
      </c>
    </row>
    <row r="135" spans="2:65" s="11" customFormat="1">
      <c r="B135" s="209"/>
      <c r="C135" s="210"/>
      <c r="D135" s="206" t="s">
        <v>173</v>
      </c>
      <c r="E135" s="211" t="s">
        <v>21</v>
      </c>
      <c r="F135" s="212" t="s">
        <v>1811</v>
      </c>
      <c r="G135" s="210"/>
      <c r="H135" s="213">
        <v>9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173</v>
      </c>
      <c r="AU135" s="219" t="s">
        <v>82</v>
      </c>
      <c r="AV135" s="11" t="s">
        <v>82</v>
      </c>
      <c r="AW135" s="11" t="s">
        <v>35</v>
      </c>
      <c r="AX135" s="11" t="s">
        <v>72</v>
      </c>
      <c r="AY135" s="219" t="s">
        <v>160</v>
      </c>
    </row>
    <row r="136" spans="2:65" s="12" customFormat="1">
      <c r="B136" s="220"/>
      <c r="C136" s="221"/>
      <c r="D136" s="222" t="s">
        <v>173</v>
      </c>
      <c r="E136" s="223" t="s">
        <v>21</v>
      </c>
      <c r="F136" s="224" t="s">
        <v>175</v>
      </c>
      <c r="G136" s="221"/>
      <c r="H136" s="225">
        <v>9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173</v>
      </c>
      <c r="AU136" s="231" t="s">
        <v>82</v>
      </c>
      <c r="AV136" s="12" t="s">
        <v>169</v>
      </c>
      <c r="AW136" s="12" t="s">
        <v>35</v>
      </c>
      <c r="AX136" s="12" t="s">
        <v>80</v>
      </c>
      <c r="AY136" s="231" t="s">
        <v>160</v>
      </c>
    </row>
    <row r="137" spans="2:65" s="1" customFormat="1" ht="16.5" customHeight="1">
      <c r="B137" s="40"/>
      <c r="C137" s="194" t="s">
        <v>195</v>
      </c>
      <c r="D137" s="194" t="s">
        <v>164</v>
      </c>
      <c r="E137" s="195" t="s">
        <v>1195</v>
      </c>
      <c r="F137" s="196" t="s">
        <v>1196</v>
      </c>
      <c r="G137" s="197" t="s">
        <v>189</v>
      </c>
      <c r="H137" s="198">
        <v>24</v>
      </c>
      <c r="I137" s="199"/>
      <c r="J137" s="200">
        <f>ROUND(I137*H137,2)</f>
        <v>0</v>
      </c>
      <c r="K137" s="196" t="s">
        <v>168</v>
      </c>
      <c r="L137" s="60"/>
      <c r="M137" s="201" t="s">
        <v>21</v>
      </c>
      <c r="N137" s="202" t="s">
        <v>43</v>
      </c>
      <c r="O137" s="41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3" t="s">
        <v>196</v>
      </c>
      <c r="AT137" s="23" t="s">
        <v>164</v>
      </c>
      <c r="AU137" s="23" t="s">
        <v>82</v>
      </c>
      <c r="AY137" s="23" t="s">
        <v>160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3" t="s">
        <v>80</v>
      </c>
      <c r="BK137" s="205">
        <f>ROUND(I137*H137,2)</f>
        <v>0</v>
      </c>
      <c r="BL137" s="23" t="s">
        <v>196</v>
      </c>
      <c r="BM137" s="23" t="s">
        <v>307</v>
      </c>
    </row>
    <row r="138" spans="2:65" s="1" customFormat="1" ht="16.5" customHeight="1">
      <c r="B138" s="40"/>
      <c r="C138" s="194" t="s">
        <v>308</v>
      </c>
      <c r="D138" s="194" t="s">
        <v>164</v>
      </c>
      <c r="E138" s="195" t="s">
        <v>1197</v>
      </c>
      <c r="F138" s="196" t="s">
        <v>1198</v>
      </c>
      <c r="G138" s="197" t="s">
        <v>189</v>
      </c>
      <c r="H138" s="198">
        <v>2</v>
      </c>
      <c r="I138" s="199"/>
      <c r="J138" s="200">
        <f>ROUND(I138*H138,2)</f>
        <v>0</v>
      </c>
      <c r="K138" s="196" t="s">
        <v>168</v>
      </c>
      <c r="L138" s="60"/>
      <c r="M138" s="201" t="s">
        <v>21</v>
      </c>
      <c r="N138" s="202" t="s">
        <v>43</v>
      </c>
      <c r="O138" s="41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23" t="s">
        <v>196</v>
      </c>
      <c r="AT138" s="23" t="s">
        <v>164</v>
      </c>
      <c r="AU138" s="23" t="s">
        <v>82</v>
      </c>
      <c r="AY138" s="23" t="s">
        <v>160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3" t="s">
        <v>80</v>
      </c>
      <c r="BK138" s="205">
        <f>ROUND(I138*H138,2)</f>
        <v>0</v>
      </c>
      <c r="BL138" s="23" t="s">
        <v>196</v>
      </c>
      <c r="BM138" s="23" t="s">
        <v>311</v>
      </c>
    </row>
    <row r="139" spans="2:65" s="1" customFormat="1" ht="16.5" customHeight="1">
      <c r="B139" s="40"/>
      <c r="C139" s="194" t="s">
        <v>263</v>
      </c>
      <c r="D139" s="194" t="s">
        <v>164</v>
      </c>
      <c r="E139" s="195" t="s">
        <v>1710</v>
      </c>
      <c r="F139" s="196" t="s">
        <v>1711</v>
      </c>
      <c r="G139" s="197" t="s">
        <v>262</v>
      </c>
      <c r="H139" s="198">
        <v>1</v>
      </c>
      <c r="I139" s="199"/>
      <c r="J139" s="200">
        <f>ROUND(I139*H139,2)</f>
        <v>0</v>
      </c>
      <c r="K139" s="196" t="s">
        <v>168</v>
      </c>
      <c r="L139" s="60"/>
      <c r="M139" s="201" t="s">
        <v>21</v>
      </c>
      <c r="N139" s="202" t="s">
        <v>43</v>
      </c>
      <c r="O139" s="41"/>
      <c r="P139" s="203">
        <f>O139*H139</f>
        <v>0</v>
      </c>
      <c r="Q139" s="203">
        <v>1.6255E-3</v>
      </c>
      <c r="R139" s="203">
        <f>Q139*H139</f>
        <v>1.6255E-3</v>
      </c>
      <c r="S139" s="203">
        <v>0</v>
      </c>
      <c r="T139" s="204">
        <f>S139*H139</f>
        <v>0</v>
      </c>
      <c r="AR139" s="23" t="s">
        <v>196</v>
      </c>
      <c r="AT139" s="23" t="s">
        <v>164</v>
      </c>
      <c r="AU139" s="23" t="s">
        <v>82</v>
      </c>
      <c r="AY139" s="23" t="s">
        <v>160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3" t="s">
        <v>80</v>
      </c>
      <c r="BK139" s="205">
        <f>ROUND(I139*H139,2)</f>
        <v>0</v>
      </c>
      <c r="BL139" s="23" t="s">
        <v>196</v>
      </c>
      <c r="BM139" s="23" t="s">
        <v>314</v>
      </c>
    </row>
    <row r="140" spans="2:65" s="1" customFormat="1" ht="16.5" customHeight="1">
      <c r="B140" s="40"/>
      <c r="C140" s="194" t="s">
        <v>315</v>
      </c>
      <c r="D140" s="194" t="s">
        <v>164</v>
      </c>
      <c r="E140" s="195" t="s">
        <v>887</v>
      </c>
      <c r="F140" s="196" t="s">
        <v>888</v>
      </c>
      <c r="G140" s="197" t="s">
        <v>228</v>
      </c>
      <c r="H140" s="198">
        <v>0.51700000000000002</v>
      </c>
      <c r="I140" s="199"/>
      <c r="J140" s="200">
        <f>ROUND(I140*H140,2)</f>
        <v>0</v>
      </c>
      <c r="K140" s="196" t="s">
        <v>168</v>
      </c>
      <c r="L140" s="60"/>
      <c r="M140" s="201" t="s">
        <v>21</v>
      </c>
      <c r="N140" s="202" t="s">
        <v>43</v>
      </c>
      <c r="O140" s="41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23" t="s">
        <v>196</v>
      </c>
      <c r="AT140" s="23" t="s">
        <v>164</v>
      </c>
      <c r="AU140" s="23" t="s">
        <v>82</v>
      </c>
      <c r="AY140" s="23" t="s">
        <v>160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3" t="s">
        <v>80</v>
      </c>
      <c r="BK140" s="205">
        <f>ROUND(I140*H140,2)</f>
        <v>0</v>
      </c>
      <c r="BL140" s="23" t="s">
        <v>196</v>
      </c>
      <c r="BM140" s="23" t="s">
        <v>318</v>
      </c>
    </row>
    <row r="141" spans="2:65" s="10" customFormat="1" ht="29.85" customHeight="1">
      <c r="B141" s="175"/>
      <c r="C141" s="176"/>
      <c r="D141" s="191" t="s">
        <v>71</v>
      </c>
      <c r="E141" s="192" t="s">
        <v>1201</v>
      </c>
      <c r="F141" s="192" t="s">
        <v>1202</v>
      </c>
      <c r="G141" s="176"/>
      <c r="H141" s="176"/>
      <c r="I141" s="179"/>
      <c r="J141" s="193">
        <f>BK141</f>
        <v>0</v>
      </c>
      <c r="K141" s="176"/>
      <c r="L141" s="181"/>
      <c r="M141" s="182"/>
      <c r="N141" s="183"/>
      <c r="O141" s="183"/>
      <c r="P141" s="184">
        <f>SUM(P142:P169)</f>
        <v>0</v>
      </c>
      <c r="Q141" s="183"/>
      <c r="R141" s="184">
        <f>SUM(R142:R169)</f>
        <v>0.5601611071</v>
      </c>
      <c r="S141" s="183"/>
      <c r="T141" s="185">
        <f>SUM(T142:T169)</f>
        <v>0</v>
      </c>
      <c r="AR141" s="186" t="s">
        <v>82</v>
      </c>
      <c r="AT141" s="187" t="s">
        <v>71</v>
      </c>
      <c r="AU141" s="187" t="s">
        <v>80</v>
      </c>
      <c r="AY141" s="186" t="s">
        <v>160</v>
      </c>
      <c r="BK141" s="188">
        <f>SUM(BK142:BK169)</f>
        <v>0</v>
      </c>
    </row>
    <row r="142" spans="2:65" s="1" customFormat="1" ht="16.5" customHeight="1">
      <c r="B142" s="40"/>
      <c r="C142" s="194" t="s">
        <v>267</v>
      </c>
      <c r="D142" s="194" t="s">
        <v>164</v>
      </c>
      <c r="E142" s="195" t="s">
        <v>1712</v>
      </c>
      <c r="F142" s="196" t="s">
        <v>1713</v>
      </c>
      <c r="G142" s="197" t="s">
        <v>1188</v>
      </c>
      <c r="H142" s="198">
        <v>2</v>
      </c>
      <c r="I142" s="199"/>
      <c r="J142" s="200">
        <f>ROUND(I142*H142,2)</f>
        <v>0</v>
      </c>
      <c r="K142" s="196" t="s">
        <v>21</v>
      </c>
      <c r="L142" s="60"/>
      <c r="M142" s="201" t="s">
        <v>21</v>
      </c>
      <c r="N142" s="202" t="s">
        <v>43</v>
      </c>
      <c r="O142" s="41"/>
      <c r="P142" s="203">
        <f>O142*H142</f>
        <v>0</v>
      </c>
      <c r="Q142" s="203">
        <v>2.0899999999999998E-3</v>
      </c>
      <c r="R142" s="203">
        <f>Q142*H142</f>
        <v>4.1799999999999997E-3</v>
      </c>
      <c r="S142" s="203">
        <v>0</v>
      </c>
      <c r="T142" s="204">
        <f>S142*H142</f>
        <v>0</v>
      </c>
      <c r="AR142" s="23" t="s">
        <v>196</v>
      </c>
      <c r="AT142" s="23" t="s">
        <v>164</v>
      </c>
      <c r="AU142" s="23" t="s">
        <v>82</v>
      </c>
      <c r="AY142" s="23" t="s">
        <v>160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3" t="s">
        <v>80</v>
      </c>
      <c r="BK142" s="205">
        <f>ROUND(I142*H142,2)</f>
        <v>0</v>
      </c>
      <c r="BL142" s="23" t="s">
        <v>196</v>
      </c>
      <c r="BM142" s="23" t="s">
        <v>428</v>
      </c>
    </row>
    <row r="143" spans="2:65" s="1" customFormat="1" ht="16.5" customHeight="1">
      <c r="B143" s="40"/>
      <c r="C143" s="233" t="s">
        <v>325</v>
      </c>
      <c r="D143" s="233" t="s">
        <v>192</v>
      </c>
      <c r="E143" s="234" t="s">
        <v>1714</v>
      </c>
      <c r="F143" s="235" t="s">
        <v>1715</v>
      </c>
      <c r="G143" s="236" t="s">
        <v>290</v>
      </c>
      <c r="H143" s="237">
        <v>2</v>
      </c>
      <c r="I143" s="238"/>
      <c r="J143" s="239">
        <f>ROUND(I143*H143,2)</f>
        <v>0</v>
      </c>
      <c r="K143" s="235" t="s">
        <v>21</v>
      </c>
      <c r="L143" s="240"/>
      <c r="M143" s="241" t="s">
        <v>21</v>
      </c>
      <c r="N143" s="242" t="s">
        <v>43</v>
      </c>
      <c r="O143" s="41"/>
      <c r="P143" s="203">
        <f>O143*H143</f>
        <v>0</v>
      </c>
      <c r="Q143" s="203">
        <v>1E-3</v>
      </c>
      <c r="R143" s="203">
        <f>Q143*H143</f>
        <v>2E-3</v>
      </c>
      <c r="S143" s="203">
        <v>0</v>
      </c>
      <c r="T143" s="204">
        <f>S143*H143</f>
        <v>0</v>
      </c>
      <c r="AR143" s="23" t="s">
        <v>263</v>
      </c>
      <c r="AT143" s="23" t="s">
        <v>192</v>
      </c>
      <c r="AU143" s="23" t="s">
        <v>82</v>
      </c>
      <c r="AY143" s="23" t="s">
        <v>160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3" t="s">
        <v>80</v>
      </c>
      <c r="BK143" s="205">
        <f>ROUND(I143*H143,2)</f>
        <v>0</v>
      </c>
      <c r="BL143" s="23" t="s">
        <v>196</v>
      </c>
      <c r="BM143" s="23" t="s">
        <v>328</v>
      </c>
    </row>
    <row r="144" spans="2:65" s="1" customFormat="1" ht="24">
      <c r="B144" s="40"/>
      <c r="C144" s="62"/>
      <c r="D144" s="222" t="s">
        <v>171</v>
      </c>
      <c r="E144" s="62"/>
      <c r="F144" s="232" t="s">
        <v>1716</v>
      </c>
      <c r="G144" s="62"/>
      <c r="H144" s="62"/>
      <c r="I144" s="162"/>
      <c r="J144" s="62"/>
      <c r="K144" s="62"/>
      <c r="L144" s="60"/>
      <c r="M144" s="208"/>
      <c r="N144" s="41"/>
      <c r="O144" s="41"/>
      <c r="P144" s="41"/>
      <c r="Q144" s="41"/>
      <c r="R144" s="41"/>
      <c r="S144" s="41"/>
      <c r="T144" s="77"/>
      <c r="AT144" s="23" t="s">
        <v>171</v>
      </c>
      <c r="AU144" s="23" t="s">
        <v>82</v>
      </c>
    </row>
    <row r="145" spans="2:65" s="1" customFormat="1" ht="16.5" customHeight="1">
      <c r="B145" s="40"/>
      <c r="C145" s="194" t="s">
        <v>329</v>
      </c>
      <c r="D145" s="194" t="s">
        <v>164</v>
      </c>
      <c r="E145" s="195" t="s">
        <v>1717</v>
      </c>
      <c r="F145" s="196" t="s">
        <v>1718</v>
      </c>
      <c r="G145" s="197" t="s">
        <v>1188</v>
      </c>
      <c r="H145" s="198">
        <v>8</v>
      </c>
      <c r="I145" s="199"/>
      <c r="J145" s="200">
        <f>ROUND(I145*H145,2)</f>
        <v>0</v>
      </c>
      <c r="K145" s="196" t="s">
        <v>21</v>
      </c>
      <c r="L145" s="60"/>
      <c r="M145" s="201" t="s">
        <v>21</v>
      </c>
      <c r="N145" s="202" t="s">
        <v>43</v>
      </c>
      <c r="O145" s="41"/>
      <c r="P145" s="203">
        <f>O145*H145</f>
        <v>0</v>
      </c>
      <c r="Q145" s="203">
        <v>2.99E-3</v>
      </c>
      <c r="R145" s="203">
        <f>Q145*H145</f>
        <v>2.392E-2</v>
      </c>
      <c r="S145" s="203">
        <v>0</v>
      </c>
      <c r="T145" s="204">
        <f>S145*H145</f>
        <v>0</v>
      </c>
      <c r="AR145" s="23" t="s">
        <v>196</v>
      </c>
      <c r="AT145" s="23" t="s">
        <v>164</v>
      </c>
      <c r="AU145" s="23" t="s">
        <v>82</v>
      </c>
      <c r="AY145" s="23" t="s">
        <v>160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3" t="s">
        <v>80</v>
      </c>
      <c r="BK145" s="205">
        <f>ROUND(I145*H145,2)</f>
        <v>0</v>
      </c>
      <c r="BL145" s="23" t="s">
        <v>196</v>
      </c>
      <c r="BM145" s="23" t="s">
        <v>332</v>
      </c>
    </row>
    <row r="146" spans="2:65" s="1" customFormat="1" ht="16.5" customHeight="1">
      <c r="B146" s="40"/>
      <c r="C146" s="233" t="s">
        <v>334</v>
      </c>
      <c r="D146" s="233" t="s">
        <v>192</v>
      </c>
      <c r="E146" s="234" t="s">
        <v>1719</v>
      </c>
      <c r="F146" s="235" t="s">
        <v>1720</v>
      </c>
      <c r="G146" s="236" t="s">
        <v>290</v>
      </c>
      <c r="H146" s="237">
        <v>8</v>
      </c>
      <c r="I146" s="238"/>
      <c r="J146" s="239">
        <f>ROUND(I146*H146,2)</f>
        <v>0</v>
      </c>
      <c r="K146" s="235" t="s">
        <v>21</v>
      </c>
      <c r="L146" s="240"/>
      <c r="M146" s="241" t="s">
        <v>21</v>
      </c>
      <c r="N146" s="242" t="s">
        <v>43</v>
      </c>
      <c r="O146" s="41"/>
      <c r="P146" s="203">
        <f>O146*H146</f>
        <v>0</v>
      </c>
      <c r="Q146" s="203">
        <v>2E-3</v>
      </c>
      <c r="R146" s="203">
        <f>Q146*H146</f>
        <v>1.6E-2</v>
      </c>
      <c r="S146" s="203">
        <v>0</v>
      </c>
      <c r="T146" s="204">
        <f>S146*H146</f>
        <v>0</v>
      </c>
      <c r="AR146" s="23" t="s">
        <v>263</v>
      </c>
      <c r="AT146" s="23" t="s">
        <v>192</v>
      </c>
      <c r="AU146" s="23" t="s">
        <v>82</v>
      </c>
      <c r="AY146" s="23" t="s">
        <v>160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23" t="s">
        <v>80</v>
      </c>
      <c r="BK146" s="205">
        <f>ROUND(I146*H146,2)</f>
        <v>0</v>
      </c>
      <c r="BL146" s="23" t="s">
        <v>196</v>
      </c>
      <c r="BM146" s="23" t="s">
        <v>337</v>
      </c>
    </row>
    <row r="147" spans="2:65" s="1" customFormat="1" ht="24">
      <c r="B147" s="40"/>
      <c r="C147" s="62"/>
      <c r="D147" s="222" t="s">
        <v>171</v>
      </c>
      <c r="E147" s="62"/>
      <c r="F147" s="232" t="s">
        <v>1721</v>
      </c>
      <c r="G147" s="62"/>
      <c r="H147" s="62"/>
      <c r="I147" s="162"/>
      <c r="J147" s="62"/>
      <c r="K147" s="62"/>
      <c r="L147" s="60"/>
      <c r="M147" s="208"/>
      <c r="N147" s="41"/>
      <c r="O147" s="41"/>
      <c r="P147" s="41"/>
      <c r="Q147" s="41"/>
      <c r="R147" s="41"/>
      <c r="S147" s="41"/>
      <c r="T147" s="77"/>
      <c r="AT147" s="23" t="s">
        <v>171</v>
      </c>
      <c r="AU147" s="23" t="s">
        <v>82</v>
      </c>
    </row>
    <row r="148" spans="2:65" s="1" customFormat="1" ht="16.5" customHeight="1">
      <c r="B148" s="40"/>
      <c r="C148" s="194" t="s">
        <v>338</v>
      </c>
      <c r="D148" s="194" t="s">
        <v>164</v>
      </c>
      <c r="E148" s="195" t="s">
        <v>1725</v>
      </c>
      <c r="F148" s="196" t="s">
        <v>1726</v>
      </c>
      <c r="G148" s="197" t="s">
        <v>1226</v>
      </c>
      <c r="H148" s="198">
        <v>7</v>
      </c>
      <c r="I148" s="199"/>
      <c r="J148" s="200">
        <f>ROUND(I148*H148,2)</f>
        <v>0</v>
      </c>
      <c r="K148" s="196" t="s">
        <v>168</v>
      </c>
      <c r="L148" s="60"/>
      <c r="M148" s="201" t="s">
        <v>21</v>
      </c>
      <c r="N148" s="202" t="s">
        <v>43</v>
      </c>
      <c r="O148" s="41"/>
      <c r="P148" s="203">
        <f>O148*H148</f>
        <v>0</v>
      </c>
      <c r="Q148" s="203">
        <v>1.36180192E-2</v>
      </c>
      <c r="R148" s="203">
        <f>Q148*H148</f>
        <v>9.5326134399999998E-2</v>
      </c>
      <c r="S148" s="203">
        <v>0</v>
      </c>
      <c r="T148" s="204">
        <f>S148*H148</f>
        <v>0</v>
      </c>
      <c r="AR148" s="23" t="s">
        <v>196</v>
      </c>
      <c r="AT148" s="23" t="s">
        <v>164</v>
      </c>
      <c r="AU148" s="23" t="s">
        <v>82</v>
      </c>
      <c r="AY148" s="23" t="s">
        <v>160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3" t="s">
        <v>80</v>
      </c>
      <c r="BK148" s="205">
        <f>ROUND(I148*H148,2)</f>
        <v>0</v>
      </c>
      <c r="BL148" s="23" t="s">
        <v>196</v>
      </c>
      <c r="BM148" s="23" t="s">
        <v>341</v>
      </c>
    </row>
    <row r="149" spans="2:65" s="11" customFormat="1">
      <c r="B149" s="209"/>
      <c r="C149" s="210"/>
      <c r="D149" s="206" t="s">
        <v>173</v>
      </c>
      <c r="E149" s="211" t="s">
        <v>21</v>
      </c>
      <c r="F149" s="212" t="s">
        <v>1812</v>
      </c>
      <c r="G149" s="210"/>
      <c r="H149" s="213">
        <v>7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173</v>
      </c>
      <c r="AU149" s="219" t="s">
        <v>82</v>
      </c>
      <c r="AV149" s="11" t="s">
        <v>82</v>
      </c>
      <c r="AW149" s="11" t="s">
        <v>35</v>
      </c>
      <c r="AX149" s="11" t="s">
        <v>72</v>
      </c>
      <c r="AY149" s="219" t="s">
        <v>160</v>
      </c>
    </row>
    <row r="150" spans="2:65" s="12" customFormat="1">
      <c r="B150" s="220"/>
      <c r="C150" s="221"/>
      <c r="D150" s="222" t="s">
        <v>173</v>
      </c>
      <c r="E150" s="223" t="s">
        <v>21</v>
      </c>
      <c r="F150" s="224" t="s">
        <v>175</v>
      </c>
      <c r="G150" s="221"/>
      <c r="H150" s="225">
        <v>7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173</v>
      </c>
      <c r="AU150" s="231" t="s">
        <v>82</v>
      </c>
      <c r="AV150" s="12" t="s">
        <v>169</v>
      </c>
      <c r="AW150" s="12" t="s">
        <v>35</v>
      </c>
      <c r="AX150" s="12" t="s">
        <v>80</v>
      </c>
      <c r="AY150" s="231" t="s">
        <v>160</v>
      </c>
    </row>
    <row r="151" spans="2:65" s="1" customFormat="1" ht="16.5" customHeight="1">
      <c r="B151" s="40"/>
      <c r="C151" s="233" t="s">
        <v>344</v>
      </c>
      <c r="D151" s="233" t="s">
        <v>192</v>
      </c>
      <c r="E151" s="234" t="s">
        <v>1728</v>
      </c>
      <c r="F151" s="235" t="s">
        <v>1729</v>
      </c>
      <c r="G151" s="236" t="s">
        <v>290</v>
      </c>
      <c r="H151" s="237">
        <v>2</v>
      </c>
      <c r="I151" s="238"/>
      <c r="J151" s="239">
        <f>ROUND(I151*H151,2)</f>
        <v>0</v>
      </c>
      <c r="K151" s="235" t="s">
        <v>21</v>
      </c>
      <c r="L151" s="240"/>
      <c r="M151" s="241" t="s">
        <v>21</v>
      </c>
      <c r="N151" s="242" t="s">
        <v>43</v>
      </c>
      <c r="O151" s="41"/>
      <c r="P151" s="203">
        <f>O151*H151</f>
        <v>0</v>
      </c>
      <c r="Q151" s="203">
        <v>1.4999999999999999E-2</v>
      </c>
      <c r="R151" s="203">
        <f>Q151*H151</f>
        <v>0.03</v>
      </c>
      <c r="S151" s="203">
        <v>0</v>
      </c>
      <c r="T151" s="204">
        <f>S151*H151</f>
        <v>0</v>
      </c>
      <c r="AR151" s="23" t="s">
        <v>263</v>
      </c>
      <c r="AT151" s="23" t="s">
        <v>192</v>
      </c>
      <c r="AU151" s="23" t="s">
        <v>82</v>
      </c>
      <c r="AY151" s="23" t="s">
        <v>160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3" t="s">
        <v>80</v>
      </c>
      <c r="BK151" s="205">
        <f>ROUND(I151*H151,2)</f>
        <v>0</v>
      </c>
      <c r="BL151" s="23" t="s">
        <v>196</v>
      </c>
      <c r="BM151" s="23" t="s">
        <v>244</v>
      </c>
    </row>
    <row r="152" spans="2:65" s="1" customFormat="1" ht="24">
      <c r="B152" s="40"/>
      <c r="C152" s="62"/>
      <c r="D152" s="222" t="s">
        <v>171</v>
      </c>
      <c r="E152" s="62"/>
      <c r="F152" s="232" t="s">
        <v>1813</v>
      </c>
      <c r="G152" s="62"/>
      <c r="H152" s="62"/>
      <c r="I152" s="162"/>
      <c r="J152" s="62"/>
      <c r="K152" s="62"/>
      <c r="L152" s="60"/>
      <c r="M152" s="208"/>
      <c r="N152" s="41"/>
      <c r="O152" s="41"/>
      <c r="P152" s="41"/>
      <c r="Q152" s="41"/>
      <c r="R152" s="41"/>
      <c r="S152" s="41"/>
      <c r="T152" s="77"/>
      <c r="AT152" s="23" t="s">
        <v>171</v>
      </c>
      <c r="AU152" s="23" t="s">
        <v>82</v>
      </c>
    </row>
    <row r="153" spans="2:65" s="1" customFormat="1" ht="16.5" customHeight="1">
      <c r="B153" s="40"/>
      <c r="C153" s="233" t="s">
        <v>348</v>
      </c>
      <c r="D153" s="233" t="s">
        <v>192</v>
      </c>
      <c r="E153" s="234" t="s">
        <v>1814</v>
      </c>
      <c r="F153" s="235" t="s">
        <v>1815</v>
      </c>
      <c r="G153" s="236" t="s">
        <v>290</v>
      </c>
      <c r="H153" s="237">
        <v>4</v>
      </c>
      <c r="I153" s="238"/>
      <c r="J153" s="239">
        <f t="shared" ref="J153:J164" si="10">ROUND(I153*H153,2)</f>
        <v>0</v>
      </c>
      <c r="K153" s="235" t="s">
        <v>21</v>
      </c>
      <c r="L153" s="240"/>
      <c r="M153" s="241" t="s">
        <v>21</v>
      </c>
      <c r="N153" s="242" t="s">
        <v>43</v>
      </c>
      <c r="O153" s="41"/>
      <c r="P153" s="203">
        <f t="shared" ref="P153:P164" si="11">O153*H153</f>
        <v>0</v>
      </c>
      <c r="Q153" s="203">
        <v>1.7999999999999999E-2</v>
      </c>
      <c r="R153" s="203">
        <f t="shared" ref="R153:R164" si="12">Q153*H153</f>
        <v>7.1999999999999995E-2</v>
      </c>
      <c r="S153" s="203">
        <v>0</v>
      </c>
      <c r="T153" s="204">
        <f t="shared" ref="T153:T164" si="13">S153*H153</f>
        <v>0</v>
      </c>
      <c r="AR153" s="23" t="s">
        <v>263</v>
      </c>
      <c r="AT153" s="23" t="s">
        <v>192</v>
      </c>
      <c r="AU153" s="23" t="s">
        <v>82</v>
      </c>
      <c r="AY153" s="23" t="s">
        <v>160</v>
      </c>
      <c r="BE153" s="205">
        <f t="shared" ref="BE153:BE164" si="14">IF(N153="základní",J153,0)</f>
        <v>0</v>
      </c>
      <c r="BF153" s="205">
        <f t="shared" ref="BF153:BF164" si="15">IF(N153="snížená",J153,0)</f>
        <v>0</v>
      </c>
      <c r="BG153" s="205">
        <f t="shared" ref="BG153:BG164" si="16">IF(N153="zákl. přenesená",J153,0)</f>
        <v>0</v>
      </c>
      <c r="BH153" s="205">
        <f t="shared" ref="BH153:BH164" si="17">IF(N153="sníž. přenesená",J153,0)</f>
        <v>0</v>
      </c>
      <c r="BI153" s="205">
        <f t="shared" ref="BI153:BI164" si="18">IF(N153="nulová",J153,0)</f>
        <v>0</v>
      </c>
      <c r="BJ153" s="23" t="s">
        <v>80</v>
      </c>
      <c r="BK153" s="205">
        <f t="shared" ref="BK153:BK164" si="19">ROUND(I153*H153,2)</f>
        <v>0</v>
      </c>
      <c r="BL153" s="23" t="s">
        <v>196</v>
      </c>
      <c r="BM153" s="23" t="s">
        <v>249</v>
      </c>
    </row>
    <row r="154" spans="2:65" s="1" customFormat="1" ht="16.5" customHeight="1">
      <c r="B154" s="40"/>
      <c r="C154" s="233" t="s">
        <v>353</v>
      </c>
      <c r="D154" s="233" t="s">
        <v>192</v>
      </c>
      <c r="E154" s="234" t="s">
        <v>1816</v>
      </c>
      <c r="F154" s="235" t="s">
        <v>1817</v>
      </c>
      <c r="G154" s="236" t="s">
        <v>290</v>
      </c>
      <c r="H154" s="237">
        <v>1</v>
      </c>
      <c r="I154" s="238"/>
      <c r="J154" s="239">
        <f t="shared" si="10"/>
        <v>0</v>
      </c>
      <c r="K154" s="235" t="s">
        <v>21</v>
      </c>
      <c r="L154" s="240"/>
      <c r="M154" s="241" t="s">
        <v>21</v>
      </c>
      <c r="N154" s="242" t="s">
        <v>43</v>
      </c>
      <c r="O154" s="41"/>
      <c r="P154" s="203">
        <f t="shared" si="11"/>
        <v>0</v>
      </c>
      <c r="Q154" s="203">
        <v>1.7999999999999999E-2</v>
      </c>
      <c r="R154" s="203">
        <f t="shared" si="12"/>
        <v>1.7999999999999999E-2</v>
      </c>
      <c r="S154" s="203">
        <v>0</v>
      </c>
      <c r="T154" s="204">
        <f t="shared" si="13"/>
        <v>0</v>
      </c>
      <c r="AR154" s="23" t="s">
        <v>263</v>
      </c>
      <c r="AT154" s="23" t="s">
        <v>192</v>
      </c>
      <c r="AU154" s="23" t="s">
        <v>82</v>
      </c>
      <c r="AY154" s="23" t="s">
        <v>160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23" t="s">
        <v>80</v>
      </c>
      <c r="BK154" s="205">
        <f t="shared" si="19"/>
        <v>0</v>
      </c>
      <c r="BL154" s="23" t="s">
        <v>196</v>
      </c>
      <c r="BM154" s="23" t="s">
        <v>507</v>
      </c>
    </row>
    <row r="155" spans="2:65" s="1" customFormat="1" ht="16.5" customHeight="1">
      <c r="B155" s="40"/>
      <c r="C155" s="194" t="s">
        <v>284</v>
      </c>
      <c r="D155" s="194" t="s">
        <v>164</v>
      </c>
      <c r="E155" s="195" t="s">
        <v>1582</v>
      </c>
      <c r="F155" s="196" t="s">
        <v>1583</v>
      </c>
      <c r="G155" s="197" t="s">
        <v>1226</v>
      </c>
      <c r="H155" s="198">
        <v>2</v>
      </c>
      <c r="I155" s="199"/>
      <c r="J155" s="200">
        <f t="shared" si="10"/>
        <v>0</v>
      </c>
      <c r="K155" s="196" t="s">
        <v>168</v>
      </c>
      <c r="L155" s="60"/>
      <c r="M155" s="201" t="s">
        <v>21</v>
      </c>
      <c r="N155" s="202" t="s">
        <v>43</v>
      </c>
      <c r="O155" s="41"/>
      <c r="P155" s="203">
        <f t="shared" si="11"/>
        <v>0</v>
      </c>
      <c r="Q155" s="203">
        <v>2.3050787400000002E-2</v>
      </c>
      <c r="R155" s="203">
        <f t="shared" si="12"/>
        <v>4.6101574800000003E-2</v>
      </c>
      <c r="S155" s="203">
        <v>0</v>
      </c>
      <c r="T155" s="204">
        <f t="shared" si="13"/>
        <v>0</v>
      </c>
      <c r="AR155" s="23" t="s">
        <v>196</v>
      </c>
      <c r="AT155" s="23" t="s">
        <v>164</v>
      </c>
      <c r="AU155" s="23" t="s">
        <v>82</v>
      </c>
      <c r="AY155" s="23" t="s">
        <v>160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23" t="s">
        <v>80</v>
      </c>
      <c r="BK155" s="205">
        <f t="shared" si="19"/>
        <v>0</v>
      </c>
      <c r="BL155" s="23" t="s">
        <v>196</v>
      </c>
      <c r="BM155" s="23" t="s">
        <v>516</v>
      </c>
    </row>
    <row r="156" spans="2:65" s="1" customFormat="1" ht="16.5" customHeight="1">
      <c r="B156" s="40"/>
      <c r="C156" s="233" t="s">
        <v>361</v>
      </c>
      <c r="D156" s="233" t="s">
        <v>192</v>
      </c>
      <c r="E156" s="234" t="s">
        <v>1735</v>
      </c>
      <c r="F156" s="235" t="s">
        <v>1818</v>
      </c>
      <c r="G156" s="236" t="s">
        <v>290</v>
      </c>
      <c r="H156" s="237">
        <v>2</v>
      </c>
      <c r="I156" s="238"/>
      <c r="J156" s="239">
        <f t="shared" si="10"/>
        <v>0</v>
      </c>
      <c r="K156" s="235" t="s">
        <v>21</v>
      </c>
      <c r="L156" s="240"/>
      <c r="M156" s="241" t="s">
        <v>21</v>
      </c>
      <c r="N156" s="242" t="s">
        <v>43</v>
      </c>
      <c r="O156" s="41"/>
      <c r="P156" s="203">
        <f t="shared" si="11"/>
        <v>0</v>
      </c>
      <c r="Q156" s="203">
        <v>8.0000000000000002E-3</v>
      </c>
      <c r="R156" s="203">
        <f t="shared" si="12"/>
        <v>1.6E-2</v>
      </c>
      <c r="S156" s="203">
        <v>0</v>
      </c>
      <c r="T156" s="204">
        <f t="shared" si="13"/>
        <v>0</v>
      </c>
      <c r="AR156" s="23" t="s">
        <v>263</v>
      </c>
      <c r="AT156" s="23" t="s">
        <v>192</v>
      </c>
      <c r="AU156" s="23" t="s">
        <v>82</v>
      </c>
      <c r="AY156" s="23" t="s">
        <v>160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23" t="s">
        <v>80</v>
      </c>
      <c r="BK156" s="205">
        <f t="shared" si="19"/>
        <v>0</v>
      </c>
      <c r="BL156" s="23" t="s">
        <v>196</v>
      </c>
      <c r="BM156" s="23" t="s">
        <v>347</v>
      </c>
    </row>
    <row r="157" spans="2:65" s="1" customFormat="1" ht="16.5" customHeight="1">
      <c r="B157" s="40"/>
      <c r="C157" s="194" t="s">
        <v>291</v>
      </c>
      <c r="D157" s="194" t="s">
        <v>164</v>
      </c>
      <c r="E157" s="195" t="s">
        <v>1292</v>
      </c>
      <c r="F157" s="196" t="s">
        <v>1293</v>
      </c>
      <c r="G157" s="197" t="s">
        <v>262</v>
      </c>
      <c r="H157" s="198">
        <v>6</v>
      </c>
      <c r="I157" s="199"/>
      <c r="J157" s="200">
        <f t="shared" si="10"/>
        <v>0</v>
      </c>
      <c r="K157" s="196" t="s">
        <v>168</v>
      </c>
      <c r="L157" s="60"/>
      <c r="M157" s="201" t="s">
        <v>21</v>
      </c>
      <c r="N157" s="202" t="s">
        <v>43</v>
      </c>
      <c r="O157" s="41"/>
      <c r="P157" s="203">
        <f t="shared" si="11"/>
        <v>0</v>
      </c>
      <c r="Q157" s="203">
        <v>2.6804999999999998E-4</v>
      </c>
      <c r="R157" s="203">
        <f t="shared" si="12"/>
        <v>1.6083E-3</v>
      </c>
      <c r="S157" s="203">
        <v>0</v>
      </c>
      <c r="T157" s="204">
        <f t="shared" si="13"/>
        <v>0</v>
      </c>
      <c r="AR157" s="23" t="s">
        <v>196</v>
      </c>
      <c r="AT157" s="23" t="s">
        <v>164</v>
      </c>
      <c r="AU157" s="23" t="s">
        <v>82</v>
      </c>
      <c r="AY157" s="23" t="s">
        <v>160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23" t="s">
        <v>80</v>
      </c>
      <c r="BK157" s="205">
        <f t="shared" si="19"/>
        <v>0</v>
      </c>
      <c r="BL157" s="23" t="s">
        <v>196</v>
      </c>
      <c r="BM157" s="23" t="s">
        <v>351</v>
      </c>
    </row>
    <row r="158" spans="2:65" s="1" customFormat="1" ht="16.5" customHeight="1">
      <c r="B158" s="40"/>
      <c r="C158" s="233" t="s">
        <v>370</v>
      </c>
      <c r="D158" s="233" t="s">
        <v>192</v>
      </c>
      <c r="E158" s="234" t="s">
        <v>1296</v>
      </c>
      <c r="F158" s="235" t="s">
        <v>1744</v>
      </c>
      <c r="G158" s="236" t="s">
        <v>290</v>
      </c>
      <c r="H158" s="237">
        <v>6</v>
      </c>
      <c r="I158" s="238"/>
      <c r="J158" s="239">
        <f t="shared" si="10"/>
        <v>0</v>
      </c>
      <c r="K158" s="235" t="s">
        <v>21</v>
      </c>
      <c r="L158" s="240"/>
      <c r="M158" s="241" t="s">
        <v>21</v>
      </c>
      <c r="N158" s="242" t="s">
        <v>43</v>
      </c>
      <c r="O158" s="41"/>
      <c r="P158" s="203">
        <f t="shared" si="11"/>
        <v>0</v>
      </c>
      <c r="Q158" s="203">
        <v>8.9999999999999998E-4</v>
      </c>
      <c r="R158" s="203">
        <f t="shared" si="12"/>
        <v>5.4000000000000003E-3</v>
      </c>
      <c r="S158" s="203">
        <v>0</v>
      </c>
      <c r="T158" s="204">
        <f t="shared" si="13"/>
        <v>0</v>
      </c>
      <c r="AR158" s="23" t="s">
        <v>263</v>
      </c>
      <c r="AT158" s="23" t="s">
        <v>192</v>
      </c>
      <c r="AU158" s="23" t="s">
        <v>82</v>
      </c>
      <c r="AY158" s="23" t="s">
        <v>160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23" t="s">
        <v>80</v>
      </c>
      <c r="BK158" s="205">
        <f t="shared" si="19"/>
        <v>0</v>
      </c>
      <c r="BL158" s="23" t="s">
        <v>196</v>
      </c>
      <c r="BM158" s="23" t="s">
        <v>540</v>
      </c>
    </row>
    <row r="159" spans="2:65" s="1" customFormat="1" ht="16.5" customHeight="1">
      <c r="B159" s="40"/>
      <c r="C159" s="194" t="s">
        <v>376</v>
      </c>
      <c r="D159" s="194" t="s">
        <v>164</v>
      </c>
      <c r="E159" s="195" t="s">
        <v>1299</v>
      </c>
      <c r="F159" s="196" t="s">
        <v>1300</v>
      </c>
      <c r="G159" s="197" t="s">
        <v>262</v>
      </c>
      <c r="H159" s="198">
        <v>6</v>
      </c>
      <c r="I159" s="199"/>
      <c r="J159" s="200">
        <f t="shared" si="10"/>
        <v>0</v>
      </c>
      <c r="K159" s="196" t="s">
        <v>21</v>
      </c>
      <c r="L159" s="60"/>
      <c r="M159" s="201" t="s">
        <v>21</v>
      </c>
      <c r="N159" s="202" t="s">
        <v>43</v>
      </c>
      <c r="O159" s="41"/>
      <c r="P159" s="203">
        <f t="shared" si="11"/>
        <v>0</v>
      </c>
      <c r="Q159" s="203">
        <v>4.8799999999999998E-3</v>
      </c>
      <c r="R159" s="203">
        <f t="shared" si="12"/>
        <v>2.928E-2</v>
      </c>
      <c r="S159" s="203">
        <v>0</v>
      </c>
      <c r="T159" s="204">
        <f t="shared" si="13"/>
        <v>0</v>
      </c>
      <c r="AR159" s="23" t="s">
        <v>196</v>
      </c>
      <c r="AT159" s="23" t="s">
        <v>164</v>
      </c>
      <c r="AU159" s="23" t="s">
        <v>82</v>
      </c>
      <c r="AY159" s="23" t="s">
        <v>160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23" t="s">
        <v>80</v>
      </c>
      <c r="BK159" s="205">
        <f t="shared" si="19"/>
        <v>0</v>
      </c>
      <c r="BL159" s="23" t="s">
        <v>196</v>
      </c>
      <c r="BM159" s="23" t="s">
        <v>548</v>
      </c>
    </row>
    <row r="160" spans="2:65" s="1" customFormat="1" ht="16.5" customHeight="1">
      <c r="B160" s="40"/>
      <c r="C160" s="233" t="s">
        <v>381</v>
      </c>
      <c r="D160" s="233" t="s">
        <v>192</v>
      </c>
      <c r="E160" s="234" t="s">
        <v>1307</v>
      </c>
      <c r="F160" s="235" t="s">
        <v>1745</v>
      </c>
      <c r="G160" s="236" t="s">
        <v>290</v>
      </c>
      <c r="H160" s="237">
        <v>6</v>
      </c>
      <c r="I160" s="238"/>
      <c r="J160" s="239">
        <f t="shared" si="10"/>
        <v>0</v>
      </c>
      <c r="K160" s="235" t="s">
        <v>21</v>
      </c>
      <c r="L160" s="240"/>
      <c r="M160" s="241" t="s">
        <v>21</v>
      </c>
      <c r="N160" s="242" t="s">
        <v>43</v>
      </c>
      <c r="O160" s="41"/>
      <c r="P160" s="203">
        <f t="shared" si="11"/>
        <v>0</v>
      </c>
      <c r="Q160" s="203">
        <v>0</v>
      </c>
      <c r="R160" s="203">
        <f t="shared" si="12"/>
        <v>0</v>
      </c>
      <c r="S160" s="203">
        <v>0</v>
      </c>
      <c r="T160" s="204">
        <f t="shared" si="13"/>
        <v>0</v>
      </c>
      <c r="AR160" s="23" t="s">
        <v>263</v>
      </c>
      <c r="AT160" s="23" t="s">
        <v>192</v>
      </c>
      <c r="AU160" s="23" t="s">
        <v>82</v>
      </c>
      <c r="AY160" s="23" t="s">
        <v>160</v>
      </c>
      <c r="BE160" s="205">
        <f t="shared" si="14"/>
        <v>0</v>
      </c>
      <c r="BF160" s="205">
        <f t="shared" si="15"/>
        <v>0</v>
      </c>
      <c r="BG160" s="205">
        <f t="shared" si="16"/>
        <v>0</v>
      </c>
      <c r="BH160" s="205">
        <f t="shared" si="17"/>
        <v>0</v>
      </c>
      <c r="BI160" s="205">
        <f t="shared" si="18"/>
        <v>0</v>
      </c>
      <c r="BJ160" s="23" t="s">
        <v>80</v>
      </c>
      <c r="BK160" s="205">
        <f t="shared" si="19"/>
        <v>0</v>
      </c>
      <c r="BL160" s="23" t="s">
        <v>196</v>
      </c>
      <c r="BM160" s="23" t="s">
        <v>555</v>
      </c>
    </row>
    <row r="161" spans="2:65" s="1" customFormat="1" ht="16.5" customHeight="1">
      <c r="B161" s="40"/>
      <c r="C161" s="233" t="s">
        <v>300</v>
      </c>
      <c r="D161" s="233" t="s">
        <v>192</v>
      </c>
      <c r="E161" s="234" t="s">
        <v>1311</v>
      </c>
      <c r="F161" s="235" t="s">
        <v>1312</v>
      </c>
      <c r="G161" s="236" t="s">
        <v>290</v>
      </c>
      <c r="H161" s="237">
        <v>6</v>
      </c>
      <c r="I161" s="238"/>
      <c r="J161" s="239">
        <f t="shared" si="10"/>
        <v>0</v>
      </c>
      <c r="K161" s="235" t="s">
        <v>21</v>
      </c>
      <c r="L161" s="240"/>
      <c r="M161" s="241" t="s">
        <v>21</v>
      </c>
      <c r="N161" s="242" t="s">
        <v>43</v>
      </c>
      <c r="O161" s="41"/>
      <c r="P161" s="203">
        <f t="shared" si="11"/>
        <v>0</v>
      </c>
      <c r="Q161" s="203">
        <v>3.0000000000000001E-3</v>
      </c>
      <c r="R161" s="203">
        <f t="shared" si="12"/>
        <v>1.8000000000000002E-2</v>
      </c>
      <c r="S161" s="203">
        <v>0</v>
      </c>
      <c r="T161" s="204">
        <f t="shared" si="13"/>
        <v>0</v>
      </c>
      <c r="AR161" s="23" t="s">
        <v>263</v>
      </c>
      <c r="AT161" s="23" t="s">
        <v>192</v>
      </c>
      <c r="AU161" s="23" t="s">
        <v>82</v>
      </c>
      <c r="AY161" s="23" t="s">
        <v>160</v>
      </c>
      <c r="BE161" s="205">
        <f t="shared" si="14"/>
        <v>0</v>
      </c>
      <c r="BF161" s="205">
        <f t="shared" si="15"/>
        <v>0</v>
      </c>
      <c r="BG161" s="205">
        <f t="shared" si="16"/>
        <v>0</v>
      </c>
      <c r="BH161" s="205">
        <f t="shared" si="17"/>
        <v>0</v>
      </c>
      <c r="BI161" s="205">
        <f t="shared" si="18"/>
        <v>0</v>
      </c>
      <c r="BJ161" s="23" t="s">
        <v>80</v>
      </c>
      <c r="BK161" s="205">
        <f t="shared" si="19"/>
        <v>0</v>
      </c>
      <c r="BL161" s="23" t="s">
        <v>196</v>
      </c>
      <c r="BM161" s="23" t="s">
        <v>566</v>
      </c>
    </row>
    <row r="162" spans="2:65" s="1" customFormat="1" ht="16.5" customHeight="1">
      <c r="B162" s="40"/>
      <c r="C162" s="233" t="s">
        <v>389</v>
      </c>
      <c r="D162" s="233" t="s">
        <v>192</v>
      </c>
      <c r="E162" s="234" t="s">
        <v>1746</v>
      </c>
      <c r="F162" s="235" t="s">
        <v>1747</v>
      </c>
      <c r="G162" s="236" t="s">
        <v>290</v>
      </c>
      <c r="H162" s="237">
        <v>6</v>
      </c>
      <c r="I162" s="238"/>
      <c r="J162" s="239">
        <f t="shared" si="10"/>
        <v>0</v>
      </c>
      <c r="K162" s="235" t="s">
        <v>21</v>
      </c>
      <c r="L162" s="240"/>
      <c r="M162" s="241" t="s">
        <v>21</v>
      </c>
      <c r="N162" s="242" t="s">
        <v>43</v>
      </c>
      <c r="O162" s="41"/>
      <c r="P162" s="203">
        <f t="shared" si="11"/>
        <v>0</v>
      </c>
      <c r="Q162" s="203">
        <v>0</v>
      </c>
      <c r="R162" s="203">
        <f t="shared" si="12"/>
        <v>0</v>
      </c>
      <c r="S162" s="203">
        <v>0</v>
      </c>
      <c r="T162" s="204">
        <f t="shared" si="13"/>
        <v>0</v>
      </c>
      <c r="AR162" s="23" t="s">
        <v>263</v>
      </c>
      <c r="AT162" s="23" t="s">
        <v>192</v>
      </c>
      <c r="AU162" s="23" t="s">
        <v>82</v>
      </c>
      <c r="AY162" s="23" t="s">
        <v>160</v>
      </c>
      <c r="BE162" s="205">
        <f t="shared" si="14"/>
        <v>0</v>
      </c>
      <c r="BF162" s="205">
        <f t="shared" si="15"/>
        <v>0</v>
      </c>
      <c r="BG162" s="205">
        <f t="shared" si="16"/>
        <v>0</v>
      </c>
      <c r="BH162" s="205">
        <f t="shared" si="17"/>
        <v>0</v>
      </c>
      <c r="BI162" s="205">
        <f t="shared" si="18"/>
        <v>0</v>
      </c>
      <c r="BJ162" s="23" t="s">
        <v>80</v>
      </c>
      <c r="BK162" s="205">
        <f t="shared" si="19"/>
        <v>0</v>
      </c>
      <c r="BL162" s="23" t="s">
        <v>196</v>
      </c>
      <c r="BM162" s="23" t="s">
        <v>373</v>
      </c>
    </row>
    <row r="163" spans="2:65" s="1" customFormat="1" ht="16.5" customHeight="1">
      <c r="B163" s="40"/>
      <c r="C163" s="194" t="s">
        <v>304</v>
      </c>
      <c r="D163" s="194" t="s">
        <v>164</v>
      </c>
      <c r="E163" s="195" t="s">
        <v>1751</v>
      </c>
      <c r="F163" s="196" t="s">
        <v>1752</v>
      </c>
      <c r="G163" s="197" t="s">
        <v>1226</v>
      </c>
      <c r="H163" s="198">
        <v>8</v>
      </c>
      <c r="I163" s="199"/>
      <c r="J163" s="200">
        <f t="shared" si="10"/>
        <v>0</v>
      </c>
      <c r="K163" s="196" t="s">
        <v>168</v>
      </c>
      <c r="L163" s="60"/>
      <c r="M163" s="201" t="s">
        <v>21</v>
      </c>
      <c r="N163" s="202" t="s">
        <v>43</v>
      </c>
      <c r="O163" s="41"/>
      <c r="P163" s="203">
        <f t="shared" si="11"/>
        <v>0</v>
      </c>
      <c r="Q163" s="203">
        <v>1.1676489599999999E-2</v>
      </c>
      <c r="R163" s="203">
        <f t="shared" si="12"/>
        <v>9.3411916799999994E-2</v>
      </c>
      <c r="S163" s="203">
        <v>0</v>
      </c>
      <c r="T163" s="204">
        <f t="shared" si="13"/>
        <v>0</v>
      </c>
      <c r="AR163" s="23" t="s">
        <v>196</v>
      </c>
      <c r="AT163" s="23" t="s">
        <v>164</v>
      </c>
      <c r="AU163" s="23" t="s">
        <v>82</v>
      </c>
      <c r="AY163" s="23" t="s">
        <v>160</v>
      </c>
      <c r="BE163" s="205">
        <f t="shared" si="14"/>
        <v>0</v>
      </c>
      <c r="BF163" s="205">
        <f t="shared" si="15"/>
        <v>0</v>
      </c>
      <c r="BG163" s="205">
        <f t="shared" si="16"/>
        <v>0</v>
      </c>
      <c r="BH163" s="205">
        <f t="shared" si="17"/>
        <v>0</v>
      </c>
      <c r="BI163" s="205">
        <f t="shared" si="18"/>
        <v>0</v>
      </c>
      <c r="BJ163" s="23" t="s">
        <v>80</v>
      </c>
      <c r="BK163" s="205">
        <f t="shared" si="19"/>
        <v>0</v>
      </c>
      <c r="BL163" s="23" t="s">
        <v>196</v>
      </c>
      <c r="BM163" s="23" t="s">
        <v>584</v>
      </c>
    </row>
    <row r="164" spans="2:65" s="1" customFormat="1" ht="16.5" customHeight="1">
      <c r="B164" s="40"/>
      <c r="C164" s="233" t="s">
        <v>397</v>
      </c>
      <c r="D164" s="233" t="s">
        <v>192</v>
      </c>
      <c r="E164" s="234" t="s">
        <v>1754</v>
      </c>
      <c r="F164" s="235" t="s">
        <v>1755</v>
      </c>
      <c r="G164" s="236" t="s">
        <v>290</v>
      </c>
      <c r="H164" s="237">
        <v>24</v>
      </c>
      <c r="I164" s="238"/>
      <c r="J164" s="239">
        <f t="shared" si="10"/>
        <v>0</v>
      </c>
      <c r="K164" s="235" t="s">
        <v>21</v>
      </c>
      <c r="L164" s="240"/>
      <c r="M164" s="241" t="s">
        <v>21</v>
      </c>
      <c r="N164" s="242" t="s">
        <v>43</v>
      </c>
      <c r="O164" s="41"/>
      <c r="P164" s="203">
        <f t="shared" si="11"/>
        <v>0</v>
      </c>
      <c r="Q164" s="203">
        <v>1E-3</v>
      </c>
      <c r="R164" s="203">
        <f t="shared" si="12"/>
        <v>2.4E-2</v>
      </c>
      <c r="S164" s="203">
        <v>0</v>
      </c>
      <c r="T164" s="204">
        <f t="shared" si="13"/>
        <v>0</v>
      </c>
      <c r="AR164" s="23" t="s">
        <v>263</v>
      </c>
      <c r="AT164" s="23" t="s">
        <v>192</v>
      </c>
      <c r="AU164" s="23" t="s">
        <v>82</v>
      </c>
      <c r="AY164" s="23" t="s">
        <v>160</v>
      </c>
      <c r="BE164" s="205">
        <f t="shared" si="14"/>
        <v>0</v>
      </c>
      <c r="BF164" s="205">
        <f t="shared" si="15"/>
        <v>0</v>
      </c>
      <c r="BG164" s="205">
        <f t="shared" si="16"/>
        <v>0</v>
      </c>
      <c r="BH164" s="205">
        <f t="shared" si="17"/>
        <v>0</v>
      </c>
      <c r="BI164" s="205">
        <f t="shared" si="18"/>
        <v>0</v>
      </c>
      <c r="BJ164" s="23" t="s">
        <v>80</v>
      </c>
      <c r="BK164" s="205">
        <f t="shared" si="19"/>
        <v>0</v>
      </c>
      <c r="BL164" s="23" t="s">
        <v>196</v>
      </c>
      <c r="BM164" s="23" t="s">
        <v>379</v>
      </c>
    </row>
    <row r="165" spans="2:65" s="1" customFormat="1" ht="24">
      <c r="B165" s="40"/>
      <c r="C165" s="62"/>
      <c r="D165" s="222" t="s">
        <v>171</v>
      </c>
      <c r="E165" s="62"/>
      <c r="F165" s="232" t="s">
        <v>1750</v>
      </c>
      <c r="G165" s="62"/>
      <c r="H165" s="62"/>
      <c r="I165" s="162"/>
      <c r="J165" s="62"/>
      <c r="K165" s="62"/>
      <c r="L165" s="60"/>
      <c r="M165" s="208"/>
      <c r="N165" s="41"/>
      <c r="O165" s="41"/>
      <c r="P165" s="41"/>
      <c r="Q165" s="41"/>
      <c r="R165" s="41"/>
      <c r="S165" s="41"/>
      <c r="T165" s="77"/>
      <c r="AT165" s="23" t="s">
        <v>171</v>
      </c>
      <c r="AU165" s="23" t="s">
        <v>82</v>
      </c>
    </row>
    <row r="166" spans="2:65" s="1" customFormat="1" ht="16.5" customHeight="1">
      <c r="B166" s="40"/>
      <c r="C166" s="194" t="s">
        <v>307</v>
      </c>
      <c r="D166" s="194" t="s">
        <v>164</v>
      </c>
      <c r="E166" s="195" t="s">
        <v>1522</v>
      </c>
      <c r="F166" s="196" t="s">
        <v>1523</v>
      </c>
      <c r="G166" s="197" t="s">
        <v>1226</v>
      </c>
      <c r="H166" s="198">
        <v>3</v>
      </c>
      <c r="I166" s="199"/>
      <c r="J166" s="200">
        <f>ROUND(I166*H166,2)</f>
        <v>0</v>
      </c>
      <c r="K166" s="196" t="s">
        <v>168</v>
      </c>
      <c r="L166" s="60"/>
      <c r="M166" s="201" t="s">
        <v>21</v>
      </c>
      <c r="N166" s="202" t="s">
        <v>43</v>
      </c>
      <c r="O166" s="41"/>
      <c r="P166" s="203">
        <f>O166*H166</f>
        <v>0</v>
      </c>
      <c r="Q166" s="203">
        <v>1.9644393699999999E-2</v>
      </c>
      <c r="R166" s="203">
        <f>Q166*H166</f>
        <v>5.8933181099999996E-2</v>
      </c>
      <c r="S166" s="203">
        <v>0</v>
      </c>
      <c r="T166" s="204">
        <f>S166*H166</f>
        <v>0</v>
      </c>
      <c r="AR166" s="23" t="s">
        <v>196</v>
      </c>
      <c r="AT166" s="23" t="s">
        <v>164</v>
      </c>
      <c r="AU166" s="23" t="s">
        <v>82</v>
      </c>
      <c r="AY166" s="23" t="s">
        <v>160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3" t="s">
        <v>80</v>
      </c>
      <c r="BK166" s="205">
        <f>ROUND(I166*H166,2)</f>
        <v>0</v>
      </c>
      <c r="BL166" s="23" t="s">
        <v>196</v>
      </c>
      <c r="BM166" s="23" t="s">
        <v>368</v>
      </c>
    </row>
    <row r="167" spans="2:65" s="1" customFormat="1" ht="16.5" customHeight="1">
      <c r="B167" s="40"/>
      <c r="C167" s="233" t="s">
        <v>407</v>
      </c>
      <c r="D167" s="233" t="s">
        <v>192</v>
      </c>
      <c r="E167" s="234" t="s">
        <v>1756</v>
      </c>
      <c r="F167" s="235" t="s">
        <v>1757</v>
      </c>
      <c r="G167" s="236" t="s">
        <v>290</v>
      </c>
      <c r="H167" s="237">
        <v>6</v>
      </c>
      <c r="I167" s="238"/>
      <c r="J167" s="239">
        <f>ROUND(I167*H167,2)</f>
        <v>0</v>
      </c>
      <c r="K167" s="235" t="s">
        <v>21</v>
      </c>
      <c r="L167" s="240"/>
      <c r="M167" s="241" t="s">
        <v>21</v>
      </c>
      <c r="N167" s="242" t="s">
        <v>43</v>
      </c>
      <c r="O167" s="41"/>
      <c r="P167" s="203">
        <f>O167*H167</f>
        <v>0</v>
      </c>
      <c r="Q167" s="203">
        <v>1E-3</v>
      </c>
      <c r="R167" s="203">
        <f>Q167*H167</f>
        <v>6.0000000000000001E-3</v>
      </c>
      <c r="S167" s="203">
        <v>0</v>
      </c>
      <c r="T167" s="204">
        <f>S167*H167</f>
        <v>0</v>
      </c>
      <c r="AR167" s="23" t="s">
        <v>263</v>
      </c>
      <c r="AT167" s="23" t="s">
        <v>192</v>
      </c>
      <c r="AU167" s="23" t="s">
        <v>82</v>
      </c>
      <c r="AY167" s="23" t="s">
        <v>160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3" t="s">
        <v>80</v>
      </c>
      <c r="BK167" s="205">
        <f>ROUND(I167*H167,2)</f>
        <v>0</v>
      </c>
      <c r="BL167" s="23" t="s">
        <v>196</v>
      </c>
      <c r="BM167" s="23" t="s">
        <v>384</v>
      </c>
    </row>
    <row r="168" spans="2:65" s="1" customFormat="1" ht="24">
      <c r="B168" s="40"/>
      <c r="C168" s="62"/>
      <c r="D168" s="222" t="s">
        <v>171</v>
      </c>
      <c r="E168" s="62"/>
      <c r="F168" s="232" t="s">
        <v>1750</v>
      </c>
      <c r="G168" s="62"/>
      <c r="H168" s="62"/>
      <c r="I168" s="162"/>
      <c r="J168" s="62"/>
      <c r="K168" s="62"/>
      <c r="L168" s="60"/>
      <c r="M168" s="208"/>
      <c r="N168" s="41"/>
      <c r="O168" s="41"/>
      <c r="P168" s="41"/>
      <c r="Q168" s="41"/>
      <c r="R168" s="41"/>
      <c r="S168" s="41"/>
      <c r="T168" s="77"/>
      <c r="AT168" s="23" t="s">
        <v>171</v>
      </c>
      <c r="AU168" s="23" t="s">
        <v>82</v>
      </c>
    </row>
    <row r="169" spans="2:65" s="1" customFormat="1" ht="16.5" customHeight="1">
      <c r="B169" s="40"/>
      <c r="C169" s="194" t="s">
        <v>311</v>
      </c>
      <c r="D169" s="194" t="s">
        <v>164</v>
      </c>
      <c r="E169" s="195" t="s">
        <v>1318</v>
      </c>
      <c r="F169" s="196" t="s">
        <v>1319</v>
      </c>
      <c r="G169" s="197" t="s">
        <v>228</v>
      </c>
      <c r="H169" s="198">
        <v>0.53300000000000003</v>
      </c>
      <c r="I169" s="199"/>
      <c r="J169" s="200">
        <f>ROUND(I169*H169,2)</f>
        <v>0</v>
      </c>
      <c r="K169" s="196" t="s">
        <v>168</v>
      </c>
      <c r="L169" s="60"/>
      <c r="M169" s="201" t="s">
        <v>21</v>
      </c>
      <c r="N169" s="202" t="s">
        <v>43</v>
      </c>
      <c r="O169" s="41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AR169" s="23" t="s">
        <v>196</v>
      </c>
      <c r="AT169" s="23" t="s">
        <v>164</v>
      </c>
      <c r="AU169" s="23" t="s">
        <v>82</v>
      </c>
      <c r="AY169" s="23" t="s">
        <v>160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23" t="s">
        <v>80</v>
      </c>
      <c r="BK169" s="205">
        <f>ROUND(I169*H169,2)</f>
        <v>0</v>
      </c>
      <c r="BL169" s="23" t="s">
        <v>196</v>
      </c>
      <c r="BM169" s="23" t="s">
        <v>619</v>
      </c>
    </row>
    <row r="170" spans="2:65" s="10" customFormat="1" ht="29.85" customHeight="1">
      <c r="B170" s="175"/>
      <c r="C170" s="176"/>
      <c r="D170" s="191" t="s">
        <v>71</v>
      </c>
      <c r="E170" s="192" t="s">
        <v>889</v>
      </c>
      <c r="F170" s="192" t="s">
        <v>890</v>
      </c>
      <c r="G170" s="176"/>
      <c r="H170" s="176"/>
      <c r="I170" s="179"/>
      <c r="J170" s="193">
        <f>BK170</f>
        <v>0</v>
      </c>
      <c r="K170" s="176"/>
      <c r="L170" s="181"/>
      <c r="M170" s="182"/>
      <c r="N170" s="183"/>
      <c r="O170" s="183"/>
      <c r="P170" s="184">
        <f>SUM(P171:P185)</f>
        <v>0</v>
      </c>
      <c r="Q170" s="183"/>
      <c r="R170" s="184">
        <f>SUM(R171:R185)</f>
        <v>0.16443760000000002</v>
      </c>
      <c r="S170" s="183"/>
      <c r="T170" s="185">
        <f>SUM(T171:T185)</f>
        <v>0.51</v>
      </c>
      <c r="AR170" s="186" t="s">
        <v>82</v>
      </c>
      <c r="AT170" s="187" t="s">
        <v>71</v>
      </c>
      <c r="AU170" s="187" t="s">
        <v>80</v>
      </c>
      <c r="AY170" s="186" t="s">
        <v>160</v>
      </c>
      <c r="BK170" s="188">
        <f>SUM(BK171:BK185)</f>
        <v>0</v>
      </c>
    </row>
    <row r="171" spans="2:65" s="1" customFormat="1" ht="16.5" customHeight="1">
      <c r="B171" s="40"/>
      <c r="C171" s="194" t="s">
        <v>417</v>
      </c>
      <c r="D171" s="194" t="s">
        <v>164</v>
      </c>
      <c r="E171" s="195" t="s">
        <v>1763</v>
      </c>
      <c r="F171" s="196" t="s">
        <v>1764</v>
      </c>
      <c r="G171" s="197" t="s">
        <v>256</v>
      </c>
      <c r="H171" s="198">
        <v>510</v>
      </c>
      <c r="I171" s="199"/>
      <c r="J171" s="200">
        <f>ROUND(I171*H171,2)</f>
        <v>0</v>
      </c>
      <c r="K171" s="196" t="s">
        <v>168</v>
      </c>
      <c r="L171" s="60"/>
      <c r="M171" s="201" t="s">
        <v>21</v>
      </c>
      <c r="N171" s="202" t="s">
        <v>43</v>
      </c>
      <c r="O171" s="41"/>
      <c r="P171" s="203">
        <f>O171*H171</f>
        <v>0</v>
      </c>
      <c r="Q171" s="203">
        <v>0</v>
      </c>
      <c r="R171" s="203">
        <f>Q171*H171</f>
        <v>0</v>
      </c>
      <c r="S171" s="203">
        <v>1E-3</v>
      </c>
      <c r="T171" s="204">
        <f>S171*H171</f>
        <v>0.51</v>
      </c>
      <c r="AR171" s="23" t="s">
        <v>196</v>
      </c>
      <c r="AT171" s="23" t="s">
        <v>164</v>
      </c>
      <c r="AU171" s="23" t="s">
        <v>82</v>
      </c>
      <c r="AY171" s="23" t="s">
        <v>160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23" t="s">
        <v>80</v>
      </c>
      <c r="BK171" s="205">
        <f>ROUND(I171*H171,2)</f>
        <v>0</v>
      </c>
      <c r="BL171" s="23" t="s">
        <v>196</v>
      </c>
      <c r="BM171" s="23" t="s">
        <v>628</v>
      </c>
    </row>
    <row r="172" spans="2:65" s="1" customFormat="1" ht="24">
      <c r="B172" s="40"/>
      <c r="C172" s="62"/>
      <c r="D172" s="206" t="s">
        <v>171</v>
      </c>
      <c r="E172" s="62"/>
      <c r="F172" s="207" t="s">
        <v>1765</v>
      </c>
      <c r="G172" s="62"/>
      <c r="H172" s="62"/>
      <c r="I172" s="162"/>
      <c r="J172" s="62"/>
      <c r="K172" s="62"/>
      <c r="L172" s="60"/>
      <c r="M172" s="208"/>
      <c r="N172" s="41"/>
      <c r="O172" s="41"/>
      <c r="P172" s="41"/>
      <c r="Q172" s="41"/>
      <c r="R172" s="41"/>
      <c r="S172" s="41"/>
      <c r="T172" s="77"/>
      <c r="AT172" s="23" t="s">
        <v>171</v>
      </c>
      <c r="AU172" s="23" t="s">
        <v>82</v>
      </c>
    </row>
    <row r="173" spans="2:65" s="11" customFormat="1">
      <c r="B173" s="209"/>
      <c r="C173" s="210"/>
      <c r="D173" s="206" t="s">
        <v>173</v>
      </c>
      <c r="E173" s="211" t="s">
        <v>21</v>
      </c>
      <c r="F173" s="212" t="s">
        <v>1819</v>
      </c>
      <c r="G173" s="210"/>
      <c r="H173" s="213">
        <v>510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173</v>
      </c>
      <c r="AU173" s="219" t="s">
        <v>82</v>
      </c>
      <c r="AV173" s="11" t="s">
        <v>82</v>
      </c>
      <c r="AW173" s="11" t="s">
        <v>35</v>
      </c>
      <c r="AX173" s="11" t="s">
        <v>72</v>
      </c>
      <c r="AY173" s="219" t="s">
        <v>160</v>
      </c>
    </row>
    <row r="174" spans="2:65" s="12" customFormat="1">
      <c r="B174" s="220"/>
      <c r="C174" s="221"/>
      <c r="D174" s="222" t="s">
        <v>173</v>
      </c>
      <c r="E174" s="223" t="s">
        <v>21</v>
      </c>
      <c r="F174" s="224" t="s">
        <v>175</v>
      </c>
      <c r="G174" s="221"/>
      <c r="H174" s="225">
        <v>510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173</v>
      </c>
      <c r="AU174" s="231" t="s">
        <v>82</v>
      </c>
      <c r="AV174" s="12" t="s">
        <v>169</v>
      </c>
      <c r="AW174" s="12" t="s">
        <v>35</v>
      </c>
      <c r="AX174" s="12" t="s">
        <v>80</v>
      </c>
      <c r="AY174" s="231" t="s">
        <v>160</v>
      </c>
    </row>
    <row r="175" spans="2:65" s="1" customFormat="1" ht="16.5" customHeight="1">
      <c r="B175" s="40"/>
      <c r="C175" s="194" t="s">
        <v>314</v>
      </c>
      <c r="D175" s="194" t="s">
        <v>164</v>
      </c>
      <c r="E175" s="195" t="s">
        <v>1767</v>
      </c>
      <c r="F175" s="196" t="s">
        <v>1768</v>
      </c>
      <c r="G175" s="197" t="s">
        <v>256</v>
      </c>
      <c r="H175" s="198">
        <v>1000</v>
      </c>
      <c r="I175" s="199"/>
      <c r="J175" s="200">
        <f>ROUND(I175*H175,2)</f>
        <v>0</v>
      </c>
      <c r="K175" s="196" t="s">
        <v>168</v>
      </c>
      <c r="L175" s="60"/>
      <c r="M175" s="201" t="s">
        <v>21</v>
      </c>
      <c r="N175" s="202" t="s">
        <v>43</v>
      </c>
      <c r="O175" s="41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AR175" s="23" t="s">
        <v>196</v>
      </c>
      <c r="AT175" s="23" t="s">
        <v>164</v>
      </c>
      <c r="AU175" s="23" t="s">
        <v>82</v>
      </c>
      <c r="AY175" s="23" t="s">
        <v>160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3" t="s">
        <v>80</v>
      </c>
      <c r="BK175" s="205">
        <f>ROUND(I175*H175,2)</f>
        <v>0</v>
      </c>
      <c r="BL175" s="23" t="s">
        <v>196</v>
      </c>
      <c r="BM175" s="23" t="s">
        <v>639</v>
      </c>
    </row>
    <row r="176" spans="2:65" s="1" customFormat="1" ht="24">
      <c r="B176" s="40"/>
      <c r="C176" s="62"/>
      <c r="D176" s="206" t="s">
        <v>171</v>
      </c>
      <c r="E176" s="62"/>
      <c r="F176" s="207" t="s">
        <v>1769</v>
      </c>
      <c r="G176" s="62"/>
      <c r="H176" s="62"/>
      <c r="I176" s="162"/>
      <c r="J176" s="62"/>
      <c r="K176" s="62"/>
      <c r="L176" s="60"/>
      <c r="M176" s="208"/>
      <c r="N176" s="41"/>
      <c r="O176" s="41"/>
      <c r="P176" s="41"/>
      <c r="Q176" s="41"/>
      <c r="R176" s="41"/>
      <c r="S176" s="41"/>
      <c r="T176" s="77"/>
      <c r="AT176" s="23" t="s">
        <v>171</v>
      </c>
      <c r="AU176" s="23" t="s">
        <v>82</v>
      </c>
    </row>
    <row r="177" spans="2:65" s="11" customFormat="1">
      <c r="B177" s="209"/>
      <c r="C177" s="210"/>
      <c r="D177" s="206" t="s">
        <v>173</v>
      </c>
      <c r="E177" s="211" t="s">
        <v>21</v>
      </c>
      <c r="F177" s="212" t="s">
        <v>1770</v>
      </c>
      <c r="G177" s="210"/>
      <c r="H177" s="213">
        <v>1000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173</v>
      </c>
      <c r="AU177" s="219" t="s">
        <v>82</v>
      </c>
      <c r="AV177" s="11" t="s">
        <v>82</v>
      </c>
      <c r="AW177" s="11" t="s">
        <v>35</v>
      </c>
      <c r="AX177" s="11" t="s">
        <v>72</v>
      </c>
      <c r="AY177" s="219" t="s">
        <v>160</v>
      </c>
    </row>
    <row r="178" spans="2:65" s="12" customFormat="1">
      <c r="B178" s="220"/>
      <c r="C178" s="221"/>
      <c r="D178" s="222" t="s">
        <v>173</v>
      </c>
      <c r="E178" s="223" t="s">
        <v>21</v>
      </c>
      <c r="F178" s="224" t="s">
        <v>175</v>
      </c>
      <c r="G178" s="221"/>
      <c r="H178" s="225">
        <v>1000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173</v>
      </c>
      <c r="AU178" s="231" t="s">
        <v>82</v>
      </c>
      <c r="AV178" s="12" t="s">
        <v>169</v>
      </c>
      <c r="AW178" s="12" t="s">
        <v>35</v>
      </c>
      <c r="AX178" s="12" t="s">
        <v>80</v>
      </c>
      <c r="AY178" s="231" t="s">
        <v>160</v>
      </c>
    </row>
    <row r="179" spans="2:65" s="1" customFormat="1" ht="16.5" customHeight="1">
      <c r="B179" s="40"/>
      <c r="C179" s="194" t="s">
        <v>422</v>
      </c>
      <c r="D179" s="194" t="s">
        <v>164</v>
      </c>
      <c r="E179" s="195" t="s">
        <v>1771</v>
      </c>
      <c r="F179" s="196" t="s">
        <v>1772</v>
      </c>
      <c r="G179" s="197" t="s">
        <v>256</v>
      </c>
      <c r="H179" s="198">
        <v>153.68</v>
      </c>
      <c r="I179" s="199"/>
      <c r="J179" s="200">
        <f>ROUND(I179*H179,2)</f>
        <v>0</v>
      </c>
      <c r="K179" s="196" t="s">
        <v>168</v>
      </c>
      <c r="L179" s="60"/>
      <c r="M179" s="201" t="s">
        <v>21</v>
      </c>
      <c r="N179" s="202" t="s">
        <v>43</v>
      </c>
      <c r="O179" s="41"/>
      <c r="P179" s="203">
        <f>O179*H179</f>
        <v>0</v>
      </c>
      <c r="Q179" s="203">
        <v>6.9999999999999994E-5</v>
      </c>
      <c r="R179" s="203">
        <f>Q179*H179</f>
        <v>1.0757599999999999E-2</v>
      </c>
      <c r="S179" s="203">
        <v>0</v>
      </c>
      <c r="T179" s="204">
        <f>S179*H179</f>
        <v>0</v>
      </c>
      <c r="AR179" s="23" t="s">
        <v>196</v>
      </c>
      <c r="AT179" s="23" t="s">
        <v>164</v>
      </c>
      <c r="AU179" s="23" t="s">
        <v>82</v>
      </c>
      <c r="AY179" s="23" t="s">
        <v>160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3" t="s">
        <v>80</v>
      </c>
      <c r="BK179" s="205">
        <f>ROUND(I179*H179,2)</f>
        <v>0</v>
      </c>
      <c r="BL179" s="23" t="s">
        <v>196</v>
      </c>
      <c r="BM179" s="23" t="s">
        <v>1820</v>
      </c>
    </row>
    <row r="180" spans="2:65" s="13" customFormat="1">
      <c r="B180" s="243"/>
      <c r="C180" s="244"/>
      <c r="D180" s="206" t="s">
        <v>173</v>
      </c>
      <c r="E180" s="245" t="s">
        <v>21</v>
      </c>
      <c r="F180" s="246" t="s">
        <v>1774</v>
      </c>
      <c r="G180" s="244"/>
      <c r="H180" s="247" t="s">
        <v>21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173</v>
      </c>
      <c r="AU180" s="253" t="s">
        <v>82</v>
      </c>
      <c r="AV180" s="13" t="s">
        <v>80</v>
      </c>
      <c r="AW180" s="13" t="s">
        <v>35</v>
      </c>
      <c r="AX180" s="13" t="s">
        <v>72</v>
      </c>
      <c r="AY180" s="253" t="s">
        <v>160</v>
      </c>
    </row>
    <row r="181" spans="2:65" s="11" customFormat="1">
      <c r="B181" s="209"/>
      <c r="C181" s="210"/>
      <c r="D181" s="206" t="s">
        <v>173</v>
      </c>
      <c r="E181" s="211" t="s">
        <v>21</v>
      </c>
      <c r="F181" s="212" t="s">
        <v>1775</v>
      </c>
      <c r="G181" s="210"/>
      <c r="H181" s="213">
        <v>50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173</v>
      </c>
      <c r="AU181" s="219" t="s">
        <v>82</v>
      </c>
      <c r="AV181" s="11" t="s">
        <v>82</v>
      </c>
      <c r="AW181" s="11" t="s">
        <v>35</v>
      </c>
      <c r="AX181" s="11" t="s">
        <v>72</v>
      </c>
      <c r="AY181" s="219" t="s">
        <v>160</v>
      </c>
    </row>
    <row r="182" spans="2:65" s="13" customFormat="1">
      <c r="B182" s="243"/>
      <c r="C182" s="244"/>
      <c r="D182" s="206" t="s">
        <v>173</v>
      </c>
      <c r="E182" s="245" t="s">
        <v>21</v>
      </c>
      <c r="F182" s="246" t="s">
        <v>1776</v>
      </c>
      <c r="G182" s="244"/>
      <c r="H182" s="247" t="s">
        <v>21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173</v>
      </c>
      <c r="AU182" s="253" t="s">
        <v>82</v>
      </c>
      <c r="AV182" s="13" t="s">
        <v>80</v>
      </c>
      <c r="AW182" s="13" t="s">
        <v>35</v>
      </c>
      <c r="AX182" s="13" t="s">
        <v>72</v>
      </c>
      <c r="AY182" s="253" t="s">
        <v>160</v>
      </c>
    </row>
    <row r="183" spans="2:65" s="11" customFormat="1">
      <c r="B183" s="209"/>
      <c r="C183" s="210"/>
      <c r="D183" s="222" t="s">
        <v>173</v>
      </c>
      <c r="E183" s="254" t="s">
        <v>21</v>
      </c>
      <c r="F183" s="255" t="s">
        <v>1777</v>
      </c>
      <c r="G183" s="210"/>
      <c r="H183" s="256">
        <v>103.68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173</v>
      </c>
      <c r="AU183" s="219" t="s">
        <v>82</v>
      </c>
      <c r="AV183" s="11" t="s">
        <v>82</v>
      </c>
      <c r="AW183" s="11" t="s">
        <v>35</v>
      </c>
      <c r="AX183" s="11" t="s">
        <v>72</v>
      </c>
      <c r="AY183" s="219" t="s">
        <v>160</v>
      </c>
    </row>
    <row r="184" spans="2:65" s="1" customFormat="1" ht="16.5" customHeight="1">
      <c r="B184" s="40"/>
      <c r="C184" s="233" t="s">
        <v>318</v>
      </c>
      <c r="D184" s="233" t="s">
        <v>192</v>
      </c>
      <c r="E184" s="234" t="s">
        <v>894</v>
      </c>
      <c r="F184" s="235" t="s">
        <v>895</v>
      </c>
      <c r="G184" s="236" t="s">
        <v>256</v>
      </c>
      <c r="H184" s="237">
        <v>153.68</v>
      </c>
      <c r="I184" s="238"/>
      <c r="J184" s="239">
        <f>ROUND(I184*H184,2)</f>
        <v>0</v>
      </c>
      <c r="K184" s="235" t="s">
        <v>21</v>
      </c>
      <c r="L184" s="240"/>
      <c r="M184" s="241" t="s">
        <v>21</v>
      </c>
      <c r="N184" s="242" t="s">
        <v>43</v>
      </c>
      <c r="O184" s="41"/>
      <c r="P184" s="203">
        <f>O184*H184</f>
        <v>0</v>
      </c>
      <c r="Q184" s="203">
        <v>1E-3</v>
      </c>
      <c r="R184" s="203">
        <f>Q184*H184</f>
        <v>0.15368000000000001</v>
      </c>
      <c r="S184" s="203">
        <v>0</v>
      </c>
      <c r="T184" s="204">
        <f>S184*H184</f>
        <v>0</v>
      </c>
      <c r="AR184" s="23" t="s">
        <v>263</v>
      </c>
      <c r="AT184" s="23" t="s">
        <v>192</v>
      </c>
      <c r="AU184" s="23" t="s">
        <v>82</v>
      </c>
      <c r="AY184" s="23" t="s">
        <v>160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23" t="s">
        <v>80</v>
      </c>
      <c r="BK184" s="205">
        <f>ROUND(I184*H184,2)</f>
        <v>0</v>
      </c>
      <c r="BL184" s="23" t="s">
        <v>196</v>
      </c>
      <c r="BM184" s="23" t="s">
        <v>660</v>
      </c>
    </row>
    <row r="185" spans="2:65" s="1" customFormat="1" ht="16.5" customHeight="1">
      <c r="B185" s="40"/>
      <c r="C185" s="194" t="s">
        <v>426</v>
      </c>
      <c r="D185" s="194" t="s">
        <v>164</v>
      </c>
      <c r="E185" s="195" t="s">
        <v>897</v>
      </c>
      <c r="F185" s="196" t="s">
        <v>898</v>
      </c>
      <c r="G185" s="197" t="s">
        <v>228</v>
      </c>
      <c r="H185" s="198">
        <v>0.24</v>
      </c>
      <c r="I185" s="199"/>
      <c r="J185" s="200">
        <f>ROUND(I185*H185,2)</f>
        <v>0</v>
      </c>
      <c r="K185" s="196" t="s">
        <v>168</v>
      </c>
      <c r="L185" s="60"/>
      <c r="M185" s="201" t="s">
        <v>21</v>
      </c>
      <c r="N185" s="202" t="s">
        <v>43</v>
      </c>
      <c r="O185" s="41"/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AR185" s="23" t="s">
        <v>196</v>
      </c>
      <c r="AT185" s="23" t="s">
        <v>164</v>
      </c>
      <c r="AU185" s="23" t="s">
        <v>82</v>
      </c>
      <c r="AY185" s="23" t="s">
        <v>160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3" t="s">
        <v>80</v>
      </c>
      <c r="BK185" s="205">
        <f>ROUND(I185*H185,2)</f>
        <v>0</v>
      </c>
      <c r="BL185" s="23" t="s">
        <v>196</v>
      </c>
      <c r="BM185" s="23" t="s">
        <v>675</v>
      </c>
    </row>
    <row r="186" spans="2:65" s="10" customFormat="1" ht="29.85" customHeight="1">
      <c r="B186" s="175"/>
      <c r="C186" s="176"/>
      <c r="D186" s="191" t="s">
        <v>71</v>
      </c>
      <c r="E186" s="192" t="s">
        <v>664</v>
      </c>
      <c r="F186" s="192" t="s">
        <v>665</v>
      </c>
      <c r="G186" s="176"/>
      <c r="H186" s="176"/>
      <c r="I186" s="179"/>
      <c r="J186" s="193">
        <f>BK186</f>
        <v>0</v>
      </c>
      <c r="K186" s="176"/>
      <c r="L186" s="181"/>
      <c r="M186" s="182"/>
      <c r="N186" s="183"/>
      <c r="O186" s="183"/>
      <c r="P186" s="184">
        <f>SUM(P187:P195)</f>
        <v>0</v>
      </c>
      <c r="Q186" s="183"/>
      <c r="R186" s="184">
        <f>SUM(R187:R195)</f>
        <v>4.2839999999999996E-3</v>
      </c>
      <c r="S186" s="183"/>
      <c r="T186" s="185">
        <f>SUM(T187:T195)</f>
        <v>0</v>
      </c>
      <c r="AR186" s="186" t="s">
        <v>82</v>
      </c>
      <c r="AT186" s="187" t="s">
        <v>71</v>
      </c>
      <c r="AU186" s="187" t="s">
        <v>80</v>
      </c>
      <c r="AY186" s="186" t="s">
        <v>160</v>
      </c>
      <c r="BK186" s="188">
        <f>SUM(BK187:BK195)</f>
        <v>0</v>
      </c>
    </row>
    <row r="187" spans="2:65" s="1" customFormat="1" ht="16.5" customHeight="1">
      <c r="B187" s="40"/>
      <c r="C187" s="194" t="s">
        <v>428</v>
      </c>
      <c r="D187" s="194" t="s">
        <v>164</v>
      </c>
      <c r="E187" s="195" t="s">
        <v>972</v>
      </c>
      <c r="F187" s="196" t="s">
        <v>973</v>
      </c>
      <c r="G187" s="197" t="s">
        <v>248</v>
      </c>
      <c r="H187" s="198">
        <v>11.9</v>
      </c>
      <c r="I187" s="199"/>
      <c r="J187" s="200">
        <f>ROUND(I187*H187,2)</f>
        <v>0</v>
      </c>
      <c r="K187" s="196" t="s">
        <v>168</v>
      </c>
      <c r="L187" s="60"/>
      <c r="M187" s="201" t="s">
        <v>21</v>
      </c>
      <c r="N187" s="202" t="s">
        <v>43</v>
      </c>
      <c r="O187" s="41"/>
      <c r="P187" s="203">
        <f>O187*H187</f>
        <v>0</v>
      </c>
      <c r="Q187" s="203">
        <v>1.2E-4</v>
      </c>
      <c r="R187" s="203">
        <f>Q187*H187</f>
        <v>1.428E-3</v>
      </c>
      <c r="S187" s="203">
        <v>0</v>
      </c>
      <c r="T187" s="204">
        <f>S187*H187</f>
        <v>0</v>
      </c>
      <c r="AR187" s="23" t="s">
        <v>196</v>
      </c>
      <c r="AT187" s="23" t="s">
        <v>164</v>
      </c>
      <c r="AU187" s="23" t="s">
        <v>82</v>
      </c>
      <c r="AY187" s="23" t="s">
        <v>160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23" t="s">
        <v>80</v>
      </c>
      <c r="BK187" s="205">
        <f>ROUND(I187*H187,2)</f>
        <v>0</v>
      </c>
      <c r="BL187" s="23" t="s">
        <v>196</v>
      </c>
      <c r="BM187" s="23" t="s">
        <v>1821</v>
      </c>
    </row>
    <row r="188" spans="2:65" s="1" customFormat="1" ht="24">
      <c r="B188" s="40"/>
      <c r="C188" s="62"/>
      <c r="D188" s="206" t="s">
        <v>171</v>
      </c>
      <c r="E188" s="62"/>
      <c r="F188" s="207" t="s">
        <v>978</v>
      </c>
      <c r="G188" s="62"/>
      <c r="H188" s="62"/>
      <c r="I188" s="162"/>
      <c r="J188" s="62"/>
      <c r="K188" s="62"/>
      <c r="L188" s="60"/>
      <c r="M188" s="208"/>
      <c r="N188" s="41"/>
      <c r="O188" s="41"/>
      <c r="P188" s="41"/>
      <c r="Q188" s="41"/>
      <c r="R188" s="41"/>
      <c r="S188" s="41"/>
      <c r="T188" s="77"/>
      <c r="AT188" s="23" t="s">
        <v>171</v>
      </c>
      <c r="AU188" s="23" t="s">
        <v>82</v>
      </c>
    </row>
    <row r="189" spans="2:65" s="11" customFormat="1">
      <c r="B189" s="209"/>
      <c r="C189" s="210"/>
      <c r="D189" s="206" t="s">
        <v>173</v>
      </c>
      <c r="E189" s="211" t="s">
        <v>21</v>
      </c>
      <c r="F189" s="212" t="s">
        <v>80</v>
      </c>
      <c r="G189" s="210"/>
      <c r="H189" s="213">
        <v>1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173</v>
      </c>
      <c r="AU189" s="219" t="s">
        <v>82</v>
      </c>
      <c r="AV189" s="11" t="s">
        <v>82</v>
      </c>
      <c r="AW189" s="11" t="s">
        <v>35</v>
      </c>
      <c r="AX189" s="11" t="s">
        <v>72</v>
      </c>
      <c r="AY189" s="219" t="s">
        <v>160</v>
      </c>
    </row>
    <row r="190" spans="2:65" s="11" customFormat="1">
      <c r="B190" s="209"/>
      <c r="C190" s="210"/>
      <c r="D190" s="222" t="s">
        <v>173</v>
      </c>
      <c r="E190" s="254" t="s">
        <v>21</v>
      </c>
      <c r="F190" s="255" t="s">
        <v>1822</v>
      </c>
      <c r="G190" s="210"/>
      <c r="H190" s="256">
        <v>10.9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173</v>
      </c>
      <c r="AU190" s="219" t="s">
        <v>82</v>
      </c>
      <c r="AV190" s="11" t="s">
        <v>82</v>
      </c>
      <c r="AW190" s="11" t="s">
        <v>35</v>
      </c>
      <c r="AX190" s="11" t="s">
        <v>72</v>
      </c>
      <c r="AY190" s="219" t="s">
        <v>160</v>
      </c>
    </row>
    <row r="191" spans="2:65" s="1" customFormat="1" ht="25.5" customHeight="1">
      <c r="B191" s="40"/>
      <c r="C191" s="194" t="s">
        <v>437</v>
      </c>
      <c r="D191" s="194" t="s">
        <v>164</v>
      </c>
      <c r="E191" s="195" t="s">
        <v>975</v>
      </c>
      <c r="F191" s="196" t="s">
        <v>976</v>
      </c>
      <c r="G191" s="197" t="s">
        <v>248</v>
      </c>
      <c r="H191" s="198">
        <v>23.8</v>
      </c>
      <c r="I191" s="199"/>
      <c r="J191" s="200">
        <f>ROUND(I191*H191,2)</f>
        <v>0</v>
      </c>
      <c r="K191" s="196" t="s">
        <v>168</v>
      </c>
      <c r="L191" s="60"/>
      <c r="M191" s="201" t="s">
        <v>21</v>
      </c>
      <c r="N191" s="202" t="s">
        <v>43</v>
      </c>
      <c r="O191" s="41"/>
      <c r="P191" s="203">
        <f>O191*H191</f>
        <v>0</v>
      </c>
      <c r="Q191" s="203">
        <v>1.2E-4</v>
      </c>
      <c r="R191" s="203">
        <f>Q191*H191</f>
        <v>2.856E-3</v>
      </c>
      <c r="S191" s="203">
        <v>0</v>
      </c>
      <c r="T191" s="204">
        <f>S191*H191</f>
        <v>0</v>
      </c>
      <c r="AR191" s="23" t="s">
        <v>196</v>
      </c>
      <c r="AT191" s="23" t="s">
        <v>164</v>
      </c>
      <c r="AU191" s="23" t="s">
        <v>82</v>
      </c>
      <c r="AY191" s="23" t="s">
        <v>160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3" t="s">
        <v>80</v>
      </c>
      <c r="BK191" s="205">
        <f>ROUND(I191*H191,2)</f>
        <v>0</v>
      </c>
      <c r="BL191" s="23" t="s">
        <v>196</v>
      </c>
      <c r="BM191" s="23" t="s">
        <v>1823</v>
      </c>
    </row>
    <row r="192" spans="2:65" s="1" customFormat="1" ht="24">
      <c r="B192" s="40"/>
      <c r="C192" s="62"/>
      <c r="D192" s="206" t="s">
        <v>171</v>
      </c>
      <c r="E192" s="62"/>
      <c r="F192" s="207" t="s">
        <v>670</v>
      </c>
      <c r="G192" s="62"/>
      <c r="H192" s="62"/>
      <c r="I192" s="162"/>
      <c r="J192" s="62"/>
      <c r="K192" s="62"/>
      <c r="L192" s="60"/>
      <c r="M192" s="208"/>
      <c r="N192" s="41"/>
      <c r="O192" s="41"/>
      <c r="P192" s="41"/>
      <c r="Q192" s="41"/>
      <c r="R192" s="41"/>
      <c r="S192" s="41"/>
      <c r="T192" s="77"/>
      <c r="AT192" s="23" t="s">
        <v>171</v>
      </c>
      <c r="AU192" s="23" t="s">
        <v>82</v>
      </c>
    </row>
    <row r="193" spans="2:65" s="11" customFormat="1">
      <c r="B193" s="209"/>
      <c r="C193" s="210"/>
      <c r="D193" s="206" t="s">
        <v>173</v>
      </c>
      <c r="E193" s="211" t="s">
        <v>21</v>
      </c>
      <c r="F193" s="212" t="s">
        <v>80</v>
      </c>
      <c r="G193" s="210"/>
      <c r="H193" s="213">
        <v>1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173</v>
      </c>
      <c r="AU193" s="219" t="s">
        <v>82</v>
      </c>
      <c r="AV193" s="11" t="s">
        <v>82</v>
      </c>
      <c r="AW193" s="11" t="s">
        <v>35</v>
      </c>
      <c r="AX193" s="11" t="s">
        <v>72</v>
      </c>
      <c r="AY193" s="219" t="s">
        <v>160</v>
      </c>
    </row>
    <row r="194" spans="2:65" s="11" customFormat="1">
      <c r="B194" s="209"/>
      <c r="C194" s="210"/>
      <c r="D194" s="206" t="s">
        <v>173</v>
      </c>
      <c r="E194" s="211" t="s">
        <v>21</v>
      </c>
      <c r="F194" s="212" t="s">
        <v>1822</v>
      </c>
      <c r="G194" s="210"/>
      <c r="H194" s="213">
        <v>10.9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173</v>
      </c>
      <c r="AU194" s="219" t="s">
        <v>82</v>
      </c>
      <c r="AV194" s="11" t="s">
        <v>82</v>
      </c>
      <c r="AW194" s="11" t="s">
        <v>35</v>
      </c>
      <c r="AX194" s="11" t="s">
        <v>72</v>
      </c>
      <c r="AY194" s="219" t="s">
        <v>160</v>
      </c>
    </row>
    <row r="195" spans="2:65" s="11" customFormat="1">
      <c r="B195" s="209"/>
      <c r="C195" s="210"/>
      <c r="D195" s="206" t="s">
        <v>173</v>
      </c>
      <c r="E195" s="210"/>
      <c r="F195" s="212" t="s">
        <v>1824</v>
      </c>
      <c r="G195" s="210"/>
      <c r="H195" s="213">
        <v>23.8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173</v>
      </c>
      <c r="AU195" s="219" t="s">
        <v>82</v>
      </c>
      <c r="AV195" s="11" t="s">
        <v>82</v>
      </c>
      <c r="AW195" s="11" t="s">
        <v>6</v>
      </c>
      <c r="AX195" s="11" t="s">
        <v>80</v>
      </c>
      <c r="AY195" s="219" t="s">
        <v>160</v>
      </c>
    </row>
    <row r="196" spans="2:65" s="10" customFormat="1" ht="29.85" customHeight="1">
      <c r="B196" s="175"/>
      <c r="C196" s="176"/>
      <c r="D196" s="191" t="s">
        <v>71</v>
      </c>
      <c r="E196" s="192" t="s">
        <v>673</v>
      </c>
      <c r="F196" s="192" t="s">
        <v>674</v>
      </c>
      <c r="G196" s="176"/>
      <c r="H196" s="176"/>
      <c r="I196" s="179"/>
      <c r="J196" s="193">
        <f>BK196</f>
        <v>0</v>
      </c>
      <c r="K196" s="176"/>
      <c r="L196" s="181"/>
      <c r="M196" s="182"/>
      <c r="N196" s="183"/>
      <c r="O196" s="183"/>
      <c r="P196" s="184">
        <f>SUM(P197:P201)</f>
        <v>0</v>
      </c>
      <c r="Q196" s="183"/>
      <c r="R196" s="184">
        <f>SUM(R197:R201)</f>
        <v>0</v>
      </c>
      <c r="S196" s="183"/>
      <c r="T196" s="185">
        <f>SUM(T197:T201)</f>
        <v>0</v>
      </c>
      <c r="AR196" s="186" t="s">
        <v>82</v>
      </c>
      <c r="AT196" s="187" t="s">
        <v>71</v>
      </c>
      <c r="AU196" s="187" t="s">
        <v>80</v>
      </c>
      <c r="AY196" s="186" t="s">
        <v>160</v>
      </c>
      <c r="BK196" s="188">
        <f>SUM(BK197:BK201)</f>
        <v>0</v>
      </c>
    </row>
    <row r="197" spans="2:65" s="1" customFormat="1" ht="25.5" customHeight="1">
      <c r="B197" s="40"/>
      <c r="C197" s="194" t="s">
        <v>328</v>
      </c>
      <c r="D197" s="194" t="s">
        <v>164</v>
      </c>
      <c r="E197" s="195" t="s">
        <v>1354</v>
      </c>
      <c r="F197" s="196" t="s">
        <v>1355</v>
      </c>
      <c r="G197" s="197" t="s">
        <v>290</v>
      </c>
      <c r="H197" s="198">
        <v>1</v>
      </c>
      <c r="I197" s="199"/>
      <c r="J197" s="200">
        <f>ROUND(I197*H197,2)</f>
        <v>0</v>
      </c>
      <c r="K197" s="196" t="s">
        <v>168</v>
      </c>
      <c r="L197" s="60"/>
      <c r="M197" s="201" t="s">
        <v>21</v>
      </c>
      <c r="N197" s="202" t="s">
        <v>43</v>
      </c>
      <c r="O197" s="41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AR197" s="23" t="s">
        <v>698</v>
      </c>
      <c r="AT197" s="23" t="s">
        <v>164</v>
      </c>
      <c r="AU197" s="23" t="s">
        <v>82</v>
      </c>
      <c r="AY197" s="23" t="s">
        <v>160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23" t="s">
        <v>80</v>
      </c>
      <c r="BK197" s="205">
        <f>ROUND(I197*H197,2)</f>
        <v>0</v>
      </c>
      <c r="BL197" s="23" t="s">
        <v>698</v>
      </c>
      <c r="BM197" s="23" t="s">
        <v>1825</v>
      </c>
    </row>
    <row r="198" spans="2:65" s="1" customFormat="1" ht="24">
      <c r="B198" s="40"/>
      <c r="C198" s="62"/>
      <c r="D198" s="222" t="s">
        <v>171</v>
      </c>
      <c r="E198" s="62"/>
      <c r="F198" s="232" t="s">
        <v>1357</v>
      </c>
      <c r="G198" s="62"/>
      <c r="H198" s="62"/>
      <c r="I198" s="162"/>
      <c r="J198" s="62"/>
      <c r="K198" s="62"/>
      <c r="L198" s="60"/>
      <c r="M198" s="208"/>
      <c r="N198" s="41"/>
      <c r="O198" s="41"/>
      <c r="P198" s="41"/>
      <c r="Q198" s="41"/>
      <c r="R198" s="41"/>
      <c r="S198" s="41"/>
      <c r="T198" s="77"/>
      <c r="AT198" s="23" t="s">
        <v>171</v>
      </c>
      <c r="AU198" s="23" t="s">
        <v>82</v>
      </c>
    </row>
    <row r="199" spans="2:65" s="1" customFormat="1" ht="25.5" customHeight="1">
      <c r="B199" s="40"/>
      <c r="C199" s="194" t="s">
        <v>445</v>
      </c>
      <c r="D199" s="194" t="s">
        <v>164</v>
      </c>
      <c r="E199" s="195" t="s">
        <v>1359</v>
      </c>
      <c r="F199" s="196" t="s">
        <v>1360</v>
      </c>
      <c r="G199" s="197" t="s">
        <v>290</v>
      </c>
      <c r="H199" s="198">
        <v>1</v>
      </c>
      <c r="I199" s="199"/>
      <c r="J199" s="200">
        <f>ROUND(I199*H199,2)</f>
        <v>0</v>
      </c>
      <c r="K199" s="196" t="s">
        <v>168</v>
      </c>
      <c r="L199" s="60"/>
      <c r="M199" s="201" t="s">
        <v>21</v>
      </c>
      <c r="N199" s="202" t="s">
        <v>43</v>
      </c>
      <c r="O199" s="41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AR199" s="23" t="s">
        <v>698</v>
      </c>
      <c r="AT199" s="23" t="s">
        <v>164</v>
      </c>
      <c r="AU199" s="23" t="s">
        <v>82</v>
      </c>
      <c r="AY199" s="23" t="s">
        <v>160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3" t="s">
        <v>80</v>
      </c>
      <c r="BK199" s="205">
        <f>ROUND(I199*H199,2)</f>
        <v>0</v>
      </c>
      <c r="BL199" s="23" t="s">
        <v>698</v>
      </c>
      <c r="BM199" s="23" t="s">
        <v>1826</v>
      </c>
    </row>
    <row r="200" spans="2:65" s="1" customFormat="1" ht="25.5" customHeight="1">
      <c r="B200" s="40"/>
      <c r="C200" s="194" t="s">
        <v>332</v>
      </c>
      <c r="D200" s="194" t="s">
        <v>164</v>
      </c>
      <c r="E200" s="195" t="s">
        <v>1362</v>
      </c>
      <c r="F200" s="196" t="s">
        <v>1363</v>
      </c>
      <c r="G200" s="197" t="s">
        <v>290</v>
      </c>
      <c r="H200" s="198">
        <v>1</v>
      </c>
      <c r="I200" s="199"/>
      <c r="J200" s="200">
        <f>ROUND(I200*H200,2)</f>
        <v>0</v>
      </c>
      <c r="K200" s="196" t="s">
        <v>168</v>
      </c>
      <c r="L200" s="60"/>
      <c r="M200" s="201" t="s">
        <v>21</v>
      </c>
      <c r="N200" s="202" t="s">
        <v>43</v>
      </c>
      <c r="O200" s="41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AR200" s="23" t="s">
        <v>698</v>
      </c>
      <c r="AT200" s="23" t="s">
        <v>164</v>
      </c>
      <c r="AU200" s="23" t="s">
        <v>82</v>
      </c>
      <c r="AY200" s="23" t="s">
        <v>160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3" t="s">
        <v>80</v>
      </c>
      <c r="BK200" s="205">
        <f>ROUND(I200*H200,2)</f>
        <v>0</v>
      </c>
      <c r="BL200" s="23" t="s">
        <v>698</v>
      </c>
      <c r="BM200" s="23" t="s">
        <v>1827</v>
      </c>
    </row>
    <row r="201" spans="2:65" s="1" customFormat="1" ht="24">
      <c r="B201" s="40"/>
      <c r="C201" s="62"/>
      <c r="D201" s="206" t="s">
        <v>171</v>
      </c>
      <c r="E201" s="62"/>
      <c r="F201" s="207" t="s">
        <v>1365</v>
      </c>
      <c r="G201" s="62"/>
      <c r="H201" s="62"/>
      <c r="I201" s="162"/>
      <c r="J201" s="62"/>
      <c r="K201" s="62"/>
      <c r="L201" s="60"/>
      <c r="M201" s="208"/>
      <c r="N201" s="41"/>
      <c r="O201" s="41"/>
      <c r="P201" s="41"/>
      <c r="Q201" s="41"/>
      <c r="R201" s="41"/>
      <c r="S201" s="41"/>
      <c r="T201" s="77"/>
      <c r="AT201" s="23" t="s">
        <v>171</v>
      </c>
      <c r="AU201" s="23" t="s">
        <v>82</v>
      </c>
    </row>
    <row r="202" spans="2:65" s="10" customFormat="1" ht="37.35" customHeight="1">
      <c r="B202" s="175"/>
      <c r="C202" s="176"/>
      <c r="D202" s="191" t="s">
        <v>71</v>
      </c>
      <c r="E202" s="260" t="s">
        <v>692</v>
      </c>
      <c r="F202" s="260" t="s">
        <v>981</v>
      </c>
      <c r="G202" s="176"/>
      <c r="H202" s="176"/>
      <c r="I202" s="179"/>
      <c r="J202" s="261">
        <f>BK202</f>
        <v>0</v>
      </c>
      <c r="K202" s="176"/>
      <c r="L202" s="181"/>
      <c r="M202" s="182"/>
      <c r="N202" s="183"/>
      <c r="O202" s="183"/>
      <c r="P202" s="184">
        <f>P203</f>
        <v>0</v>
      </c>
      <c r="Q202" s="183"/>
      <c r="R202" s="184">
        <f>R203</f>
        <v>0</v>
      </c>
      <c r="S202" s="183"/>
      <c r="T202" s="185">
        <f>T203</f>
        <v>0</v>
      </c>
      <c r="AR202" s="186" t="s">
        <v>169</v>
      </c>
      <c r="AT202" s="187" t="s">
        <v>71</v>
      </c>
      <c r="AU202" s="187" t="s">
        <v>72</v>
      </c>
      <c r="AY202" s="186" t="s">
        <v>160</v>
      </c>
      <c r="BK202" s="188">
        <f>BK203</f>
        <v>0</v>
      </c>
    </row>
    <row r="203" spans="2:65" s="1" customFormat="1" ht="16.5" customHeight="1">
      <c r="B203" s="40"/>
      <c r="C203" s="194" t="s">
        <v>457</v>
      </c>
      <c r="D203" s="194" t="s">
        <v>164</v>
      </c>
      <c r="E203" s="195" t="s">
        <v>695</v>
      </c>
      <c r="F203" s="196" t="s">
        <v>696</v>
      </c>
      <c r="G203" s="197" t="s">
        <v>697</v>
      </c>
      <c r="H203" s="262"/>
      <c r="I203" s="199"/>
      <c r="J203" s="200">
        <f>ROUND(I203*H203,2)</f>
        <v>0</v>
      </c>
      <c r="K203" s="196" t="s">
        <v>168</v>
      </c>
      <c r="L203" s="60"/>
      <c r="M203" s="201" t="s">
        <v>21</v>
      </c>
      <c r="N203" s="263" t="s">
        <v>43</v>
      </c>
      <c r="O203" s="264"/>
      <c r="P203" s="265">
        <f>O203*H203</f>
        <v>0</v>
      </c>
      <c r="Q203" s="265">
        <v>0</v>
      </c>
      <c r="R203" s="265">
        <f>Q203*H203</f>
        <v>0</v>
      </c>
      <c r="S203" s="265">
        <v>0</v>
      </c>
      <c r="T203" s="266">
        <f>S203*H203</f>
        <v>0</v>
      </c>
      <c r="AR203" s="23" t="s">
        <v>698</v>
      </c>
      <c r="AT203" s="23" t="s">
        <v>164</v>
      </c>
      <c r="AU203" s="23" t="s">
        <v>80</v>
      </c>
      <c r="AY203" s="23" t="s">
        <v>160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3" t="s">
        <v>80</v>
      </c>
      <c r="BK203" s="205">
        <f>ROUND(I203*H203,2)</f>
        <v>0</v>
      </c>
      <c r="BL203" s="23" t="s">
        <v>698</v>
      </c>
      <c r="BM203" s="23" t="s">
        <v>1828</v>
      </c>
    </row>
    <row r="204" spans="2:65" s="1" customFormat="1" ht="6.9" customHeight="1">
      <c r="B204" s="55"/>
      <c r="C204" s="56"/>
      <c r="D204" s="56"/>
      <c r="E204" s="56"/>
      <c r="F204" s="56"/>
      <c r="G204" s="56"/>
      <c r="H204" s="56"/>
      <c r="I204" s="138"/>
      <c r="J204" s="56"/>
      <c r="K204" s="56"/>
      <c r="L204" s="60"/>
    </row>
  </sheetData>
  <sheetProtection password="CC35" sheet="1" objects="1" scenarios="1" formatCells="0" formatColumns="0" formatRows="0" sort="0" autoFilter="0"/>
  <autoFilter ref="C89:K203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104</v>
      </c>
      <c r="G1" s="387" t="s">
        <v>105</v>
      </c>
      <c r="H1" s="387"/>
      <c r="I1" s="114"/>
      <c r="J1" s="113" t="s">
        <v>106</v>
      </c>
      <c r="K1" s="112" t="s">
        <v>107</v>
      </c>
      <c r="L1" s="113" t="s">
        <v>108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103</v>
      </c>
    </row>
    <row r="3" spans="1:70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" customHeight="1">
      <c r="B4" s="27"/>
      <c r="C4" s="28"/>
      <c r="D4" s="29" t="s">
        <v>109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88" t="str">
        <f>'Rekapitulace stavby'!K6</f>
        <v>Nymburk - přestavba parovodu</v>
      </c>
      <c r="F7" s="389"/>
      <c r="G7" s="389"/>
      <c r="H7" s="389"/>
      <c r="I7" s="116"/>
      <c r="J7" s="28"/>
      <c r="K7" s="30"/>
    </row>
    <row r="8" spans="1:70" s="1" customFormat="1" ht="13.2">
      <c r="B8" s="40"/>
      <c r="C8" s="41"/>
      <c r="D8" s="36" t="s">
        <v>110</v>
      </c>
      <c r="E8" s="41"/>
      <c r="F8" s="41"/>
      <c r="G8" s="41"/>
      <c r="H8" s="41"/>
      <c r="I8" s="117"/>
      <c r="J8" s="41"/>
      <c r="K8" s="44"/>
    </row>
    <row r="9" spans="1:70" s="1" customFormat="1" ht="36.9" customHeight="1">
      <c r="B9" s="40"/>
      <c r="C9" s="41"/>
      <c r="D9" s="41"/>
      <c r="E9" s="390" t="s">
        <v>1829</v>
      </c>
      <c r="F9" s="391"/>
      <c r="G9" s="391"/>
      <c r="H9" s="391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15.5.2017</v>
      </c>
      <c r="K12" s="44"/>
    </row>
    <row r="13" spans="1:70" s="1" customFormat="1" ht="10.9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28.25" customHeight="1">
      <c r="B24" s="120"/>
      <c r="C24" s="121"/>
      <c r="D24" s="121"/>
      <c r="E24" s="379" t="s">
        <v>112</v>
      </c>
      <c r="F24" s="379"/>
      <c r="G24" s="379"/>
      <c r="H24" s="37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ROUND(J90,2)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29">
        <f>ROUND(SUM(BE90:BE200), 2)</f>
        <v>0</v>
      </c>
      <c r="G30" s="41"/>
      <c r="H30" s="41"/>
      <c r="I30" s="130">
        <v>0.21</v>
      </c>
      <c r="J30" s="129">
        <f>ROUND(ROUND((SUM(BE90:BE200)),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29">
        <f>ROUND(SUM(BF90:BF200), 2)</f>
        <v>0</v>
      </c>
      <c r="G31" s="41"/>
      <c r="H31" s="41"/>
      <c r="I31" s="130">
        <v>0.15</v>
      </c>
      <c r="J31" s="129">
        <f>ROUND(ROUND((SUM(BF90:BF200)),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29">
        <f>ROUND(SUM(BG90:BG200),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29">
        <f>ROUND(SUM(BH90:BH200),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29">
        <f>ROUND(SUM(BI90:BI200),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113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88" t="str">
        <f>E7</f>
        <v>Nymburk - přestavba parovodu</v>
      </c>
      <c r="F45" s="389"/>
      <c r="G45" s="389"/>
      <c r="H45" s="389"/>
      <c r="I45" s="117"/>
      <c r="J45" s="41"/>
      <c r="K45" s="44"/>
    </row>
    <row r="46" spans="2:11" s="1" customFormat="1" ht="14.4" customHeight="1">
      <c r="B46" s="40"/>
      <c r="C46" s="36" t="s">
        <v>110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90" t="str">
        <f>E9</f>
        <v>PS 06 - VS 04 Jankovice</v>
      </c>
      <c r="F47" s="391"/>
      <c r="G47" s="391"/>
      <c r="H47" s="391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Nymburg</v>
      </c>
      <c r="G49" s="41"/>
      <c r="H49" s="41"/>
      <c r="I49" s="118" t="s">
        <v>25</v>
      </c>
      <c r="J49" s="119" t="str">
        <f>IF(J12="","",J12)</f>
        <v>15.5.2017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79" t="str">
        <f>E21</f>
        <v>JOBI ENERGO s.r.o.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83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114</v>
      </c>
      <c r="D54" s="131"/>
      <c r="E54" s="131"/>
      <c r="F54" s="131"/>
      <c r="G54" s="131"/>
      <c r="H54" s="131"/>
      <c r="I54" s="144"/>
      <c r="J54" s="145" t="s">
        <v>115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116</v>
      </c>
      <c r="D56" s="41"/>
      <c r="E56" s="41"/>
      <c r="F56" s="41"/>
      <c r="G56" s="41"/>
      <c r="H56" s="41"/>
      <c r="I56" s="117"/>
      <c r="J56" s="127">
        <f>J90</f>
        <v>0</v>
      </c>
      <c r="K56" s="44"/>
      <c r="AU56" s="23" t="s">
        <v>117</v>
      </c>
    </row>
    <row r="57" spans="2:47" s="7" customFormat="1" ht="24.9" customHeight="1">
      <c r="B57" s="148"/>
      <c r="C57" s="149"/>
      <c r="D57" s="150" t="s">
        <v>118</v>
      </c>
      <c r="E57" s="151"/>
      <c r="F57" s="151"/>
      <c r="G57" s="151"/>
      <c r="H57" s="151"/>
      <c r="I57" s="152"/>
      <c r="J57" s="153">
        <f>J91</f>
        <v>0</v>
      </c>
      <c r="K57" s="154"/>
    </row>
    <row r="58" spans="2:47" s="8" customFormat="1" ht="19.95" customHeight="1">
      <c r="B58" s="155"/>
      <c r="C58" s="156"/>
      <c r="D58" s="157" t="s">
        <v>130</v>
      </c>
      <c r="E58" s="158"/>
      <c r="F58" s="158"/>
      <c r="G58" s="158"/>
      <c r="H58" s="158"/>
      <c r="I58" s="159"/>
      <c r="J58" s="160">
        <f>J92</f>
        <v>0</v>
      </c>
      <c r="K58" s="161"/>
    </row>
    <row r="59" spans="2:47" s="8" customFormat="1" ht="14.85" customHeight="1">
      <c r="B59" s="155"/>
      <c r="C59" s="156"/>
      <c r="D59" s="157" t="s">
        <v>131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8" customFormat="1" ht="19.95" customHeight="1">
      <c r="B60" s="155"/>
      <c r="C60" s="156"/>
      <c r="D60" s="157" t="s">
        <v>986</v>
      </c>
      <c r="E60" s="158"/>
      <c r="F60" s="158"/>
      <c r="G60" s="158"/>
      <c r="H60" s="158"/>
      <c r="I60" s="159"/>
      <c r="J60" s="160">
        <f>J98</f>
        <v>0</v>
      </c>
      <c r="K60" s="161"/>
    </row>
    <row r="61" spans="2:47" s="8" customFormat="1" ht="19.95" customHeight="1">
      <c r="B61" s="155"/>
      <c r="C61" s="156"/>
      <c r="D61" s="157" t="s">
        <v>985</v>
      </c>
      <c r="E61" s="158"/>
      <c r="F61" s="158"/>
      <c r="G61" s="158"/>
      <c r="H61" s="158"/>
      <c r="I61" s="159"/>
      <c r="J61" s="160">
        <f>J104</f>
        <v>0</v>
      </c>
      <c r="K61" s="161"/>
    </row>
    <row r="62" spans="2:47" s="7" customFormat="1" ht="24.9" customHeight="1">
      <c r="B62" s="148"/>
      <c r="C62" s="149"/>
      <c r="D62" s="150" t="s">
        <v>135</v>
      </c>
      <c r="E62" s="151"/>
      <c r="F62" s="151"/>
      <c r="G62" s="151"/>
      <c r="H62" s="151"/>
      <c r="I62" s="152"/>
      <c r="J62" s="153">
        <f>J106</f>
        <v>0</v>
      </c>
      <c r="K62" s="154"/>
    </row>
    <row r="63" spans="2:47" s="8" customFormat="1" ht="19.95" customHeight="1">
      <c r="B63" s="155"/>
      <c r="C63" s="156"/>
      <c r="D63" s="157" t="s">
        <v>140</v>
      </c>
      <c r="E63" s="158"/>
      <c r="F63" s="158"/>
      <c r="G63" s="158"/>
      <c r="H63" s="158"/>
      <c r="I63" s="159"/>
      <c r="J63" s="160">
        <f>J107</f>
        <v>0</v>
      </c>
      <c r="K63" s="161"/>
    </row>
    <row r="64" spans="2:47" s="8" customFormat="1" ht="19.95" customHeight="1">
      <c r="B64" s="155"/>
      <c r="C64" s="156"/>
      <c r="D64" s="157" t="s">
        <v>987</v>
      </c>
      <c r="E64" s="158"/>
      <c r="F64" s="158"/>
      <c r="G64" s="158"/>
      <c r="H64" s="158"/>
      <c r="I64" s="159"/>
      <c r="J64" s="160">
        <f>J120</f>
        <v>0</v>
      </c>
      <c r="K64" s="161"/>
    </row>
    <row r="65" spans="2:12" s="8" customFormat="1" ht="19.95" customHeight="1">
      <c r="B65" s="155"/>
      <c r="C65" s="156"/>
      <c r="D65" s="157" t="s">
        <v>705</v>
      </c>
      <c r="E65" s="158"/>
      <c r="F65" s="158"/>
      <c r="G65" s="158"/>
      <c r="H65" s="158"/>
      <c r="I65" s="159"/>
      <c r="J65" s="160">
        <f>J126</f>
        <v>0</v>
      </c>
      <c r="K65" s="161"/>
    </row>
    <row r="66" spans="2:12" s="8" customFormat="1" ht="19.95" customHeight="1">
      <c r="B66" s="155"/>
      <c r="C66" s="156"/>
      <c r="D66" s="157" t="s">
        <v>988</v>
      </c>
      <c r="E66" s="158"/>
      <c r="F66" s="158"/>
      <c r="G66" s="158"/>
      <c r="H66" s="158"/>
      <c r="I66" s="159"/>
      <c r="J66" s="160">
        <f>J138</f>
        <v>0</v>
      </c>
      <c r="K66" s="161"/>
    </row>
    <row r="67" spans="2:12" s="8" customFormat="1" ht="19.95" customHeight="1">
      <c r="B67" s="155"/>
      <c r="C67" s="156"/>
      <c r="D67" s="157" t="s">
        <v>706</v>
      </c>
      <c r="E67" s="158"/>
      <c r="F67" s="158"/>
      <c r="G67" s="158"/>
      <c r="H67" s="158"/>
      <c r="I67" s="159"/>
      <c r="J67" s="160">
        <f>J167</f>
        <v>0</v>
      </c>
      <c r="K67" s="161"/>
    </row>
    <row r="68" spans="2:12" s="8" customFormat="1" ht="19.95" customHeight="1">
      <c r="B68" s="155"/>
      <c r="C68" s="156"/>
      <c r="D68" s="157" t="s">
        <v>141</v>
      </c>
      <c r="E68" s="158"/>
      <c r="F68" s="158"/>
      <c r="G68" s="158"/>
      <c r="H68" s="158"/>
      <c r="I68" s="159"/>
      <c r="J68" s="160">
        <f>J183</f>
        <v>0</v>
      </c>
      <c r="K68" s="161"/>
    </row>
    <row r="69" spans="2:12" s="8" customFormat="1" ht="19.95" customHeight="1">
      <c r="B69" s="155"/>
      <c r="C69" s="156"/>
      <c r="D69" s="157" t="s">
        <v>142</v>
      </c>
      <c r="E69" s="158"/>
      <c r="F69" s="158"/>
      <c r="G69" s="158"/>
      <c r="H69" s="158"/>
      <c r="I69" s="159"/>
      <c r="J69" s="160">
        <f>J193</f>
        <v>0</v>
      </c>
      <c r="K69" s="161"/>
    </row>
    <row r="70" spans="2:12" s="7" customFormat="1" ht="24.9" customHeight="1">
      <c r="B70" s="148"/>
      <c r="C70" s="149"/>
      <c r="D70" s="150" t="s">
        <v>1371</v>
      </c>
      <c r="E70" s="151"/>
      <c r="F70" s="151"/>
      <c r="G70" s="151"/>
      <c r="H70" s="151"/>
      <c r="I70" s="152"/>
      <c r="J70" s="153">
        <f>J199</f>
        <v>0</v>
      </c>
      <c r="K70" s="154"/>
    </row>
    <row r="71" spans="2:12" s="1" customFormat="1" ht="21.75" customHeight="1">
      <c r="B71" s="40"/>
      <c r="C71" s="41"/>
      <c r="D71" s="41"/>
      <c r="E71" s="41"/>
      <c r="F71" s="41"/>
      <c r="G71" s="41"/>
      <c r="H71" s="41"/>
      <c r="I71" s="117"/>
      <c r="J71" s="41"/>
      <c r="K71" s="44"/>
    </row>
    <row r="72" spans="2:12" s="1" customFormat="1" ht="6.9" customHeight="1">
      <c r="B72" s="55"/>
      <c r="C72" s="56"/>
      <c r="D72" s="56"/>
      <c r="E72" s="56"/>
      <c r="F72" s="56"/>
      <c r="G72" s="56"/>
      <c r="H72" s="56"/>
      <c r="I72" s="138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41"/>
      <c r="J76" s="59"/>
      <c r="K76" s="59"/>
      <c r="L76" s="60"/>
    </row>
    <row r="77" spans="2:12" s="1" customFormat="1" ht="36.9" customHeight="1">
      <c r="B77" s="40"/>
      <c r="C77" s="61" t="s">
        <v>144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6.9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4.4" customHeight="1">
      <c r="B79" s="40"/>
      <c r="C79" s="64" t="s">
        <v>18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6.5" customHeight="1">
      <c r="B80" s="40"/>
      <c r="C80" s="62"/>
      <c r="D80" s="62"/>
      <c r="E80" s="384" t="str">
        <f>E7</f>
        <v>Nymburk - přestavba parovodu</v>
      </c>
      <c r="F80" s="385"/>
      <c r="G80" s="385"/>
      <c r="H80" s="385"/>
      <c r="I80" s="162"/>
      <c r="J80" s="62"/>
      <c r="K80" s="62"/>
      <c r="L80" s="60"/>
    </row>
    <row r="81" spans="2:65" s="1" customFormat="1" ht="14.4" customHeight="1">
      <c r="B81" s="40"/>
      <c r="C81" s="64" t="s">
        <v>110</v>
      </c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7.25" customHeight="1">
      <c r="B82" s="40"/>
      <c r="C82" s="62"/>
      <c r="D82" s="62"/>
      <c r="E82" s="351" t="str">
        <f>E9</f>
        <v>PS 06 - VS 04 Jankovice</v>
      </c>
      <c r="F82" s="386"/>
      <c r="G82" s="386"/>
      <c r="H82" s="386"/>
      <c r="I82" s="162"/>
      <c r="J82" s="62"/>
      <c r="K82" s="62"/>
      <c r="L82" s="60"/>
    </row>
    <row r="83" spans="2:65" s="1" customFormat="1" ht="6.9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 ht="18" customHeight="1">
      <c r="B84" s="40"/>
      <c r="C84" s="64" t="s">
        <v>23</v>
      </c>
      <c r="D84" s="62"/>
      <c r="E84" s="62"/>
      <c r="F84" s="163" t="str">
        <f>F12</f>
        <v>Nymburg</v>
      </c>
      <c r="G84" s="62"/>
      <c r="H84" s="62"/>
      <c r="I84" s="164" t="s">
        <v>25</v>
      </c>
      <c r="J84" s="72" t="str">
        <f>IF(J12="","",J12)</f>
        <v>15.5.2017</v>
      </c>
      <c r="K84" s="62"/>
      <c r="L84" s="60"/>
    </row>
    <row r="85" spans="2:65" s="1" customFormat="1" ht="6.9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65" s="1" customFormat="1" ht="13.2">
      <c r="B86" s="40"/>
      <c r="C86" s="64" t="s">
        <v>27</v>
      </c>
      <c r="D86" s="62"/>
      <c r="E86" s="62"/>
      <c r="F86" s="163" t="str">
        <f>E15</f>
        <v xml:space="preserve"> </v>
      </c>
      <c r="G86" s="62"/>
      <c r="H86" s="62"/>
      <c r="I86" s="164" t="s">
        <v>33</v>
      </c>
      <c r="J86" s="163" t="str">
        <f>E21</f>
        <v>JOBI ENERGO s.r.o.</v>
      </c>
      <c r="K86" s="62"/>
      <c r="L86" s="60"/>
    </row>
    <row r="87" spans="2:65" s="1" customFormat="1" ht="14.4" customHeight="1">
      <c r="B87" s="40"/>
      <c r="C87" s="64" t="s">
        <v>31</v>
      </c>
      <c r="D87" s="62"/>
      <c r="E87" s="62"/>
      <c r="F87" s="163" t="str">
        <f>IF(E18="","",E18)</f>
        <v/>
      </c>
      <c r="G87" s="62"/>
      <c r="H87" s="62"/>
      <c r="I87" s="162"/>
      <c r="J87" s="62"/>
      <c r="K87" s="62"/>
      <c r="L87" s="60"/>
    </row>
    <row r="88" spans="2:65" s="1" customFormat="1" ht="10.3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65" s="9" customFormat="1" ht="29.25" customHeight="1">
      <c r="B89" s="165"/>
      <c r="C89" s="166" t="s">
        <v>145</v>
      </c>
      <c r="D89" s="167" t="s">
        <v>57</v>
      </c>
      <c r="E89" s="167" t="s">
        <v>53</v>
      </c>
      <c r="F89" s="167" t="s">
        <v>146</v>
      </c>
      <c r="G89" s="167" t="s">
        <v>147</v>
      </c>
      <c r="H89" s="167" t="s">
        <v>148</v>
      </c>
      <c r="I89" s="168" t="s">
        <v>149</v>
      </c>
      <c r="J89" s="167" t="s">
        <v>115</v>
      </c>
      <c r="K89" s="169" t="s">
        <v>150</v>
      </c>
      <c r="L89" s="170"/>
      <c r="M89" s="80" t="s">
        <v>151</v>
      </c>
      <c r="N89" s="81" t="s">
        <v>42</v>
      </c>
      <c r="O89" s="81" t="s">
        <v>152</v>
      </c>
      <c r="P89" s="81" t="s">
        <v>153</v>
      </c>
      <c r="Q89" s="81" t="s">
        <v>154</v>
      </c>
      <c r="R89" s="81" t="s">
        <v>155</v>
      </c>
      <c r="S89" s="81" t="s">
        <v>156</v>
      </c>
      <c r="T89" s="82" t="s">
        <v>157</v>
      </c>
    </row>
    <row r="90" spans="2:65" s="1" customFormat="1" ht="29.25" customHeight="1">
      <c r="B90" s="40"/>
      <c r="C90" s="86" t="s">
        <v>116</v>
      </c>
      <c r="D90" s="62"/>
      <c r="E90" s="62"/>
      <c r="F90" s="62"/>
      <c r="G90" s="62"/>
      <c r="H90" s="62"/>
      <c r="I90" s="162"/>
      <c r="J90" s="171">
        <f>BK90</f>
        <v>0</v>
      </c>
      <c r="K90" s="62"/>
      <c r="L90" s="60"/>
      <c r="M90" s="83"/>
      <c r="N90" s="84"/>
      <c r="O90" s="84"/>
      <c r="P90" s="172">
        <f>P91+P106+P199</f>
        <v>0</v>
      </c>
      <c r="Q90" s="84"/>
      <c r="R90" s="172">
        <f>R91+R106+R199</f>
        <v>1.4741644042000002</v>
      </c>
      <c r="S90" s="84"/>
      <c r="T90" s="173">
        <f>T91+T106+T199</f>
        <v>0.68</v>
      </c>
      <c r="AT90" s="23" t="s">
        <v>71</v>
      </c>
      <c r="AU90" s="23" t="s">
        <v>117</v>
      </c>
      <c r="BK90" s="174">
        <f>BK91+BK106+BK199</f>
        <v>0</v>
      </c>
    </row>
    <row r="91" spans="2:65" s="10" customFormat="1" ht="37.35" customHeight="1">
      <c r="B91" s="175"/>
      <c r="C91" s="176"/>
      <c r="D91" s="177" t="s">
        <v>71</v>
      </c>
      <c r="E91" s="178" t="s">
        <v>158</v>
      </c>
      <c r="F91" s="178" t="s">
        <v>159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P92+P98+P104</f>
        <v>0</v>
      </c>
      <c r="Q91" s="183"/>
      <c r="R91" s="184">
        <f>R92+R98+R104</f>
        <v>0.10704000000000001</v>
      </c>
      <c r="S91" s="183"/>
      <c r="T91" s="185">
        <f>T92+T98+T104</f>
        <v>0</v>
      </c>
      <c r="AR91" s="186" t="s">
        <v>80</v>
      </c>
      <c r="AT91" s="187" t="s">
        <v>71</v>
      </c>
      <c r="AU91" s="187" t="s">
        <v>72</v>
      </c>
      <c r="AY91" s="186" t="s">
        <v>160</v>
      </c>
      <c r="BK91" s="188">
        <f>BK92+BK98+BK104</f>
        <v>0</v>
      </c>
    </row>
    <row r="92" spans="2:65" s="10" customFormat="1" ht="19.95" customHeight="1">
      <c r="B92" s="175"/>
      <c r="C92" s="176"/>
      <c r="D92" s="177" t="s">
        <v>71</v>
      </c>
      <c r="E92" s="189" t="s">
        <v>210</v>
      </c>
      <c r="F92" s="189" t="s">
        <v>322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P93</f>
        <v>0</v>
      </c>
      <c r="Q92" s="183"/>
      <c r="R92" s="184">
        <f>R93</f>
        <v>0.10704000000000001</v>
      </c>
      <c r="S92" s="183"/>
      <c r="T92" s="185">
        <f>T93</f>
        <v>0</v>
      </c>
      <c r="AR92" s="186" t="s">
        <v>80</v>
      </c>
      <c r="AT92" s="187" t="s">
        <v>71</v>
      </c>
      <c r="AU92" s="187" t="s">
        <v>80</v>
      </c>
      <c r="AY92" s="186" t="s">
        <v>160</v>
      </c>
      <c r="BK92" s="188">
        <f>BK93</f>
        <v>0</v>
      </c>
    </row>
    <row r="93" spans="2:65" s="10" customFormat="1" ht="14.85" customHeight="1">
      <c r="B93" s="175"/>
      <c r="C93" s="176"/>
      <c r="D93" s="191" t="s">
        <v>71</v>
      </c>
      <c r="E93" s="192" t="s">
        <v>323</v>
      </c>
      <c r="F93" s="192" t="s">
        <v>324</v>
      </c>
      <c r="G93" s="176"/>
      <c r="H93" s="176"/>
      <c r="I93" s="179"/>
      <c r="J93" s="193">
        <f>BK93</f>
        <v>0</v>
      </c>
      <c r="K93" s="176"/>
      <c r="L93" s="181"/>
      <c r="M93" s="182"/>
      <c r="N93" s="183"/>
      <c r="O93" s="183"/>
      <c r="P93" s="184">
        <f>SUM(P94:P97)</f>
        <v>0</v>
      </c>
      <c r="Q93" s="183"/>
      <c r="R93" s="184">
        <f>SUM(R94:R97)</f>
        <v>0.10704000000000001</v>
      </c>
      <c r="S93" s="183"/>
      <c r="T93" s="185">
        <f>SUM(T94:T97)</f>
        <v>0</v>
      </c>
      <c r="AR93" s="186" t="s">
        <v>80</v>
      </c>
      <c r="AT93" s="187" t="s">
        <v>71</v>
      </c>
      <c r="AU93" s="187" t="s">
        <v>82</v>
      </c>
      <c r="AY93" s="186" t="s">
        <v>160</v>
      </c>
      <c r="BK93" s="188">
        <f>SUM(BK94:BK97)</f>
        <v>0</v>
      </c>
    </row>
    <row r="94" spans="2:65" s="1" customFormat="1" ht="38.25" customHeight="1">
      <c r="B94" s="40"/>
      <c r="C94" s="194" t="s">
        <v>80</v>
      </c>
      <c r="D94" s="194" t="s">
        <v>164</v>
      </c>
      <c r="E94" s="195" t="s">
        <v>326</v>
      </c>
      <c r="F94" s="196" t="s">
        <v>1647</v>
      </c>
      <c r="G94" s="197" t="s">
        <v>262</v>
      </c>
      <c r="H94" s="198">
        <v>8</v>
      </c>
      <c r="I94" s="199"/>
      <c r="J94" s="200">
        <f>ROUND(I94*H94,2)</f>
        <v>0</v>
      </c>
      <c r="K94" s="196" t="s">
        <v>168</v>
      </c>
      <c r="L94" s="60"/>
      <c r="M94" s="201" t="s">
        <v>21</v>
      </c>
      <c r="N94" s="202" t="s">
        <v>43</v>
      </c>
      <c r="O94" s="41"/>
      <c r="P94" s="203">
        <f>O94*H94</f>
        <v>0</v>
      </c>
      <c r="Q94" s="203">
        <v>8.0000000000000007E-5</v>
      </c>
      <c r="R94" s="203">
        <f>Q94*H94</f>
        <v>6.4000000000000005E-4</v>
      </c>
      <c r="S94" s="203">
        <v>0</v>
      </c>
      <c r="T94" s="204">
        <f>S94*H94</f>
        <v>0</v>
      </c>
      <c r="AR94" s="23" t="s">
        <v>169</v>
      </c>
      <c r="AT94" s="23" t="s">
        <v>164</v>
      </c>
      <c r="AU94" s="23" t="s">
        <v>170</v>
      </c>
      <c r="AY94" s="23" t="s">
        <v>160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3" t="s">
        <v>80</v>
      </c>
      <c r="BK94" s="205">
        <f>ROUND(I94*H94,2)</f>
        <v>0</v>
      </c>
      <c r="BL94" s="23" t="s">
        <v>169</v>
      </c>
      <c r="BM94" s="23" t="s">
        <v>1830</v>
      </c>
    </row>
    <row r="95" spans="2:65" s="11" customFormat="1">
      <c r="B95" s="209"/>
      <c r="C95" s="210"/>
      <c r="D95" s="222" t="s">
        <v>173</v>
      </c>
      <c r="E95" s="254" t="s">
        <v>21</v>
      </c>
      <c r="F95" s="255" t="s">
        <v>1831</v>
      </c>
      <c r="G95" s="210"/>
      <c r="H95" s="256">
        <v>8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173</v>
      </c>
      <c r="AU95" s="219" t="s">
        <v>170</v>
      </c>
      <c r="AV95" s="11" t="s">
        <v>82</v>
      </c>
      <c r="AW95" s="11" t="s">
        <v>35</v>
      </c>
      <c r="AX95" s="11" t="s">
        <v>72</v>
      </c>
      <c r="AY95" s="219" t="s">
        <v>160</v>
      </c>
    </row>
    <row r="96" spans="2:65" s="1" customFormat="1" ht="16.5" customHeight="1">
      <c r="B96" s="40"/>
      <c r="C96" s="233" t="s">
        <v>82</v>
      </c>
      <c r="D96" s="233" t="s">
        <v>192</v>
      </c>
      <c r="E96" s="234" t="s">
        <v>1650</v>
      </c>
      <c r="F96" s="235" t="s">
        <v>1651</v>
      </c>
      <c r="G96" s="236" t="s">
        <v>290</v>
      </c>
      <c r="H96" s="237">
        <v>4</v>
      </c>
      <c r="I96" s="238"/>
      <c r="J96" s="239">
        <f>ROUND(I96*H96,2)</f>
        <v>0</v>
      </c>
      <c r="K96" s="235" t="s">
        <v>21</v>
      </c>
      <c r="L96" s="240"/>
      <c r="M96" s="241" t="s">
        <v>21</v>
      </c>
      <c r="N96" s="242" t="s">
        <v>43</v>
      </c>
      <c r="O96" s="41"/>
      <c r="P96" s="203">
        <f>O96*H96</f>
        <v>0</v>
      </c>
      <c r="Q96" s="203">
        <v>2.5000000000000001E-2</v>
      </c>
      <c r="R96" s="203">
        <f>Q96*H96</f>
        <v>0.1</v>
      </c>
      <c r="S96" s="203">
        <v>0</v>
      </c>
      <c r="T96" s="204">
        <f>S96*H96</f>
        <v>0</v>
      </c>
      <c r="AR96" s="23" t="s">
        <v>183</v>
      </c>
      <c r="AT96" s="23" t="s">
        <v>192</v>
      </c>
      <c r="AU96" s="23" t="s">
        <v>170</v>
      </c>
      <c r="AY96" s="23" t="s">
        <v>160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3" t="s">
        <v>80</v>
      </c>
      <c r="BK96" s="205">
        <f>ROUND(I96*H96,2)</f>
        <v>0</v>
      </c>
      <c r="BL96" s="23" t="s">
        <v>169</v>
      </c>
      <c r="BM96" s="23" t="s">
        <v>169</v>
      </c>
    </row>
    <row r="97" spans="2:65" s="1" customFormat="1" ht="16.5" customHeight="1">
      <c r="B97" s="40"/>
      <c r="C97" s="233" t="s">
        <v>170</v>
      </c>
      <c r="D97" s="233" t="s">
        <v>192</v>
      </c>
      <c r="E97" s="234" t="s">
        <v>1652</v>
      </c>
      <c r="F97" s="235" t="s">
        <v>1653</v>
      </c>
      <c r="G97" s="236" t="s">
        <v>290</v>
      </c>
      <c r="H97" s="237">
        <v>4</v>
      </c>
      <c r="I97" s="238"/>
      <c r="J97" s="239">
        <f>ROUND(I97*H97,2)</f>
        <v>0</v>
      </c>
      <c r="K97" s="235" t="s">
        <v>21</v>
      </c>
      <c r="L97" s="240"/>
      <c r="M97" s="241" t="s">
        <v>21</v>
      </c>
      <c r="N97" s="242" t="s">
        <v>43</v>
      </c>
      <c r="O97" s="41"/>
      <c r="P97" s="203">
        <f>O97*H97</f>
        <v>0</v>
      </c>
      <c r="Q97" s="203">
        <v>1.6000000000000001E-3</v>
      </c>
      <c r="R97" s="203">
        <f>Q97*H97</f>
        <v>6.4000000000000003E-3</v>
      </c>
      <c r="S97" s="203">
        <v>0</v>
      </c>
      <c r="T97" s="204">
        <f>S97*H97</f>
        <v>0</v>
      </c>
      <c r="AR97" s="23" t="s">
        <v>183</v>
      </c>
      <c r="AT97" s="23" t="s">
        <v>192</v>
      </c>
      <c r="AU97" s="23" t="s">
        <v>170</v>
      </c>
      <c r="AY97" s="23" t="s">
        <v>160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3" t="s">
        <v>80</v>
      </c>
      <c r="BK97" s="205">
        <f>ROUND(I97*H97,2)</f>
        <v>0</v>
      </c>
      <c r="BL97" s="23" t="s">
        <v>169</v>
      </c>
      <c r="BM97" s="23" t="s">
        <v>180</v>
      </c>
    </row>
    <row r="98" spans="2:65" s="10" customFormat="1" ht="29.85" customHeight="1">
      <c r="B98" s="175"/>
      <c r="C98" s="176"/>
      <c r="D98" s="191" t="s">
        <v>71</v>
      </c>
      <c r="E98" s="192" t="s">
        <v>1033</v>
      </c>
      <c r="F98" s="192" t="s">
        <v>1034</v>
      </c>
      <c r="G98" s="176"/>
      <c r="H98" s="176"/>
      <c r="I98" s="179"/>
      <c r="J98" s="193">
        <f>BK98</f>
        <v>0</v>
      </c>
      <c r="K98" s="176"/>
      <c r="L98" s="181"/>
      <c r="M98" s="182"/>
      <c r="N98" s="183"/>
      <c r="O98" s="183"/>
      <c r="P98" s="184">
        <f>SUM(P99:P103)</f>
        <v>0</v>
      </c>
      <c r="Q98" s="183"/>
      <c r="R98" s="184">
        <f>SUM(R99:R103)</f>
        <v>0</v>
      </c>
      <c r="S98" s="183"/>
      <c r="T98" s="185">
        <f>SUM(T99:T103)</f>
        <v>0</v>
      </c>
      <c r="AR98" s="186" t="s">
        <v>80</v>
      </c>
      <c r="AT98" s="187" t="s">
        <v>71</v>
      </c>
      <c r="AU98" s="187" t="s">
        <v>80</v>
      </c>
      <c r="AY98" s="186" t="s">
        <v>160</v>
      </c>
      <c r="BK98" s="188">
        <f>SUM(BK99:BK103)</f>
        <v>0</v>
      </c>
    </row>
    <row r="99" spans="2:65" s="1" customFormat="1" ht="25.5" customHeight="1">
      <c r="B99" s="40"/>
      <c r="C99" s="194" t="s">
        <v>169</v>
      </c>
      <c r="D99" s="194" t="s">
        <v>164</v>
      </c>
      <c r="E99" s="195" t="s">
        <v>1035</v>
      </c>
      <c r="F99" s="196" t="s">
        <v>1036</v>
      </c>
      <c r="G99" s="197" t="s">
        <v>228</v>
      </c>
      <c r="H99" s="198">
        <v>0.68</v>
      </c>
      <c r="I99" s="199"/>
      <c r="J99" s="200">
        <f>ROUND(I99*H99,2)</f>
        <v>0</v>
      </c>
      <c r="K99" s="196" t="s">
        <v>168</v>
      </c>
      <c r="L99" s="60"/>
      <c r="M99" s="201" t="s">
        <v>21</v>
      </c>
      <c r="N99" s="202" t="s">
        <v>43</v>
      </c>
      <c r="O99" s="41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3" t="s">
        <v>196</v>
      </c>
      <c r="AT99" s="23" t="s">
        <v>164</v>
      </c>
      <c r="AU99" s="23" t="s">
        <v>82</v>
      </c>
      <c r="AY99" s="23" t="s">
        <v>160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3" t="s">
        <v>80</v>
      </c>
      <c r="BK99" s="205">
        <f>ROUND(I99*H99,2)</f>
        <v>0</v>
      </c>
      <c r="BL99" s="23" t="s">
        <v>196</v>
      </c>
      <c r="BM99" s="23" t="s">
        <v>1832</v>
      </c>
    </row>
    <row r="100" spans="2:65" s="1" customFormat="1" ht="38.25" customHeight="1">
      <c r="B100" s="40"/>
      <c r="C100" s="194" t="s">
        <v>186</v>
      </c>
      <c r="D100" s="194" t="s">
        <v>164</v>
      </c>
      <c r="E100" s="195" t="s">
        <v>1038</v>
      </c>
      <c r="F100" s="196" t="s">
        <v>1039</v>
      </c>
      <c r="G100" s="197" t="s">
        <v>228</v>
      </c>
      <c r="H100" s="198">
        <v>6.12</v>
      </c>
      <c r="I100" s="199"/>
      <c r="J100" s="200">
        <f>ROUND(I100*H100,2)</f>
        <v>0</v>
      </c>
      <c r="K100" s="196" t="s">
        <v>168</v>
      </c>
      <c r="L100" s="60"/>
      <c r="M100" s="201" t="s">
        <v>21</v>
      </c>
      <c r="N100" s="202" t="s">
        <v>43</v>
      </c>
      <c r="O100" s="41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3" t="s">
        <v>196</v>
      </c>
      <c r="AT100" s="23" t="s">
        <v>164</v>
      </c>
      <c r="AU100" s="23" t="s">
        <v>82</v>
      </c>
      <c r="AY100" s="23" t="s">
        <v>160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3" t="s">
        <v>80</v>
      </c>
      <c r="BK100" s="205">
        <f>ROUND(I100*H100,2)</f>
        <v>0</v>
      </c>
      <c r="BL100" s="23" t="s">
        <v>196</v>
      </c>
      <c r="BM100" s="23" t="s">
        <v>1833</v>
      </c>
    </row>
    <row r="101" spans="2:65" s="11" customFormat="1">
      <c r="B101" s="209"/>
      <c r="C101" s="210"/>
      <c r="D101" s="222" t="s">
        <v>173</v>
      </c>
      <c r="E101" s="210"/>
      <c r="F101" s="255" t="s">
        <v>1834</v>
      </c>
      <c r="G101" s="210"/>
      <c r="H101" s="256">
        <v>6.12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173</v>
      </c>
      <c r="AU101" s="219" t="s">
        <v>82</v>
      </c>
      <c r="AV101" s="11" t="s">
        <v>82</v>
      </c>
      <c r="AW101" s="11" t="s">
        <v>6</v>
      </c>
      <c r="AX101" s="11" t="s">
        <v>80</v>
      </c>
      <c r="AY101" s="219" t="s">
        <v>160</v>
      </c>
    </row>
    <row r="102" spans="2:65" s="1" customFormat="1" ht="16.5" customHeight="1">
      <c r="B102" s="40"/>
      <c r="C102" s="194" t="s">
        <v>180</v>
      </c>
      <c r="D102" s="194" t="s">
        <v>164</v>
      </c>
      <c r="E102" s="195" t="s">
        <v>362</v>
      </c>
      <c r="F102" s="196" t="s">
        <v>363</v>
      </c>
      <c r="G102" s="197" t="s">
        <v>228</v>
      </c>
      <c r="H102" s="198">
        <v>0.68</v>
      </c>
      <c r="I102" s="199"/>
      <c r="J102" s="200">
        <f>ROUND(I102*H102,2)</f>
        <v>0</v>
      </c>
      <c r="K102" s="196" t="s">
        <v>168</v>
      </c>
      <c r="L102" s="60"/>
      <c r="M102" s="201" t="s">
        <v>21</v>
      </c>
      <c r="N102" s="202" t="s">
        <v>43</v>
      </c>
      <c r="O102" s="41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3" t="s">
        <v>196</v>
      </c>
      <c r="AT102" s="23" t="s">
        <v>164</v>
      </c>
      <c r="AU102" s="23" t="s">
        <v>82</v>
      </c>
      <c r="AY102" s="23" t="s">
        <v>160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3" t="s">
        <v>80</v>
      </c>
      <c r="BK102" s="205">
        <f>ROUND(I102*H102,2)</f>
        <v>0</v>
      </c>
      <c r="BL102" s="23" t="s">
        <v>196</v>
      </c>
      <c r="BM102" s="23" t="s">
        <v>1835</v>
      </c>
    </row>
    <row r="103" spans="2:65" s="1" customFormat="1" ht="25.5" customHeight="1">
      <c r="B103" s="40"/>
      <c r="C103" s="194" t="s">
        <v>198</v>
      </c>
      <c r="D103" s="194" t="s">
        <v>164</v>
      </c>
      <c r="E103" s="195" t="s">
        <v>429</v>
      </c>
      <c r="F103" s="196" t="s">
        <v>430</v>
      </c>
      <c r="G103" s="197" t="s">
        <v>228</v>
      </c>
      <c r="H103" s="198">
        <v>0.68</v>
      </c>
      <c r="I103" s="199"/>
      <c r="J103" s="200">
        <f>ROUND(I103*H103,2)</f>
        <v>0</v>
      </c>
      <c r="K103" s="196" t="s">
        <v>21</v>
      </c>
      <c r="L103" s="60"/>
      <c r="M103" s="201" t="s">
        <v>21</v>
      </c>
      <c r="N103" s="202" t="s">
        <v>43</v>
      </c>
      <c r="O103" s="41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3" t="s">
        <v>196</v>
      </c>
      <c r="AT103" s="23" t="s">
        <v>164</v>
      </c>
      <c r="AU103" s="23" t="s">
        <v>82</v>
      </c>
      <c r="AY103" s="23" t="s">
        <v>160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3" t="s">
        <v>80</v>
      </c>
      <c r="BK103" s="205">
        <f>ROUND(I103*H103,2)</f>
        <v>0</v>
      </c>
      <c r="BL103" s="23" t="s">
        <v>196</v>
      </c>
      <c r="BM103" s="23" t="s">
        <v>1836</v>
      </c>
    </row>
    <row r="104" spans="2:65" s="10" customFormat="1" ht="29.85" customHeight="1">
      <c r="B104" s="175"/>
      <c r="C104" s="176"/>
      <c r="D104" s="191" t="s">
        <v>71</v>
      </c>
      <c r="E104" s="192" t="s">
        <v>980</v>
      </c>
      <c r="F104" s="192" t="s">
        <v>1029</v>
      </c>
      <c r="G104" s="176"/>
      <c r="H104" s="176"/>
      <c r="I104" s="179"/>
      <c r="J104" s="193">
        <f>BK104</f>
        <v>0</v>
      </c>
      <c r="K104" s="176"/>
      <c r="L104" s="181"/>
      <c r="M104" s="182"/>
      <c r="N104" s="183"/>
      <c r="O104" s="183"/>
      <c r="P104" s="184">
        <f>P105</f>
        <v>0</v>
      </c>
      <c r="Q104" s="183"/>
      <c r="R104" s="184">
        <f>R105</f>
        <v>0</v>
      </c>
      <c r="S104" s="183"/>
      <c r="T104" s="185">
        <f>T105</f>
        <v>0</v>
      </c>
      <c r="AR104" s="186" t="s">
        <v>80</v>
      </c>
      <c r="AT104" s="187" t="s">
        <v>71</v>
      </c>
      <c r="AU104" s="187" t="s">
        <v>80</v>
      </c>
      <c r="AY104" s="186" t="s">
        <v>160</v>
      </c>
      <c r="BK104" s="188">
        <f>BK105</f>
        <v>0</v>
      </c>
    </row>
    <row r="105" spans="2:65" s="1" customFormat="1" ht="38.25" customHeight="1">
      <c r="B105" s="40"/>
      <c r="C105" s="194" t="s">
        <v>183</v>
      </c>
      <c r="D105" s="194" t="s">
        <v>164</v>
      </c>
      <c r="E105" s="195" t="s">
        <v>1030</v>
      </c>
      <c r="F105" s="196" t="s">
        <v>1031</v>
      </c>
      <c r="G105" s="197" t="s">
        <v>228</v>
      </c>
      <c r="H105" s="198">
        <v>0.107</v>
      </c>
      <c r="I105" s="199"/>
      <c r="J105" s="200">
        <f>ROUND(I105*H105,2)</f>
        <v>0</v>
      </c>
      <c r="K105" s="196" t="s">
        <v>168</v>
      </c>
      <c r="L105" s="60"/>
      <c r="M105" s="201" t="s">
        <v>21</v>
      </c>
      <c r="N105" s="202" t="s">
        <v>43</v>
      </c>
      <c r="O105" s="41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3" t="s">
        <v>169</v>
      </c>
      <c r="AT105" s="23" t="s">
        <v>164</v>
      </c>
      <c r="AU105" s="23" t="s">
        <v>82</v>
      </c>
      <c r="AY105" s="23" t="s">
        <v>160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3" t="s">
        <v>80</v>
      </c>
      <c r="BK105" s="205">
        <f>ROUND(I105*H105,2)</f>
        <v>0</v>
      </c>
      <c r="BL105" s="23" t="s">
        <v>169</v>
      </c>
      <c r="BM105" s="23" t="s">
        <v>1837</v>
      </c>
    </row>
    <row r="106" spans="2:65" s="10" customFormat="1" ht="37.35" customHeight="1">
      <c r="B106" s="175"/>
      <c r="C106" s="176"/>
      <c r="D106" s="177" t="s">
        <v>71</v>
      </c>
      <c r="E106" s="178" t="s">
        <v>433</v>
      </c>
      <c r="F106" s="178" t="s">
        <v>434</v>
      </c>
      <c r="G106" s="176"/>
      <c r="H106" s="176"/>
      <c r="I106" s="179"/>
      <c r="J106" s="180">
        <f>BK106</f>
        <v>0</v>
      </c>
      <c r="K106" s="176"/>
      <c r="L106" s="181"/>
      <c r="M106" s="182"/>
      <c r="N106" s="183"/>
      <c r="O106" s="183"/>
      <c r="P106" s="184">
        <f>P107+P120+P126+P138+P167+P183+P193</f>
        <v>0</v>
      </c>
      <c r="Q106" s="183"/>
      <c r="R106" s="184">
        <f>R107+R120+R126+R138+R167+R183+R193</f>
        <v>1.3671244042000001</v>
      </c>
      <c r="S106" s="183"/>
      <c r="T106" s="185">
        <f>T107+T120+T126+T138+T167+T183+T193</f>
        <v>0.68</v>
      </c>
      <c r="AR106" s="186" t="s">
        <v>82</v>
      </c>
      <c r="AT106" s="187" t="s">
        <v>71</v>
      </c>
      <c r="AU106" s="187" t="s">
        <v>72</v>
      </c>
      <c r="AY106" s="186" t="s">
        <v>160</v>
      </c>
      <c r="BK106" s="188">
        <f>BK107+BK120+BK126+BK138+BK167+BK183+BK193</f>
        <v>0</v>
      </c>
    </row>
    <row r="107" spans="2:65" s="10" customFormat="1" ht="19.95" customHeight="1">
      <c r="B107" s="175"/>
      <c r="C107" s="176"/>
      <c r="D107" s="191" t="s">
        <v>71</v>
      </c>
      <c r="E107" s="192" t="s">
        <v>637</v>
      </c>
      <c r="F107" s="192" t="s">
        <v>638</v>
      </c>
      <c r="G107" s="176"/>
      <c r="H107" s="176"/>
      <c r="I107" s="179"/>
      <c r="J107" s="193">
        <f>BK107</f>
        <v>0</v>
      </c>
      <c r="K107" s="176"/>
      <c r="L107" s="181"/>
      <c r="M107" s="182"/>
      <c r="N107" s="183"/>
      <c r="O107" s="183"/>
      <c r="P107" s="184">
        <f>SUM(P108:P119)</f>
        <v>0</v>
      </c>
      <c r="Q107" s="183"/>
      <c r="R107" s="184">
        <f>SUM(R108:R119)</f>
        <v>0.10812000000000001</v>
      </c>
      <c r="S107" s="183"/>
      <c r="T107" s="185">
        <f>SUM(T108:T119)</f>
        <v>0</v>
      </c>
      <c r="AR107" s="186" t="s">
        <v>82</v>
      </c>
      <c r="AT107" s="187" t="s">
        <v>71</v>
      </c>
      <c r="AU107" s="187" t="s">
        <v>80</v>
      </c>
      <c r="AY107" s="186" t="s">
        <v>160</v>
      </c>
      <c r="BK107" s="188">
        <f>SUM(BK108:BK119)</f>
        <v>0</v>
      </c>
    </row>
    <row r="108" spans="2:65" s="1" customFormat="1" ht="38.25" customHeight="1">
      <c r="B108" s="40"/>
      <c r="C108" s="194" t="s">
        <v>210</v>
      </c>
      <c r="D108" s="194" t="s">
        <v>164</v>
      </c>
      <c r="E108" s="195" t="s">
        <v>1402</v>
      </c>
      <c r="F108" s="196" t="s">
        <v>1403</v>
      </c>
      <c r="G108" s="197" t="s">
        <v>189</v>
      </c>
      <c r="H108" s="198">
        <v>28</v>
      </c>
      <c r="I108" s="199"/>
      <c r="J108" s="200">
        <f>ROUND(I108*H108,2)</f>
        <v>0</v>
      </c>
      <c r="K108" s="196" t="s">
        <v>168</v>
      </c>
      <c r="L108" s="60"/>
      <c r="M108" s="201" t="s">
        <v>21</v>
      </c>
      <c r="N108" s="202" t="s">
        <v>43</v>
      </c>
      <c r="O108" s="41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3" t="s">
        <v>196</v>
      </c>
      <c r="AT108" s="23" t="s">
        <v>164</v>
      </c>
      <c r="AU108" s="23" t="s">
        <v>82</v>
      </c>
      <c r="AY108" s="23" t="s">
        <v>160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3" t="s">
        <v>80</v>
      </c>
      <c r="BK108" s="205">
        <f>ROUND(I108*H108,2)</f>
        <v>0</v>
      </c>
      <c r="BL108" s="23" t="s">
        <v>196</v>
      </c>
      <c r="BM108" s="23" t="s">
        <v>1838</v>
      </c>
    </row>
    <row r="109" spans="2:65" s="11" customFormat="1">
      <c r="B109" s="209"/>
      <c r="C109" s="210"/>
      <c r="D109" s="206" t="s">
        <v>173</v>
      </c>
      <c r="E109" s="211" t="s">
        <v>21</v>
      </c>
      <c r="F109" s="212" t="s">
        <v>1795</v>
      </c>
      <c r="G109" s="210"/>
      <c r="H109" s="213">
        <v>2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173</v>
      </c>
      <c r="AU109" s="219" t="s">
        <v>82</v>
      </c>
      <c r="AV109" s="11" t="s">
        <v>82</v>
      </c>
      <c r="AW109" s="11" t="s">
        <v>35</v>
      </c>
      <c r="AX109" s="11" t="s">
        <v>72</v>
      </c>
      <c r="AY109" s="219" t="s">
        <v>160</v>
      </c>
    </row>
    <row r="110" spans="2:65" s="11" customFormat="1">
      <c r="B110" s="209"/>
      <c r="C110" s="210"/>
      <c r="D110" s="222" t="s">
        <v>173</v>
      </c>
      <c r="E110" s="254" t="s">
        <v>21</v>
      </c>
      <c r="F110" s="255" t="s">
        <v>1839</v>
      </c>
      <c r="G110" s="210"/>
      <c r="H110" s="256">
        <v>26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173</v>
      </c>
      <c r="AU110" s="219" t="s">
        <v>82</v>
      </c>
      <c r="AV110" s="11" t="s">
        <v>82</v>
      </c>
      <c r="AW110" s="11" t="s">
        <v>35</v>
      </c>
      <c r="AX110" s="11" t="s">
        <v>72</v>
      </c>
      <c r="AY110" s="219" t="s">
        <v>160</v>
      </c>
    </row>
    <row r="111" spans="2:65" s="1" customFormat="1" ht="16.5" customHeight="1">
      <c r="B111" s="40"/>
      <c r="C111" s="233" t="s">
        <v>201</v>
      </c>
      <c r="D111" s="233" t="s">
        <v>192</v>
      </c>
      <c r="E111" s="234" t="s">
        <v>1665</v>
      </c>
      <c r="F111" s="235" t="s">
        <v>1666</v>
      </c>
      <c r="G111" s="236" t="s">
        <v>189</v>
      </c>
      <c r="H111" s="237">
        <v>2</v>
      </c>
      <c r="I111" s="238"/>
      <c r="J111" s="239">
        <f>ROUND(I111*H111,2)</f>
        <v>0</v>
      </c>
      <c r="K111" s="235" t="s">
        <v>168</v>
      </c>
      <c r="L111" s="240"/>
      <c r="M111" s="241" t="s">
        <v>21</v>
      </c>
      <c r="N111" s="242" t="s">
        <v>43</v>
      </c>
      <c r="O111" s="41"/>
      <c r="P111" s="203">
        <f>O111*H111</f>
        <v>0</v>
      </c>
      <c r="Q111" s="203">
        <v>3.4000000000000002E-4</v>
      </c>
      <c r="R111" s="203">
        <f>Q111*H111</f>
        <v>6.8000000000000005E-4</v>
      </c>
      <c r="S111" s="203">
        <v>0</v>
      </c>
      <c r="T111" s="204">
        <f>S111*H111</f>
        <v>0</v>
      </c>
      <c r="AR111" s="23" t="s">
        <v>263</v>
      </c>
      <c r="AT111" s="23" t="s">
        <v>192</v>
      </c>
      <c r="AU111" s="23" t="s">
        <v>82</v>
      </c>
      <c r="AY111" s="23" t="s">
        <v>160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3" t="s">
        <v>80</v>
      </c>
      <c r="BK111" s="205">
        <f>ROUND(I111*H111,2)</f>
        <v>0</v>
      </c>
      <c r="BL111" s="23" t="s">
        <v>196</v>
      </c>
      <c r="BM111" s="23" t="s">
        <v>1840</v>
      </c>
    </row>
    <row r="112" spans="2:65" s="1" customFormat="1" ht="16.5" customHeight="1">
      <c r="B112" s="40"/>
      <c r="C112" s="233" t="s">
        <v>218</v>
      </c>
      <c r="D112" s="233" t="s">
        <v>192</v>
      </c>
      <c r="E112" s="234" t="s">
        <v>1080</v>
      </c>
      <c r="F112" s="235" t="s">
        <v>1081</v>
      </c>
      <c r="G112" s="236" t="s">
        <v>189</v>
      </c>
      <c r="H112" s="237">
        <v>26</v>
      </c>
      <c r="I112" s="238"/>
      <c r="J112" s="239">
        <f>ROUND(I112*H112,2)</f>
        <v>0</v>
      </c>
      <c r="K112" s="235" t="s">
        <v>21</v>
      </c>
      <c r="L112" s="240"/>
      <c r="M112" s="241" t="s">
        <v>21</v>
      </c>
      <c r="N112" s="242" t="s">
        <v>43</v>
      </c>
      <c r="O112" s="41"/>
      <c r="P112" s="203">
        <f>O112*H112</f>
        <v>0</v>
      </c>
      <c r="Q112" s="203">
        <v>3.5000000000000001E-3</v>
      </c>
      <c r="R112" s="203">
        <f>Q112*H112</f>
        <v>9.0999999999999998E-2</v>
      </c>
      <c r="S112" s="203">
        <v>0</v>
      </c>
      <c r="T112" s="204">
        <f>S112*H112</f>
        <v>0</v>
      </c>
      <c r="AR112" s="23" t="s">
        <v>263</v>
      </c>
      <c r="AT112" s="23" t="s">
        <v>192</v>
      </c>
      <c r="AU112" s="23" t="s">
        <v>82</v>
      </c>
      <c r="AY112" s="23" t="s">
        <v>160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3" t="s">
        <v>80</v>
      </c>
      <c r="BK112" s="205">
        <f>ROUND(I112*H112,2)</f>
        <v>0</v>
      </c>
      <c r="BL112" s="23" t="s">
        <v>196</v>
      </c>
      <c r="BM112" s="23" t="s">
        <v>225</v>
      </c>
    </row>
    <row r="113" spans="2:65" s="1" customFormat="1" ht="51" customHeight="1">
      <c r="B113" s="40"/>
      <c r="C113" s="194" t="s">
        <v>205</v>
      </c>
      <c r="D113" s="194" t="s">
        <v>164</v>
      </c>
      <c r="E113" s="195" t="s">
        <v>1798</v>
      </c>
      <c r="F113" s="196" t="s">
        <v>1799</v>
      </c>
      <c r="G113" s="197" t="s">
        <v>189</v>
      </c>
      <c r="H113" s="198">
        <v>7</v>
      </c>
      <c r="I113" s="199"/>
      <c r="J113" s="200">
        <f>ROUND(I113*H113,2)</f>
        <v>0</v>
      </c>
      <c r="K113" s="196" t="s">
        <v>168</v>
      </c>
      <c r="L113" s="60"/>
      <c r="M113" s="201" t="s">
        <v>21</v>
      </c>
      <c r="N113" s="202" t="s">
        <v>43</v>
      </c>
      <c r="O113" s="41"/>
      <c r="P113" s="203">
        <f>O113*H113</f>
        <v>0</v>
      </c>
      <c r="Q113" s="203">
        <v>1E-4</v>
      </c>
      <c r="R113" s="203">
        <f>Q113*H113</f>
        <v>6.9999999999999999E-4</v>
      </c>
      <c r="S113" s="203">
        <v>0</v>
      </c>
      <c r="T113" s="204">
        <f>S113*H113</f>
        <v>0</v>
      </c>
      <c r="AR113" s="23" t="s">
        <v>196</v>
      </c>
      <c r="AT113" s="23" t="s">
        <v>164</v>
      </c>
      <c r="AU113" s="23" t="s">
        <v>82</v>
      </c>
      <c r="AY113" s="23" t="s">
        <v>160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3" t="s">
        <v>80</v>
      </c>
      <c r="BK113" s="205">
        <f>ROUND(I113*H113,2)</f>
        <v>0</v>
      </c>
      <c r="BL113" s="23" t="s">
        <v>196</v>
      </c>
      <c r="BM113" s="23" t="s">
        <v>1841</v>
      </c>
    </row>
    <row r="114" spans="2:65" s="11" customFormat="1">
      <c r="B114" s="209"/>
      <c r="C114" s="210"/>
      <c r="D114" s="222" t="s">
        <v>173</v>
      </c>
      <c r="E114" s="254" t="s">
        <v>21</v>
      </c>
      <c r="F114" s="255" t="s">
        <v>1801</v>
      </c>
      <c r="G114" s="210"/>
      <c r="H114" s="256">
        <v>7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173</v>
      </c>
      <c r="AU114" s="219" t="s">
        <v>82</v>
      </c>
      <c r="AV114" s="11" t="s">
        <v>82</v>
      </c>
      <c r="AW114" s="11" t="s">
        <v>35</v>
      </c>
      <c r="AX114" s="11" t="s">
        <v>72</v>
      </c>
      <c r="AY114" s="219" t="s">
        <v>160</v>
      </c>
    </row>
    <row r="115" spans="2:65" s="1" customFormat="1" ht="25.5" customHeight="1">
      <c r="B115" s="40"/>
      <c r="C115" s="233" t="s">
        <v>162</v>
      </c>
      <c r="D115" s="233" t="s">
        <v>192</v>
      </c>
      <c r="E115" s="234" t="s">
        <v>1802</v>
      </c>
      <c r="F115" s="235" t="s">
        <v>1803</v>
      </c>
      <c r="G115" s="236" t="s">
        <v>189</v>
      </c>
      <c r="H115" s="237">
        <v>7</v>
      </c>
      <c r="I115" s="238"/>
      <c r="J115" s="239">
        <f>ROUND(I115*H115,2)</f>
        <v>0</v>
      </c>
      <c r="K115" s="235" t="s">
        <v>168</v>
      </c>
      <c r="L115" s="240"/>
      <c r="M115" s="241" t="s">
        <v>21</v>
      </c>
      <c r="N115" s="242" t="s">
        <v>43</v>
      </c>
      <c r="O115" s="41"/>
      <c r="P115" s="203">
        <f>O115*H115</f>
        <v>0</v>
      </c>
      <c r="Q115" s="203">
        <v>3.2000000000000003E-4</v>
      </c>
      <c r="R115" s="203">
        <f>Q115*H115</f>
        <v>2.2400000000000002E-3</v>
      </c>
      <c r="S115" s="203">
        <v>0</v>
      </c>
      <c r="T115" s="204">
        <f>S115*H115</f>
        <v>0</v>
      </c>
      <c r="AR115" s="23" t="s">
        <v>263</v>
      </c>
      <c r="AT115" s="23" t="s">
        <v>192</v>
      </c>
      <c r="AU115" s="23" t="s">
        <v>82</v>
      </c>
      <c r="AY115" s="23" t="s">
        <v>160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3" t="s">
        <v>80</v>
      </c>
      <c r="BK115" s="205">
        <f>ROUND(I115*H115,2)</f>
        <v>0</v>
      </c>
      <c r="BL115" s="23" t="s">
        <v>196</v>
      </c>
      <c r="BM115" s="23" t="s">
        <v>1842</v>
      </c>
    </row>
    <row r="116" spans="2:65" s="1" customFormat="1" ht="38.25" customHeight="1">
      <c r="B116" s="40"/>
      <c r="C116" s="194" t="s">
        <v>184</v>
      </c>
      <c r="D116" s="194" t="s">
        <v>164</v>
      </c>
      <c r="E116" s="195" t="s">
        <v>1092</v>
      </c>
      <c r="F116" s="196" t="s">
        <v>1093</v>
      </c>
      <c r="G116" s="197" t="s">
        <v>262</v>
      </c>
      <c r="H116" s="198">
        <v>10</v>
      </c>
      <c r="I116" s="199"/>
      <c r="J116" s="200">
        <f>ROUND(I116*H116,2)</f>
        <v>0</v>
      </c>
      <c r="K116" s="196" t="s">
        <v>168</v>
      </c>
      <c r="L116" s="60"/>
      <c r="M116" s="201" t="s">
        <v>21</v>
      </c>
      <c r="N116" s="202" t="s">
        <v>43</v>
      </c>
      <c r="O116" s="41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3" t="s">
        <v>196</v>
      </c>
      <c r="AT116" s="23" t="s">
        <v>164</v>
      </c>
      <c r="AU116" s="23" t="s">
        <v>82</v>
      </c>
      <c r="AY116" s="23" t="s">
        <v>160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3" t="s">
        <v>80</v>
      </c>
      <c r="BK116" s="205">
        <f>ROUND(I116*H116,2)</f>
        <v>0</v>
      </c>
      <c r="BL116" s="23" t="s">
        <v>196</v>
      </c>
      <c r="BM116" s="23" t="s">
        <v>1843</v>
      </c>
    </row>
    <row r="117" spans="2:65" s="11" customFormat="1">
      <c r="B117" s="209"/>
      <c r="C117" s="210"/>
      <c r="D117" s="222" t="s">
        <v>173</v>
      </c>
      <c r="E117" s="254" t="s">
        <v>21</v>
      </c>
      <c r="F117" s="255" t="s">
        <v>1809</v>
      </c>
      <c r="G117" s="210"/>
      <c r="H117" s="256">
        <v>10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173</v>
      </c>
      <c r="AU117" s="219" t="s">
        <v>82</v>
      </c>
      <c r="AV117" s="11" t="s">
        <v>82</v>
      </c>
      <c r="AW117" s="11" t="s">
        <v>35</v>
      </c>
      <c r="AX117" s="11" t="s">
        <v>72</v>
      </c>
      <c r="AY117" s="219" t="s">
        <v>160</v>
      </c>
    </row>
    <row r="118" spans="2:65" s="1" customFormat="1" ht="16.5" customHeight="1">
      <c r="B118" s="40"/>
      <c r="C118" s="233" t="s">
        <v>10</v>
      </c>
      <c r="D118" s="233" t="s">
        <v>192</v>
      </c>
      <c r="E118" s="234" t="s">
        <v>1844</v>
      </c>
      <c r="F118" s="235" t="s">
        <v>1845</v>
      </c>
      <c r="G118" s="236" t="s">
        <v>262</v>
      </c>
      <c r="H118" s="237">
        <v>10</v>
      </c>
      <c r="I118" s="238"/>
      <c r="J118" s="239">
        <f>ROUND(I118*H118,2)</f>
        <v>0</v>
      </c>
      <c r="K118" s="235" t="s">
        <v>168</v>
      </c>
      <c r="L118" s="240"/>
      <c r="M118" s="241" t="s">
        <v>21</v>
      </c>
      <c r="N118" s="242" t="s">
        <v>43</v>
      </c>
      <c r="O118" s="41"/>
      <c r="P118" s="203">
        <f>O118*H118</f>
        <v>0</v>
      </c>
      <c r="Q118" s="203">
        <v>1.3500000000000001E-3</v>
      </c>
      <c r="R118" s="203">
        <f>Q118*H118</f>
        <v>1.3500000000000002E-2</v>
      </c>
      <c r="S118" s="203">
        <v>0</v>
      </c>
      <c r="T118" s="204">
        <f>S118*H118</f>
        <v>0</v>
      </c>
      <c r="AR118" s="23" t="s">
        <v>263</v>
      </c>
      <c r="AT118" s="23" t="s">
        <v>192</v>
      </c>
      <c r="AU118" s="23" t="s">
        <v>82</v>
      </c>
      <c r="AY118" s="23" t="s">
        <v>160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3" t="s">
        <v>80</v>
      </c>
      <c r="BK118" s="205">
        <f>ROUND(I118*H118,2)</f>
        <v>0</v>
      </c>
      <c r="BL118" s="23" t="s">
        <v>196</v>
      </c>
      <c r="BM118" s="23" t="s">
        <v>1846</v>
      </c>
    </row>
    <row r="119" spans="2:65" s="1" customFormat="1" ht="16.5" customHeight="1">
      <c r="B119" s="40"/>
      <c r="C119" s="194" t="s">
        <v>196</v>
      </c>
      <c r="D119" s="194" t="s">
        <v>164</v>
      </c>
      <c r="E119" s="195" t="s">
        <v>661</v>
      </c>
      <c r="F119" s="196" t="s">
        <v>662</v>
      </c>
      <c r="G119" s="197" t="s">
        <v>228</v>
      </c>
      <c r="H119" s="198">
        <v>0.122</v>
      </c>
      <c r="I119" s="199"/>
      <c r="J119" s="200">
        <f>ROUND(I119*H119,2)</f>
        <v>0</v>
      </c>
      <c r="K119" s="196" t="s">
        <v>168</v>
      </c>
      <c r="L119" s="60"/>
      <c r="M119" s="201" t="s">
        <v>21</v>
      </c>
      <c r="N119" s="202" t="s">
        <v>43</v>
      </c>
      <c r="O119" s="41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3" t="s">
        <v>196</v>
      </c>
      <c r="AT119" s="23" t="s">
        <v>164</v>
      </c>
      <c r="AU119" s="23" t="s">
        <v>82</v>
      </c>
      <c r="AY119" s="23" t="s">
        <v>160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3" t="s">
        <v>80</v>
      </c>
      <c r="BK119" s="205">
        <f>ROUND(I119*H119,2)</f>
        <v>0</v>
      </c>
      <c r="BL119" s="23" t="s">
        <v>196</v>
      </c>
      <c r="BM119" s="23" t="s">
        <v>277</v>
      </c>
    </row>
    <row r="120" spans="2:65" s="10" customFormat="1" ht="29.85" customHeight="1">
      <c r="B120" s="175"/>
      <c r="C120" s="176"/>
      <c r="D120" s="191" t="s">
        <v>71</v>
      </c>
      <c r="E120" s="192" t="s">
        <v>1124</v>
      </c>
      <c r="F120" s="192" t="s">
        <v>1125</v>
      </c>
      <c r="G120" s="176"/>
      <c r="H120" s="176"/>
      <c r="I120" s="179"/>
      <c r="J120" s="193">
        <f>BK120</f>
        <v>0</v>
      </c>
      <c r="K120" s="176"/>
      <c r="L120" s="181"/>
      <c r="M120" s="182"/>
      <c r="N120" s="183"/>
      <c r="O120" s="183"/>
      <c r="P120" s="184">
        <f>SUM(P121:P125)</f>
        <v>0</v>
      </c>
      <c r="Q120" s="183"/>
      <c r="R120" s="184">
        <f>SUM(R121:R125)</f>
        <v>4.487712E-2</v>
      </c>
      <c r="S120" s="183"/>
      <c r="T120" s="185">
        <f>SUM(T121:T125)</f>
        <v>0</v>
      </c>
      <c r="AR120" s="186" t="s">
        <v>82</v>
      </c>
      <c r="AT120" s="187" t="s">
        <v>71</v>
      </c>
      <c r="AU120" s="187" t="s">
        <v>80</v>
      </c>
      <c r="AY120" s="186" t="s">
        <v>160</v>
      </c>
      <c r="BK120" s="188">
        <f>SUM(BK121:BK125)</f>
        <v>0</v>
      </c>
    </row>
    <row r="121" spans="2:65" s="1" customFormat="1" ht="16.5" customHeight="1">
      <c r="B121" s="40"/>
      <c r="C121" s="194" t="s">
        <v>231</v>
      </c>
      <c r="D121" s="194" t="s">
        <v>164</v>
      </c>
      <c r="E121" s="195" t="s">
        <v>1847</v>
      </c>
      <c r="F121" s="196" t="s">
        <v>1848</v>
      </c>
      <c r="G121" s="197" t="s">
        <v>1188</v>
      </c>
      <c r="H121" s="198">
        <v>1</v>
      </c>
      <c r="I121" s="199"/>
      <c r="J121" s="200">
        <f>ROUND(I121*H121,2)</f>
        <v>0</v>
      </c>
      <c r="K121" s="196" t="s">
        <v>21</v>
      </c>
      <c r="L121" s="60"/>
      <c r="M121" s="201" t="s">
        <v>21</v>
      </c>
      <c r="N121" s="202" t="s">
        <v>43</v>
      </c>
      <c r="O121" s="41"/>
      <c r="P121" s="203">
        <f>O121*H121</f>
        <v>0</v>
      </c>
      <c r="Q121" s="203">
        <v>1.6800000000000001E-3</v>
      </c>
      <c r="R121" s="203">
        <f>Q121*H121</f>
        <v>1.6800000000000001E-3</v>
      </c>
      <c r="S121" s="203">
        <v>0</v>
      </c>
      <c r="T121" s="204">
        <f>S121*H121</f>
        <v>0</v>
      </c>
      <c r="AR121" s="23" t="s">
        <v>196</v>
      </c>
      <c r="AT121" s="23" t="s">
        <v>164</v>
      </c>
      <c r="AU121" s="23" t="s">
        <v>82</v>
      </c>
      <c r="AY121" s="23" t="s">
        <v>160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3" t="s">
        <v>80</v>
      </c>
      <c r="BK121" s="205">
        <f>ROUND(I121*H121,2)</f>
        <v>0</v>
      </c>
      <c r="BL121" s="23" t="s">
        <v>196</v>
      </c>
      <c r="BM121" s="23" t="s">
        <v>287</v>
      </c>
    </row>
    <row r="122" spans="2:65" s="1" customFormat="1" ht="16.5" customHeight="1">
      <c r="B122" s="40"/>
      <c r="C122" s="233" t="s">
        <v>221</v>
      </c>
      <c r="D122" s="233" t="s">
        <v>192</v>
      </c>
      <c r="E122" s="234" t="s">
        <v>1849</v>
      </c>
      <c r="F122" s="235" t="s">
        <v>1850</v>
      </c>
      <c r="G122" s="236" t="s">
        <v>290</v>
      </c>
      <c r="H122" s="237">
        <v>1</v>
      </c>
      <c r="I122" s="238"/>
      <c r="J122" s="239">
        <f>ROUND(I122*H122,2)</f>
        <v>0</v>
      </c>
      <c r="K122" s="235" t="s">
        <v>21</v>
      </c>
      <c r="L122" s="240"/>
      <c r="M122" s="241" t="s">
        <v>21</v>
      </c>
      <c r="N122" s="242" t="s">
        <v>43</v>
      </c>
      <c r="O122" s="41"/>
      <c r="P122" s="203">
        <f>O122*H122</f>
        <v>0</v>
      </c>
      <c r="Q122" s="203">
        <v>2.5000000000000001E-2</v>
      </c>
      <c r="R122" s="203">
        <f>Q122*H122</f>
        <v>2.5000000000000001E-2</v>
      </c>
      <c r="S122" s="203">
        <v>0</v>
      </c>
      <c r="T122" s="204">
        <f>S122*H122</f>
        <v>0</v>
      </c>
      <c r="AR122" s="23" t="s">
        <v>263</v>
      </c>
      <c r="AT122" s="23" t="s">
        <v>192</v>
      </c>
      <c r="AU122" s="23" t="s">
        <v>82</v>
      </c>
      <c r="AY122" s="23" t="s">
        <v>160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3" t="s">
        <v>80</v>
      </c>
      <c r="BK122" s="205">
        <f>ROUND(I122*H122,2)</f>
        <v>0</v>
      </c>
      <c r="BL122" s="23" t="s">
        <v>196</v>
      </c>
      <c r="BM122" s="23" t="s">
        <v>190</v>
      </c>
    </row>
    <row r="123" spans="2:65" s="1" customFormat="1" ht="16.5" customHeight="1">
      <c r="B123" s="40"/>
      <c r="C123" s="194" t="s">
        <v>253</v>
      </c>
      <c r="D123" s="194" t="s">
        <v>164</v>
      </c>
      <c r="E123" s="195" t="s">
        <v>1682</v>
      </c>
      <c r="F123" s="196" t="s">
        <v>1683</v>
      </c>
      <c r="G123" s="197" t="s">
        <v>1226</v>
      </c>
      <c r="H123" s="198">
        <v>16</v>
      </c>
      <c r="I123" s="199"/>
      <c r="J123" s="200">
        <f>ROUND(I123*H123,2)</f>
        <v>0</v>
      </c>
      <c r="K123" s="196" t="s">
        <v>168</v>
      </c>
      <c r="L123" s="60"/>
      <c r="M123" s="201" t="s">
        <v>21</v>
      </c>
      <c r="N123" s="202" t="s">
        <v>43</v>
      </c>
      <c r="O123" s="41"/>
      <c r="P123" s="203">
        <f>O123*H123</f>
        <v>0</v>
      </c>
      <c r="Q123" s="203">
        <v>1.12732E-3</v>
      </c>
      <c r="R123" s="203">
        <f>Q123*H123</f>
        <v>1.803712E-2</v>
      </c>
      <c r="S123" s="203">
        <v>0</v>
      </c>
      <c r="T123" s="204">
        <f>S123*H123</f>
        <v>0</v>
      </c>
      <c r="AR123" s="23" t="s">
        <v>196</v>
      </c>
      <c r="AT123" s="23" t="s">
        <v>164</v>
      </c>
      <c r="AU123" s="23" t="s">
        <v>82</v>
      </c>
      <c r="AY123" s="23" t="s">
        <v>160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3" t="s">
        <v>80</v>
      </c>
      <c r="BK123" s="205">
        <f>ROUND(I123*H123,2)</f>
        <v>0</v>
      </c>
      <c r="BL123" s="23" t="s">
        <v>196</v>
      </c>
      <c r="BM123" s="23" t="s">
        <v>195</v>
      </c>
    </row>
    <row r="124" spans="2:65" s="1" customFormat="1" ht="16.5" customHeight="1">
      <c r="B124" s="40"/>
      <c r="C124" s="233" t="s">
        <v>225</v>
      </c>
      <c r="D124" s="233" t="s">
        <v>192</v>
      </c>
      <c r="E124" s="234" t="s">
        <v>1684</v>
      </c>
      <c r="F124" s="235" t="s">
        <v>1685</v>
      </c>
      <c r="G124" s="236" t="s">
        <v>290</v>
      </c>
      <c r="H124" s="237">
        <v>16</v>
      </c>
      <c r="I124" s="238"/>
      <c r="J124" s="239">
        <f>ROUND(I124*H124,2)</f>
        <v>0</v>
      </c>
      <c r="K124" s="235" t="s">
        <v>21</v>
      </c>
      <c r="L124" s="240"/>
      <c r="M124" s="241" t="s">
        <v>21</v>
      </c>
      <c r="N124" s="242" t="s">
        <v>43</v>
      </c>
      <c r="O124" s="41"/>
      <c r="P124" s="203">
        <f>O124*H124</f>
        <v>0</v>
      </c>
      <c r="Q124" s="203">
        <v>1.0000000000000001E-5</v>
      </c>
      <c r="R124" s="203">
        <f>Q124*H124</f>
        <v>1.6000000000000001E-4</v>
      </c>
      <c r="S124" s="203">
        <v>0</v>
      </c>
      <c r="T124" s="204">
        <f>S124*H124</f>
        <v>0</v>
      </c>
      <c r="AR124" s="23" t="s">
        <v>263</v>
      </c>
      <c r="AT124" s="23" t="s">
        <v>192</v>
      </c>
      <c r="AU124" s="23" t="s">
        <v>82</v>
      </c>
      <c r="AY124" s="23" t="s">
        <v>160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3" t="s">
        <v>80</v>
      </c>
      <c r="BK124" s="205">
        <f>ROUND(I124*H124,2)</f>
        <v>0</v>
      </c>
      <c r="BL124" s="23" t="s">
        <v>196</v>
      </c>
      <c r="BM124" s="23" t="s">
        <v>263</v>
      </c>
    </row>
    <row r="125" spans="2:65" s="1" customFormat="1" ht="16.5" customHeight="1">
      <c r="B125" s="40"/>
      <c r="C125" s="194" t="s">
        <v>9</v>
      </c>
      <c r="D125" s="194" t="s">
        <v>164</v>
      </c>
      <c r="E125" s="195" t="s">
        <v>1159</v>
      </c>
      <c r="F125" s="196" t="s">
        <v>1160</v>
      </c>
      <c r="G125" s="197" t="s">
        <v>228</v>
      </c>
      <c r="H125" s="198">
        <v>4.4999999999999998E-2</v>
      </c>
      <c r="I125" s="199"/>
      <c r="J125" s="200">
        <f>ROUND(I125*H125,2)</f>
        <v>0</v>
      </c>
      <c r="K125" s="196" t="s">
        <v>168</v>
      </c>
      <c r="L125" s="60"/>
      <c r="M125" s="201" t="s">
        <v>21</v>
      </c>
      <c r="N125" s="202" t="s">
        <v>43</v>
      </c>
      <c r="O125" s="41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3" t="s">
        <v>196</v>
      </c>
      <c r="AT125" s="23" t="s">
        <v>164</v>
      </c>
      <c r="AU125" s="23" t="s">
        <v>82</v>
      </c>
      <c r="AY125" s="23" t="s">
        <v>160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3" t="s">
        <v>80</v>
      </c>
      <c r="BK125" s="205">
        <f>ROUND(I125*H125,2)</f>
        <v>0</v>
      </c>
      <c r="BL125" s="23" t="s">
        <v>196</v>
      </c>
      <c r="BM125" s="23" t="s">
        <v>267</v>
      </c>
    </row>
    <row r="126" spans="2:65" s="10" customFormat="1" ht="29.85" customHeight="1">
      <c r="B126" s="175"/>
      <c r="C126" s="176"/>
      <c r="D126" s="191" t="s">
        <v>71</v>
      </c>
      <c r="E126" s="192" t="s">
        <v>874</v>
      </c>
      <c r="F126" s="192" t="s">
        <v>875</v>
      </c>
      <c r="G126" s="176"/>
      <c r="H126" s="176"/>
      <c r="I126" s="179"/>
      <c r="J126" s="193">
        <f>BK126</f>
        <v>0</v>
      </c>
      <c r="K126" s="176"/>
      <c r="L126" s="181"/>
      <c r="M126" s="182"/>
      <c r="N126" s="183"/>
      <c r="O126" s="183"/>
      <c r="P126" s="184">
        <f>SUM(P127:P137)</f>
        <v>0</v>
      </c>
      <c r="Q126" s="183"/>
      <c r="R126" s="184">
        <f>SUM(R127:R137)</f>
        <v>0.33370662000000001</v>
      </c>
      <c r="S126" s="183"/>
      <c r="T126" s="185">
        <f>SUM(T127:T137)</f>
        <v>0</v>
      </c>
      <c r="AR126" s="186" t="s">
        <v>82</v>
      </c>
      <c r="AT126" s="187" t="s">
        <v>71</v>
      </c>
      <c r="AU126" s="187" t="s">
        <v>80</v>
      </c>
      <c r="AY126" s="186" t="s">
        <v>160</v>
      </c>
      <c r="BK126" s="188">
        <f>SUM(BK127:BK137)</f>
        <v>0</v>
      </c>
    </row>
    <row r="127" spans="2:65" s="1" customFormat="1" ht="16.5" customHeight="1">
      <c r="B127" s="40"/>
      <c r="C127" s="194" t="s">
        <v>269</v>
      </c>
      <c r="D127" s="194" t="s">
        <v>164</v>
      </c>
      <c r="E127" s="195" t="s">
        <v>1686</v>
      </c>
      <c r="F127" s="196" t="s">
        <v>1687</v>
      </c>
      <c r="G127" s="197" t="s">
        <v>189</v>
      </c>
      <c r="H127" s="198">
        <v>2</v>
      </c>
      <c r="I127" s="199"/>
      <c r="J127" s="200">
        <f t="shared" ref="J127:J132" si="0">ROUND(I127*H127,2)</f>
        <v>0</v>
      </c>
      <c r="K127" s="196" t="s">
        <v>168</v>
      </c>
      <c r="L127" s="60"/>
      <c r="M127" s="201" t="s">
        <v>21</v>
      </c>
      <c r="N127" s="202" t="s">
        <v>43</v>
      </c>
      <c r="O127" s="41"/>
      <c r="P127" s="203">
        <f t="shared" ref="P127:P132" si="1">O127*H127</f>
        <v>0</v>
      </c>
      <c r="Q127" s="203">
        <v>1.6956600000000001E-3</v>
      </c>
      <c r="R127" s="203">
        <f t="shared" ref="R127:R132" si="2">Q127*H127</f>
        <v>3.3913200000000002E-3</v>
      </c>
      <c r="S127" s="203">
        <v>0</v>
      </c>
      <c r="T127" s="204">
        <f t="shared" ref="T127:T132" si="3">S127*H127</f>
        <v>0</v>
      </c>
      <c r="AR127" s="23" t="s">
        <v>196</v>
      </c>
      <c r="AT127" s="23" t="s">
        <v>164</v>
      </c>
      <c r="AU127" s="23" t="s">
        <v>82</v>
      </c>
      <c r="AY127" s="23" t="s">
        <v>160</v>
      </c>
      <c r="BE127" s="205">
        <f t="shared" ref="BE127:BE132" si="4">IF(N127="základní",J127,0)</f>
        <v>0</v>
      </c>
      <c r="BF127" s="205">
        <f t="shared" ref="BF127:BF132" si="5">IF(N127="snížená",J127,0)</f>
        <v>0</v>
      </c>
      <c r="BG127" s="205">
        <f t="shared" ref="BG127:BG132" si="6">IF(N127="zákl. přenesená",J127,0)</f>
        <v>0</v>
      </c>
      <c r="BH127" s="205">
        <f t="shared" ref="BH127:BH132" si="7">IF(N127="sníž. přenesená",J127,0)</f>
        <v>0</v>
      </c>
      <c r="BI127" s="205">
        <f t="shared" ref="BI127:BI132" si="8">IF(N127="nulová",J127,0)</f>
        <v>0</v>
      </c>
      <c r="BJ127" s="23" t="s">
        <v>80</v>
      </c>
      <c r="BK127" s="205">
        <f t="shared" ref="BK127:BK132" si="9">ROUND(I127*H127,2)</f>
        <v>0</v>
      </c>
      <c r="BL127" s="23" t="s">
        <v>196</v>
      </c>
      <c r="BM127" s="23" t="s">
        <v>329</v>
      </c>
    </row>
    <row r="128" spans="2:65" s="1" customFormat="1" ht="16.5" customHeight="1">
      <c r="B128" s="40"/>
      <c r="C128" s="194" t="s">
        <v>273</v>
      </c>
      <c r="D128" s="194" t="s">
        <v>164</v>
      </c>
      <c r="E128" s="195" t="s">
        <v>1688</v>
      </c>
      <c r="F128" s="196" t="s">
        <v>1689</v>
      </c>
      <c r="G128" s="197" t="s">
        <v>189</v>
      </c>
      <c r="H128" s="198">
        <v>7</v>
      </c>
      <c r="I128" s="199"/>
      <c r="J128" s="200">
        <f t="shared" si="0"/>
        <v>0</v>
      </c>
      <c r="K128" s="196" t="s">
        <v>168</v>
      </c>
      <c r="L128" s="60"/>
      <c r="M128" s="201" t="s">
        <v>21</v>
      </c>
      <c r="N128" s="202" t="s">
        <v>43</v>
      </c>
      <c r="O128" s="41"/>
      <c r="P128" s="203">
        <f t="shared" si="1"/>
        <v>0</v>
      </c>
      <c r="Q128" s="203">
        <v>4.2559599999999996E-3</v>
      </c>
      <c r="R128" s="203">
        <f t="shared" si="2"/>
        <v>2.9791719999999997E-2</v>
      </c>
      <c r="S128" s="203">
        <v>0</v>
      </c>
      <c r="T128" s="204">
        <f t="shared" si="3"/>
        <v>0</v>
      </c>
      <c r="AR128" s="23" t="s">
        <v>196</v>
      </c>
      <c r="AT128" s="23" t="s">
        <v>164</v>
      </c>
      <c r="AU128" s="23" t="s">
        <v>82</v>
      </c>
      <c r="AY128" s="23" t="s">
        <v>160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23" t="s">
        <v>80</v>
      </c>
      <c r="BK128" s="205">
        <f t="shared" si="9"/>
        <v>0</v>
      </c>
      <c r="BL128" s="23" t="s">
        <v>196</v>
      </c>
      <c r="BM128" s="23" t="s">
        <v>338</v>
      </c>
    </row>
    <row r="129" spans="2:65" s="1" customFormat="1" ht="16.5" customHeight="1">
      <c r="B129" s="40"/>
      <c r="C129" s="194" t="s">
        <v>277</v>
      </c>
      <c r="D129" s="194" t="s">
        <v>164</v>
      </c>
      <c r="E129" s="195" t="s">
        <v>1692</v>
      </c>
      <c r="F129" s="196" t="s">
        <v>1693</v>
      </c>
      <c r="G129" s="197" t="s">
        <v>189</v>
      </c>
      <c r="H129" s="198">
        <v>26</v>
      </c>
      <c r="I129" s="199"/>
      <c r="J129" s="200">
        <f t="shared" si="0"/>
        <v>0</v>
      </c>
      <c r="K129" s="196" t="s">
        <v>168</v>
      </c>
      <c r="L129" s="60"/>
      <c r="M129" s="201" t="s">
        <v>21</v>
      </c>
      <c r="N129" s="202" t="s">
        <v>43</v>
      </c>
      <c r="O129" s="41"/>
      <c r="P129" s="203">
        <f t="shared" si="1"/>
        <v>0</v>
      </c>
      <c r="Q129" s="203">
        <v>1.1496080000000001E-2</v>
      </c>
      <c r="R129" s="203">
        <f t="shared" si="2"/>
        <v>0.29889808000000001</v>
      </c>
      <c r="S129" s="203">
        <v>0</v>
      </c>
      <c r="T129" s="204">
        <f t="shared" si="3"/>
        <v>0</v>
      </c>
      <c r="AR129" s="23" t="s">
        <v>196</v>
      </c>
      <c r="AT129" s="23" t="s">
        <v>164</v>
      </c>
      <c r="AU129" s="23" t="s">
        <v>82</v>
      </c>
      <c r="AY129" s="23" t="s">
        <v>160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23" t="s">
        <v>80</v>
      </c>
      <c r="BK129" s="205">
        <f t="shared" si="9"/>
        <v>0</v>
      </c>
      <c r="BL129" s="23" t="s">
        <v>196</v>
      </c>
      <c r="BM129" s="23" t="s">
        <v>348</v>
      </c>
    </row>
    <row r="130" spans="2:65" s="1" customFormat="1" ht="16.5" customHeight="1">
      <c r="B130" s="40"/>
      <c r="C130" s="194" t="s">
        <v>281</v>
      </c>
      <c r="D130" s="194" t="s">
        <v>164</v>
      </c>
      <c r="E130" s="195" t="s">
        <v>1700</v>
      </c>
      <c r="F130" s="196" t="s">
        <v>1701</v>
      </c>
      <c r="G130" s="197" t="s">
        <v>262</v>
      </c>
      <c r="H130" s="198">
        <v>1</v>
      </c>
      <c r="I130" s="199"/>
      <c r="J130" s="200">
        <f t="shared" si="0"/>
        <v>0</v>
      </c>
      <c r="K130" s="196" t="s">
        <v>168</v>
      </c>
      <c r="L130" s="60"/>
      <c r="M130" s="201" t="s">
        <v>21</v>
      </c>
      <c r="N130" s="202" t="s">
        <v>43</v>
      </c>
      <c r="O130" s="41"/>
      <c r="P130" s="203">
        <f t="shared" si="1"/>
        <v>0</v>
      </c>
      <c r="Q130" s="203">
        <v>0</v>
      </c>
      <c r="R130" s="203">
        <f t="shared" si="2"/>
        <v>0</v>
      </c>
      <c r="S130" s="203">
        <v>0</v>
      </c>
      <c r="T130" s="204">
        <f t="shared" si="3"/>
        <v>0</v>
      </c>
      <c r="AR130" s="23" t="s">
        <v>196</v>
      </c>
      <c r="AT130" s="23" t="s">
        <v>164</v>
      </c>
      <c r="AU130" s="23" t="s">
        <v>82</v>
      </c>
      <c r="AY130" s="23" t="s">
        <v>160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23" t="s">
        <v>80</v>
      </c>
      <c r="BK130" s="205">
        <f t="shared" si="9"/>
        <v>0</v>
      </c>
      <c r="BL130" s="23" t="s">
        <v>196</v>
      </c>
      <c r="BM130" s="23" t="s">
        <v>284</v>
      </c>
    </row>
    <row r="131" spans="2:65" s="1" customFormat="1" ht="16.5" customHeight="1">
      <c r="B131" s="40"/>
      <c r="C131" s="194" t="s">
        <v>287</v>
      </c>
      <c r="D131" s="194" t="s">
        <v>164</v>
      </c>
      <c r="E131" s="195" t="s">
        <v>1702</v>
      </c>
      <c r="F131" s="196" t="s">
        <v>1703</v>
      </c>
      <c r="G131" s="197" t="s">
        <v>262</v>
      </c>
      <c r="H131" s="198">
        <v>3</v>
      </c>
      <c r="I131" s="199"/>
      <c r="J131" s="200">
        <f t="shared" si="0"/>
        <v>0</v>
      </c>
      <c r="K131" s="196" t="s">
        <v>168</v>
      </c>
      <c r="L131" s="60"/>
      <c r="M131" s="201" t="s">
        <v>21</v>
      </c>
      <c r="N131" s="202" t="s">
        <v>43</v>
      </c>
      <c r="O131" s="41"/>
      <c r="P131" s="203">
        <f t="shared" si="1"/>
        <v>0</v>
      </c>
      <c r="Q131" s="203">
        <v>0</v>
      </c>
      <c r="R131" s="203">
        <f t="shared" si="2"/>
        <v>0</v>
      </c>
      <c r="S131" s="203">
        <v>0</v>
      </c>
      <c r="T131" s="204">
        <f t="shared" si="3"/>
        <v>0</v>
      </c>
      <c r="AR131" s="23" t="s">
        <v>196</v>
      </c>
      <c r="AT131" s="23" t="s">
        <v>164</v>
      </c>
      <c r="AU131" s="23" t="s">
        <v>82</v>
      </c>
      <c r="AY131" s="23" t="s">
        <v>160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23" t="s">
        <v>80</v>
      </c>
      <c r="BK131" s="205">
        <f t="shared" si="9"/>
        <v>0</v>
      </c>
      <c r="BL131" s="23" t="s">
        <v>196</v>
      </c>
      <c r="BM131" s="23" t="s">
        <v>291</v>
      </c>
    </row>
    <row r="132" spans="2:65" s="1" customFormat="1" ht="16.5" customHeight="1">
      <c r="B132" s="40"/>
      <c r="C132" s="194" t="s">
        <v>293</v>
      </c>
      <c r="D132" s="194" t="s">
        <v>164</v>
      </c>
      <c r="E132" s="195" t="s">
        <v>1705</v>
      </c>
      <c r="F132" s="196" t="s">
        <v>1706</v>
      </c>
      <c r="G132" s="197" t="s">
        <v>189</v>
      </c>
      <c r="H132" s="198">
        <v>9</v>
      </c>
      <c r="I132" s="199"/>
      <c r="J132" s="200">
        <f t="shared" si="0"/>
        <v>0</v>
      </c>
      <c r="K132" s="196" t="s">
        <v>168</v>
      </c>
      <c r="L132" s="60"/>
      <c r="M132" s="201" t="s">
        <v>21</v>
      </c>
      <c r="N132" s="202" t="s">
        <v>43</v>
      </c>
      <c r="O132" s="41"/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AR132" s="23" t="s">
        <v>196</v>
      </c>
      <c r="AT132" s="23" t="s">
        <v>164</v>
      </c>
      <c r="AU132" s="23" t="s">
        <v>82</v>
      </c>
      <c r="AY132" s="23" t="s">
        <v>160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23" t="s">
        <v>80</v>
      </c>
      <c r="BK132" s="205">
        <f t="shared" si="9"/>
        <v>0</v>
      </c>
      <c r="BL132" s="23" t="s">
        <v>196</v>
      </c>
      <c r="BM132" s="23" t="s">
        <v>376</v>
      </c>
    </row>
    <row r="133" spans="2:65" s="11" customFormat="1">
      <c r="B133" s="209"/>
      <c r="C133" s="210"/>
      <c r="D133" s="206" t="s">
        <v>173</v>
      </c>
      <c r="E133" s="211" t="s">
        <v>21</v>
      </c>
      <c r="F133" s="212" t="s">
        <v>1811</v>
      </c>
      <c r="G133" s="210"/>
      <c r="H133" s="213">
        <v>9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173</v>
      </c>
      <c r="AU133" s="219" t="s">
        <v>82</v>
      </c>
      <c r="AV133" s="11" t="s">
        <v>82</v>
      </c>
      <c r="AW133" s="11" t="s">
        <v>35</v>
      </c>
      <c r="AX133" s="11" t="s">
        <v>72</v>
      </c>
      <c r="AY133" s="219" t="s">
        <v>160</v>
      </c>
    </row>
    <row r="134" spans="2:65" s="12" customFormat="1">
      <c r="B134" s="220"/>
      <c r="C134" s="221"/>
      <c r="D134" s="222" t="s">
        <v>173</v>
      </c>
      <c r="E134" s="223" t="s">
        <v>21</v>
      </c>
      <c r="F134" s="224" t="s">
        <v>175</v>
      </c>
      <c r="G134" s="221"/>
      <c r="H134" s="225">
        <v>9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173</v>
      </c>
      <c r="AU134" s="231" t="s">
        <v>82</v>
      </c>
      <c r="AV134" s="12" t="s">
        <v>169</v>
      </c>
      <c r="AW134" s="12" t="s">
        <v>35</v>
      </c>
      <c r="AX134" s="12" t="s">
        <v>80</v>
      </c>
      <c r="AY134" s="231" t="s">
        <v>160</v>
      </c>
    </row>
    <row r="135" spans="2:65" s="1" customFormat="1" ht="16.5" customHeight="1">
      <c r="B135" s="40"/>
      <c r="C135" s="194" t="s">
        <v>190</v>
      </c>
      <c r="D135" s="194" t="s">
        <v>164</v>
      </c>
      <c r="E135" s="195" t="s">
        <v>1197</v>
      </c>
      <c r="F135" s="196" t="s">
        <v>1198</v>
      </c>
      <c r="G135" s="197" t="s">
        <v>189</v>
      </c>
      <c r="H135" s="198">
        <v>26</v>
      </c>
      <c r="I135" s="199"/>
      <c r="J135" s="200">
        <f>ROUND(I135*H135,2)</f>
        <v>0</v>
      </c>
      <c r="K135" s="196" t="s">
        <v>168</v>
      </c>
      <c r="L135" s="60"/>
      <c r="M135" s="201" t="s">
        <v>21</v>
      </c>
      <c r="N135" s="202" t="s">
        <v>43</v>
      </c>
      <c r="O135" s="41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3" t="s">
        <v>196</v>
      </c>
      <c r="AT135" s="23" t="s">
        <v>164</v>
      </c>
      <c r="AU135" s="23" t="s">
        <v>82</v>
      </c>
      <c r="AY135" s="23" t="s">
        <v>160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3" t="s">
        <v>80</v>
      </c>
      <c r="BK135" s="205">
        <f>ROUND(I135*H135,2)</f>
        <v>0</v>
      </c>
      <c r="BL135" s="23" t="s">
        <v>196</v>
      </c>
      <c r="BM135" s="23" t="s">
        <v>300</v>
      </c>
    </row>
    <row r="136" spans="2:65" s="1" customFormat="1" ht="16.5" customHeight="1">
      <c r="B136" s="40"/>
      <c r="C136" s="194" t="s">
        <v>301</v>
      </c>
      <c r="D136" s="194" t="s">
        <v>164</v>
      </c>
      <c r="E136" s="195" t="s">
        <v>1710</v>
      </c>
      <c r="F136" s="196" t="s">
        <v>1711</v>
      </c>
      <c r="G136" s="197" t="s">
        <v>262</v>
      </c>
      <c r="H136" s="198">
        <v>1</v>
      </c>
      <c r="I136" s="199"/>
      <c r="J136" s="200">
        <f>ROUND(I136*H136,2)</f>
        <v>0</v>
      </c>
      <c r="K136" s="196" t="s">
        <v>168</v>
      </c>
      <c r="L136" s="60"/>
      <c r="M136" s="201" t="s">
        <v>21</v>
      </c>
      <c r="N136" s="202" t="s">
        <v>43</v>
      </c>
      <c r="O136" s="41"/>
      <c r="P136" s="203">
        <f>O136*H136</f>
        <v>0</v>
      </c>
      <c r="Q136" s="203">
        <v>1.6255E-3</v>
      </c>
      <c r="R136" s="203">
        <f>Q136*H136</f>
        <v>1.6255E-3</v>
      </c>
      <c r="S136" s="203">
        <v>0</v>
      </c>
      <c r="T136" s="204">
        <f>S136*H136</f>
        <v>0</v>
      </c>
      <c r="AR136" s="23" t="s">
        <v>196</v>
      </c>
      <c r="AT136" s="23" t="s">
        <v>164</v>
      </c>
      <c r="AU136" s="23" t="s">
        <v>82</v>
      </c>
      <c r="AY136" s="23" t="s">
        <v>160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3" t="s">
        <v>80</v>
      </c>
      <c r="BK136" s="205">
        <f>ROUND(I136*H136,2)</f>
        <v>0</v>
      </c>
      <c r="BL136" s="23" t="s">
        <v>196</v>
      </c>
      <c r="BM136" s="23" t="s">
        <v>304</v>
      </c>
    </row>
    <row r="137" spans="2:65" s="1" customFormat="1" ht="16.5" customHeight="1">
      <c r="B137" s="40"/>
      <c r="C137" s="194" t="s">
        <v>195</v>
      </c>
      <c r="D137" s="194" t="s">
        <v>164</v>
      </c>
      <c r="E137" s="195" t="s">
        <v>887</v>
      </c>
      <c r="F137" s="196" t="s">
        <v>888</v>
      </c>
      <c r="G137" s="197" t="s">
        <v>228</v>
      </c>
      <c r="H137" s="198">
        <v>0.68</v>
      </c>
      <c r="I137" s="199"/>
      <c r="J137" s="200">
        <f>ROUND(I137*H137,2)</f>
        <v>0</v>
      </c>
      <c r="K137" s="196" t="s">
        <v>168</v>
      </c>
      <c r="L137" s="60"/>
      <c r="M137" s="201" t="s">
        <v>21</v>
      </c>
      <c r="N137" s="202" t="s">
        <v>43</v>
      </c>
      <c r="O137" s="41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3" t="s">
        <v>196</v>
      </c>
      <c r="AT137" s="23" t="s">
        <v>164</v>
      </c>
      <c r="AU137" s="23" t="s">
        <v>82</v>
      </c>
      <c r="AY137" s="23" t="s">
        <v>160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3" t="s">
        <v>80</v>
      </c>
      <c r="BK137" s="205">
        <f>ROUND(I137*H137,2)</f>
        <v>0</v>
      </c>
      <c r="BL137" s="23" t="s">
        <v>196</v>
      </c>
      <c r="BM137" s="23" t="s">
        <v>307</v>
      </c>
    </row>
    <row r="138" spans="2:65" s="10" customFormat="1" ht="29.85" customHeight="1">
      <c r="B138" s="175"/>
      <c r="C138" s="176"/>
      <c r="D138" s="191" t="s">
        <v>71</v>
      </c>
      <c r="E138" s="192" t="s">
        <v>1201</v>
      </c>
      <c r="F138" s="192" t="s">
        <v>1202</v>
      </c>
      <c r="G138" s="176"/>
      <c r="H138" s="176"/>
      <c r="I138" s="179"/>
      <c r="J138" s="193">
        <f>BK138</f>
        <v>0</v>
      </c>
      <c r="K138" s="176"/>
      <c r="L138" s="181"/>
      <c r="M138" s="182"/>
      <c r="N138" s="183"/>
      <c r="O138" s="183"/>
      <c r="P138" s="184">
        <f>SUM(P139:P166)</f>
        <v>0</v>
      </c>
      <c r="Q138" s="183"/>
      <c r="R138" s="184">
        <f>SUM(R139:R166)</f>
        <v>0.71015106420000007</v>
      </c>
      <c r="S138" s="183"/>
      <c r="T138" s="185">
        <f>SUM(T139:T166)</f>
        <v>0</v>
      </c>
      <c r="AR138" s="186" t="s">
        <v>82</v>
      </c>
      <c r="AT138" s="187" t="s">
        <v>71</v>
      </c>
      <c r="AU138" s="187" t="s">
        <v>80</v>
      </c>
      <c r="AY138" s="186" t="s">
        <v>160</v>
      </c>
      <c r="BK138" s="188">
        <f>SUM(BK139:BK166)</f>
        <v>0</v>
      </c>
    </row>
    <row r="139" spans="2:65" s="1" customFormat="1" ht="16.5" customHeight="1">
      <c r="B139" s="40"/>
      <c r="C139" s="194" t="s">
        <v>308</v>
      </c>
      <c r="D139" s="194" t="s">
        <v>164</v>
      </c>
      <c r="E139" s="195" t="s">
        <v>1712</v>
      </c>
      <c r="F139" s="196" t="s">
        <v>1713</v>
      </c>
      <c r="G139" s="197" t="s">
        <v>1188</v>
      </c>
      <c r="H139" s="198">
        <v>2</v>
      </c>
      <c r="I139" s="199"/>
      <c r="J139" s="200">
        <f>ROUND(I139*H139,2)</f>
        <v>0</v>
      </c>
      <c r="K139" s="196" t="s">
        <v>21</v>
      </c>
      <c r="L139" s="60"/>
      <c r="M139" s="201" t="s">
        <v>21</v>
      </c>
      <c r="N139" s="202" t="s">
        <v>43</v>
      </c>
      <c r="O139" s="41"/>
      <c r="P139" s="203">
        <f>O139*H139</f>
        <v>0</v>
      </c>
      <c r="Q139" s="203">
        <v>2.0899999999999998E-3</v>
      </c>
      <c r="R139" s="203">
        <f>Q139*H139</f>
        <v>4.1799999999999997E-3</v>
      </c>
      <c r="S139" s="203">
        <v>0</v>
      </c>
      <c r="T139" s="204">
        <f>S139*H139</f>
        <v>0</v>
      </c>
      <c r="AR139" s="23" t="s">
        <v>196</v>
      </c>
      <c r="AT139" s="23" t="s">
        <v>164</v>
      </c>
      <c r="AU139" s="23" t="s">
        <v>82</v>
      </c>
      <c r="AY139" s="23" t="s">
        <v>160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3" t="s">
        <v>80</v>
      </c>
      <c r="BK139" s="205">
        <f>ROUND(I139*H139,2)</f>
        <v>0</v>
      </c>
      <c r="BL139" s="23" t="s">
        <v>196</v>
      </c>
      <c r="BM139" s="23" t="s">
        <v>311</v>
      </c>
    </row>
    <row r="140" spans="2:65" s="1" customFormat="1" ht="16.5" customHeight="1">
      <c r="B140" s="40"/>
      <c r="C140" s="233" t="s">
        <v>263</v>
      </c>
      <c r="D140" s="233" t="s">
        <v>192</v>
      </c>
      <c r="E140" s="234" t="s">
        <v>1714</v>
      </c>
      <c r="F140" s="235" t="s">
        <v>1715</v>
      </c>
      <c r="G140" s="236" t="s">
        <v>290</v>
      </c>
      <c r="H140" s="237">
        <v>2</v>
      </c>
      <c r="I140" s="238"/>
      <c r="J140" s="239">
        <f>ROUND(I140*H140,2)</f>
        <v>0</v>
      </c>
      <c r="K140" s="235" t="s">
        <v>21</v>
      </c>
      <c r="L140" s="240"/>
      <c r="M140" s="241" t="s">
        <v>21</v>
      </c>
      <c r="N140" s="242" t="s">
        <v>43</v>
      </c>
      <c r="O140" s="41"/>
      <c r="P140" s="203">
        <f>O140*H140</f>
        <v>0</v>
      </c>
      <c r="Q140" s="203">
        <v>1E-3</v>
      </c>
      <c r="R140" s="203">
        <f>Q140*H140</f>
        <v>2E-3</v>
      </c>
      <c r="S140" s="203">
        <v>0</v>
      </c>
      <c r="T140" s="204">
        <f>S140*H140</f>
        <v>0</v>
      </c>
      <c r="AR140" s="23" t="s">
        <v>263</v>
      </c>
      <c r="AT140" s="23" t="s">
        <v>192</v>
      </c>
      <c r="AU140" s="23" t="s">
        <v>82</v>
      </c>
      <c r="AY140" s="23" t="s">
        <v>160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3" t="s">
        <v>80</v>
      </c>
      <c r="BK140" s="205">
        <f>ROUND(I140*H140,2)</f>
        <v>0</v>
      </c>
      <c r="BL140" s="23" t="s">
        <v>196</v>
      </c>
      <c r="BM140" s="23" t="s">
        <v>314</v>
      </c>
    </row>
    <row r="141" spans="2:65" s="1" customFormat="1" ht="24">
      <c r="B141" s="40"/>
      <c r="C141" s="62"/>
      <c r="D141" s="222" t="s">
        <v>171</v>
      </c>
      <c r="E141" s="62"/>
      <c r="F141" s="232" t="s">
        <v>1716</v>
      </c>
      <c r="G141" s="62"/>
      <c r="H141" s="62"/>
      <c r="I141" s="162"/>
      <c r="J141" s="62"/>
      <c r="K141" s="62"/>
      <c r="L141" s="60"/>
      <c r="M141" s="208"/>
      <c r="N141" s="41"/>
      <c r="O141" s="41"/>
      <c r="P141" s="41"/>
      <c r="Q141" s="41"/>
      <c r="R141" s="41"/>
      <c r="S141" s="41"/>
      <c r="T141" s="77"/>
      <c r="AT141" s="23" t="s">
        <v>171</v>
      </c>
      <c r="AU141" s="23" t="s">
        <v>82</v>
      </c>
    </row>
    <row r="142" spans="2:65" s="1" customFormat="1" ht="16.5" customHeight="1">
      <c r="B142" s="40"/>
      <c r="C142" s="194" t="s">
        <v>315</v>
      </c>
      <c r="D142" s="194" t="s">
        <v>164</v>
      </c>
      <c r="E142" s="195" t="s">
        <v>1717</v>
      </c>
      <c r="F142" s="196" t="s">
        <v>1718</v>
      </c>
      <c r="G142" s="197" t="s">
        <v>1188</v>
      </c>
      <c r="H142" s="198">
        <v>8</v>
      </c>
      <c r="I142" s="199"/>
      <c r="J142" s="200">
        <f>ROUND(I142*H142,2)</f>
        <v>0</v>
      </c>
      <c r="K142" s="196" t="s">
        <v>21</v>
      </c>
      <c r="L142" s="60"/>
      <c r="M142" s="201" t="s">
        <v>21</v>
      </c>
      <c r="N142" s="202" t="s">
        <v>43</v>
      </c>
      <c r="O142" s="41"/>
      <c r="P142" s="203">
        <f>O142*H142</f>
        <v>0</v>
      </c>
      <c r="Q142" s="203">
        <v>2.99E-3</v>
      </c>
      <c r="R142" s="203">
        <f>Q142*H142</f>
        <v>2.392E-2</v>
      </c>
      <c r="S142" s="203">
        <v>0</v>
      </c>
      <c r="T142" s="204">
        <f>S142*H142</f>
        <v>0</v>
      </c>
      <c r="AR142" s="23" t="s">
        <v>196</v>
      </c>
      <c r="AT142" s="23" t="s">
        <v>164</v>
      </c>
      <c r="AU142" s="23" t="s">
        <v>82</v>
      </c>
      <c r="AY142" s="23" t="s">
        <v>160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3" t="s">
        <v>80</v>
      </c>
      <c r="BK142" s="205">
        <f>ROUND(I142*H142,2)</f>
        <v>0</v>
      </c>
      <c r="BL142" s="23" t="s">
        <v>196</v>
      </c>
      <c r="BM142" s="23" t="s">
        <v>318</v>
      </c>
    </row>
    <row r="143" spans="2:65" s="1" customFormat="1" ht="16.5" customHeight="1">
      <c r="B143" s="40"/>
      <c r="C143" s="233" t="s">
        <v>267</v>
      </c>
      <c r="D143" s="233" t="s">
        <v>192</v>
      </c>
      <c r="E143" s="234" t="s">
        <v>1719</v>
      </c>
      <c r="F143" s="235" t="s">
        <v>1720</v>
      </c>
      <c r="G143" s="236" t="s">
        <v>290</v>
      </c>
      <c r="H143" s="237">
        <v>8</v>
      </c>
      <c r="I143" s="238"/>
      <c r="J143" s="239">
        <f>ROUND(I143*H143,2)</f>
        <v>0</v>
      </c>
      <c r="K143" s="235" t="s">
        <v>21</v>
      </c>
      <c r="L143" s="240"/>
      <c r="M143" s="241" t="s">
        <v>21</v>
      </c>
      <c r="N143" s="242" t="s">
        <v>43</v>
      </c>
      <c r="O143" s="41"/>
      <c r="P143" s="203">
        <f>O143*H143</f>
        <v>0</v>
      </c>
      <c r="Q143" s="203">
        <v>2E-3</v>
      </c>
      <c r="R143" s="203">
        <f>Q143*H143</f>
        <v>1.6E-2</v>
      </c>
      <c r="S143" s="203">
        <v>0</v>
      </c>
      <c r="T143" s="204">
        <f>S143*H143</f>
        <v>0</v>
      </c>
      <c r="AR143" s="23" t="s">
        <v>263</v>
      </c>
      <c r="AT143" s="23" t="s">
        <v>192</v>
      </c>
      <c r="AU143" s="23" t="s">
        <v>82</v>
      </c>
      <c r="AY143" s="23" t="s">
        <v>160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3" t="s">
        <v>80</v>
      </c>
      <c r="BK143" s="205">
        <f>ROUND(I143*H143,2)</f>
        <v>0</v>
      </c>
      <c r="BL143" s="23" t="s">
        <v>196</v>
      </c>
      <c r="BM143" s="23" t="s">
        <v>428</v>
      </c>
    </row>
    <row r="144" spans="2:65" s="1" customFormat="1" ht="24">
      <c r="B144" s="40"/>
      <c r="C144" s="62"/>
      <c r="D144" s="222" t="s">
        <v>171</v>
      </c>
      <c r="E144" s="62"/>
      <c r="F144" s="232" t="s">
        <v>1721</v>
      </c>
      <c r="G144" s="62"/>
      <c r="H144" s="62"/>
      <c r="I144" s="162"/>
      <c r="J144" s="62"/>
      <c r="K144" s="62"/>
      <c r="L144" s="60"/>
      <c r="M144" s="208"/>
      <c r="N144" s="41"/>
      <c r="O144" s="41"/>
      <c r="P144" s="41"/>
      <c r="Q144" s="41"/>
      <c r="R144" s="41"/>
      <c r="S144" s="41"/>
      <c r="T144" s="77"/>
      <c r="AT144" s="23" t="s">
        <v>171</v>
      </c>
      <c r="AU144" s="23" t="s">
        <v>82</v>
      </c>
    </row>
    <row r="145" spans="2:65" s="1" customFormat="1" ht="16.5" customHeight="1">
      <c r="B145" s="40"/>
      <c r="C145" s="194" t="s">
        <v>325</v>
      </c>
      <c r="D145" s="194" t="s">
        <v>164</v>
      </c>
      <c r="E145" s="195" t="s">
        <v>1725</v>
      </c>
      <c r="F145" s="196" t="s">
        <v>1726</v>
      </c>
      <c r="G145" s="197" t="s">
        <v>1226</v>
      </c>
      <c r="H145" s="198">
        <v>2</v>
      </c>
      <c r="I145" s="199"/>
      <c r="J145" s="200">
        <f>ROUND(I145*H145,2)</f>
        <v>0</v>
      </c>
      <c r="K145" s="196" t="s">
        <v>168</v>
      </c>
      <c r="L145" s="60"/>
      <c r="M145" s="201" t="s">
        <v>21</v>
      </c>
      <c r="N145" s="202" t="s">
        <v>43</v>
      </c>
      <c r="O145" s="41"/>
      <c r="P145" s="203">
        <f>O145*H145</f>
        <v>0</v>
      </c>
      <c r="Q145" s="203">
        <v>1.36180192E-2</v>
      </c>
      <c r="R145" s="203">
        <f>Q145*H145</f>
        <v>2.7236038399999999E-2</v>
      </c>
      <c r="S145" s="203">
        <v>0</v>
      </c>
      <c r="T145" s="204">
        <f>S145*H145</f>
        <v>0</v>
      </c>
      <c r="AR145" s="23" t="s">
        <v>196</v>
      </c>
      <c r="AT145" s="23" t="s">
        <v>164</v>
      </c>
      <c r="AU145" s="23" t="s">
        <v>82</v>
      </c>
      <c r="AY145" s="23" t="s">
        <v>160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3" t="s">
        <v>80</v>
      </c>
      <c r="BK145" s="205">
        <f>ROUND(I145*H145,2)</f>
        <v>0</v>
      </c>
      <c r="BL145" s="23" t="s">
        <v>196</v>
      </c>
      <c r="BM145" s="23" t="s">
        <v>328</v>
      </c>
    </row>
    <row r="146" spans="2:65" s="1" customFormat="1" ht="16.5" customHeight="1">
      <c r="B146" s="40"/>
      <c r="C146" s="233" t="s">
        <v>329</v>
      </c>
      <c r="D146" s="233" t="s">
        <v>192</v>
      </c>
      <c r="E146" s="234" t="s">
        <v>1728</v>
      </c>
      <c r="F146" s="235" t="s">
        <v>1729</v>
      </c>
      <c r="G146" s="236" t="s">
        <v>290</v>
      </c>
      <c r="H146" s="237">
        <v>2</v>
      </c>
      <c r="I146" s="238"/>
      <c r="J146" s="239">
        <f>ROUND(I146*H146,2)</f>
        <v>0</v>
      </c>
      <c r="K146" s="235" t="s">
        <v>21</v>
      </c>
      <c r="L146" s="240"/>
      <c r="M146" s="241" t="s">
        <v>21</v>
      </c>
      <c r="N146" s="242" t="s">
        <v>43</v>
      </c>
      <c r="O146" s="41"/>
      <c r="P146" s="203">
        <f>O146*H146</f>
        <v>0</v>
      </c>
      <c r="Q146" s="203">
        <v>1.4999999999999999E-2</v>
      </c>
      <c r="R146" s="203">
        <f>Q146*H146</f>
        <v>0.03</v>
      </c>
      <c r="S146" s="203">
        <v>0</v>
      </c>
      <c r="T146" s="204">
        <f>S146*H146</f>
        <v>0</v>
      </c>
      <c r="AR146" s="23" t="s">
        <v>263</v>
      </c>
      <c r="AT146" s="23" t="s">
        <v>192</v>
      </c>
      <c r="AU146" s="23" t="s">
        <v>82</v>
      </c>
      <c r="AY146" s="23" t="s">
        <v>160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23" t="s">
        <v>80</v>
      </c>
      <c r="BK146" s="205">
        <f>ROUND(I146*H146,2)</f>
        <v>0</v>
      </c>
      <c r="BL146" s="23" t="s">
        <v>196</v>
      </c>
      <c r="BM146" s="23" t="s">
        <v>332</v>
      </c>
    </row>
    <row r="147" spans="2:65" s="1" customFormat="1" ht="24">
      <c r="B147" s="40"/>
      <c r="C147" s="62"/>
      <c r="D147" s="222" t="s">
        <v>171</v>
      </c>
      <c r="E147" s="62"/>
      <c r="F147" s="232" t="s">
        <v>1851</v>
      </c>
      <c r="G147" s="62"/>
      <c r="H147" s="62"/>
      <c r="I147" s="162"/>
      <c r="J147" s="62"/>
      <c r="K147" s="62"/>
      <c r="L147" s="60"/>
      <c r="M147" s="208"/>
      <c r="N147" s="41"/>
      <c r="O147" s="41"/>
      <c r="P147" s="41"/>
      <c r="Q147" s="41"/>
      <c r="R147" s="41"/>
      <c r="S147" s="41"/>
      <c r="T147" s="77"/>
      <c r="AT147" s="23" t="s">
        <v>171</v>
      </c>
      <c r="AU147" s="23" t="s">
        <v>82</v>
      </c>
    </row>
    <row r="148" spans="2:65" s="1" customFormat="1" ht="16.5" customHeight="1">
      <c r="B148" s="40"/>
      <c r="C148" s="194" t="s">
        <v>334</v>
      </c>
      <c r="D148" s="194" t="s">
        <v>164</v>
      </c>
      <c r="E148" s="195" t="s">
        <v>1582</v>
      </c>
      <c r="F148" s="196" t="s">
        <v>1583</v>
      </c>
      <c r="G148" s="197" t="s">
        <v>1226</v>
      </c>
      <c r="H148" s="198">
        <v>8</v>
      </c>
      <c r="I148" s="199"/>
      <c r="J148" s="200">
        <f>ROUND(I148*H148,2)</f>
        <v>0</v>
      </c>
      <c r="K148" s="196" t="s">
        <v>168</v>
      </c>
      <c r="L148" s="60"/>
      <c r="M148" s="201" t="s">
        <v>21</v>
      </c>
      <c r="N148" s="202" t="s">
        <v>43</v>
      </c>
      <c r="O148" s="41"/>
      <c r="P148" s="203">
        <f>O148*H148</f>
        <v>0</v>
      </c>
      <c r="Q148" s="203">
        <v>2.3050787400000002E-2</v>
      </c>
      <c r="R148" s="203">
        <f>Q148*H148</f>
        <v>0.18440629920000001</v>
      </c>
      <c r="S148" s="203">
        <v>0</v>
      </c>
      <c r="T148" s="204">
        <f>S148*H148</f>
        <v>0</v>
      </c>
      <c r="AR148" s="23" t="s">
        <v>196</v>
      </c>
      <c r="AT148" s="23" t="s">
        <v>164</v>
      </c>
      <c r="AU148" s="23" t="s">
        <v>82</v>
      </c>
      <c r="AY148" s="23" t="s">
        <v>160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3" t="s">
        <v>80</v>
      </c>
      <c r="BK148" s="205">
        <f>ROUND(I148*H148,2)</f>
        <v>0</v>
      </c>
      <c r="BL148" s="23" t="s">
        <v>196</v>
      </c>
      <c r="BM148" s="23" t="s">
        <v>337</v>
      </c>
    </row>
    <row r="149" spans="2:65" s="11" customFormat="1">
      <c r="B149" s="209"/>
      <c r="C149" s="210"/>
      <c r="D149" s="206" t="s">
        <v>173</v>
      </c>
      <c r="E149" s="211" t="s">
        <v>21</v>
      </c>
      <c r="F149" s="212" t="s">
        <v>1852</v>
      </c>
      <c r="G149" s="210"/>
      <c r="H149" s="213">
        <v>8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173</v>
      </c>
      <c r="AU149" s="219" t="s">
        <v>82</v>
      </c>
      <c r="AV149" s="11" t="s">
        <v>82</v>
      </c>
      <c r="AW149" s="11" t="s">
        <v>35</v>
      </c>
      <c r="AX149" s="11" t="s">
        <v>72</v>
      </c>
      <c r="AY149" s="219" t="s">
        <v>160</v>
      </c>
    </row>
    <row r="150" spans="2:65" s="12" customFormat="1">
      <c r="B150" s="220"/>
      <c r="C150" s="221"/>
      <c r="D150" s="222" t="s">
        <v>173</v>
      </c>
      <c r="E150" s="223" t="s">
        <v>21</v>
      </c>
      <c r="F150" s="224" t="s">
        <v>175</v>
      </c>
      <c r="G150" s="221"/>
      <c r="H150" s="225">
        <v>8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173</v>
      </c>
      <c r="AU150" s="231" t="s">
        <v>82</v>
      </c>
      <c r="AV150" s="12" t="s">
        <v>169</v>
      </c>
      <c r="AW150" s="12" t="s">
        <v>35</v>
      </c>
      <c r="AX150" s="12" t="s">
        <v>80</v>
      </c>
      <c r="AY150" s="231" t="s">
        <v>160</v>
      </c>
    </row>
    <row r="151" spans="2:65" s="1" customFormat="1" ht="16.5" customHeight="1">
      <c r="B151" s="40"/>
      <c r="C151" s="233" t="s">
        <v>338</v>
      </c>
      <c r="D151" s="233" t="s">
        <v>192</v>
      </c>
      <c r="E151" s="234" t="s">
        <v>1735</v>
      </c>
      <c r="F151" s="235" t="s">
        <v>1818</v>
      </c>
      <c r="G151" s="236" t="s">
        <v>290</v>
      </c>
      <c r="H151" s="237">
        <v>6</v>
      </c>
      <c r="I151" s="238"/>
      <c r="J151" s="239">
        <f t="shared" ref="J151:J161" si="10">ROUND(I151*H151,2)</f>
        <v>0</v>
      </c>
      <c r="K151" s="235" t="s">
        <v>21</v>
      </c>
      <c r="L151" s="240"/>
      <c r="M151" s="241" t="s">
        <v>21</v>
      </c>
      <c r="N151" s="242" t="s">
        <v>43</v>
      </c>
      <c r="O151" s="41"/>
      <c r="P151" s="203">
        <f t="shared" ref="P151:P161" si="11">O151*H151</f>
        <v>0</v>
      </c>
      <c r="Q151" s="203">
        <v>8.0000000000000002E-3</v>
      </c>
      <c r="R151" s="203">
        <f t="shared" ref="R151:R161" si="12">Q151*H151</f>
        <v>4.8000000000000001E-2</v>
      </c>
      <c r="S151" s="203">
        <v>0</v>
      </c>
      <c r="T151" s="204">
        <f t="shared" ref="T151:T161" si="13">S151*H151</f>
        <v>0</v>
      </c>
      <c r="AR151" s="23" t="s">
        <v>263</v>
      </c>
      <c r="AT151" s="23" t="s">
        <v>192</v>
      </c>
      <c r="AU151" s="23" t="s">
        <v>82</v>
      </c>
      <c r="AY151" s="23" t="s">
        <v>160</v>
      </c>
      <c r="BE151" s="205">
        <f t="shared" ref="BE151:BE161" si="14">IF(N151="základní",J151,0)</f>
        <v>0</v>
      </c>
      <c r="BF151" s="205">
        <f t="shared" ref="BF151:BF161" si="15">IF(N151="snížená",J151,0)</f>
        <v>0</v>
      </c>
      <c r="BG151" s="205">
        <f t="shared" ref="BG151:BG161" si="16">IF(N151="zákl. přenesená",J151,0)</f>
        <v>0</v>
      </c>
      <c r="BH151" s="205">
        <f t="shared" ref="BH151:BH161" si="17">IF(N151="sníž. přenesená",J151,0)</f>
        <v>0</v>
      </c>
      <c r="BI151" s="205">
        <f t="shared" ref="BI151:BI161" si="18">IF(N151="nulová",J151,0)</f>
        <v>0</v>
      </c>
      <c r="BJ151" s="23" t="s">
        <v>80</v>
      </c>
      <c r="BK151" s="205">
        <f t="shared" ref="BK151:BK161" si="19">ROUND(I151*H151,2)</f>
        <v>0</v>
      </c>
      <c r="BL151" s="23" t="s">
        <v>196</v>
      </c>
      <c r="BM151" s="23" t="s">
        <v>341</v>
      </c>
    </row>
    <row r="152" spans="2:65" s="1" customFormat="1" ht="16.5" customHeight="1">
      <c r="B152" s="40"/>
      <c r="C152" s="233" t="s">
        <v>344</v>
      </c>
      <c r="D152" s="233" t="s">
        <v>192</v>
      </c>
      <c r="E152" s="234" t="s">
        <v>1853</v>
      </c>
      <c r="F152" s="235" t="s">
        <v>1854</v>
      </c>
      <c r="G152" s="236" t="s">
        <v>290</v>
      </c>
      <c r="H152" s="237">
        <v>1</v>
      </c>
      <c r="I152" s="238"/>
      <c r="J152" s="239">
        <f t="shared" si="10"/>
        <v>0</v>
      </c>
      <c r="K152" s="235" t="s">
        <v>21</v>
      </c>
      <c r="L152" s="240"/>
      <c r="M152" s="241" t="s">
        <v>21</v>
      </c>
      <c r="N152" s="242" t="s">
        <v>43</v>
      </c>
      <c r="O152" s="41"/>
      <c r="P152" s="203">
        <f t="shared" si="11"/>
        <v>0</v>
      </c>
      <c r="Q152" s="203">
        <v>1.7999999999999999E-2</v>
      </c>
      <c r="R152" s="203">
        <f t="shared" si="12"/>
        <v>1.7999999999999999E-2</v>
      </c>
      <c r="S152" s="203">
        <v>0</v>
      </c>
      <c r="T152" s="204">
        <f t="shared" si="13"/>
        <v>0</v>
      </c>
      <c r="AR152" s="23" t="s">
        <v>263</v>
      </c>
      <c r="AT152" s="23" t="s">
        <v>192</v>
      </c>
      <c r="AU152" s="23" t="s">
        <v>82</v>
      </c>
      <c r="AY152" s="23" t="s">
        <v>160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23" t="s">
        <v>80</v>
      </c>
      <c r="BK152" s="205">
        <f t="shared" si="19"/>
        <v>0</v>
      </c>
      <c r="BL152" s="23" t="s">
        <v>196</v>
      </c>
      <c r="BM152" s="23" t="s">
        <v>244</v>
      </c>
    </row>
    <row r="153" spans="2:65" s="1" customFormat="1" ht="16.5" customHeight="1">
      <c r="B153" s="40"/>
      <c r="C153" s="233" t="s">
        <v>348</v>
      </c>
      <c r="D153" s="233" t="s">
        <v>192</v>
      </c>
      <c r="E153" s="234" t="s">
        <v>1855</v>
      </c>
      <c r="F153" s="235" t="s">
        <v>1856</v>
      </c>
      <c r="G153" s="236" t="s">
        <v>290</v>
      </c>
      <c r="H153" s="237">
        <v>1</v>
      </c>
      <c r="I153" s="238"/>
      <c r="J153" s="239">
        <f t="shared" si="10"/>
        <v>0</v>
      </c>
      <c r="K153" s="235" t="s">
        <v>21</v>
      </c>
      <c r="L153" s="240"/>
      <c r="M153" s="241" t="s">
        <v>21</v>
      </c>
      <c r="N153" s="242" t="s">
        <v>43</v>
      </c>
      <c r="O153" s="41"/>
      <c r="P153" s="203">
        <f t="shared" si="11"/>
        <v>0</v>
      </c>
      <c r="Q153" s="203">
        <v>6.2E-2</v>
      </c>
      <c r="R153" s="203">
        <f t="shared" si="12"/>
        <v>6.2E-2</v>
      </c>
      <c r="S153" s="203">
        <v>0</v>
      </c>
      <c r="T153" s="204">
        <f t="shared" si="13"/>
        <v>0</v>
      </c>
      <c r="AR153" s="23" t="s">
        <v>263</v>
      </c>
      <c r="AT153" s="23" t="s">
        <v>192</v>
      </c>
      <c r="AU153" s="23" t="s">
        <v>82</v>
      </c>
      <c r="AY153" s="23" t="s">
        <v>160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23" t="s">
        <v>80</v>
      </c>
      <c r="BK153" s="205">
        <f t="shared" si="19"/>
        <v>0</v>
      </c>
      <c r="BL153" s="23" t="s">
        <v>196</v>
      </c>
      <c r="BM153" s="23" t="s">
        <v>249</v>
      </c>
    </row>
    <row r="154" spans="2:65" s="1" customFormat="1" ht="16.5" customHeight="1">
      <c r="B154" s="40"/>
      <c r="C154" s="194" t="s">
        <v>353</v>
      </c>
      <c r="D154" s="194" t="s">
        <v>164</v>
      </c>
      <c r="E154" s="195" t="s">
        <v>1292</v>
      </c>
      <c r="F154" s="196" t="s">
        <v>1293</v>
      </c>
      <c r="G154" s="197" t="s">
        <v>262</v>
      </c>
      <c r="H154" s="198">
        <v>6</v>
      </c>
      <c r="I154" s="199"/>
      <c r="J154" s="200">
        <f t="shared" si="10"/>
        <v>0</v>
      </c>
      <c r="K154" s="196" t="s">
        <v>168</v>
      </c>
      <c r="L154" s="60"/>
      <c r="M154" s="201" t="s">
        <v>21</v>
      </c>
      <c r="N154" s="202" t="s">
        <v>43</v>
      </c>
      <c r="O154" s="41"/>
      <c r="P154" s="203">
        <f t="shared" si="11"/>
        <v>0</v>
      </c>
      <c r="Q154" s="203">
        <v>2.6804999999999998E-4</v>
      </c>
      <c r="R154" s="203">
        <f t="shared" si="12"/>
        <v>1.6083E-3</v>
      </c>
      <c r="S154" s="203">
        <v>0</v>
      </c>
      <c r="T154" s="204">
        <f t="shared" si="13"/>
        <v>0</v>
      </c>
      <c r="AR154" s="23" t="s">
        <v>196</v>
      </c>
      <c r="AT154" s="23" t="s">
        <v>164</v>
      </c>
      <c r="AU154" s="23" t="s">
        <v>82</v>
      </c>
      <c r="AY154" s="23" t="s">
        <v>160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23" t="s">
        <v>80</v>
      </c>
      <c r="BK154" s="205">
        <f t="shared" si="19"/>
        <v>0</v>
      </c>
      <c r="BL154" s="23" t="s">
        <v>196</v>
      </c>
      <c r="BM154" s="23" t="s">
        <v>507</v>
      </c>
    </row>
    <row r="155" spans="2:65" s="1" customFormat="1" ht="16.5" customHeight="1">
      <c r="B155" s="40"/>
      <c r="C155" s="233" t="s">
        <v>284</v>
      </c>
      <c r="D155" s="233" t="s">
        <v>192</v>
      </c>
      <c r="E155" s="234" t="s">
        <v>1296</v>
      </c>
      <c r="F155" s="235" t="s">
        <v>1744</v>
      </c>
      <c r="G155" s="236" t="s">
        <v>290</v>
      </c>
      <c r="H155" s="237">
        <v>6</v>
      </c>
      <c r="I155" s="238"/>
      <c r="J155" s="239">
        <f t="shared" si="10"/>
        <v>0</v>
      </c>
      <c r="K155" s="235" t="s">
        <v>21</v>
      </c>
      <c r="L155" s="240"/>
      <c r="M155" s="241" t="s">
        <v>21</v>
      </c>
      <c r="N155" s="242" t="s">
        <v>43</v>
      </c>
      <c r="O155" s="41"/>
      <c r="P155" s="203">
        <f t="shared" si="11"/>
        <v>0</v>
      </c>
      <c r="Q155" s="203">
        <v>8.9999999999999998E-4</v>
      </c>
      <c r="R155" s="203">
        <f t="shared" si="12"/>
        <v>5.4000000000000003E-3</v>
      </c>
      <c r="S155" s="203">
        <v>0</v>
      </c>
      <c r="T155" s="204">
        <f t="shared" si="13"/>
        <v>0</v>
      </c>
      <c r="AR155" s="23" t="s">
        <v>263</v>
      </c>
      <c r="AT155" s="23" t="s">
        <v>192</v>
      </c>
      <c r="AU155" s="23" t="s">
        <v>82</v>
      </c>
      <c r="AY155" s="23" t="s">
        <v>160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23" t="s">
        <v>80</v>
      </c>
      <c r="BK155" s="205">
        <f t="shared" si="19"/>
        <v>0</v>
      </c>
      <c r="BL155" s="23" t="s">
        <v>196</v>
      </c>
      <c r="BM155" s="23" t="s">
        <v>516</v>
      </c>
    </row>
    <row r="156" spans="2:65" s="1" customFormat="1" ht="16.5" customHeight="1">
      <c r="B156" s="40"/>
      <c r="C156" s="194" t="s">
        <v>361</v>
      </c>
      <c r="D156" s="194" t="s">
        <v>164</v>
      </c>
      <c r="E156" s="195" t="s">
        <v>1299</v>
      </c>
      <c r="F156" s="196" t="s">
        <v>1300</v>
      </c>
      <c r="G156" s="197" t="s">
        <v>262</v>
      </c>
      <c r="H156" s="198">
        <v>6</v>
      </c>
      <c r="I156" s="199"/>
      <c r="J156" s="200">
        <f t="shared" si="10"/>
        <v>0</v>
      </c>
      <c r="K156" s="196" t="s">
        <v>21</v>
      </c>
      <c r="L156" s="60"/>
      <c r="M156" s="201" t="s">
        <v>21</v>
      </c>
      <c r="N156" s="202" t="s">
        <v>43</v>
      </c>
      <c r="O156" s="41"/>
      <c r="P156" s="203">
        <f t="shared" si="11"/>
        <v>0</v>
      </c>
      <c r="Q156" s="203">
        <v>4.8799999999999998E-3</v>
      </c>
      <c r="R156" s="203">
        <f t="shared" si="12"/>
        <v>2.928E-2</v>
      </c>
      <c r="S156" s="203">
        <v>0</v>
      </c>
      <c r="T156" s="204">
        <f t="shared" si="13"/>
        <v>0</v>
      </c>
      <c r="AR156" s="23" t="s">
        <v>196</v>
      </c>
      <c r="AT156" s="23" t="s">
        <v>164</v>
      </c>
      <c r="AU156" s="23" t="s">
        <v>82</v>
      </c>
      <c r="AY156" s="23" t="s">
        <v>160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23" t="s">
        <v>80</v>
      </c>
      <c r="BK156" s="205">
        <f t="shared" si="19"/>
        <v>0</v>
      </c>
      <c r="BL156" s="23" t="s">
        <v>196</v>
      </c>
      <c r="BM156" s="23" t="s">
        <v>347</v>
      </c>
    </row>
    <row r="157" spans="2:65" s="1" customFormat="1" ht="16.5" customHeight="1">
      <c r="B157" s="40"/>
      <c r="C157" s="233" t="s">
        <v>291</v>
      </c>
      <c r="D157" s="233" t="s">
        <v>192</v>
      </c>
      <c r="E157" s="234" t="s">
        <v>1307</v>
      </c>
      <c r="F157" s="235" t="s">
        <v>1745</v>
      </c>
      <c r="G157" s="236" t="s">
        <v>290</v>
      </c>
      <c r="H157" s="237">
        <v>6</v>
      </c>
      <c r="I157" s="238"/>
      <c r="J157" s="239">
        <f t="shared" si="10"/>
        <v>0</v>
      </c>
      <c r="K157" s="235" t="s">
        <v>21</v>
      </c>
      <c r="L157" s="240"/>
      <c r="M157" s="241" t="s">
        <v>21</v>
      </c>
      <c r="N157" s="242" t="s">
        <v>43</v>
      </c>
      <c r="O157" s="41"/>
      <c r="P157" s="203">
        <f t="shared" si="11"/>
        <v>0</v>
      </c>
      <c r="Q157" s="203">
        <v>0</v>
      </c>
      <c r="R157" s="203">
        <f t="shared" si="12"/>
        <v>0</v>
      </c>
      <c r="S157" s="203">
        <v>0</v>
      </c>
      <c r="T157" s="204">
        <f t="shared" si="13"/>
        <v>0</v>
      </c>
      <c r="AR157" s="23" t="s">
        <v>263</v>
      </c>
      <c r="AT157" s="23" t="s">
        <v>192</v>
      </c>
      <c r="AU157" s="23" t="s">
        <v>82</v>
      </c>
      <c r="AY157" s="23" t="s">
        <v>160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23" t="s">
        <v>80</v>
      </c>
      <c r="BK157" s="205">
        <f t="shared" si="19"/>
        <v>0</v>
      </c>
      <c r="BL157" s="23" t="s">
        <v>196</v>
      </c>
      <c r="BM157" s="23" t="s">
        <v>351</v>
      </c>
    </row>
    <row r="158" spans="2:65" s="1" customFormat="1" ht="16.5" customHeight="1">
      <c r="B158" s="40"/>
      <c r="C158" s="233" t="s">
        <v>370</v>
      </c>
      <c r="D158" s="233" t="s">
        <v>192</v>
      </c>
      <c r="E158" s="234" t="s">
        <v>1311</v>
      </c>
      <c r="F158" s="235" t="s">
        <v>1312</v>
      </c>
      <c r="G158" s="236" t="s">
        <v>290</v>
      </c>
      <c r="H158" s="237">
        <v>6</v>
      </c>
      <c r="I158" s="238"/>
      <c r="J158" s="239">
        <f t="shared" si="10"/>
        <v>0</v>
      </c>
      <c r="K158" s="235" t="s">
        <v>21</v>
      </c>
      <c r="L158" s="240"/>
      <c r="M158" s="241" t="s">
        <v>21</v>
      </c>
      <c r="N158" s="242" t="s">
        <v>43</v>
      </c>
      <c r="O158" s="41"/>
      <c r="P158" s="203">
        <f t="shared" si="11"/>
        <v>0</v>
      </c>
      <c r="Q158" s="203">
        <v>3.0000000000000001E-3</v>
      </c>
      <c r="R158" s="203">
        <f t="shared" si="12"/>
        <v>1.8000000000000002E-2</v>
      </c>
      <c r="S158" s="203">
        <v>0</v>
      </c>
      <c r="T158" s="204">
        <f t="shared" si="13"/>
        <v>0</v>
      </c>
      <c r="AR158" s="23" t="s">
        <v>263</v>
      </c>
      <c r="AT158" s="23" t="s">
        <v>192</v>
      </c>
      <c r="AU158" s="23" t="s">
        <v>82</v>
      </c>
      <c r="AY158" s="23" t="s">
        <v>160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23" t="s">
        <v>80</v>
      </c>
      <c r="BK158" s="205">
        <f t="shared" si="19"/>
        <v>0</v>
      </c>
      <c r="BL158" s="23" t="s">
        <v>196</v>
      </c>
      <c r="BM158" s="23" t="s">
        <v>540</v>
      </c>
    </row>
    <row r="159" spans="2:65" s="1" customFormat="1" ht="16.5" customHeight="1">
      <c r="B159" s="40"/>
      <c r="C159" s="233" t="s">
        <v>376</v>
      </c>
      <c r="D159" s="233" t="s">
        <v>192</v>
      </c>
      <c r="E159" s="234" t="s">
        <v>1746</v>
      </c>
      <c r="F159" s="235" t="s">
        <v>1747</v>
      </c>
      <c r="G159" s="236" t="s">
        <v>290</v>
      </c>
      <c r="H159" s="237">
        <v>6</v>
      </c>
      <c r="I159" s="238"/>
      <c r="J159" s="239">
        <f t="shared" si="10"/>
        <v>0</v>
      </c>
      <c r="K159" s="235" t="s">
        <v>21</v>
      </c>
      <c r="L159" s="240"/>
      <c r="M159" s="241" t="s">
        <v>21</v>
      </c>
      <c r="N159" s="242" t="s">
        <v>43</v>
      </c>
      <c r="O159" s="41"/>
      <c r="P159" s="203">
        <f t="shared" si="11"/>
        <v>0</v>
      </c>
      <c r="Q159" s="203">
        <v>0</v>
      </c>
      <c r="R159" s="203">
        <f t="shared" si="12"/>
        <v>0</v>
      </c>
      <c r="S159" s="203">
        <v>0</v>
      </c>
      <c r="T159" s="204">
        <f t="shared" si="13"/>
        <v>0</v>
      </c>
      <c r="AR159" s="23" t="s">
        <v>263</v>
      </c>
      <c r="AT159" s="23" t="s">
        <v>192</v>
      </c>
      <c r="AU159" s="23" t="s">
        <v>82</v>
      </c>
      <c r="AY159" s="23" t="s">
        <v>160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23" t="s">
        <v>80</v>
      </c>
      <c r="BK159" s="205">
        <f t="shared" si="19"/>
        <v>0</v>
      </c>
      <c r="BL159" s="23" t="s">
        <v>196</v>
      </c>
      <c r="BM159" s="23" t="s">
        <v>548</v>
      </c>
    </row>
    <row r="160" spans="2:65" s="1" customFormat="1" ht="16.5" customHeight="1">
      <c r="B160" s="40"/>
      <c r="C160" s="194" t="s">
        <v>381</v>
      </c>
      <c r="D160" s="194" t="s">
        <v>164</v>
      </c>
      <c r="E160" s="195" t="s">
        <v>1751</v>
      </c>
      <c r="F160" s="196" t="s">
        <v>1752</v>
      </c>
      <c r="G160" s="197" t="s">
        <v>1226</v>
      </c>
      <c r="H160" s="198">
        <v>1</v>
      </c>
      <c r="I160" s="199"/>
      <c r="J160" s="200">
        <f t="shared" si="10"/>
        <v>0</v>
      </c>
      <c r="K160" s="196" t="s">
        <v>168</v>
      </c>
      <c r="L160" s="60"/>
      <c r="M160" s="201" t="s">
        <v>21</v>
      </c>
      <c r="N160" s="202" t="s">
        <v>43</v>
      </c>
      <c r="O160" s="41"/>
      <c r="P160" s="203">
        <f t="shared" si="11"/>
        <v>0</v>
      </c>
      <c r="Q160" s="203">
        <v>1.1676489599999999E-2</v>
      </c>
      <c r="R160" s="203">
        <f t="shared" si="12"/>
        <v>1.1676489599999999E-2</v>
      </c>
      <c r="S160" s="203">
        <v>0</v>
      </c>
      <c r="T160" s="204">
        <f t="shared" si="13"/>
        <v>0</v>
      </c>
      <c r="AR160" s="23" t="s">
        <v>196</v>
      </c>
      <c r="AT160" s="23" t="s">
        <v>164</v>
      </c>
      <c r="AU160" s="23" t="s">
        <v>82</v>
      </c>
      <c r="AY160" s="23" t="s">
        <v>160</v>
      </c>
      <c r="BE160" s="205">
        <f t="shared" si="14"/>
        <v>0</v>
      </c>
      <c r="BF160" s="205">
        <f t="shared" si="15"/>
        <v>0</v>
      </c>
      <c r="BG160" s="205">
        <f t="shared" si="16"/>
        <v>0</v>
      </c>
      <c r="BH160" s="205">
        <f t="shared" si="17"/>
        <v>0</v>
      </c>
      <c r="BI160" s="205">
        <f t="shared" si="18"/>
        <v>0</v>
      </c>
      <c r="BJ160" s="23" t="s">
        <v>80</v>
      </c>
      <c r="BK160" s="205">
        <f t="shared" si="19"/>
        <v>0</v>
      </c>
      <c r="BL160" s="23" t="s">
        <v>196</v>
      </c>
      <c r="BM160" s="23" t="s">
        <v>555</v>
      </c>
    </row>
    <row r="161" spans="2:65" s="1" customFormat="1" ht="16.5" customHeight="1">
      <c r="B161" s="40"/>
      <c r="C161" s="233" t="s">
        <v>300</v>
      </c>
      <c r="D161" s="233" t="s">
        <v>192</v>
      </c>
      <c r="E161" s="234" t="s">
        <v>1754</v>
      </c>
      <c r="F161" s="235" t="s">
        <v>1755</v>
      </c>
      <c r="G161" s="236" t="s">
        <v>290</v>
      </c>
      <c r="H161" s="237">
        <v>2</v>
      </c>
      <c r="I161" s="238"/>
      <c r="J161" s="239">
        <f t="shared" si="10"/>
        <v>0</v>
      </c>
      <c r="K161" s="235" t="s">
        <v>21</v>
      </c>
      <c r="L161" s="240"/>
      <c r="M161" s="241" t="s">
        <v>21</v>
      </c>
      <c r="N161" s="242" t="s">
        <v>43</v>
      </c>
      <c r="O161" s="41"/>
      <c r="P161" s="203">
        <f t="shared" si="11"/>
        <v>0</v>
      </c>
      <c r="Q161" s="203">
        <v>1E-3</v>
      </c>
      <c r="R161" s="203">
        <f t="shared" si="12"/>
        <v>2E-3</v>
      </c>
      <c r="S161" s="203">
        <v>0</v>
      </c>
      <c r="T161" s="204">
        <f t="shared" si="13"/>
        <v>0</v>
      </c>
      <c r="AR161" s="23" t="s">
        <v>263</v>
      </c>
      <c r="AT161" s="23" t="s">
        <v>192</v>
      </c>
      <c r="AU161" s="23" t="s">
        <v>82</v>
      </c>
      <c r="AY161" s="23" t="s">
        <v>160</v>
      </c>
      <c r="BE161" s="205">
        <f t="shared" si="14"/>
        <v>0</v>
      </c>
      <c r="BF161" s="205">
        <f t="shared" si="15"/>
        <v>0</v>
      </c>
      <c r="BG161" s="205">
        <f t="shared" si="16"/>
        <v>0</v>
      </c>
      <c r="BH161" s="205">
        <f t="shared" si="17"/>
        <v>0</v>
      </c>
      <c r="BI161" s="205">
        <f t="shared" si="18"/>
        <v>0</v>
      </c>
      <c r="BJ161" s="23" t="s">
        <v>80</v>
      </c>
      <c r="BK161" s="205">
        <f t="shared" si="19"/>
        <v>0</v>
      </c>
      <c r="BL161" s="23" t="s">
        <v>196</v>
      </c>
      <c r="BM161" s="23" t="s">
        <v>566</v>
      </c>
    </row>
    <row r="162" spans="2:65" s="1" customFormat="1" ht="24">
      <c r="B162" s="40"/>
      <c r="C162" s="62"/>
      <c r="D162" s="222" t="s">
        <v>171</v>
      </c>
      <c r="E162" s="62"/>
      <c r="F162" s="232" t="s">
        <v>1750</v>
      </c>
      <c r="G162" s="62"/>
      <c r="H162" s="62"/>
      <c r="I162" s="162"/>
      <c r="J162" s="62"/>
      <c r="K162" s="62"/>
      <c r="L162" s="60"/>
      <c r="M162" s="208"/>
      <c r="N162" s="41"/>
      <c r="O162" s="41"/>
      <c r="P162" s="41"/>
      <c r="Q162" s="41"/>
      <c r="R162" s="41"/>
      <c r="S162" s="41"/>
      <c r="T162" s="77"/>
      <c r="AT162" s="23" t="s">
        <v>171</v>
      </c>
      <c r="AU162" s="23" t="s">
        <v>82</v>
      </c>
    </row>
    <row r="163" spans="2:65" s="1" customFormat="1" ht="16.5" customHeight="1">
      <c r="B163" s="40"/>
      <c r="C163" s="194" t="s">
        <v>389</v>
      </c>
      <c r="D163" s="194" t="s">
        <v>164</v>
      </c>
      <c r="E163" s="195" t="s">
        <v>1522</v>
      </c>
      <c r="F163" s="196" t="s">
        <v>1523</v>
      </c>
      <c r="G163" s="197" t="s">
        <v>1226</v>
      </c>
      <c r="H163" s="198">
        <v>10</v>
      </c>
      <c r="I163" s="199"/>
      <c r="J163" s="200">
        <f>ROUND(I163*H163,2)</f>
        <v>0</v>
      </c>
      <c r="K163" s="196" t="s">
        <v>168</v>
      </c>
      <c r="L163" s="60"/>
      <c r="M163" s="201" t="s">
        <v>21</v>
      </c>
      <c r="N163" s="202" t="s">
        <v>43</v>
      </c>
      <c r="O163" s="41"/>
      <c r="P163" s="203">
        <f>O163*H163</f>
        <v>0</v>
      </c>
      <c r="Q163" s="203">
        <v>1.9644393699999999E-2</v>
      </c>
      <c r="R163" s="203">
        <f>Q163*H163</f>
        <v>0.19644393699999999</v>
      </c>
      <c r="S163" s="203">
        <v>0</v>
      </c>
      <c r="T163" s="204">
        <f>S163*H163</f>
        <v>0</v>
      </c>
      <c r="AR163" s="23" t="s">
        <v>196</v>
      </c>
      <c r="AT163" s="23" t="s">
        <v>164</v>
      </c>
      <c r="AU163" s="23" t="s">
        <v>82</v>
      </c>
      <c r="AY163" s="23" t="s">
        <v>160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23" t="s">
        <v>80</v>
      </c>
      <c r="BK163" s="205">
        <f>ROUND(I163*H163,2)</f>
        <v>0</v>
      </c>
      <c r="BL163" s="23" t="s">
        <v>196</v>
      </c>
      <c r="BM163" s="23" t="s">
        <v>373</v>
      </c>
    </row>
    <row r="164" spans="2:65" s="1" customFormat="1" ht="16.5" customHeight="1">
      <c r="B164" s="40"/>
      <c r="C164" s="233" t="s">
        <v>304</v>
      </c>
      <c r="D164" s="233" t="s">
        <v>192</v>
      </c>
      <c r="E164" s="234" t="s">
        <v>1756</v>
      </c>
      <c r="F164" s="235" t="s">
        <v>1757</v>
      </c>
      <c r="G164" s="236" t="s">
        <v>290</v>
      </c>
      <c r="H164" s="237">
        <v>30</v>
      </c>
      <c r="I164" s="238"/>
      <c r="J164" s="239">
        <f>ROUND(I164*H164,2)</f>
        <v>0</v>
      </c>
      <c r="K164" s="235" t="s">
        <v>21</v>
      </c>
      <c r="L164" s="240"/>
      <c r="M164" s="241" t="s">
        <v>21</v>
      </c>
      <c r="N164" s="242" t="s">
        <v>43</v>
      </c>
      <c r="O164" s="41"/>
      <c r="P164" s="203">
        <f>O164*H164</f>
        <v>0</v>
      </c>
      <c r="Q164" s="203">
        <v>1E-3</v>
      </c>
      <c r="R164" s="203">
        <f>Q164*H164</f>
        <v>0.03</v>
      </c>
      <c r="S164" s="203">
        <v>0</v>
      </c>
      <c r="T164" s="204">
        <f>S164*H164</f>
        <v>0</v>
      </c>
      <c r="AR164" s="23" t="s">
        <v>263</v>
      </c>
      <c r="AT164" s="23" t="s">
        <v>192</v>
      </c>
      <c r="AU164" s="23" t="s">
        <v>82</v>
      </c>
      <c r="AY164" s="23" t="s">
        <v>160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3" t="s">
        <v>80</v>
      </c>
      <c r="BK164" s="205">
        <f>ROUND(I164*H164,2)</f>
        <v>0</v>
      </c>
      <c r="BL164" s="23" t="s">
        <v>196</v>
      </c>
      <c r="BM164" s="23" t="s">
        <v>584</v>
      </c>
    </row>
    <row r="165" spans="2:65" s="1" customFormat="1" ht="24">
      <c r="B165" s="40"/>
      <c r="C165" s="62"/>
      <c r="D165" s="222" t="s">
        <v>171</v>
      </c>
      <c r="E165" s="62"/>
      <c r="F165" s="232" t="s">
        <v>1750</v>
      </c>
      <c r="G165" s="62"/>
      <c r="H165" s="62"/>
      <c r="I165" s="162"/>
      <c r="J165" s="62"/>
      <c r="K165" s="62"/>
      <c r="L165" s="60"/>
      <c r="M165" s="208"/>
      <c r="N165" s="41"/>
      <c r="O165" s="41"/>
      <c r="P165" s="41"/>
      <c r="Q165" s="41"/>
      <c r="R165" s="41"/>
      <c r="S165" s="41"/>
      <c r="T165" s="77"/>
      <c r="AT165" s="23" t="s">
        <v>171</v>
      </c>
      <c r="AU165" s="23" t="s">
        <v>82</v>
      </c>
    </row>
    <row r="166" spans="2:65" s="1" customFormat="1" ht="16.5" customHeight="1">
      <c r="B166" s="40"/>
      <c r="C166" s="194" t="s">
        <v>397</v>
      </c>
      <c r="D166" s="194" t="s">
        <v>164</v>
      </c>
      <c r="E166" s="195" t="s">
        <v>1318</v>
      </c>
      <c r="F166" s="196" t="s">
        <v>1319</v>
      </c>
      <c r="G166" s="197" t="s">
        <v>228</v>
      </c>
      <c r="H166" s="198">
        <v>0.63700000000000001</v>
      </c>
      <c r="I166" s="199"/>
      <c r="J166" s="200">
        <f>ROUND(I166*H166,2)</f>
        <v>0</v>
      </c>
      <c r="K166" s="196" t="s">
        <v>168</v>
      </c>
      <c r="L166" s="60"/>
      <c r="M166" s="201" t="s">
        <v>21</v>
      </c>
      <c r="N166" s="202" t="s">
        <v>43</v>
      </c>
      <c r="O166" s="41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AR166" s="23" t="s">
        <v>196</v>
      </c>
      <c r="AT166" s="23" t="s">
        <v>164</v>
      </c>
      <c r="AU166" s="23" t="s">
        <v>82</v>
      </c>
      <c r="AY166" s="23" t="s">
        <v>160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3" t="s">
        <v>80</v>
      </c>
      <c r="BK166" s="205">
        <f>ROUND(I166*H166,2)</f>
        <v>0</v>
      </c>
      <c r="BL166" s="23" t="s">
        <v>196</v>
      </c>
      <c r="BM166" s="23" t="s">
        <v>379</v>
      </c>
    </row>
    <row r="167" spans="2:65" s="10" customFormat="1" ht="29.85" customHeight="1">
      <c r="B167" s="175"/>
      <c r="C167" s="176"/>
      <c r="D167" s="191" t="s">
        <v>71</v>
      </c>
      <c r="E167" s="192" t="s">
        <v>889</v>
      </c>
      <c r="F167" s="192" t="s">
        <v>890</v>
      </c>
      <c r="G167" s="176"/>
      <c r="H167" s="176"/>
      <c r="I167" s="179"/>
      <c r="J167" s="193">
        <f>BK167</f>
        <v>0</v>
      </c>
      <c r="K167" s="176"/>
      <c r="L167" s="181"/>
      <c r="M167" s="182"/>
      <c r="N167" s="183"/>
      <c r="O167" s="183"/>
      <c r="P167" s="184">
        <f>SUM(P168:P182)</f>
        <v>0</v>
      </c>
      <c r="Q167" s="183"/>
      <c r="R167" s="184">
        <f>SUM(R168:R182)</f>
        <v>0.16443760000000002</v>
      </c>
      <c r="S167" s="183"/>
      <c r="T167" s="185">
        <f>SUM(T168:T182)</f>
        <v>0.68</v>
      </c>
      <c r="AR167" s="186" t="s">
        <v>82</v>
      </c>
      <c r="AT167" s="187" t="s">
        <v>71</v>
      </c>
      <c r="AU167" s="187" t="s">
        <v>80</v>
      </c>
      <c r="AY167" s="186" t="s">
        <v>160</v>
      </c>
      <c r="BK167" s="188">
        <f>SUM(BK168:BK182)</f>
        <v>0</v>
      </c>
    </row>
    <row r="168" spans="2:65" s="1" customFormat="1" ht="16.5" customHeight="1">
      <c r="B168" s="40"/>
      <c r="C168" s="194" t="s">
        <v>307</v>
      </c>
      <c r="D168" s="194" t="s">
        <v>164</v>
      </c>
      <c r="E168" s="195" t="s">
        <v>1763</v>
      </c>
      <c r="F168" s="196" t="s">
        <v>1764</v>
      </c>
      <c r="G168" s="197" t="s">
        <v>256</v>
      </c>
      <c r="H168" s="198">
        <v>680</v>
      </c>
      <c r="I168" s="199"/>
      <c r="J168" s="200">
        <f>ROUND(I168*H168,2)</f>
        <v>0</v>
      </c>
      <c r="K168" s="196" t="s">
        <v>168</v>
      </c>
      <c r="L168" s="60"/>
      <c r="M168" s="201" t="s">
        <v>21</v>
      </c>
      <c r="N168" s="202" t="s">
        <v>43</v>
      </c>
      <c r="O168" s="41"/>
      <c r="P168" s="203">
        <f>O168*H168</f>
        <v>0</v>
      </c>
      <c r="Q168" s="203">
        <v>0</v>
      </c>
      <c r="R168" s="203">
        <f>Q168*H168</f>
        <v>0</v>
      </c>
      <c r="S168" s="203">
        <v>1E-3</v>
      </c>
      <c r="T168" s="204">
        <f>S168*H168</f>
        <v>0.68</v>
      </c>
      <c r="AR168" s="23" t="s">
        <v>196</v>
      </c>
      <c r="AT168" s="23" t="s">
        <v>164</v>
      </c>
      <c r="AU168" s="23" t="s">
        <v>82</v>
      </c>
      <c r="AY168" s="23" t="s">
        <v>160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3" t="s">
        <v>80</v>
      </c>
      <c r="BK168" s="205">
        <f>ROUND(I168*H168,2)</f>
        <v>0</v>
      </c>
      <c r="BL168" s="23" t="s">
        <v>196</v>
      </c>
      <c r="BM168" s="23" t="s">
        <v>368</v>
      </c>
    </row>
    <row r="169" spans="2:65" s="1" customFormat="1" ht="24">
      <c r="B169" s="40"/>
      <c r="C169" s="62"/>
      <c r="D169" s="206" t="s">
        <v>171</v>
      </c>
      <c r="E169" s="62"/>
      <c r="F169" s="207" t="s">
        <v>1765</v>
      </c>
      <c r="G169" s="62"/>
      <c r="H169" s="62"/>
      <c r="I169" s="162"/>
      <c r="J169" s="62"/>
      <c r="K169" s="62"/>
      <c r="L169" s="60"/>
      <c r="M169" s="208"/>
      <c r="N169" s="41"/>
      <c r="O169" s="41"/>
      <c r="P169" s="41"/>
      <c r="Q169" s="41"/>
      <c r="R169" s="41"/>
      <c r="S169" s="41"/>
      <c r="T169" s="77"/>
      <c r="AT169" s="23" t="s">
        <v>171</v>
      </c>
      <c r="AU169" s="23" t="s">
        <v>82</v>
      </c>
    </row>
    <row r="170" spans="2:65" s="11" customFormat="1">
      <c r="B170" s="209"/>
      <c r="C170" s="210"/>
      <c r="D170" s="206" t="s">
        <v>173</v>
      </c>
      <c r="E170" s="211" t="s">
        <v>21</v>
      </c>
      <c r="F170" s="212" t="s">
        <v>1857</v>
      </c>
      <c r="G170" s="210"/>
      <c r="H170" s="213">
        <v>680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173</v>
      </c>
      <c r="AU170" s="219" t="s">
        <v>82</v>
      </c>
      <c r="AV170" s="11" t="s">
        <v>82</v>
      </c>
      <c r="AW170" s="11" t="s">
        <v>35</v>
      </c>
      <c r="AX170" s="11" t="s">
        <v>72</v>
      </c>
      <c r="AY170" s="219" t="s">
        <v>160</v>
      </c>
    </row>
    <row r="171" spans="2:65" s="12" customFormat="1">
      <c r="B171" s="220"/>
      <c r="C171" s="221"/>
      <c r="D171" s="222" t="s">
        <v>173</v>
      </c>
      <c r="E171" s="223" t="s">
        <v>21</v>
      </c>
      <c r="F171" s="224" t="s">
        <v>175</v>
      </c>
      <c r="G171" s="221"/>
      <c r="H171" s="225">
        <v>680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173</v>
      </c>
      <c r="AU171" s="231" t="s">
        <v>82</v>
      </c>
      <c r="AV171" s="12" t="s">
        <v>169</v>
      </c>
      <c r="AW171" s="12" t="s">
        <v>35</v>
      </c>
      <c r="AX171" s="12" t="s">
        <v>80</v>
      </c>
      <c r="AY171" s="231" t="s">
        <v>160</v>
      </c>
    </row>
    <row r="172" spans="2:65" s="1" customFormat="1" ht="16.5" customHeight="1">
      <c r="B172" s="40"/>
      <c r="C172" s="194" t="s">
        <v>407</v>
      </c>
      <c r="D172" s="194" t="s">
        <v>164</v>
      </c>
      <c r="E172" s="195" t="s">
        <v>1767</v>
      </c>
      <c r="F172" s="196" t="s">
        <v>1768</v>
      </c>
      <c r="G172" s="197" t="s">
        <v>256</v>
      </c>
      <c r="H172" s="198">
        <v>1000</v>
      </c>
      <c r="I172" s="199"/>
      <c r="J172" s="200">
        <f>ROUND(I172*H172,2)</f>
        <v>0</v>
      </c>
      <c r="K172" s="196" t="s">
        <v>168</v>
      </c>
      <c r="L172" s="60"/>
      <c r="M172" s="201" t="s">
        <v>21</v>
      </c>
      <c r="N172" s="202" t="s">
        <v>43</v>
      </c>
      <c r="O172" s="41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AR172" s="23" t="s">
        <v>196</v>
      </c>
      <c r="AT172" s="23" t="s">
        <v>164</v>
      </c>
      <c r="AU172" s="23" t="s">
        <v>82</v>
      </c>
      <c r="AY172" s="23" t="s">
        <v>160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3" t="s">
        <v>80</v>
      </c>
      <c r="BK172" s="205">
        <f>ROUND(I172*H172,2)</f>
        <v>0</v>
      </c>
      <c r="BL172" s="23" t="s">
        <v>196</v>
      </c>
      <c r="BM172" s="23" t="s">
        <v>384</v>
      </c>
    </row>
    <row r="173" spans="2:65" s="1" customFormat="1" ht="24">
      <c r="B173" s="40"/>
      <c r="C173" s="62"/>
      <c r="D173" s="206" t="s">
        <v>171</v>
      </c>
      <c r="E173" s="62"/>
      <c r="F173" s="207" t="s">
        <v>1769</v>
      </c>
      <c r="G173" s="62"/>
      <c r="H173" s="62"/>
      <c r="I173" s="162"/>
      <c r="J173" s="62"/>
      <c r="K173" s="62"/>
      <c r="L173" s="60"/>
      <c r="M173" s="208"/>
      <c r="N173" s="41"/>
      <c r="O173" s="41"/>
      <c r="P173" s="41"/>
      <c r="Q173" s="41"/>
      <c r="R173" s="41"/>
      <c r="S173" s="41"/>
      <c r="T173" s="77"/>
      <c r="AT173" s="23" t="s">
        <v>171</v>
      </c>
      <c r="AU173" s="23" t="s">
        <v>82</v>
      </c>
    </row>
    <row r="174" spans="2:65" s="11" customFormat="1">
      <c r="B174" s="209"/>
      <c r="C174" s="210"/>
      <c r="D174" s="206" t="s">
        <v>173</v>
      </c>
      <c r="E174" s="211" t="s">
        <v>21</v>
      </c>
      <c r="F174" s="212" t="s">
        <v>1770</v>
      </c>
      <c r="G174" s="210"/>
      <c r="H174" s="213">
        <v>1000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173</v>
      </c>
      <c r="AU174" s="219" t="s">
        <v>82</v>
      </c>
      <c r="AV174" s="11" t="s">
        <v>82</v>
      </c>
      <c r="AW174" s="11" t="s">
        <v>35</v>
      </c>
      <c r="AX174" s="11" t="s">
        <v>72</v>
      </c>
      <c r="AY174" s="219" t="s">
        <v>160</v>
      </c>
    </row>
    <row r="175" spans="2:65" s="12" customFormat="1">
      <c r="B175" s="220"/>
      <c r="C175" s="221"/>
      <c r="D175" s="222" t="s">
        <v>173</v>
      </c>
      <c r="E175" s="223" t="s">
        <v>21</v>
      </c>
      <c r="F175" s="224" t="s">
        <v>175</v>
      </c>
      <c r="G175" s="221"/>
      <c r="H175" s="225">
        <v>1000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173</v>
      </c>
      <c r="AU175" s="231" t="s">
        <v>82</v>
      </c>
      <c r="AV175" s="12" t="s">
        <v>169</v>
      </c>
      <c r="AW175" s="12" t="s">
        <v>35</v>
      </c>
      <c r="AX175" s="12" t="s">
        <v>80</v>
      </c>
      <c r="AY175" s="231" t="s">
        <v>160</v>
      </c>
    </row>
    <row r="176" spans="2:65" s="1" customFormat="1" ht="16.5" customHeight="1">
      <c r="B176" s="40"/>
      <c r="C176" s="194" t="s">
        <v>311</v>
      </c>
      <c r="D176" s="194" t="s">
        <v>164</v>
      </c>
      <c r="E176" s="195" t="s">
        <v>1771</v>
      </c>
      <c r="F176" s="196" t="s">
        <v>1772</v>
      </c>
      <c r="G176" s="197" t="s">
        <v>256</v>
      </c>
      <c r="H176" s="198">
        <v>153.68</v>
      </c>
      <c r="I176" s="199"/>
      <c r="J176" s="200">
        <f>ROUND(I176*H176,2)</f>
        <v>0</v>
      </c>
      <c r="K176" s="196" t="s">
        <v>168</v>
      </c>
      <c r="L176" s="60"/>
      <c r="M176" s="201" t="s">
        <v>21</v>
      </c>
      <c r="N176" s="202" t="s">
        <v>43</v>
      </c>
      <c r="O176" s="41"/>
      <c r="P176" s="203">
        <f>O176*H176</f>
        <v>0</v>
      </c>
      <c r="Q176" s="203">
        <v>6.9999999999999994E-5</v>
      </c>
      <c r="R176" s="203">
        <f>Q176*H176</f>
        <v>1.0757599999999999E-2</v>
      </c>
      <c r="S176" s="203">
        <v>0</v>
      </c>
      <c r="T176" s="204">
        <f>S176*H176</f>
        <v>0</v>
      </c>
      <c r="AR176" s="23" t="s">
        <v>196</v>
      </c>
      <c r="AT176" s="23" t="s">
        <v>164</v>
      </c>
      <c r="AU176" s="23" t="s">
        <v>82</v>
      </c>
      <c r="AY176" s="23" t="s">
        <v>160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3" t="s">
        <v>80</v>
      </c>
      <c r="BK176" s="205">
        <f>ROUND(I176*H176,2)</f>
        <v>0</v>
      </c>
      <c r="BL176" s="23" t="s">
        <v>196</v>
      </c>
      <c r="BM176" s="23" t="s">
        <v>1858</v>
      </c>
    </row>
    <row r="177" spans="2:65" s="13" customFormat="1">
      <c r="B177" s="243"/>
      <c r="C177" s="244"/>
      <c r="D177" s="206" t="s">
        <v>173</v>
      </c>
      <c r="E177" s="245" t="s">
        <v>21</v>
      </c>
      <c r="F177" s="246" t="s">
        <v>1774</v>
      </c>
      <c r="G177" s="244"/>
      <c r="H177" s="247" t="s">
        <v>21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173</v>
      </c>
      <c r="AU177" s="253" t="s">
        <v>82</v>
      </c>
      <c r="AV177" s="13" t="s">
        <v>80</v>
      </c>
      <c r="AW177" s="13" t="s">
        <v>35</v>
      </c>
      <c r="AX177" s="13" t="s">
        <v>72</v>
      </c>
      <c r="AY177" s="253" t="s">
        <v>160</v>
      </c>
    </row>
    <row r="178" spans="2:65" s="11" customFormat="1">
      <c r="B178" s="209"/>
      <c r="C178" s="210"/>
      <c r="D178" s="206" t="s">
        <v>173</v>
      </c>
      <c r="E178" s="211" t="s">
        <v>21</v>
      </c>
      <c r="F178" s="212" t="s">
        <v>1775</v>
      </c>
      <c r="G178" s="210"/>
      <c r="H178" s="213">
        <v>50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173</v>
      </c>
      <c r="AU178" s="219" t="s">
        <v>82</v>
      </c>
      <c r="AV178" s="11" t="s">
        <v>82</v>
      </c>
      <c r="AW178" s="11" t="s">
        <v>35</v>
      </c>
      <c r="AX178" s="11" t="s">
        <v>72</v>
      </c>
      <c r="AY178" s="219" t="s">
        <v>160</v>
      </c>
    </row>
    <row r="179" spans="2:65" s="13" customFormat="1">
      <c r="B179" s="243"/>
      <c r="C179" s="244"/>
      <c r="D179" s="206" t="s">
        <v>173</v>
      </c>
      <c r="E179" s="245" t="s">
        <v>21</v>
      </c>
      <c r="F179" s="246" t="s">
        <v>1776</v>
      </c>
      <c r="G179" s="244"/>
      <c r="H179" s="247" t="s">
        <v>21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173</v>
      </c>
      <c r="AU179" s="253" t="s">
        <v>82</v>
      </c>
      <c r="AV179" s="13" t="s">
        <v>80</v>
      </c>
      <c r="AW179" s="13" t="s">
        <v>35</v>
      </c>
      <c r="AX179" s="13" t="s">
        <v>72</v>
      </c>
      <c r="AY179" s="253" t="s">
        <v>160</v>
      </c>
    </row>
    <row r="180" spans="2:65" s="11" customFormat="1">
      <c r="B180" s="209"/>
      <c r="C180" s="210"/>
      <c r="D180" s="222" t="s">
        <v>173</v>
      </c>
      <c r="E180" s="254" t="s">
        <v>21</v>
      </c>
      <c r="F180" s="255" t="s">
        <v>1777</v>
      </c>
      <c r="G180" s="210"/>
      <c r="H180" s="256">
        <v>103.68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173</v>
      </c>
      <c r="AU180" s="219" t="s">
        <v>82</v>
      </c>
      <c r="AV180" s="11" t="s">
        <v>82</v>
      </c>
      <c r="AW180" s="11" t="s">
        <v>35</v>
      </c>
      <c r="AX180" s="11" t="s">
        <v>72</v>
      </c>
      <c r="AY180" s="219" t="s">
        <v>160</v>
      </c>
    </row>
    <row r="181" spans="2:65" s="1" customFormat="1" ht="16.5" customHeight="1">
      <c r="B181" s="40"/>
      <c r="C181" s="233" t="s">
        <v>417</v>
      </c>
      <c r="D181" s="233" t="s">
        <v>192</v>
      </c>
      <c r="E181" s="234" t="s">
        <v>894</v>
      </c>
      <c r="F181" s="235" t="s">
        <v>895</v>
      </c>
      <c r="G181" s="236" t="s">
        <v>256</v>
      </c>
      <c r="H181" s="237">
        <v>153.68</v>
      </c>
      <c r="I181" s="238"/>
      <c r="J181" s="239">
        <f>ROUND(I181*H181,2)</f>
        <v>0</v>
      </c>
      <c r="K181" s="235" t="s">
        <v>21</v>
      </c>
      <c r="L181" s="240"/>
      <c r="M181" s="241" t="s">
        <v>21</v>
      </c>
      <c r="N181" s="242" t="s">
        <v>43</v>
      </c>
      <c r="O181" s="41"/>
      <c r="P181" s="203">
        <f>O181*H181</f>
        <v>0</v>
      </c>
      <c r="Q181" s="203">
        <v>1E-3</v>
      </c>
      <c r="R181" s="203">
        <f>Q181*H181</f>
        <v>0.15368000000000001</v>
      </c>
      <c r="S181" s="203">
        <v>0</v>
      </c>
      <c r="T181" s="204">
        <f>S181*H181</f>
        <v>0</v>
      </c>
      <c r="AR181" s="23" t="s">
        <v>263</v>
      </c>
      <c r="AT181" s="23" t="s">
        <v>192</v>
      </c>
      <c r="AU181" s="23" t="s">
        <v>82</v>
      </c>
      <c r="AY181" s="23" t="s">
        <v>160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3" t="s">
        <v>80</v>
      </c>
      <c r="BK181" s="205">
        <f>ROUND(I181*H181,2)</f>
        <v>0</v>
      </c>
      <c r="BL181" s="23" t="s">
        <v>196</v>
      </c>
      <c r="BM181" s="23" t="s">
        <v>628</v>
      </c>
    </row>
    <row r="182" spans="2:65" s="1" customFormat="1" ht="16.5" customHeight="1">
      <c r="B182" s="40"/>
      <c r="C182" s="194" t="s">
        <v>314</v>
      </c>
      <c r="D182" s="194" t="s">
        <v>164</v>
      </c>
      <c r="E182" s="195" t="s">
        <v>897</v>
      </c>
      <c r="F182" s="196" t="s">
        <v>898</v>
      </c>
      <c r="G182" s="197" t="s">
        <v>228</v>
      </c>
      <c r="H182" s="198">
        <v>0.248</v>
      </c>
      <c r="I182" s="199"/>
      <c r="J182" s="200">
        <f>ROUND(I182*H182,2)</f>
        <v>0</v>
      </c>
      <c r="K182" s="196" t="s">
        <v>168</v>
      </c>
      <c r="L182" s="60"/>
      <c r="M182" s="201" t="s">
        <v>21</v>
      </c>
      <c r="N182" s="202" t="s">
        <v>43</v>
      </c>
      <c r="O182" s="41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AR182" s="23" t="s">
        <v>196</v>
      </c>
      <c r="AT182" s="23" t="s">
        <v>164</v>
      </c>
      <c r="AU182" s="23" t="s">
        <v>82</v>
      </c>
      <c r="AY182" s="23" t="s">
        <v>160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3" t="s">
        <v>80</v>
      </c>
      <c r="BK182" s="205">
        <f>ROUND(I182*H182,2)</f>
        <v>0</v>
      </c>
      <c r="BL182" s="23" t="s">
        <v>196</v>
      </c>
      <c r="BM182" s="23" t="s">
        <v>639</v>
      </c>
    </row>
    <row r="183" spans="2:65" s="10" customFormat="1" ht="29.85" customHeight="1">
      <c r="B183" s="175"/>
      <c r="C183" s="176"/>
      <c r="D183" s="191" t="s">
        <v>71</v>
      </c>
      <c r="E183" s="192" t="s">
        <v>664</v>
      </c>
      <c r="F183" s="192" t="s">
        <v>665</v>
      </c>
      <c r="G183" s="176"/>
      <c r="H183" s="176"/>
      <c r="I183" s="179"/>
      <c r="J183" s="193">
        <f>BK183</f>
        <v>0</v>
      </c>
      <c r="K183" s="176"/>
      <c r="L183" s="181"/>
      <c r="M183" s="182"/>
      <c r="N183" s="183"/>
      <c r="O183" s="183"/>
      <c r="P183" s="184">
        <f>SUM(P184:P192)</f>
        <v>0</v>
      </c>
      <c r="Q183" s="183"/>
      <c r="R183" s="184">
        <f>SUM(R184:R192)</f>
        <v>5.8320000000000004E-3</v>
      </c>
      <c r="S183" s="183"/>
      <c r="T183" s="185">
        <f>SUM(T184:T192)</f>
        <v>0</v>
      </c>
      <c r="AR183" s="186" t="s">
        <v>82</v>
      </c>
      <c r="AT183" s="187" t="s">
        <v>71</v>
      </c>
      <c r="AU183" s="187" t="s">
        <v>80</v>
      </c>
      <c r="AY183" s="186" t="s">
        <v>160</v>
      </c>
      <c r="BK183" s="188">
        <f>SUM(BK184:BK192)</f>
        <v>0</v>
      </c>
    </row>
    <row r="184" spans="2:65" s="1" customFormat="1" ht="16.5" customHeight="1">
      <c r="B184" s="40"/>
      <c r="C184" s="194" t="s">
        <v>422</v>
      </c>
      <c r="D184" s="194" t="s">
        <v>164</v>
      </c>
      <c r="E184" s="195" t="s">
        <v>972</v>
      </c>
      <c r="F184" s="196" t="s">
        <v>973</v>
      </c>
      <c r="G184" s="197" t="s">
        <v>248</v>
      </c>
      <c r="H184" s="198">
        <v>16.2</v>
      </c>
      <c r="I184" s="199"/>
      <c r="J184" s="200">
        <f>ROUND(I184*H184,2)</f>
        <v>0</v>
      </c>
      <c r="K184" s="196" t="s">
        <v>168</v>
      </c>
      <c r="L184" s="60"/>
      <c r="M184" s="201" t="s">
        <v>21</v>
      </c>
      <c r="N184" s="202" t="s">
        <v>43</v>
      </c>
      <c r="O184" s="41"/>
      <c r="P184" s="203">
        <f>O184*H184</f>
        <v>0</v>
      </c>
      <c r="Q184" s="203">
        <v>1.2E-4</v>
      </c>
      <c r="R184" s="203">
        <f>Q184*H184</f>
        <v>1.944E-3</v>
      </c>
      <c r="S184" s="203">
        <v>0</v>
      </c>
      <c r="T184" s="204">
        <f>S184*H184</f>
        <v>0</v>
      </c>
      <c r="AR184" s="23" t="s">
        <v>196</v>
      </c>
      <c r="AT184" s="23" t="s">
        <v>164</v>
      </c>
      <c r="AU184" s="23" t="s">
        <v>82</v>
      </c>
      <c r="AY184" s="23" t="s">
        <v>160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23" t="s">
        <v>80</v>
      </c>
      <c r="BK184" s="205">
        <f>ROUND(I184*H184,2)</f>
        <v>0</v>
      </c>
      <c r="BL184" s="23" t="s">
        <v>196</v>
      </c>
      <c r="BM184" s="23" t="s">
        <v>1859</v>
      </c>
    </row>
    <row r="185" spans="2:65" s="1" customFormat="1" ht="24">
      <c r="B185" s="40"/>
      <c r="C185" s="62"/>
      <c r="D185" s="206" t="s">
        <v>171</v>
      </c>
      <c r="E185" s="62"/>
      <c r="F185" s="207" t="s">
        <v>978</v>
      </c>
      <c r="G185" s="62"/>
      <c r="H185" s="62"/>
      <c r="I185" s="162"/>
      <c r="J185" s="62"/>
      <c r="K185" s="62"/>
      <c r="L185" s="60"/>
      <c r="M185" s="208"/>
      <c r="N185" s="41"/>
      <c r="O185" s="41"/>
      <c r="P185" s="41"/>
      <c r="Q185" s="41"/>
      <c r="R185" s="41"/>
      <c r="S185" s="41"/>
      <c r="T185" s="77"/>
      <c r="AT185" s="23" t="s">
        <v>171</v>
      </c>
      <c r="AU185" s="23" t="s">
        <v>82</v>
      </c>
    </row>
    <row r="186" spans="2:65" s="11" customFormat="1">
      <c r="B186" s="209"/>
      <c r="C186" s="210"/>
      <c r="D186" s="206" t="s">
        <v>173</v>
      </c>
      <c r="E186" s="211" t="s">
        <v>21</v>
      </c>
      <c r="F186" s="212" t="s">
        <v>80</v>
      </c>
      <c r="G186" s="210"/>
      <c r="H186" s="213">
        <v>1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173</v>
      </c>
      <c r="AU186" s="219" t="s">
        <v>82</v>
      </c>
      <c r="AV186" s="11" t="s">
        <v>82</v>
      </c>
      <c r="AW186" s="11" t="s">
        <v>35</v>
      </c>
      <c r="AX186" s="11" t="s">
        <v>72</v>
      </c>
      <c r="AY186" s="219" t="s">
        <v>160</v>
      </c>
    </row>
    <row r="187" spans="2:65" s="11" customFormat="1">
      <c r="B187" s="209"/>
      <c r="C187" s="210"/>
      <c r="D187" s="222" t="s">
        <v>173</v>
      </c>
      <c r="E187" s="254" t="s">
        <v>21</v>
      </c>
      <c r="F187" s="255" t="s">
        <v>1860</v>
      </c>
      <c r="G187" s="210"/>
      <c r="H187" s="256">
        <v>15.2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173</v>
      </c>
      <c r="AU187" s="219" t="s">
        <v>82</v>
      </c>
      <c r="AV187" s="11" t="s">
        <v>82</v>
      </c>
      <c r="AW187" s="11" t="s">
        <v>35</v>
      </c>
      <c r="AX187" s="11" t="s">
        <v>72</v>
      </c>
      <c r="AY187" s="219" t="s">
        <v>160</v>
      </c>
    </row>
    <row r="188" spans="2:65" s="1" customFormat="1" ht="25.5" customHeight="1">
      <c r="B188" s="40"/>
      <c r="C188" s="194" t="s">
        <v>318</v>
      </c>
      <c r="D188" s="194" t="s">
        <v>164</v>
      </c>
      <c r="E188" s="195" t="s">
        <v>975</v>
      </c>
      <c r="F188" s="196" t="s">
        <v>976</v>
      </c>
      <c r="G188" s="197" t="s">
        <v>248</v>
      </c>
      <c r="H188" s="198">
        <v>32.4</v>
      </c>
      <c r="I188" s="199"/>
      <c r="J188" s="200">
        <f>ROUND(I188*H188,2)</f>
        <v>0</v>
      </c>
      <c r="K188" s="196" t="s">
        <v>168</v>
      </c>
      <c r="L188" s="60"/>
      <c r="M188" s="201" t="s">
        <v>21</v>
      </c>
      <c r="N188" s="202" t="s">
        <v>43</v>
      </c>
      <c r="O188" s="41"/>
      <c r="P188" s="203">
        <f>O188*H188</f>
        <v>0</v>
      </c>
      <c r="Q188" s="203">
        <v>1.2E-4</v>
      </c>
      <c r="R188" s="203">
        <f>Q188*H188</f>
        <v>3.888E-3</v>
      </c>
      <c r="S188" s="203">
        <v>0</v>
      </c>
      <c r="T188" s="204">
        <f>S188*H188</f>
        <v>0</v>
      </c>
      <c r="AR188" s="23" t="s">
        <v>196</v>
      </c>
      <c r="AT188" s="23" t="s">
        <v>164</v>
      </c>
      <c r="AU188" s="23" t="s">
        <v>82</v>
      </c>
      <c r="AY188" s="23" t="s">
        <v>160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3" t="s">
        <v>80</v>
      </c>
      <c r="BK188" s="205">
        <f>ROUND(I188*H188,2)</f>
        <v>0</v>
      </c>
      <c r="BL188" s="23" t="s">
        <v>196</v>
      </c>
      <c r="BM188" s="23" t="s">
        <v>1861</v>
      </c>
    </row>
    <row r="189" spans="2:65" s="1" customFormat="1" ht="24">
      <c r="B189" s="40"/>
      <c r="C189" s="62"/>
      <c r="D189" s="206" t="s">
        <v>171</v>
      </c>
      <c r="E189" s="62"/>
      <c r="F189" s="207" t="s">
        <v>670</v>
      </c>
      <c r="G189" s="62"/>
      <c r="H189" s="62"/>
      <c r="I189" s="162"/>
      <c r="J189" s="62"/>
      <c r="K189" s="62"/>
      <c r="L189" s="60"/>
      <c r="M189" s="208"/>
      <c r="N189" s="41"/>
      <c r="O189" s="41"/>
      <c r="P189" s="41"/>
      <c r="Q189" s="41"/>
      <c r="R189" s="41"/>
      <c r="S189" s="41"/>
      <c r="T189" s="77"/>
      <c r="AT189" s="23" t="s">
        <v>171</v>
      </c>
      <c r="AU189" s="23" t="s">
        <v>82</v>
      </c>
    </row>
    <row r="190" spans="2:65" s="11" customFormat="1">
      <c r="B190" s="209"/>
      <c r="C190" s="210"/>
      <c r="D190" s="206" t="s">
        <v>173</v>
      </c>
      <c r="E190" s="211" t="s">
        <v>21</v>
      </c>
      <c r="F190" s="212" t="s">
        <v>80</v>
      </c>
      <c r="G190" s="210"/>
      <c r="H190" s="213">
        <v>1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173</v>
      </c>
      <c r="AU190" s="219" t="s">
        <v>82</v>
      </c>
      <c r="AV190" s="11" t="s">
        <v>82</v>
      </c>
      <c r="AW190" s="11" t="s">
        <v>35</v>
      </c>
      <c r="AX190" s="11" t="s">
        <v>72</v>
      </c>
      <c r="AY190" s="219" t="s">
        <v>160</v>
      </c>
    </row>
    <row r="191" spans="2:65" s="11" customFormat="1">
      <c r="B191" s="209"/>
      <c r="C191" s="210"/>
      <c r="D191" s="206" t="s">
        <v>173</v>
      </c>
      <c r="E191" s="211" t="s">
        <v>21</v>
      </c>
      <c r="F191" s="212" t="s">
        <v>1860</v>
      </c>
      <c r="G191" s="210"/>
      <c r="H191" s="213">
        <v>15.2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173</v>
      </c>
      <c r="AU191" s="219" t="s">
        <v>82</v>
      </c>
      <c r="AV191" s="11" t="s">
        <v>82</v>
      </c>
      <c r="AW191" s="11" t="s">
        <v>35</v>
      </c>
      <c r="AX191" s="11" t="s">
        <v>72</v>
      </c>
      <c r="AY191" s="219" t="s">
        <v>160</v>
      </c>
    </row>
    <row r="192" spans="2:65" s="11" customFormat="1">
      <c r="B192" s="209"/>
      <c r="C192" s="210"/>
      <c r="D192" s="206" t="s">
        <v>173</v>
      </c>
      <c r="E192" s="210"/>
      <c r="F192" s="212" t="s">
        <v>1862</v>
      </c>
      <c r="G192" s="210"/>
      <c r="H192" s="213">
        <v>32.4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173</v>
      </c>
      <c r="AU192" s="219" t="s">
        <v>82</v>
      </c>
      <c r="AV192" s="11" t="s">
        <v>82</v>
      </c>
      <c r="AW192" s="11" t="s">
        <v>6</v>
      </c>
      <c r="AX192" s="11" t="s">
        <v>80</v>
      </c>
      <c r="AY192" s="219" t="s">
        <v>160</v>
      </c>
    </row>
    <row r="193" spans="2:65" s="10" customFormat="1" ht="29.85" customHeight="1">
      <c r="B193" s="175"/>
      <c r="C193" s="176"/>
      <c r="D193" s="191" t="s">
        <v>71</v>
      </c>
      <c r="E193" s="192" t="s">
        <v>673</v>
      </c>
      <c r="F193" s="192" t="s">
        <v>674</v>
      </c>
      <c r="G193" s="176"/>
      <c r="H193" s="176"/>
      <c r="I193" s="179"/>
      <c r="J193" s="193">
        <f>BK193</f>
        <v>0</v>
      </c>
      <c r="K193" s="176"/>
      <c r="L193" s="181"/>
      <c r="M193" s="182"/>
      <c r="N193" s="183"/>
      <c r="O193" s="183"/>
      <c r="P193" s="184">
        <f>SUM(P194:P198)</f>
        <v>0</v>
      </c>
      <c r="Q193" s="183"/>
      <c r="R193" s="184">
        <f>SUM(R194:R198)</f>
        <v>0</v>
      </c>
      <c r="S193" s="183"/>
      <c r="T193" s="185">
        <f>SUM(T194:T198)</f>
        <v>0</v>
      </c>
      <c r="AR193" s="186" t="s">
        <v>82</v>
      </c>
      <c r="AT193" s="187" t="s">
        <v>71</v>
      </c>
      <c r="AU193" s="187" t="s">
        <v>80</v>
      </c>
      <c r="AY193" s="186" t="s">
        <v>160</v>
      </c>
      <c r="BK193" s="188">
        <f>SUM(BK194:BK198)</f>
        <v>0</v>
      </c>
    </row>
    <row r="194" spans="2:65" s="1" customFormat="1" ht="25.5" customHeight="1">
      <c r="B194" s="40"/>
      <c r="C194" s="194" t="s">
        <v>426</v>
      </c>
      <c r="D194" s="194" t="s">
        <v>164</v>
      </c>
      <c r="E194" s="195" t="s">
        <v>1354</v>
      </c>
      <c r="F194" s="196" t="s">
        <v>1355</v>
      </c>
      <c r="G194" s="197" t="s">
        <v>290</v>
      </c>
      <c r="H194" s="198">
        <v>1</v>
      </c>
      <c r="I194" s="199"/>
      <c r="J194" s="200">
        <f>ROUND(I194*H194,2)</f>
        <v>0</v>
      </c>
      <c r="K194" s="196" t="s">
        <v>168</v>
      </c>
      <c r="L194" s="60"/>
      <c r="M194" s="201" t="s">
        <v>21</v>
      </c>
      <c r="N194" s="202" t="s">
        <v>43</v>
      </c>
      <c r="O194" s="41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AR194" s="23" t="s">
        <v>698</v>
      </c>
      <c r="AT194" s="23" t="s">
        <v>164</v>
      </c>
      <c r="AU194" s="23" t="s">
        <v>82</v>
      </c>
      <c r="AY194" s="23" t="s">
        <v>160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23" t="s">
        <v>80</v>
      </c>
      <c r="BK194" s="205">
        <f>ROUND(I194*H194,2)</f>
        <v>0</v>
      </c>
      <c r="BL194" s="23" t="s">
        <v>698</v>
      </c>
      <c r="BM194" s="23" t="s">
        <v>1863</v>
      </c>
    </row>
    <row r="195" spans="2:65" s="1" customFormat="1" ht="24">
      <c r="B195" s="40"/>
      <c r="C195" s="62"/>
      <c r="D195" s="222" t="s">
        <v>171</v>
      </c>
      <c r="E195" s="62"/>
      <c r="F195" s="232" t="s">
        <v>1357</v>
      </c>
      <c r="G195" s="62"/>
      <c r="H195" s="62"/>
      <c r="I195" s="162"/>
      <c r="J195" s="62"/>
      <c r="K195" s="62"/>
      <c r="L195" s="60"/>
      <c r="M195" s="208"/>
      <c r="N195" s="41"/>
      <c r="O195" s="41"/>
      <c r="P195" s="41"/>
      <c r="Q195" s="41"/>
      <c r="R195" s="41"/>
      <c r="S195" s="41"/>
      <c r="T195" s="77"/>
      <c r="AT195" s="23" t="s">
        <v>171</v>
      </c>
      <c r="AU195" s="23" t="s">
        <v>82</v>
      </c>
    </row>
    <row r="196" spans="2:65" s="1" customFormat="1" ht="25.5" customHeight="1">
      <c r="B196" s="40"/>
      <c r="C196" s="194" t="s">
        <v>428</v>
      </c>
      <c r="D196" s="194" t="s">
        <v>164</v>
      </c>
      <c r="E196" s="195" t="s">
        <v>1359</v>
      </c>
      <c r="F196" s="196" t="s">
        <v>1360</v>
      </c>
      <c r="G196" s="197" t="s">
        <v>290</v>
      </c>
      <c r="H196" s="198">
        <v>1</v>
      </c>
      <c r="I196" s="199"/>
      <c r="J196" s="200">
        <f>ROUND(I196*H196,2)</f>
        <v>0</v>
      </c>
      <c r="K196" s="196" t="s">
        <v>168</v>
      </c>
      <c r="L196" s="60"/>
      <c r="M196" s="201" t="s">
        <v>21</v>
      </c>
      <c r="N196" s="202" t="s">
        <v>43</v>
      </c>
      <c r="O196" s="41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AR196" s="23" t="s">
        <v>698</v>
      </c>
      <c r="AT196" s="23" t="s">
        <v>164</v>
      </c>
      <c r="AU196" s="23" t="s">
        <v>82</v>
      </c>
      <c r="AY196" s="23" t="s">
        <v>160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23" t="s">
        <v>80</v>
      </c>
      <c r="BK196" s="205">
        <f>ROUND(I196*H196,2)</f>
        <v>0</v>
      </c>
      <c r="BL196" s="23" t="s">
        <v>698</v>
      </c>
      <c r="BM196" s="23" t="s">
        <v>1864</v>
      </c>
    </row>
    <row r="197" spans="2:65" s="1" customFormat="1" ht="25.5" customHeight="1">
      <c r="B197" s="40"/>
      <c r="C197" s="194" t="s">
        <v>437</v>
      </c>
      <c r="D197" s="194" t="s">
        <v>164</v>
      </c>
      <c r="E197" s="195" t="s">
        <v>1362</v>
      </c>
      <c r="F197" s="196" t="s">
        <v>1363</v>
      </c>
      <c r="G197" s="197" t="s">
        <v>290</v>
      </c>
      <c r="H197" s="198">
        <v>1</v>
      </c>
      <c r="I197" s="199"/>
      <c r="J197" s="200">
        <f>ROUND(I197*H197,2)</f>
        <v>0</v>
      </c>
      <c r="K197" s="196" t="s">
        <v>168</v>
      </c>
      <c r="L197" s="60"/>
      <c r="M197" s="201" t="s">
        <v>21</v>
      </c>
      <c r="N197" s="202" t="s">
        <v>43</v>
      </c>
      <c r="O197" s="41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AR197" s="23" t="s">
        <v>698</v>
      </c>
      <c r="AT197" s="23" t="s">
        <v>164</v>
      </c>
      <c r="AU197" s="23" t="s">
        <v>82</v>
      </c>
      <c r="AY197" s="23" t="s">
        <v>160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23" t="s">
        <v>80</v>
      </c>
      <c r="BK197" s="205">
        <f>ROUND(I197*H197,2)</f>
        <v>0</v>
      </c>
      <c r="BL197" s="23" t="s">
        <v>698</v>
      </c>
      <c r="BM197" s="23" t="s">
        <v>1865</v>
      </c>
    </row>
    <row r="198" spans="2:65" s="1" customFormat="1" ht="24">
      <c r="B198" s="40"/>
      <c r="C198" s="62"/>
      <c r="D198" s="206" t="s">
        <v>171</v>
      </c>
      <c r="E198" s="62"/>
      <c r="F198" s="207" t="s">
        <v>1365</v>
      </c>
      <c r="G198" s="62"/>
      <c r="H198" s="62"/>
      <c r="I198" s="162"/>
      <c r="J198" s="62"/>
      <c r="K198" s="62"/>
      <c r="L198" s="60"/>
      <c r="M198" s="208"/>
      <c r="N198" s="41"/>
      <c r="O198" s="41"/>
      <c r="P198" s="41"/>
      <c r="Q198" s="41"/>
      <c r="R198" s="41"/>
      <c r="S198" s="41"/>
      <c r="T198" s="77"/>
      <c r="AT198" s="23" t="s">
        <v>171</v>
      </c>
      <c r="AU198" s="23" t="s">
        <v>82</v>
      </c>
    </row>
    <row r="199" spans="2:65" s="10" customFormat="1" ht="37.35" customHeight="1">
      <c r="B199" s="175"/>
      <c r="C199" s="176"/>
      <c r="D199" s="191" t="s">
        <v>71</v>
      </c>
      <c r="E199" s="260" t="s">
        <v>692</v>
      </c>
      <c r="F199" s="260" t="s">
        <v>981</v>
      </c>
      <c r="G199" s="176"/>
      <c r="H199" s="176"/>
      <c r="I199" s="179"/>
      <c r="J199" s="261">
        <f>BK199</f>
        <v>0</v>
      </c>
      <c r="K199" s="176"/>
      <c r="L199" s="181"/>
      <c r="M199" s="182"/>
      <c r="N199" s="183"/>
      <c r="O199" s="183"/>
      <c r="P199" s="184">
        <f>P200</f>
        <v>0</v>
      </c>
      <c r="Q199" s="183"/>
      <c r="R199" s="184">
        <f>R200</f>
        <v>0</v>
      </c>
      <c r="S199" s="183"/>
      <c r="T199" s="185">
        <f>T200</f>
        <v>0</v>
      </c>
      <c r="AR199" s="186" t="s">
        <v>169</v>
      </c>
      <c r="AT199" s="187" t="s">
        <v>71</v>
      </c>
      <c r="AU199" s="187" t="s">
        <v>72</v>
      </c>
      <c r="AY199" s="186" t="s">
        <v>160</v>
      </c>
      <c r="BK199" s="188">
        <f>BK200</f>
        <v>0</v>
      </c>
    </row>
    <row r="200" spans="2:65" s="1" customFormat="1" ht="16.5" customHeight="1">
      <c r="B200" s="40"/>
      <c r="C200" s="194" t="s">
        <v>328</v>
      </c>
      <c r="D200" s="194" t="s">
        <v>164</v>
      </c>
      <c r="E200" s="195" t="s">
        <v>695</v>
      </c>
      <c r="F200" s="196" t="s">
        <v>696</v>
      </c>
      <c r="G200" s="197" t="s">
        <v>697</v>
      </c>
      <c r="H200" s="262"/>
      <c r="I200" s="199"/>
      <c r="J200" s="200">
        <f>ROUND(I200*H200,2)</f>
        <v>0</v>
      </c>
      <c r="K200" s="196" t="s">
        <v>168</v>
      </c>
      <c r="L200" s="60"/>
      <c r="M200" s="201" t="s">
        <v>21</v>
      </c>
      <c r="N200" s="263" t="s">
        <v>43</v>
      </c>
      <c r="O200" s="264"/>
      <c r="P200" s="265">
        <f>O200*H200</f>
        <v>0</v>
      </c>
      <c r="Q200" s="265">
        <v>0</v>
      </c>
      <c r="R200" s="265">
        <f>Q200*H200</f>
        <v>0</v>
      </c>
      <c r="S200" s="265">
        <v>0</v>
      </c>
      <c r="T200" s="266">
        <f>S200*H200</f>
        <v>0</v>
      </c>
      <c r="AR200" s="23" t="s">
        <v>698</v>
      </c>
      <c r="AT200" s="23" t="s">
        <v>164</v>
      </c>
      <c r="AU200" s="23" t="s">
        <v>80</v>
      </c>
      <c r="AY200" s="23" t="s">
        <v>160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3" t="s">
        <v>80</v>
      </c>
      <c r="BK200" s="205">
        <f>ROUND(I200*H200,2)</f>
        <v>0</v>
      </c>
      <c r="BL200" s="23" t="s">
        <v>698</v>
      </c>
      <c r="BM200" s="23" t="s">
        <v>1866</v>
      </c>
    </row>
    <row r="201" spans="2:65" s="1" customFormat="1" ht="6.9" customHeight="1">
      <c r="B201" s="55"/>
      <c r="C201" s="56"/>
      <c r="D201" s="56"/>
      <c r="E201" s="56"/>
      <c r="F201" s="56"/>
      <c r="G201" s="56"/>
      <c r="H201" s="56"/>
      <c r="I201" s="138"/>
      <c r="J201" s="56"/>
      <c r="K201" s="56"/>
      <c r="L201" s="60"/>
    </row>
  </sheetData>
  <sheetProtection password="CC35" sheet="1" objects="1" scenarios="1" formatCells="0" formatColumns="0" formatRows="0" sort="0" autoFilter="0"/>
  <autoFilter ref="C89:K200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Rekapitulace stavby</vt:lpstr>
      <vt:lpstr>01 - Horkovod DN 250mm </vt:lpstr>
      <vt:lpstr>02 - Horkovod Jankovice</vt:lpstr>
      <vt:lpstr>03 - Horkovod - ocelové k...</vt:lpstr>
      <vt:lpstr>PS 02 - Rozvodna páry ŽOS...</vt:lpstr>
      <vt:lpstr>PS 03 - VS 13,6MW pára-ho...</vt:lpstr>
      <vt:lpstr>PS 04 - VS 01 Kotelna Síd...</vt:lpstr>
      <vt:lpstr>PS 05 - VS 03 Panelák síd...</vt:lpstr>
      <vt:lpstr>PS 06 - VS 04 Jankovice</vt:lpstr>
      <vt:lpstr>Pokyny pro vyplnění</vt:lpstr>
      <vt:lpstr>'01 - Horkovod DN 250mm '!Názvy_tisku</vt:lpstr>
      <vt:lpstr>'02 - Horkovod Jankovice'!Názvy_tisku</vt:lpstr>
      <vt:lpstr>'03 - Horkovod - ocelové k...'!Názvy_tisku</vt:lpstr>
      <vt:lpstr>'PS 02 - Rozvodna páry ŽOS...'!Názvy_tisku</vt:lpstr>
      <vt:lpstr>'PS 03 - VS 13,6MW pára-ho...'!Názvy_tisku</vt:lpstr>
      <vt:lpstr>'PS 04 - VS 01 Kotelna Síd...'!Názvy_tisku</vt:lpstr>
      <vt:lpstr>'PS 05 - VS 03 Panelák síd...'!Názvy_tisku</vt:lpstr>
      <vt:lpstr>'PS 06 - VS 04 Jankovice'!Názvy_tisku</vt:lpstr>
      <vt:lpstr>'Rekapitulace stavby'!Názvy_tisku</vt:lpstr>
      <vt:lpstr>'01 - Horkovod DN 250mm '!Oblast_tisku</vt:lpstr>
      <vt:lpstr>'02 - Horkovod Jankovice'!Oblast_tisku</vt:lpstr>
      <vt:lpstr>'03 - Horkovod - ocelové k...'!Oblast_tisku</vt:lpstr>
      <vt:lpstr>'Pokyny pro vyplnění'!Oblast_tisku</vt:lpstr>
      <vt:lpstr>'PS 02 - Rozvodna páry ŽOS...'!Oblast_tisku</vt:lpstr>
      <vt:lpstr>'PS 03 - VS 13,6MW pára-ho...'!Oblast_tisku</vt:lpstr>
      <vt:lpstr>'PS 04 - VS 01 Kotelna Síd...'!Oblast_tisku</vt:lpstr>
      <vt:lpstr>'PS 05 - VS 03 Panelák síd...'!Oblast_tisku</vt:lpstr>
      <vt:lpstr>'PS 06 - VS 04 Jankovice'!Oblast_tisku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HP4520\Daniela</dc:creator>
  <cp:lastModifiedBy>Filip Michl</cp:lastModifiedBy>
  <dcterms:created xsi:type="dcterms:W3CDTF">2017-05-18T01:08:18Z</dcterms:created>
  <dcterms:modified xsi:type="dcterms:W3CDTF">2017-08-08T11:26:42Z</dcterms:modified>
</cp:coreProperties>
</file>