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nka\Zakázky\TENZA_rekonstrukce haly\ZD\"/>
    </mc:Choice>
  </mc:AlternateContent>
  <bookViews>
    <workbookView xWindow="0" yWindow="0" windowWidth="21600" windowHeight="97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Rekapitulace!$G$12</definedName>
    <definedName name="Dodavka0">Položky!#REF!</definedName>
    <definedName name="HSV">Rekapitulace!$E$12</definedName>
    <definedName name="HSV0">Položky!#REF!</definedName>
    <definedName name="HZS">Rekapitulace!$I$12</definedName>
    <definedName name="HZS0">Položky!#REF!</definedName>
    <definedName name="JKSO">'Krycí list'!$F$4</definedName>
    <definedName name="MJ">'Krycí list'!$G$4</definedName>
    <definedName name="Mont">Rekapitulace!$H$12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Položky!$A$1:$K$78</definedName>
    <definedName name="_xlnm.Print_Area" localSheetId="1">Rekapitulace!$A$1:$I$18</definedName>
    <definedName name="PocetMJ">'Krycí list'!$G$7</definedName>
    <definedName name="Poznamka">'Krycí list'!$B$37</definedName>
    <definedName name="Projektant">'Krycí list'!$C$7</definedName>
    <definedName name="PSV">Rekapitulace!$F$12</definedName>
    <definedName name="PSV0">Položky!#REF!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Rekapitulace!$H$18</definedName>
    <definedName name="VRNKc">Rekapitulace!$E$17</definedName>
    <definedName name="VRNnazev">Rekapitulace!$A$17</definedName>
    <definedName name="VRNproc">Rekapitulace!$F$17</definedName>
    <definedName name="VRNzakl">Rekapitulace!$G$17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/>
</workbook>
</file>

<file path=xl/calcChain.xml><?xml version="1.0" encoding="utf-8"?>
<calcChain xmlns="http://schemas.openxmlformats.org/spreadsheetml/2006/main">
  <c r="BG77" i="3" l="1"/>
  <c r="BF77" i="3"/>
  <c r="BE77" i="3"/>
  <c r="BC77" i="3"/>
  <c r="K77" i="3"/>
  <c r="I77" i="3"/>
  <c r="G77" i="3"/>
  <c r="BD77" i="3" s="1"/>
  <c r="BG76" i="3"/>
  <c r="BG78" i="3" s="1"/>
  <c r="I11" i="2" s="1"/>
  <c r="BF76" i="3"/>
  <c r="BE76" i="3"/>
  <c r="BC76" i="3"/>
  <c r="K76" i="3"/>
  <c r="K78" i="3" s="1"/>
  <c r="I76" i="3"/>
  <c r="I78" i="3" s="1"/>
  <c r="G76" i="3"/>
  <c r="BD76" i="3" s="1"/>
  <c r="B11" i="2"/>
  <c r="A11" i="2"/>
  <c r="BF78" i="3"/>
  <c r="H11" i="2" s="1"/>
  <c r="C78" i="3"/>
  <c r="BG73" i="3"/>
  <c r="BF73" i="3"/>
  <c r="BE73" i="3"/>
  <c r="BC73" i="3"/>
  <c r="K73" i="3"/>
  <c r="I73" i="3"/>
  <c r="G73" i="3"/>
  <c r="BD73" i="3" s="1"/>
  <c r="BG72" i="3"/>
  <c r="BF72" i="3"/>
  <c r="BE72" i="3"/>
  <c r="BC72" i="3"/>
  <c r="K72" i="3"/>
  <c r="I72" i="3"/>
  <c r="G72" i="3"/>
  <c r="BD72" i="3" s="1"/>
  <c r="BG71" i="3"/>
  <c r="BF71" i="3"/>
  <c r="BE71" i="3"/>
  <c r="BC71" i="3"/>
  <c r="K71" i="3"/>
  <c r="I71" i="3"/>
  <c r="G71" i="3"/>
  <c r="BD71" i="3" s="1"/>
  <c r="BG70" i="3"/>
  <c r="BF70" i="3"/>
  <c r="BE70" i="3"/>
  <c r="BC70" i="3"/>
  <c r="K70" i="3"/>
  <c r="I70" i="3"/>
  <c r="G70" i="3"/>
  <c r="BD70" i="3" s="1"/>
  <c r="BG69" i="3"/>
  <c r="BF69" i="3"/>
  <c r="BE69" i="3"/>
  <c r="BC69" i="3"/>
  <c r="K69" i="3"/>
  <c r="I69" i="3"/>
  <c r="G69" i="3"/>
  <c r="BD69" i="3" s="1"/>
  <c r="BG68" i="3"/>
  <c r="BF68" i="3"/>
  <c r="BE68" i="3"/>
  <c r="BC68" i="3"/>
  <c r="K68" i="3"/>
  <c r="I68" i="3"/>
  <c r="G68" i="3"/>
  <c r="BD68" i="3" s="1"/>
  <c r="BG67" i="3"/>
  <c r="BF67" i="3"/>
  <c r="BE67" i="3"/>
  <c r="BC67" i="3"/>
  <c r="K67" i="3"/>
  <c r="I67" i="3"/>
  <c r="G67" i="3"/>
  <c r="BD67" i="3" s="1"/>
  <c r="BG66" i="3"/>
  <c r="BF66" i="3"/>
  <c r="BE66" i="3"/>
  <c r="BC66" i="3"/>
  <c r="K66" i="3"/>
  <c r="I66" i="3"/>
  <c r="G66" i="3"/>
  <c r="BD66" i="3" s="1"/>
  <c r="BG65" i="3"/>
  <c r="BF65" i="3"/>
  <c r="BE65" i="3"/>
  <c r="BC65" i="3"/>
  <c r="K65" i="3"/>
  <c r="I65" i="3"/>
  <c r="G65" i="3"/>
  <c r="BD65" i="3" s="1"/>
  <c r="BG64" i="3"/>
  <c r="BF64" i="3"/>
  <c r="BE64" i="3"/>
  <c r="BC64" i="3"/>
  <c r="K64" i="3"/>
  <c r="I64" i="3"/>
  <c r="G64" i="3"/>
  <c r="BD64" i="3" s="1"/>
  <c r="BG63" i="3"/>
  <c r="BF63" i="3"/>
  <c r="BE63" i="3"/>
  <c r="BC63" i="3"/>
  <c r="K63" i="3"/>
  <c r="I63" i="3"/>
  <c r="G63" i="3"/>
  <c r="BD63" i="3" s="1"/>
  <c r="BG62" i="3"/>
  <c r="BF62" i="3"/>
  <c r="BE62" i="3"/>
  <c r="BC62" i="3"/>
  <c r="K62" i="3"/>
  <c r="I62" i="3"/>
  <c r="G62" i="3"/>
  <c r="BD62" i="3" s="1"/>
  <c r="BG61" i="3"/>
  <c r="BF61" i="3"/>
  <c r="BE61" i="3"/>
  <c r="BC61" i="3"/>
  <c r="BC74" i="3" s="1"/>
  <c r="E10" i="2" s="1"/>
  <c r="K61" i="3"/>
  <c r="I61" i="3"/>
  <c r="G61" i="3"/>
  <c r="BD61" i="3" s="1"/>
  <c r="BG60" i="3"/>
  <c r="BF60" i="3"/>
  <c r="BE60" i="3"/>
  <c r="BC60" i="3"/>
  <c r="K60" i="3"/>
  <c r="K74" i="3" s="1"/>
  <c r="I60" i="3"/>
  <c r="I74" i="3" s="1"/>
  <c r="G60" i="3"/>
  <c r="B10" i="2"/>
  <c r="A10" i="2"/>
  <c r="C74" i="3"/>
  <c r="BG57" i="3"/>
  <c r="BF57" i="3"/>
  <c r="BE57" i="3"/>
  <c r="BC57" i="3"/>
  <c r="K57" i="3"/>
  <c r="I57" i="3"/>
  <c r="G57" i="3"/>
  <c r="BD57" i="3" s="1"/>
  <c r="BG56" i="3"/>
  <c r="BF56" i="3"/>
  <c r="BE56" i="3"/>
  <c r="BC56" i="3"/>
  <c r="K56" i="3"/>
  <c r="I56" i="3"/>
  <c r="G56" i="3"/>
  <c r="BD56" i="3" s="1"/>
  <c r="BG55" i="3"/>
  <c r="BF55" i="3"/>
  <c r="BE55" i="3"/>
  <c r="BC55" i="3"/>
  <c r="K55" i="3"/>
  <c r="I55" i="3"/>
  <c r="G55" i="3"/>
  <c r="BD55" i="3" s="1"/>
  <c r="BG54" i="3"/>
  <c r="BF54" i="3"/>
  <c r="BE54" i="3"/>
  <c r="BC54" i="3"/>
  <c r="K54" i="3"/>
  <c r="I54" i="3"/>
  <c r="G54" i="3"/>
  <c r="BD54" i="3" s="1"/>
  <c r="BG53" i="3"/>
  <c r="BF53" i="3"/>
  <c r="BE53" i="3"/>
  <c r="BC53" i="3"/>
  <c r="K53" i="3"/>
  <c r="I53" i="3"/>
  <c r="G53" i="3"/>
  <c r="BD53" i="3" s="1"/>
  <c r="BG52" i="3"/>
  <c r="BF52" i="3"/>
  <c r="BE52" i="3"/>
  <c r="BC52" i="3"/>
  <c r="K52" i="3"/>
  <c r="I52" i="3"/>
  <c r="G52" i="3"/>
  <c r="BD52" i="3" s="1"/>
  <c r="BG51" i="3"/>
  <c r="BF51" i="3"/>
  <c r="BE51" i="3"/>
  <c r="BC51" i="3"/>
  <c r="K51" i="3"/>
  <c r="I51" i="3"/>
  <c r="G51" i="3"/>
  <c r="BD51" i="3" s="1"/>
  <c r="BG50" i="3"/>
  <c r="BF50" i="3"/>
  <c r="BE50" i="3"/>
  <c r="BC50" i="3"/>
  <c r="K50" i="3"/>
  <c r="I50" i="3"/>
  <c r="G50" i="3"/>
  <c r="BD50" i="3" s="1"/>
  <c r="BG49" i="3"/>
  <c r="BF49" i="3"/>
  <c r="BE49" i="3"/>
  <c r="BC49" i="3"/>
  <c r="K49" i="3"/>
  <c r="I49" i="3"/>
  <c r="G49" i="3"/>
  <c r="BD49" i="3" s="1"/>
  <c r="BG48" i="3"/>
  <c r="BF48" i="3"/>
  <c r="BE48" i="3"/>
  <c r="BC48" i="3"/>
  <c r="K48" i="3"/>
  <c r="I48" i="3"/>
  <c r="G48" i="3"/>
  <c r="BD48" i="3" s="1"/>
  <c r="BG47" i="3"/>
  <c r="BF47" i="3"/>
  <c r="BF58" i="3" s="1"/>
  <c r="H9" i="2" s="1"/>
  <c r="BE47" i="3"/>
  <c r="BE58" i="3" s="1"/>
  <c r="G9" i="2" s="1"/>
  <c r="BC47" i="3"/>
  <c r="K47" i="3"/>
  <c r="I47" i="3"/>
  <c r="G47" i="3"/>
  <c r="BD47" i="3" s="1"/>
  <c r="BG46" i="3"/>
  <c r="BF46" i="3"/>
  <c r="BE46" i="3"/>
  <c r="BC46" i="3"/>
  <c r="BC58" i="3" s="1"/>
  <c r="E9" i="2" s="1"/>
  <c r="K46" i="3"/>
  <c r="I46" i="3"/>
  <c r="G46" i="3"/>
  <c r="BD46" i="3" s="1"/>
  <c r="BG45" i="3"/>
  <c r="BF45" i="3"/>
  <c r="BE45" i="3"/>
  <c r="BC45" i="3"/>
  <c r="K45" i="3"/>
  <c r="K58" i="3" s="1"/>
  <c r="I45" i="3"/>
  <c r="I58" i="3" s="1"/>
  <c r="G45" i="3"/>
  <c r="B9" i="2"/>
  <c r="A9" i="2"/>
  <c r="C58" i="3"/>
  <c r="BG42" i="3"/>
  <c r="BF42" i="3"/>
  <c r="BE42" i="3"/>
  <c r="BC42" i="3"/>
  <c r="K42" i="3"/>
  <c r="I42" i="3"/>
  <c r="G42" i="3"/>
  <c r="BD42" i="3" s="1"/>
  <c r="BG41" i="3"/>
  <c r="BF41" i="3"/>
  <c r="BE41" i="3"/>
  <c r="BC41" i="3"/>
  <c r="K41" i="3"/>
  <c r="I41" i="3"/>
  <c r="G41" i="3"/>
  <c r="BD41" i="3" s="1"/>
  <c r="BG40" i="3"/>
  <c r="BF40" i="3"/>
  <c r="BE40" i="3"/>
  <c r="BC40" i="3"/>
  <c r="K40" i="3"/>
  <c r="I40" i="3"/>
  <c r="G40" i="3"/>
  <c r="BD40" i="3" s="1"/>
  <c r="BG39" i="3"/>
  <c r="BF39" i="3"/>
  <c r="BE39" i="3"/>
  <c r="BC39" i="3"/>
  <c r="K39" i="3"/>
  <c r="I39" i="3"/>
  <c r="G39" i="3"/>
  <c r="BD39" i="3" s="1"/>
  <c r="BG38" i="3"/>
  <c r="BF38" i="3"/>
  <c r="BE38" i="3"/>
  <c r="BC38" i="3"/>
  <c r="K38" i="3"/>
  <c r="I38" i="3"/>
  <c r="G38" i="3"/>
  <c r="BD38" i="3" s="1"/>
  <c r="BG37" i="3"/>
  <c r="BF37" i="3"/>
  <c r="BE37" i="3"/>
  <c r="BC37" i="3"/>
  <c r="K37" i="3"/>
  <c r="I37" i="3"/>
  <c r="G37" i="3"/>
  <c r="BD37" i="3" s="1"/>
  <c r="BG36" i="3"/>
  <c r="BF36" i="3"/>
  <c r="BE36" i="3"/>
  <c r="BC36" i="3"/>
  <c r="K36" i="3"/>
  <c r="I36" i="3"/>
  <c r="G36" i="3"/>
  <c r="BD36" i="3" s="1"/>
  <c r="BG35" i="3"/>
  <c r="BF35" i="3"/>
  <c r="BE35" i="3"/>
  <c r="BC35" i="3"/>
  <c r="K35" i="3"/>
  <c r="I35" i="3"/>
  <c r="G35" i="3"/>
  <c r="BD35" i="3" s="1"/>
  <c r="BG34" i="3"/>
  <c r="BF34" i="3"/>
  <c r="BE34" i="3"/>
  <c r="BC34" i="3"/>
  <c r="K34" i="3"/>
  <c r="I34" i="3"/>
  <c r="G34" i="3"/>
  <c r="BD34" i="3" s="1"/>
  <c r="BG33" i="3"/>
  <c r="BF33" i="3"/>
  <c r="BE33" i="3"/>
  <c r="BC33" i="3"/>
  <c r="K33" i="3"/>
  <c r="I33" i="3"/>
  <c r="I43" i="3" s="1"/>
  <c r="G33" i="3"/>
  <c r="BD33" i="3" s="1"/>
  <c r="BG32" i="3"/>
  <c r="BF32" i="3"/>
  <c r="BE32" i="3"/>
  <c r="BC32" i="3"/>
  <c r="K32" i="3"/>
  <c r="I32" i="3"/>
  <c r="G32" i="3"/>
  <c r="BD32" i="3" s="1"/>
  <c r="BG31" i="3"/>
  <c r="BF31" i="3"/>
  <c r="BE31" i="3"/>
  <c r="BE43" i="3" s="1"/>
  <c r="G8" i="2" s="1"/>
  <c r="BC31" i="3"/>
  <c r="K31" i="3"/>
  <c r="I31" i="3"/>
  <c r="G31" i="3"/>
  <c r="BD31" i="3" s="1"/>
  <c r="BG30" i="3"/>
  <c r="BF30" i="3"/>
  <c r="BE30" i="3"/>
  <c r="BC30" i="3"/>
  <c r="K30" i="3"/>
  <c r="K43" i="3" s="1"/>
  <c r="I30" i="3"/>
  <c r="G30" i="3"/>
  <c r="B8" i="2"/>
  <c r="A8" i="2"/>
  <c r="C43" i="3"/>
  <c r="BG27" i="3"/>
  <c r="BF27" i="3"/>
  <c r="BE27" i="3"/>
  <c r="BC27" i="3"/>
  <c r="K27" i="3"/>
  <c r="I27" i="3"/>
  <c r="G27" i="3"/>
  <c r="BD27" i="3" s="1"/>
  <c r="BG26" i="3"/>
  <c r="BF26" i="3"/>
  <c r="BE26" i="3"/>
  <c r="BC26" i="3"/>
  <c r="K26" i="3"/>
  <c r="I26" i="3"/>
  <c r="G26" i="3"/>
  <c r="BD26" i="3" s="1"/>
  <c r="BG25" i="3"/>
  <c r="BF25" i="3"/>
  <c r="BE25" i="3"/>
  <c r="BC25" i="3"/>
  <c r="K25" i="3"/>
  <c r="I25" i="3"/>
  <c r="G25" i="3"/>
  <c r="BD25" i="3" s="1"/>
  <c r="BG24" i="3"/>
  <c r="BF24" i="3"/>
  <c r="BE24" i="3"/>
  <c r="BC24" i="3"/>
  <c r="K24" i="3"/>
  <c r="I24" i="3"/>
  <c r="G24" i="3"/>
  <c r="BD24" i="3" s="1"/>
  <c r="BG23" i="3"/>
  <c r="BF23" i="3"/>
  <c r="BE23" i="3"/>
  <c r="BC23" i="3"/>
  <c r="K23" i="3"/>
  <c r="I23" i="3"/>
  <c r="G23" i="3"/>
  <c r="BD23" i="3" s="1"/>
  <c r="BG22" i="3"/>
  <c r="BF22" i="3"/>
  <c r="BE22" i="3"/>
  <c r="BC22" i="3"/>
  <c r="K22" i="3"/>
  <c r="I22" i="3"/>
  <c r="G22" i="3"/>
  <c r="BD22" i="3" s="1"/>
  <c r="BG21" i="3"/>
  <c r="BF21" i="3"/>
  <c r="BE21" i="3"/>
  <c r="BC21" i="3"/>
  <c r="K21" i="3"/>
  <c r="I21" i="3"/>
  <c r="G21" i="3"/>
  <c r="BD21" i="3" s="1"/>
  <c r="BG20" i="3"/>
  <c r="BF20" i="3"/>
  <c r="BE20" i="3"/>
  <c r="BC20" i="3"/>
  <c r="K20" i="3"/>
  <c r="I20" i="3"/>
  <c r="G20" i="3"/>
  <c r="BD20" i="3" s="1"/>
  <c r="BG19" i="3"/>
  <c r="BF19" i="3"/>
  <c r="BE19" i="3"/>
  <c r="BC19" i="3"/>
  <c r="K19" i="3"/>
  <c r="I19" i="3"/>
  <c r="G19" i="3"/>
  <c r="BD19" i="3" s="1"/>
  <c r="BG18" i="3"/>
  <c r="BF18" i="3"/>
  <c r="BE18" i="3"/>
  <c r="BC18" i="3"/>
  <c r="K18" i="3"/>
  <c r="I18" i="3"/>
  <c r="G18" i="3"/>
  <c r="BD18" i="3" s="1"/>
  <c r="BG17" i="3"/>
  <c r="BF17" i="3"/>
  <c r="BE17" i="3"/>
  <c r="BC17" i="3"/>
  <c r="K17" i="3"/>
  <c r="I17" i="3"/>
  <c r="G17" i="3"/>
  <c r="BD17" i="3" s="1"/>
  <c r="BG16" i="3"/>
  <c r="BF16" i="3"/>
  <c r="BE16" i="3"/>
  <c r="BC16" i="3"/>
  <c r="K16" i="3"/>
  <c r="I16" i="3"/>
  <c r="G16" i="3"/>
  <c r="BD16" i="3" s="1"/>
  <c r="BG15" i="3"/>
  <c r="BF15" i="3"/>
  <c r="BE15" i="3"/>
  <c r="BC15" i="3"/>
  <c r="K15" i="3"/>
  <c r="I15" i="3"/>
  <c r="G15" i="3"/>
  <c r="BD15" i="3" s="1"/>
  <c r="BG14" i="3"/>
  <c r="BF14" i="3"/>
  <c r="BE14" i="3"/>
  <c r="BC14" i="3"/>
  <c r="K14" i="3"/>
  <c r="I14" i="3"/>
  <c r="G14" i="3"/>
  <c r="BD14" i="3" s="1"/>
  <c r="BG13" i="3"/>
  <c r="BF13" i="3"/>
  <c r="BE13" i="3"/>
  <c r="BC13" i="3"/>
  <c r="K13" i="3"/>
  <c r="I13" i="3"/>
  <c r="G13" i="3"/>
  <c r="BD13" i="3" s="1"/>
  <c r="BG12" i="3"/>
  <c r="BF12" i="3"/>
  <c r="BE12" i="3"/>
  <c r="BC12" i="3"/>
  <c r="K12" i="3"/>
  <c r="I12" i="3"/>
  <c r="G12" i="3"/>
  <c r="BD12" i="3" s="1"/>
  <c r="BG11" i="3"/>
  <c r="BF11" i="3"/>
  <c r="BE11" i="3"/>
  <c r="BC11" i="3"/>
  <c r="K11" i="3"/>
  <c r="I11" i="3"/>
  <c r="G11" i="3"/>
  <c r="BD11" i="3" s="1"/>
  <c r="BG10" i="3"/>
  <c r="BG28" i="3" s="1"/>
  <c r="I7" i="2" s="1"/>
  <c r="BF10" i="3"/>
  <c r="BE10" i="3"/>
  <c r="BC10" i="3"/>
  <c r="K10" i="3"/>
  <c r="I10" i="3"/>
  <c r="G10" i="3"/>
  <c r="BD10" i="3" s="1"/>
  <c r="BG9" i="3"/>
  <c r="BF9" i="3"/>
  <c r="BF28" i="3" s="1"/>
  <c r="H7" i="2" s="1"/>
  <c r="BE9" i="3"/>
  <c r="BC9" i="3"/>
  <c r="K9" i="3"/>
  <c r="I9" i="3"/>
  <c r="G9" i="3"/>
  <c r="BD9" i="3" s="1"/>
  <c r="BG8" i="3"/>
  <c r="BF8" i="3"/>
  <c r="BE8" i="3"/>
  <c r="BE28" i="3" s="1"/>
  <c r="G7" i="2" s="1"/>
  <c r="BC8" i="3"/>
  <c r="K8" i="3"/>
  <c r="I8" i="3"/>
  <c r="I28" i="3" s="1"/>
  <c r="G8" i="3"/>
  <c r="G28" i="3" s="1"/>
  <c r="B7" i="2"/>
  <c r="A7" i="2"/>
  <c r="K28" i="3"/>
  <c r="C28" i="3"/>
  <c r="C4" i="3"/>
  <c r="H3" i="3"/>
  <c r="C3" i="3"/>
  <c r="H18" i="2"/>
  <c r="G17" i="2"/>
  <c r="I17" i="2" s="1"/>
  <c r="C2" i="2"/>
  <c r="C1" i="2"/>
  <c r="F33" i="1"/>
  <c r="F31" i="1"/>
  <c r="F34" i="1" s="1"/>
  <c r="G22" i="1"/>
  <c r="G21" i="1" s="1"/>
  <c r="G8" i="1"/>
  <c r="BC28" i="3" l="1"/>
  <c r="E7" i="2" s="1"/>
  <c r="BC43" i="3"/>
  <c r="E8" i="2" s="1"/>
  <c r="BF43" i="3"/>
  <c r="H8" i="2" s="1"/>
  <c r="BE78" i="3"/>
  <c r="G11" i="2" s="1"/>
  <c r="BG43" i="3"/>
  <c r="I8" i="2" s="1"/>
  <c r="BF74" i="3"/>
  <c r="H10" i="2" s="1"/>
  <c r="BG58" i="3"/>
  <c r="I9" i="2" s="1"/>
  <c r="BG74" i="3"/>
  <c r="I10" i="2" s="1"/>
  <c r="I12" i="2" s="1"/>
  <c r="C20" i="1" s="1"/>
  <c r="BE74" i="3"/>
  <c r="G10" i="2" s="1"/>
  <c r="BD78" i="3"/>
  <c r="F11" i="2" s="1"/>
  <c r="G43" i="3"/>
  <c r="BC78" i="3"/>
  <c r="E11" i="2" s="1"/>
  <c r="E12" i="2" s="1"/>
  <c r="C16" i="1" s="1"/>
  <c r="G58" i="3"/>
  <c r="G78" i="3"/>
  <c r="G74" i="3"/>
  <c r="G12" i="2"/>
  <c r="C14" i="1" s="1"/>
  <c r="H12" i="2"/>
  <c r="C15" i="1" s="1"/>
  <c r="BD8" i="3"/>
  <c r="BD28" i="3" s="1"/>
  <c r="F7" i="2" s="1"/>
  <c r="BD30" i="3"/>
  <c r="BD43" i="3" s="1"/>
  <c r="F8" i="2" s="1"/>
  <c r="BD45" i="3"/>
  <c r="BD58" i="3" s="1"/>
  <c r="F9" i="2" s="1"/>
  <c r="BD60" i="3"/>
  <c r="BD74" i="3" s="1"/>
  <c r="F10" i="2" s="1"/>
  <c r="F12" i="2" l="1"/>
  <c r="C17" i="1" s="1"/>
  <c r="C18" i="1" s="1"/>
  <c r="C21" i="1" s="1"/>
  <c r="C22" i="1" s="1"/>
</calcChain>
</file>

<file path=xl/sharedStrings.xml><?xml version="1.0" encoding="utf-8"?>
<sst xmlns="http://schemas.openxmlformats.org/spreadsheetml/2006/main" count="303" uniqueCount="213">
  <si>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</si>
  <si>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</si>
  <si>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</si>
  <si>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</si>
  <si>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</si>
  <si>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</si>
  <si>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</si>
  <si>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</si>
  <si>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</si>
  <si>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</si>
  <si>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</si>
  <si>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</si>
  <si>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</si>
  <si>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</si>
  <si>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</si>
  <si>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</si>
  <si>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</si>
  <si>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</si>
  <si>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</si>
  <si>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</si>
  <si>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</si>
  <si>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</si>
  <si>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</si>
  <si>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</si>
  <si>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</si>
  <si>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</si>
  <si>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</si>
  <si>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</si>
  <si>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</si>
  <si>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</si>
  <si>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</si>
  <si>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</si>
  <si>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</si>
  <si>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</si>
  <si>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</si>
  <si>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</si>
  <si>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</si>
  <si>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</si>
  <si>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</si>
  <si>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</si>
  <si>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</si>
  <si>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</si>
  <si>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</si>
  <si>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</si>
  <si>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</si>
  <si>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</si>
  <si>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</si>
  <si>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</si>
  <si>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</si>
  <si>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</si>
  <si>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</si>
  <si>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</si>
  <si>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</si>
  <si>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</si>
  <si>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</si>
  <si>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</si>
  <si>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</si>
  <si>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</si>
  <si>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</si>
  <si>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</si>
  <si>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</si>
  <si>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</si>
  <si>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</si>
  <si>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</si>
  <si>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</si>
  <si>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</si>
  <si>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</si>
  <si>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</si>
  <si>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</si>
  <si>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</si>
  <si>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</si>
  <si>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Hala Adamov</t>
  </si>
  <si>
    <t>Skladovací hala</t>
  </si>
  <si>
    <t>731</t>
  </si>
  <si>
    <t>Kotelny</t>
  </si>
  <si>
    <t>731 24-9124.R00</t>
  </si>
  <si>
    <t>Montáž kotle ocel.teplov.,kapalina/plyn do 29 kW</t>
  </si>
  <si>
    <t>soubor</t>
  </si>
  <si>
    <t>731-24-0110</t>
  </si>
  <si>
    <t>Kondenzační kotel  BAXI NUVOLA Platinum+ 24</t>
  </si>
  <si>
    <t>731-24-0145</t>
  </si>
  <si>
    <t>Prostorový bezdrátový termostat</t>
  </si>
  <si>
    <t>kus</t>
  </si>
  <si>
    <t>731-24-0146</t>
  </si>
  <si>
    <t>Bezdrátová vnější sonda QAC34 BAXI</t>
  </si>
  <si>
    <t>731-24-0150</t>
  </si>
  <si>
    <t>Sada odkouření DN 60/100  BAXI</t>
  </si>
  <si>
    <t>731-24-0152</t>
  </si>
  <si>
    <t>Trubka odkouření 60/100, 1000 mm BAXI</t>
  </si>
  <si>
    <t>731-24-0254</t>
  </si>
  <si>
    <t>Teplovzdušný agregát G 30 ROBUR</t>
  </si>
  <si>
    <t>731-24-0264</t>
  </si>
  <si>
    <t>Sestava koaxiál.potrubí vertikální 100/150 ROBUR</t>
  </si>
  <si>
    <t>731-24-0265</t>
  </si>
  <si>
    <t>Těsnění průchod střechou šikmé pro koax.p. 100/150 ROBUR</t>
  </si>
  <si>
    <t>731-24-0266</t>
  </si>
  <si>
    <t>Redukce 80/100 (nerez) ROBUR</t>
  </si>
  <si>
    <t>731-24-0267</t>
  </si>
  <si>
    <t>T kus D=100 mm(plast) ROBUR</t>
  </si>
  <si>
    <t>731-24-0268</t>
  </si>
  <si>
    <t>Kondenzační jímka d=100mm (plast) -šroubení G1/2" ROBUR</t>
  </si>
  <si>
    <t>731-24-0269</t>
  </si>
  <si>
    <t>Koleno d=100/90° (plast) ROBUR</t>
  </si>
  <si>
    <t>731-24-0270</t>
  </si>
  <si>
    <t>Trubka 100/1000 (plast) ROBUR</t>
  </si>
  <si>
    <t>731-24-0271</t>
  </si>
  <si>
    <t>Objímka dvoušroubová d=100mm ROBUR</t>
  </si>
  <si>
    <t>731-24-0272</t>
  </si>
  <si>
    <t>Koleno d=100/45° (plast)  ROBUR</t>
  </si>
  <si>
    <t>731-24-0273</t>
  </si>
  <si>
    <t>Plynová hadice - Flexigas DN 20  ROBUR</t>
  </si>
  <si>
    <t>731-24-0280</t>
  </si>
  <si>
    <t>Uvedení do provozu jednotek ROBUR</t>
  </si>
  <si>
    <t>731 34-1140.R00</t>
  </si>
  <si>
    <t>Hadice napouštěcí pryžové D 20/28</t>
  </si>
  <si>
    <t>m</t>
  </si>
  <si>
    <t>998 73-1101.R00</t>
  </si>
  <si>
    <t>Přesun hmot pro kotelny, výšky do 6 m</t>
  </si>
  <si>
    <t>t</t>
  </si>
  <si>
    <t>733</t>
  </si>
  <si>
    <t>Rozvod potrubí</t>
  </si>
  <si>
    <t>733 11-3113.R00</t>
  </si>
  <si>
    <t>Příplatek za zhotovení přípojky DN 15</t>
  </si>
  <si>
    <t>733 16-1104.R00</t>
  </si>
  <si>
    <t>Potrubí měděné Supersan D 15 x 1 mm</t>
  </si>
  <si>
    <t>733 16-1106.R00</t>
  </si>
  <si>
    <t>Potrubí měděné Supersan D 18 x 1 mm</t>
  </si>
  <si>
    <t>733 16-1107.R00</t>
  </si>
  <si>
    <t>Potrubí měděné Supersan D 22 x 1 mm</t>
  </si>
  <si>
    <t>733 16-1108.R00</t>
  </si>
  <si>
    <t>Potrubí měděné Supersan D 28 x 1 mm</t>
  </si>
  <si>
    <t>733 16-4102.R00</t>
  </si>
  <si>
    <t>Montáž potrubí z měděných trubek D 15 mm</t>
  </si>
  <si>
    <t>733 16-4103.R00</t>
  </si>
  <si>
    <t>Montáž potrubí z měděných trubek D 18 mm</t>
  </si>
  <si>
    <t>733 16-4104.R00</t>
  </si>
  <si>
    <t>Montáž potrubí z měděných trubek D 22 mm</t>
  </si>
  <si>
    <t>733 16-4105.R00</t>
  </si>
  <si>
    <t>Montáž potrubí z měděných trubek D 28 mm</t>
  </si>
  <si>
    <t>733 16-6005.R00</t>
  </si>
  <si>
    <t>Zhotovení ohybu jednoduchého na potrubí Cu</t>
  </si>
  <si>
    <t>733-18-0041</t>
  </si>
  <si>
    <t>Plastové potrubí DN 20, odvod kondenzátu+sifon</t>
  </si>
  <si>
    <t>733 19-0106.R00</t>
  </si>
  <si>
    <t>Tlaková zkouška potrubí  do DN 32</t>
  </si>
  <si>
    <t>998 73-3101.R00</t>
  </si>
  <si>
    <t>Přesun hmot pro rozvody potrubí, výšky do 6 m</t>
  </si>
  <si>
    <t>734</t>
  </si>
  <si>
    <t>Armatury</t>
  </si>
  <si>
    <t>734 20-9102.R00</t>
  </si>
  <si>
    <t>Montáž armatur závitových,s 1závitem, G 3/8</t>
  </si>
  <si>
    <t>734 20-9103.R00</t>
  </si>
  <si>
    <t>Montáž armatur závitových,s 1závitem, G 1/2</t>
  </si>
  <si>
    <t>734 20-9113.R00</t>
  </si>
  <si>
    <t>Montáž armatur závitových,se 2závity, G 1/2</t>
  </si>
  <si>
    <t>734 20-9115.R00</t>
  </si>
  <si>
    <t>Montáž armatur závitových,se 2závity, G 1</t>
  </si>
  <si>
    <t>734 22-2612.RT3</t>
  </si>
  <si>
    <t>Ventily s hlavicí termostat. přímé,V-exakt G 1/2 Heimeier</t>
  </si>
  <si>
    <t>734-33-0003</t>
  </si>
  <si>
    <t>Kohout kulový G1"</t>
  </si>
  <si>
    <t>734-33-0014</t>
  </si>
  <si>
    <t>Filtr G1"</t>
  </si>
  <si>
    <t>734 22-1672.RT3</t>
  </si>
  <si>
    <t>Hlavice ovládání ventilů termostat.  Heimeier hlavice K 6000-00</t>
  </si>
  <si>
    <t>734 26-1213.RM1</t>
  </si>
  <si>
    <t>Šroubení  přímé, G 1/2 Multilux Heimeier</t>
  </si>
  <si>
    <t>734 26-1213.RT3</t>
  </si>
  <si>
    <t>Šroubení  přímé, G 1/2 Regulux Heimeier</t>
  </si>
  <si>
    <t>734 21-1123.R00</t>
  </si>
  <si>
    <t>Ventil odvzdušňovací automatické G3/8''</t>
  </si>
  <si>
    <t>734 29-1113.R00</t>
  </si>
  <si>
    <t>Kohouty plnící a vypouštěcí G 1/2</t>
  </si>
  <si>
    <t>998 73-4101.R00</t>
  </si>
  <si>
    <t>Přesun hmot pro armatury, výšky do 6 m</t>
  </si>
  <si>
    <t>735</t>
  </si>
  <si>
    <t>Otopná tělesa</t>
  </si>
  <si>
    <t>735-20-0021</t>
  </si>
  <si>
    <t>Panelové těleso KORADO RADIK 11/060070</t>
  </si>
  <si>
    <t>735-20-0023</t>
  </si>
  <si>
    <t>Panelové těleso KORADO RADIK 11/090070</t>
  </si>
  <si>
    <t>735-20-0022</t>
  </si>
  <si>
    <t>Panelové těleso KORADO RADIK 11/060080</t>
  </si>
  <si>
    <t>735-20-0024</t>
  </si>
  <si>
    <t>Panelové těleso KORADO RADIK 11/090080</t>
  </si>
  <si>
    <t>735-20-0034</t>
  </si>
  <si>
    <t>Panelové těleso KORADO RADIK 10VK/060060</t>
  </si>
  <si>
    <t>735-20-0035</t>
  </si>
  <si>
    <t>Panelové těleso KORADO RADIK 10VK/090060</t>
  </si>
  <si>
    <t>735-20-0036</t>
  </si>
  <si>
    <t>Panelové těleso KORADO RADIK 11VK/060140</t>
  </si>
  <si>
    <t>735-20-0039</t>
  </si>
  <si>
    <t>Panelové těleso KORADO RADIK 11VK/090120</t>
  </si>
  <si>
    <t>735-20-0037</t>
  </si>
  <si>
    <t>Panelové těleso KORADO RADIK 11VK/090050</t>
  </si>
  <si>
    <t>735-20-0038</t>
  </si>
  <si>
    <t>Panelové těleso KORADO RADIK 11VK/090090</t>
  </si>
  <si>
    <t>735-20-0040</t>
  </si>
  <si>
    <t>Panelové těleso KORADO RADIK 11VK/090140</t>
  </si>
  <si>
    <t>735 15-6910.R00</t>
  </si>
  <si>
    <t>Tlakové zkoušky otopných těles Radik 10-11</t>
  </si>
  <si>
    <t>735 15-9111.R00</t>
  </si>
  <si>
    <t>Montáž panelových těles Radik do délky 1600 mm</t>
  </si>
  <si>
    <t>998 73-5101.R00</t>
  </si>
  <si>
    <t>Přesun hmot pro otopná tělesa, výšky do 6 m</t>
  </si>
  <si>
    <t>767</t>
  </si>
  <si>
    <t>Konstrukce zámečnické</t>
  </si>
  <si>
    <t>767 99-5101.R00</t>
  </si>
  <si>
    <t>Montáž kovových atypických konstrukcí do 5 kg</t>
  </si>
  <si>
    <t>kg</t>
  </si>
  <si>
    <t>998 76-7101.R00</t>
  </si>
  <si>
    <t>Přesun hmot pro zámečnické konstr., výšky do 6 m</t>
  </si>
  <si>
    <t>Ing. Renata Topinková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</si>
</sst>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.0000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2" fillId="2" borderId="6" xfId="0" applyNumberFormat="1" applyFont="1" applyFill="1" applyBorder="1"/>
    <xf numFmtId="49" fontId="0" fillId="2" borderId="7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1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5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7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6" fillId="0" borderId="37" xfId="0" applyFont="1" applyFill="1" applyBorder="1"/>
    <xf numFmtId="0" fontId="6" fillId="0" borderId="38" xfId="0" applyFont="1" applyFill="1" applyBorder="1"/>
    <xf numFmtId="0" fontId="6" fillId="0" borderId="40" xfId="0" applyFont="1" applyFill="1" applyBorder="1"/>
    <xf numFmtId="165" fontId="6" fillId="0" borderId="38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49" fontId="5" fillId="0" borderId="26" xfId="0" applyNumberFormat="1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9" xfId="0" applyNumberFormat="1" applyFont="1" applyFill="1" applyBorder="1"/>
    <xf numFmtId="0" fontId="5" fillId="0" borderId="26" xfId="0" applyFont="1" applyFill="1" applyBorder="1"/>
    <xf numFmtId="3" fontId="5" fillId="0" borderId="28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1" xfId="0" applyFont="1" applyFill="1" applyBorder="1"/>
    <xf numFmtId="0" fontId="11" fillId="0" borderId="32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5" xfId="0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3" fontId="7" fillId="0" borderId="34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5" fillId="0" borderId="38" xfId="0" applyFont="1" applyFill="1" applyBorder="1"/>
    <xf numFmtId="0" fontId="0" fillId="0" borderId="38" xfId="0" applyFill="1" applyBorder="1"/>
    <xf numFmtId="4" fontId="0" fillId="0" borderId="59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9" fillId="0" borderId="44" xfId="1" applyFont="1" applyBorder="1" applyAlignment="1">
      <alignment horizontal="center"/>
    </xf>
    <xf numFmtId="0" fontId="9" fillId="0" borderId="44" xfId="1" applyBorder="1" applyAlignment="1">
      <alignment horizontal="left"/>
    </xf>
    <xf numFmtId="0" fontId="9" fillId="0" borderId="45" xfId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6" xfId="1" applyFont="1" applyFill="1" applyBorder="1" applyAlignment="1">
      <alignment horizontal="center"/>
    </xf>
    <xf numFmtId="0" fontId="4" fillId="0" borderId="16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16" fillId="0" borderId="57" xfId="1" applyFont="1" applyFill="1" applyBorder="1"/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8" fillId="0" borderId="60" xfId="1" applyNumberFormat="1" applyFont="1" applyFill="1" applyBorder="1"/>
    <xf numFmtId="0" fontId="17" fillId="0" borderId="0" xfId="1" applyFont="1"/>
    <xf numFmtId="0" fontId="7" fillId="0" borderId="53" xfId="1" applyFont="1" applyFill="1" applyBorder="1" applyAlignment="1">
      <alignment horizontal="center"/>
    </xf>
    <xf numFmtId="49" fontId="7" fillId="0" borderId="53" xfId="1" applyNumberFormat="1" applyFont="1" applyFill="1" applyBorder="1" applyAlignment="1">
      <alignment horizontal="left"/>
    </xf>
    <xf numFmtId="0" fontId="7" fillId="0" borderId="53" xfId="1" applyFont="1" applyFill="1" applyBorder="1" applyAlignment="1">
      <alignment wrapText="1"/>
    </xf>
    <xf numFmtId="49" fontId="7" fillId="0" borderId="53" xfId="1" applyNumberFormat="1" applyFont="1" applyFill="1" applyBorder="1" applyAlignment="1">
      <alignment horizontal="center" shrinkToFit="1"/>
    </xf>
    <xf numFmtId="4" fontId="7" fillId="0" borderId="53" xfId="1" applyNumberFormat="1" applyFont="1" applyFill="1" applyBorder="1" applyAlignment="1">
      <alignment horizontal="right"/>
    </xf>
    <xf numFmtId="4" fontId="7" fillId="0" borderId="53" xfId="1" applyNumberFormat="1" applyFont="1" applyFill="1" applyBorder="1"/>
    <xf numFmtId="167" fontId="7" fillId="0" borderId="53" xfId="1" applyNumberFormat="1" applyFont="1" applyFill="1" applyBorder="1"/>
    <xf numFmtId="0" fontId="9" fillId="0" borderId="61" xfId="1" applyFill="1" applyBorder="1" applyAlignment="1">
      <alignment horizontal="center"/>
    </xf>
    <xf numFmtId="49" fontId="3" fillId="0" borderId="61" xfId="1" applyNumberFormat="1" applyFont="1" applyFill="1" applyBorder="1" applyAlignment="1">
      <alignment horizontal="left"/>
    </xf>
    <xf numFmtId="0" fontId="3" fillId="0" borderId="61" xfId="1" applyFont="1" applyFill="1" applyBorder="1"/>
    <xf numFmtId="4" fontId="9" fillId="0" borderId="61" xfId="1" applyNumberFormat="1" applyFill="1" applyBorder="1" applyAlignment="1">
      <alignment horizontal="right"/>
    </xf>
    <xf numFmtId="4" fontId="5" fillId="0" borderId="61" xfId="1" applyNumberFormat="1" applyFont="1" applyFill="1" applyBorder="1"/>
    <xf numFmtId="0" fontId="5" fillId="0" borderId="61" xfId="1" applyFont="1" applyFill="1" applyBorder="1"/>
    <xf numFmtId="167" fontId="5" fillId="0" borderId="61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6" xfId="0" applyNumberFormat="1" applyFont="1" applyFill="1" applyBorder="1"/>
    <xf numFmtId="3" fontId="7" fillId="0" borderId="7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 shrinkToFit="1"/>
    </xf>
    <xf numFmtId="0" fontId="9" fillId="0" borderId="49" xfId="1" applyFont="1" applyBorder="1" applyAlignment="1">
      <alignment horizontal="left" shrinkToFit="1"/>
    </xf>
    <xf numFmtId="3" fontId="5" fillId="0" borderId="38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0" fontId="9" fillId="0" borderId="48" xfId="1" applyBorder="1" applyAlignment="1">
      <alignment horizontal="left" shrinkToFit="1"/>
    </xf>
    <xf numFmtId="0" fontId="9" fillId="0" borderId="49" xfId="1" applyBorder="1" applyAlignment="1">
      <alignment horizontal="left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opLeftCell="A19"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28515625" customWidth="1"/>
    <col min="6" max="6" width="19.7109375" customWidth="1"/>
    <col min="7" max="7" width="14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57" ht="12.95" customHeight="1" x14ac:dyDescent="0.2">
      <c r="A4" s="8"/>
      <c r="B4" s="9"/>
      <c r="C4" s="10" t="s">
        <v>72</v>
      </c>
      <c r="D4" s="11"/>
      <c r="E4" s="11"/>
      <c r="F4" s="12"/>
      <c r="G4" s="13"/>
    </row>
    <row r="5" spans="1:57" ht="12.95" customHeight="1" x14ac:dyDescent="0.2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57" ht="12.95" customHeight="1" x14ac:dyDescent="0.2">
      <c r="A6" s="8"/>
      <c r="B6" s="9"/>
      <c r="C6" s="10" t="s">
        <v>71</v>
      </c>
      <c r="D6" s="11"/>
      <c r="E6" s="11"/>
      <c r="F6" s="19"/>
      <c r="G6" s="13"/>
    </row>
    <row r="7" spans="1:57" x14ac:dyDescent="0.2">
      <c r="A7" s="14" t="s">
        <v>8</v>
      </c>
      <c r="B7" s="16"/>
      <c r="C7" s="175"/>
      <c r="D7" s="176"/>
      <c r="E7" s="20" t="s">
        <v>9</v>
      </c>
      <c r="F7" s="21"/>
      <c r="G7" s="22">
        <v>0</v>
      </c>
      <c r="H7" s="23"/>
      <c r="I7" s="23"/>
    </row>
    <row r="8" spans="1:57" x14ac:dyDescent="0.2">
      <c r="A8" s="14" t="s">
        <v>10</v>
      </c>
      <c r="B8" s="16"/>
      <c r="C8" s="175"/>
      <c r="D8" s="176"/>
      <c r="E8" s="17" t="s">
        <v>11</v>
      </c>
      <c r="F8" s="16"/>
      <c r="G8" s="24">
        <f>IF(PocetMJ=0,,ROUND((F30+F32)/PocetMJ,1))</f>
        <v>0</v>
      </c>
    </row>
    <row r="9" spans="1:57" x14ac:dyDescent="0.2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x14ac:dyDescent="0.2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57" x14ac:dyDescent="0.2">
      <c r="A11" s="29"/>
      <c r="B11" s="30"/>
      <c r="C11" s="30"/>
      <c r="D11" s="30"/>
      <c r="E11" s="177" t="s">
        <v>212</v>
      </c>
      <c r="F11" s="178"/>
      <c r="G11" s="179"/>
    </row>
    <row r="12" spans="1:57" ht="28.5" customHeight="1" thickBot="1" x14ac:dyDescent="0.25">
      <c r="A12" s="32" t="s">
        <v>16</v>
      </c>
      <c r="B12" s="33"/>
      <c r="C12" s="33"/>
      <c r="D12" s="33"/>
      <c r="E12" s="34"/>
      <c r="F12" s="34"/>
      <c r="G12" s="35"/>
    </row>
    <row r="13" spans="1:57" ht="17.25" customHeight="1" thickBot="1" x14ac:dyDescent="0.25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57" ht="15.95" customHeight="1" x14ac:dyDescent="0.2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57" ht="15.95" customHeight="1" x14ac:dyDescent="0.2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57" ht="15.95" customHeight="1" x14ac:dyDescent="0.2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95" customHeight="1" x14ac:dyDescent="0.2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5" customHeight="1" x14ac:dyDescent="0.2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 x14ac:dyDescent="0.2">
      <c r="A19" s="50"/>
      <c r="B19" s="42"/>
      <c r="C19" s="43"/>
      <c r="D19" s="25"/>
      <c r="E19" s="47"/>
      <c r="F19" s="48"/>
      <c r="G19" s="43"/>
    </row>
    <row r="20" spans="1:7" ht="15.95" customHeight="1" x14ac:dyDescent="0.2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 x14ac:dyDescent="0.2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 x14ac:dyDescent="0.25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x14ac:dyDescent="0.2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x14ac:dyDescent="0.2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x14ac:dyDescent="0.2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x14ac:dyDescent="0.2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x14ac:dyDescent="0.2">
      <c r="A27" s="29"/>
      <c r="B27" s="30"/>
      <c r="C27" s="12"/>
      <c r="D27" s="30"/>
      <c r="E27" s="12"/>
      <c r="F27" s="30"/>
      <c r="G27" s="13"/>
    </row>
    <row r="28" spans="1:7" ht="97.5" customHeight="1" x14ac:dyDescent="0.2">
      <c r="A28" s="29"/>
      <c r="B28" s="30"/>
      <c r="C28" s="12"/>
      <c r="D28" s="30"/>
      <c r="E28" s="12"/>
      <c r="F28" s="30"/>
      <c r="G28" s="13"/>
    </row>
    <row r="29" spans="1:7" x14ac:dyDescent="0.2">
      <c r="A29" s="14" t="s">
        <v>39</v>
      </c>
      <c r="B29" s="16"/>
      <c r="C29" s="58">
        <v>0</v>
      </c>
      <c r="D29" s="16" t="s">
        <v>40</v>
      </c>
      <c r="E29" s="17"/>
      <c r="F29" s="59">
        <v>548747.3661000001</v>
      </c>
      <c r="G29" s="18"/>
    </row>
    <row r="30" spans="1:7" x14ac:dyDescent="0.2">
      <c r="A30" s="14" t="s">
        <v>39</v>
      </c>
      <c r="B30" s="16"/>
      <c r="C30" s="58">
        <v>15</v>
      </c>
      <c r="D30" s="16" t="s">
        <v>40</v>
      </c>
      <c r="E30" s="17"/>
      <c r="F30" s="59"/>
      <c r="G30" s="18"/>
    </row>
    <row r="31" spans="1:7" x14ac:dyDescent="0.2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x14ac:dyDescent="0.2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8" x14ac:dyDescent="0.2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ROUND(SUM(F29:F33),0)</f>
        <v>548747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80"/>
      <c r="C37" s="180"/>
      <c r="D37" s="180"/>
      <c r="E37" s="180"/>
      <c r="F37" s="180"/>
      <c r="G37" s="180"/>
      <c r="H37" t="s">
        <v>4</v>
      </c>
    </row>
    <row r="38" spans="1:8" ht="12.75" customHeight="1" x14ac:dyDescent="0.2">
      <c r="A38" s="68"/>
      <c r="B38" s="180"/>
      <c r="C38" s="180"/>
      <c r="D38" s="180"/>
      <c r="E38" s="180"/>
      <c r="F38" s="180"/>
      <c r="G38" s="180"/>
      <c r="H38" t="s">
        <v>4</v>
      </c>
    </row>
    <row r="39" spans="1:8" x14ac:dyDescent="0.2">
      <c r="A39" s="68"/>
      <c r="B39" s="180"/>
      <c r="C39" s="180"/>
      <c r="D39" s="180"/>
      <c r="E39" s="180"/>
      <c r="F39" s="180"/>
      <c r="G39" s="180"/>
      <c r="H39" t="s">
        <v>4</v>
      </c>
    </row>
    <row r="40" spans="1:8" x14ac:dyDescent="0.2">
      <c r="A40" s="68"/>
      <c r="B40" s="180"/>
      <c r="C40" s="180"/>
      <c r="D40" s="180"/>
      <c r="E40" s="180"/>
      <c r="F40" s="180"/>
      <c r="G40" s="180"/>
      <c r="H40" t="s">
        <v>4</v>
      </c>
    </row>
    <row r="41" spans="1:8" x14ac:dyDescent="0.2">
      <c r="A41" s="68"/>
      <c r="B41" s="180"/>
      <c r="C41" s="180"/>
      <c r="D41" s="180"/>
      <c r="E41" s="180"/>
      <c r="F41" s="180"/>
      <c r="G41" s="180"/>
      <c r="H41" t="s">
        <v>4</v>
      </c>
    </row>
    <row r="42" spans="1:8" x14ac:dyDescent="0.2">
      <c r="A42" s="68"/>
      <c r="B42" s="180"/>
      <c r="C42" s="180"/>
      <c r="D42" s="180"/>
      <c r="E42" s="180"/>
      <c r="F42" s="180"/>
      <c r="G42" s="180"/>
      <c r="H42" t="s">
        <v>4</v>
      </c>
    </row>
    <row r="43" spans="1:8" x14ac:dyDescent="0.2">
      <c r="A43" s="68"/>
      <c r="B43" s="180"/>
      <c r="C43" s="180"/>
      <c r="D43" s="180"/>
      <c r="E43" s="180"/>
      <c r="F43" s="180"/>
      <c r="G43" s="180"/>
      <c r="H43" t="s">
        <v>4</v>
      </c>
    </row>
    <row r="44" spans="1:8" x14ac:dyDescent="0.2">
      <c r="A44" s="68"/>
      <c r="B44" s="180"/>
      <c r="C44" s="180"/>
      <c r="D44" s="180"/>
      <c r="E44" s="180"/>
      <c r="F44" s="180"/>
      <c r="G44" s="180"/>
      <c r="H44" t="s">
        <v>4</v>
      </c>
    </row>
    <row r="45" spans="1:8" x14ac:dyDescent="0.2">
      <c r="A45" s="68"/>
      <c r="B45" s="180"/>
      <c r="C45" s="180"/>
      <c r="D45" s="180"/>
      <c r="E45" s="180"/>
      <c r="F45" s="180"/>
      <c r="G45" s="180"/>
      <c r="H45" t="s">
        <v>4</v>
      </c>
    </row>
    <row r="46" spans="1:8" x14ac:dyDescent="0.2">
      <c r="B46" s="174"/>
      <c r="C46" s="174"/>
      <c r="D46" s="174"/>
      <c r="E46" s="174"/>
      <c r="F46" s="174"/>
      <c r="G46" s="174"/>
    </row>
    <row r="47" spans="1:8" x14ac:dyDescent="0.2">
      <c r="B47" s="174"/>
      <c r="C47" s="174"/>
      <c r="D47" s="174"/>
      <c r="E47" s="174"/>
      <c r="F47" s="174"/>
      <c r="G47" s="174"/>
    </row>
    <row r="48" spans="1:8" x14ac:dyDescent="0.2">
      <c r="B48" s="174"/>
      <c r="C48" s="174"/>
      <c r="D48" s="174"/>
      <c r="E48" s="174"/>
      <c r="F48" s="174"/>
      <c r="G48" s="174"/>
    </row>
    <row r="49" spans="2:7" x14ac:dyDescent="0.2">
      <c r="B49" s="174"/>
      <c r="C49" s="174"/>
      <c r="D49" s="174"/>
      <c r="E49" s="174"/>
      <c r="F49" s="174"/>
      <c r="G49" s="174"/>
    </row>
    <row r="50" spans="2:7" x14ac:dyDescent="0.2">
      <c r="B50" s="174"/>
      <c r="C50" s="174"/>
      <c r="D50" s="174"/>
      <c r="E50" s="174"/>
      <c r="F50" s="174"/>
      <c r="G50" s="174"/>
    </row>
    <row r="51" spans="2:7" x14ac:dyDescent="0.2">
      <c r="B51" s="174"/>
      <c r="C51" s="174"/>
      <c r="D51" s="174"/>
      <c r="E51" s="174"/>
      <c r="F51" s="174"/>
      <c r="G51" s="174"/>
    </row>
    <row r="52" spans="2:7" x14ac:dyDescent="0.2">
      <c r="B52" s="174"/>
      <c r="C52" s="174"/>
      <c r="D52" s="174"/>
      <c r="E52" s="174"/>
      <c r="F52" s="174"/>
      <c r="G52" s="174"/>
    </row>
    <row r="53" spans="2:7" x14ac:dyDescent="0.2">
      <c r="B53" s="174"/>
      <c r="C53" s="174"/>
      <c r="D53" s="174"/>
      <c r="E53" s="174"/>
      <c r="F53" s="174"/>
      <c r="G53" s="174"/>
    </row>
    <row r="54" spans="2:7" x14ac:dyDescent="0.2">
      <c r="B54" s="174"/>
      <c r="C54" s="174"/>
      <c r="D54" s="174"/>
      <c r="E54" s="174"/>
      <c r="F54" s="174"/>
      <c r="G54" s="174"/>
    </row>
    <row r="55" spans="2:7" x14ac:dyDescent="0.2">
      <c r="B55" s="174"/>
      <c r="C55" s="174"/>
      <c r="D55" s="174"/>
      <c r="E55" s="174"/>
      <c r="F55" s="174"/>
      <c r="G55" s="174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9"/>
  <sheetViews>
    <sheetView workbookViewId="0">
      <selection activeCell="A17" sqref="A1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181" t="s">
        <v>5</v>
      </c>
      <c r="B1" s="182"/>
      <c r="C1" s="69" t="str">
        <f>CONCATENATE(cislostavby," ",nazevstavby)</f>
        <v xml:space="preserve"> Hala Adamov</v>
      </c>
      <c r="D1" s="70"/>
      <c r="E1" s="71"/>
      <c r="F1" s="70"/>
      <c r="G1" s="72"/>
      <c r="H1" s="73"/>
      <c r="I1" s="74"/>
    </row>
    <row r="2" spans="1:57" ht="13.5" thickBot="1" x14ac:dyDescent="0.25">
      <c r="A2" s="183" t="s">
        <v>1</v>
      </c>
      <c r="B2" s="184"/>
      <c r="C2" s="75" t="str">
        <f>CONCATENATE(cisloobjektu," ",nazevobjektu)</f>
        <v xml:space="preserve"> Skladovací hala</v>
      </c>
      <c r="D2" s="76"/>
      <c r="E2" s="77"/>
      <c r="F2" s="76"/>
      <c r="G2" s="185"/>
      <c r="H2" s="185"/>
      <c r="I2" s="186"/>
    </row>
    <row r="3" spans="1:57" ht="13.5" thickTop="1" x14ac:dyDescent="0.2"/>
    <row r="4" spans="1:57" ht="19.5" customHeight="1" x14ac:dyDescent="0.25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spans="1:57" ht="13.5" thickBot="1" x14ac:dyDescent="0.25"/>
    <row r="6" spans="1:57" s="30" customFormat="1" ht="13.5" thickBot="1" x14ac:dyDescent="0.25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57" s="30" customFormat="1" x14ac:dyDescent="0.2">
      <c r="A7" s="170" t="str">
        <f>Položky!B7</f>
        <v>731</v>
      </c>
      <c r="B7" s="85" t="str">
        <f>Položky!C7</f>
        <v>Kotelny</v>
      </c>
      <c r="C7" s="86"/>
      <c r="D7" s="87"/>
      <c r="E7" s="171">
        <f>Položky!BC28</f>
        <v>0</v>
      </c>
      <c r="F7" s="172">
        <f>Položky!BD28</f>
        <v>0</v>
      </c>
      <c r="G7" s="172">
        <f>Položky!BE28</f>
        <v>0</v>
      </c>
      <c r="H7" s="172">
        <f>Položky!BF28</f>
        <v>0</v>
      </c>
      <c r="I7" s="173">
        <f>Položky!BG28</f>
        <v>0</v>
      </c>
    </row>
    <row r="8" spans="1:57" s="30" customFormat="1" x14ac:dyDescent="0.2">
      <c r="A8" s="170" t="str">
        <f>Položky!B29</f>
        <v>733</v>
      </c>
      <c r="B8" s="85" t="str">
        <f>Položky!C29</f>
        <v>Rozvod potrubí</v>
      </c>
      <c r="C8" s="86"/>
      <c r="D8" s="87"/>
      <c r="E8" s="171">
        <f>Položky!BC43</f>
        <v>0</v>
      </c>
      <c r="F8" s="172">
        <f>Položky!BD43</f>
        <v>0</v>
      </c>
      <c r="G8" s="172">
        <f>Položky!BE43</f>
        <v>0</v>
      </c>
      <c r="H8" s="172">
        <f>Položky!BF43</f>
        <v>0</v>
      </c>
      <c r="I8" s="173">
        <f>Položky!BG43</f>
        <v>0</v>
      </c>
    </row>
    <row r="9" spans="1:57" s="30" customFormat="1" x14ac:dyDescent="0.2">
      <c r="A9" s="170" t="str">
        <f>Položky!B44</f>
        <v>734</v>
      </c>
      <c r="B9" s="85" t="str">
        <f>Položky!C44</f>
        <v>Armatury</v>
      </c>
      <c r="C9" s="86"/>
      <c r="D9" s="87"/>
      <c r="E9" s="171">
        <f>Položky!BC58</f>
        <v>0</v>
      </c>
      <c r="F9" s="172">
        <f>Položky!BD58</f>
        <v>0</v>
      </c>
      <c r="G9" s="172">
        <f>Položky!BE58</f>
        <v>0</v>
      </c>
      <c r="H9" s="172">
        <f>Položky!BF58</f>
        <v>0</v>
      </c>
      <c r="I9" s="173">
        <f>Položky!BG58</f>
        <v>0</v>
      </c>
    </row>
    <row r="10" spans="1:57" s="30" customFormat="1" x14ac:dyDescent="0.2">
      <c r="A10" s="170" t="str">
        <f>Položky!B59</f>
        <v>735</v>
      </c>
      <c r="B10" s="85" t="str">
        <f>Položky!C59</f>
        <v>Otopná tělesa</v>
      </c>
      <c r="C10" s="86"/>
      <c r="D10" s="87"/>
      <c r="E10" s="171">
        <f>Položky!BC74</f>
        <v>0</v>
      </c>
      <c r="F10" s="172">
        <f>Položky!BD74</f>
        <v>0</v>
      </c>
      <c r="G10" s="172">
        <f>Položky!BE74</f>
        <v>0</v>
      </c>
      <c r="H10" s="172">
        <f>Položky!BF74</f>
        <v>0</v>
      </c>
      <c r="I10" s="173">
        <f>Položky!BG74</f>
        <v>0</v>
      </c>
    </row>
    <row r="11" spans="1:57" s="30" customFormat="1" ht="13.5" thickBot="1" x14ac:dyDescent="0.25">
      <c r="A11" s="170" t="str">
        <f>Položky!B75</f>
        <v>767</v>
      </c>
      <c r="B11" s="85" t="str">
        <f>Položky!C75</f>
        <v>Konstrukce zámečnické</v>
      </c>
      <c r="C11" s="86"/>
      <c r="D11" s="87"/>
      <c r="E11" s="171">
        <f>Položky!BC78</f>
        <v>0</v>
      </c>
      <c r="F11" s="172">
        <f>Položky!BD78</f>
        <v>0</v>
      </c>
      <c r="G11" s="172">
        <f>Položky!BE78</f>
        <v>0</v>
      </c>
      <c r="H11" s="172">
        <f>Položky!BF78</f>
        <v>0</v>
      </c>
      <c r="I11" s="173">
        <f>Položky!BG78</f>
        <v>0</v>
      </c>
    </row>
    <row r="12" spans="1:57" s="93" customFormat="1" ht="13.5" thickBot="1" x14ac:dyDescent="0.25">
      <c r="A12" s="88"/>
      <c r="B12" s="80" t="s">
        <v>50</v>
      </c>
      <c r="C12" s="80"/>
      <c r="D12" s="89"/>
      <c r="E12" s="90">
        <f>SUM(E7:E11)</f>
        <v>0</v>
      </c>
      <c r="F12" s="91">
        <f>SUM(F7:F11)</f>
        <v>0</v>
      </c>
      <c r="G12" s="91">
        <f>SUM(G7:G11)</f>
        <v>0</v>
      </c>
      <c r="H12" s="91">
        <f>SUM(H7:H11)</f>
        <v>0</v>
      </c>
      <c r="I12" s="92">
        <f>SUM(I7:I11)</f>
        <v>0</v>
      </c>
    </row>
    <row r="13" spans="1:57" x14ac:dyDescent="0.2">
      <c r="A13" s="86"/>
      <c r="B13" s="86"/>
      <c r="C13" s="86"/>
      <c r="D13" s="86"/>
      <c r="E13" s="86"/>
      <c r="F13" s="86"/>
      <c r="G13" s="86"/>
      <c r="H13" s="86"/>
      <c r="I13" s="86"/>
    </row>
    <row r="14" spans="1:57" ht="19.5" customHeight="1" x14ac:dyDescent="0.25">
      <c r="A14" s="94" t="s">
        <v>51</v>
      </c>
      <c r="B14" s="94"/>
      <c r="C14" s="94"/>
      <c r="D14" s="94"/>
      <c r="E14" s="94"/>
      <c r="F14" s="94"/>
      <c r="G14" s="95"/>
      <c r="H14" s="94"/>
      <c r="I14" s="94"/>
      <c r="BA14" s="31"/>
      <c r="BB14" s="31"/>
      <c r="BC14" s="31"/>
      <c r="BD14" s="31"/>
      <c r="BE14" s="31"/>
    </row>
    <row r="15" spans="1:57" ht="13.5" thickBot="1" x14ac:dyDescent="0.25">
      <c r="A15" s="96"/>
      <c r="B15" s="96"/>
      <c r="C15" s="96"/>
      <c r="D15" s="96"/>
      <c r="E15" s="96"/>
      <c r="F15" s="96"/>
      <c r="G15" s="96"/>
      <c r="H15" s="96"/>
      <c r="I15" s="96"/>
    </row>
    <row r="16" spans="1:57" x14ac:dyDescent="0.2">
      <c r="A16" s="97" t="s">
        <v>52</v>
      </c>
      <c r="B16" s="98"/>
      <c r="C16" s="98"/>
      <c r="D16" s="99"/>
      <c r="E16" s="100" t="s">
        <v>53</v>
      </c>
      <c r="F16" s="101" t="s">
        <v>54</v>
      </c>
      <c r="G16" s="102" t="s">
        <v>55</v>
      </c>
      <c r="H16" s="103"/>
      <c r="I16" s="104" t="s">
        <v>53</v>
      </c>
    </row>
    <row r="17" spans="1:53" x14ac:dyDescent="0.2">
      <c r="A17" s="105"/>
      <c r="B17" s="106"/>
      <c r="C17" s="106"/>
      <c r="D17" s="107"/>
      <c r="E17" s="108"/>
      <c r="F17" s="109"/>
      <c r="G17" s="110">
        <f>CHOOSE(BA17+1,HSV+PSV,HSV+PSV+Mont,HSV+PSV+Dodavka+Mont,HSV,PSV,Mont,Dodavka,Mont+Dodavka,0)</f>
        <v>0</v>
      </c>
      <c r="H17" s="111"/>
      <c r="I17" s="112">
        <f>E17+F17*G17/100</f>
        <v>0</v>
      </c>
      <c r="BA17">
        <v>8</v>
      </c>
    </row>
    <row r="18" spans="1:53" ht="13.5" thickBot="1" x14ac:dyDescent="0.25">
      <c r="A18" s="113"/>
      <c r="B18" s="114" t="s">
        <v>56</v>
      </c>
      <c r="C18" s="115"/>
      <c r="D18" s="116"/>
      <c r="E18" s="117"/>
      <c r="F18" s="118"/>
      <c r="G18" s="118"/>
      <c r="H18" s="187">
        <f>SUM(H17:H17)</f>
        <v>0</v>
      </c>
      <c r="I18" s="188"/>
    </row>
    <row r="20" spans="1:53" x14ac:dyDescent="0.2">
      <c r="B20" s="93"/>
      <c r="F20" s="119"/>
      <c r="G20" s="120"/>
      <c r="H20" s="120"/>
      <c r="I20" s="121"/>
    </row>
    <row r="21" spans="1:53" x14ac:dyDescent="0.2">
      <c r="F21" s="119"/>
      <c r="G21" s="120"/>
      <c r="H21" s="120"/>
      <c r="I21" s="121"/>
    </row>
    <row r="22" spans="1:53" x14ac:dyDescent="0.2">
      <c r="F22" s="119"/>
      <c r="G22" s="120"/>
      <c r="H22" s="120"/>
      <c r="I22" s="121"/>
    </row>
    <row r="23" spans="1:53" x14ac:dyDescent="0.2">
      <c r="F23" s="119"/>
      <c r="G23" s="120"/>
      <c r="H23" s="120"/>
      <c r="I23" s="121"/>
    </row>
    <row r="24" spans="1:53" x14ac:dyDescent="0.2">
      <c r="F24" s="119"/>
      <c r="G24" s="120"/>
      <c r="H24" s="120"/>
      <c r="I24" s="121"/>
    </row>
    <row r="25" spans="1:53" x14ac:dyDescent="0.2">
      <c r="F25" s="119"/>
      <c r="G25" s="120"/>
      <c r="H25" s="120"/>
      <c r="I25" s="121"/>
    </row>
    <row r="26" spans="1:53" x14ac:dyDescent="0.2">
      <c r="F26" s="119"/>
      <c r="G26" s="120"/>
      <c r="H26" s="120"/>
      <c r="I26" s="121"/>
    </row>
    <row r="27" spans="1:53" x14ac:dyDescent="0.2">
      <c r="F27" s="119"/>
      <c r="G27" s="120"/>
      <c r="H27" s="120"/>
      <c r="I27" s="121"/>
    </row>
    <row r="28" spans="1:53" x14ac:dyDescent="0.2">
      <c r="F28" s="119"/>
      <c r="G28" s="120"/>
      <c r="H28" s="120"/>
      <c r="I28" s="121"/>
    </row>
    <row r="29" spans="1:53" x14ac:dyDescent="0.2">
      <c r="F29" s="119"/>
      <c r="G29" s="120"/>
      <c r="H29" s="120"/>
      <c r="I29" s="121"/>
    </row>
    <row r="30" spans="1:53" x14ac:dyDescent="0.2">
      <c r="F30" s="119"/>
      <c r="G30" s="120"/>
      <c r="H30" s="120"/>
      <c r="I30" s="121"/>
    </row>
    <row r="31" spans="1:53" x14ac:dyDescent="0.2">
      <c r="F31" s="119"/>
      <c r="G31" s="120"/>
      <c r="H31" s="120"/>
      <c r="I31" s="121"/>
    </row>
    <row r="32" spans="1:53" x14ac:dyDescent="0.2">
      <c r="F32" s="119"/>
      <c r="G32" s="120"/>
      <c r="H32" s="120"/>
      <c r="I32" s="121"/>
    </row>
    <row r="33" spans="6:9" x14ac:dyDescent="0.2">
      <c r="F33" s="119"/>
      <c r="G33" s="120"/>
      <c r="H33" s="120"/>
      <c r="I33" s="121"/>
    </row>
    <row r="34" spans="6:9" x14ac:dyDescent="0.2">
      <c r="F34" s="119"/>
      <c r="G34" s="120"/>
      <c r="H34" s="120"/>
      <c r="I34" s="121"/>
    </row>
    <row r="35" spans="6:9" x14ac:dyDescent="0.2">
      <c r="F35" s="119"/>
      <c r="G35" s="120"/>
      <c r="H35" s="120"/>
      <c r="I35" s="121"/>
    </row>
    <row r="36" spans="6:9" x14ac:dyDescent="0.2">
      <c r="F36" s="119"/>
      <c r="G36" s="120"/>
      <c r="H36" s="120"/>
      <c r="I36" s="121"/>
    </row>
    <row r="37" spans="6:9" x14ac:dyDescent="0.2">
      <c r="F37" s="119"/>
      <c r="G37" s="120"/>
      <c r="H37" s="120"/>
      <c r="I37" s="121"/>
    </row>
    <row r="38" spans="6:9" x14ac:dyDescent="0.2">
      <c r="F38" s="119"/>
      <c r="G38" s="120"/>
      <c r="H38" s="120"/>
      <c r="I38" s="121"/>
    </row>
    <row r="39" spans="6:9" x14ac:dyDescent="0.2">
      <c r="F39" s="119"/>
      <c r="G39" s="120"/>
      <c r="H39" s="120"/>
      <c r="I39" s="121"/>
    </row>
    <row r="40" spans="6:9" x14ac:dyDescent="0.2">
      <c r="F40" s="119"/>
      <c r="G40" s="120"/>
      <c r="H40" s="120"/>
      <c r="I40" s="121"/>
    </row>
    <row r="41" spans="6:9" x14ac:dyDescent="0.2">
      <c r="F41" s="119"/>
      <c r="G41" s="120"/>
      <c r="H41" s="120"/>
      <c r="I41" s="121"/>
    </row>
    <row r="42" spans="6:9" x14ac:dyDescent="0.2">
      <c r="F42" s="119"/>
      <c r="G42" s="120"/>
      <c r="H42" s="120"/>
      <c r="I42" s="121"/>
    </row>
    <row r="43" spans="6:9" x14ac:dyDescent="0.2">
      <c r="F43" s="119"/>
      <c r="G43" s="120"/>
      <c r="H43" s="120"/>
      <c r="I43" s="121"/>
    </row>
    <row r="44" spans="6:9" x14ac:dyDescent="0.2">
      <c r="F44" s="119"/>
      <c r="G44" s="120"/>
      <c r="H44" s="120"/>
      <c r="I44" s="121"/>
    </row>
    <row r="45" spans="6:9" x14ac:dyDescent="0.2">
      <c r="F45" s="119"/>
      <c r="G45" s="120"/>
      <c r="H45" s="120"/>
      <c r="I45" s="121"/>
    </row>
    <row r="46" spans="6:9" x14ac:dyDescent="0.2">
      <c r="F46" s="119"/>
      <c r="G46" s="120"/>
      <c r="H46" s="120"/>
      <c r="I46" s="121"/>
    </row>
    <row r="47" spans="6:9" x14ac:dyDescent="0.2">
      <c r="F47" s="119"/>
      <c r="G47" s="120"/>
      <c r="H47" s="120"/>
      <c r="I47" s="121"/>
    </row>
    <row r="48" spans="6:9" x14ac:dyDescent="0.2">
      <c r="F48" s="119"/>
      <c r="G48" s="120"/>
      <c r="H48" s="120"/>
      <c r="I48" s="121"/>
    </row>
    <row r="49" spans="6:9" x14ac:dyDescent="0.2">
      <c r="F49" s="119"/>
      <c r="G49" s="120"/>
      <c r="H49" s="120"/>
      <c r="I49" s="121"/>
    </row>
    <row r="50" spans="6:9" x14ac:dyDescent="0.2">
      <c r="F50" s="119"/>
      <c r="G50" s="120"/>
      <c r="H50" s="120"/>
      <c r="I50" s="121"/>
    </row>
    <row r="51" spans="6:9" x14ac:dyDescent="0.2">
      <c r="F51" s="119"/>
      <c r="G51" s="120"/>
      <c r="H51" s="120"/>
      <c r="I51" s="121"/>
    </row>
    <row r="52" spans="6:9" x14ac:dyDescent="0.2">
      <c r="F52" s="119"/>
      <c r="G52" s="120"/>
      <c r="H52" s="120"/>
      <c r="I52" s="121"/>
    </row>
    <row r="53" spans="6:9" x14ac:dyDescent="0.2">
      <c r="F53" s="119"/>
      <c r="G53" s="120"/>
      <c r="H53" s="120"/>
      <c r="I53" s="121"/>
    </row>
    <row r="54" spans="6:9" x14ac:dyDescent="0.2">
      <c r="F54" s="119"/>
      <c r="G54" s="120"/>
      <c r="H54" s="120"/>
      <c r="I54" s="121"/>
    </row>
    <row r="55" spans="6:9" x14ac:dyDescent="0.2">
      <c r="F55" s="119"/>
      <c r="G55" s="120"/>
      <c r="H55" s="120"/>
      <c r="I55" s="121"/>
    </row>
    <row r="56" spans="6:9" x14ac:dyDescent="0.2">
      <c r="F56" s="119"/>
      <c r="G56" s="120"/>
      <c r="H56" s="120"/>
      <c r="I56" s="121"/>
    </row>
    <row r="57" spans="6:9" x14ac:dyDescent="0.2">
      <c r="F57" s="119"/>
      <c r="G57" s="120"/>
      <c r="H57" s="120"/>
      <c r="I57" s="121"/>
    </row>
    <row r="58" spans="6:9" x14ac:dyDescent="0.2">
      <c r="F58" s="119"/>
      <c r="G58" s="120"/>
      <c r="H58" s="120"/>
      <c r="I58" s="121"/>
    </row>
    <row r="59" spans="6:9" x14ac:dyDescent="0.2">
      <c r="F59" s="119"/>
      <c r="G59" s="120"/>
      <c r="H59" s="120"/>
      <c r="I59" s="121"/>
    </row>
    <row r="60" spans="6:9" x14ac:dyDescent="0.2">
      <c r="F60" s="119"/>
      <c r="G60" s="120"/>
      <c r="H60" s="120"/>
      <c r="I60" s="121"/>
    </row>
    <row r="61" spans="6:9" x14ac:dyDescent="0.2">
      <c r="F61" s="119"/>
      <c r="G61" s="120"/>
      <c r="H61" s="120"/>
      <c r="I61" s="121"/>
    </row>
    <row r="62" spans="6:9" x14ac:dyDescent="0.2">
      <c r="F62" s="119"/>
      <c r="G62" s="120"/>
      <c r="H62" s="120"/>
      <c r="I62" s="121"/>
    </row>
    <row r="63" spans="6:9" x14ac:dyDescent="0.2">
      <c r="F63" s="119"/>
      <c r="G63" s="120"/>
      <c r="H63" s="120"/>
      <c r="I63" s="121"/>
    </row>
    <row r="64" spans="6:9" x14ac:dyDescent="0.2">
      <c r="F64" s="119"/>
      <c r="G64" s="120"/>
      <c r="H64" s="120"/>
      <c r="I64" s="121"/>
    </row>
    <row r="65" spans="6:9" x14ac:dyDescent="0.2">
      <c r="F65" s="119"/>
      <c r="G65" s="120"/>
      <c r="H65" s="120"/>
      <c r="I65" s="121"/>
    </row>
    <row r="66" spans="6:9" x14ac:dyDescent="0.2">
      <c r="F66" s="119"/>
      <c r="G66" s="120"/>
      <c r="H66" s="120"/>
      <c r="I66" s="121"/>
    </row>
    <row r="67" spans="6:9" x14ac:dyDescent="0.2">
      <c r="F67" s="119"/>
      <c r="G67" s="120"/>
      <c r="H67" s="120"/>
      <c r="I67" s="121"/>
    </row>
    <row r="68" spans="6:9" x14ac:dyDescent="0.2">
      <c r="F68" s="119"/>
      <c r="G68" s="120"/>
      <c r="H68" s="120"/>
      <c r="I68" s="121"/>
    </row>
    <row r="69" spans="6:9" x14ac:dyDescent="0.2">
      <c r="F69" s="119"/>
      <c r="G69" s="120"/>
      <c r="H69" s="120"/>
      <c r="I69" s="121"/>
    </row>
  </sheetData>
  <mergeCells count="4">
    <mergeCell ref="A1:B1"/>
    <mergeCell ref="A2:B2"/>
    <mergeCell ref="G2:I2"/>
    <mergeCell ref="H18:I18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G145"/>
  <sheetViews>
    <sheetView showGridLines="0" showZeros="0" tabSelected="1" zoomScale="80" zoomScaleNormal="100" workbookViewId="0">
      <selection activeCell="F16" sqref="F16"/>
    </sheetView>
  </sheetViews>
  <sheetFormatPr defaultColWidth="9.140625" defaultRowHeight="12.75" x14ac:dyDescent="0.2"/>
  <cols>
    <col min="1" max="1" width="4.42578125" style="122" customWidth="1"/>
    <col min="2" max="2" width="14.140625" style="122" customWidth="1"/>
    <col min="3" max="3" width="47.5703125" style="122" customWidth="1"/>
    <col min="4" max="4" width="5.5703125" style="122" customWidth="1"/>
    <col min="5" max="5" width="10" style="164" customWidth="1"/>
    <col min="6" max="6" width="11.28515625" style="122" customWidth="1"/>
    <col min="7" max="7" width="16.140625" style="122" customWidth="1"/>
    <col min="8" max="8" width="13.140625" style="122" customWidth="1"/>
    <col min="9" max="9" width="14.5703125" style="122" customWidth="1"/>
    <col min="10" max="10" width="13.140625" style="122" customWidth="1"/>
    <col min="11" max="11" width="13.5703125" style="122" customWidth="1"/>
    <col min="12" max="16384" width="9.140625" style="122"/>
  </cols>
  <sheetData>
    <row r="1" spans="1:59" ht="15.75" x14ac:dyDescent="0.25">
      <c r="A1" s="189" t="s">
        <v>57</v>
      </c>
      <c r="B1" s="189"/>
      <c r="C1" s="189"/>
      <c r="D1" s="189"/>
      <c r="E1" s="189"/>
      <c r="F1" s="189"/>
      <c r="G1" s="189"/>
      <c r="H1" s="189"/>
      <c r="I1" s="189"/>
    </row>
    <row r="2" spans="1:59" ht="13.5" thickBot="1" x14ac:dyDescent="0.25">
      <c r="B2" s="123"/>
      <c r="C2" s="124"/>
      <c r="D2" s="124"/>
      <c r="E2" s="125"/>
      <c r="F2" s="124"/>
      <c r="G2" s="124"/>
    </row>
    <row r="3" spans="1:59" ht="13.5" thickTop="1" x14ac:dyDescent="0.2">
      <c r="A3" s="181" t="s">
        <v>5</v>
      </c>
      <c r="B3" s="182"/>
      <c r="C3" s="69" t="str">
        <f>CONCATENATE(cislostavby," ",nazevstavby)</f>
        <v xml:space="preserve"> Hala Adamov</v>
      </c>
      <c r="D3" s="70"/>
      <c r="E3" s="71"/>
      <c r="F3" s="70"/>
      <c r="G3" s="126"/>
      <c r="H3" s="127">
        <f>Rekapitulace!H1</f>
        <v>0</v>
      </c>
      <c r="I3" s="128"/>
    </row>
    <row r="4" spans="1:59" ht="13.5" thickBot="1" x14ac:dyDescent="0.25">
      <c r="A4" s="190" t="s">
        <v>1</v>
      </c>
      <c r="B4" s="184"/>
      <c r="C4" s="75" t="str">
        <f>CONCATENATE(cisloobjektu," ",nazevobjektu)</f>
        <v xml:space="preserve"> Skladovací hala</v>
      </c>
      <c r="D4" s="76"/>
      <c r="E4" s="77"/>
      <c r="F4" s="76"/>
      <c r="G4" s="191"/>
      <c r="H4" s="191"/>
      <c r="I4" s="192"/>
    </row>
    <row r="5" spans="1:59" ht="13.5" thickTop="1" x14ac:dyDescent="0.2">
      <c r="A5" s="129"/>
      <c r="B5" s="130"/>
      <c r="C5" s="130"/>
      <c r="D5" s="131"/>
      <c r="E5" s="132"/>
      <c r="F5" s="131"/>
      <c r="G5" s="133"/>
      <c r="H5" s="131"/>
      <c r="I5" s="131"/>
    </row>
    <row r="6" spans="1:59" x14ac:dyDescent="0.2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59" x14ac:dyDescent="0.2">
      <c r="A7" s="139" t="s">
        <v>69</v>
      </c>
      <c r="B7" s="140" t="s">
        <v>73</v>
      </c>
      <c r="C7" s="141" t="s">
        <v>74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x14ac:dyDescent="0.2">
      <c r="A8" s="147">
        <v>1</v>
      </c>
      <c r="B8" s="148" t="s">
        <v>75</v>
      </c>
      <c r="C8" s="149" t="s">
        <v>76</v>
      </c>
      <c r="D8" s="150" t="s">
        <v>77</v>
      </c>
      <c r="E8" s="151">
        <v>1</v>
      </c>
      <c r="F8" s="151"/>
      <c r="G8" s="152">
        <f t="shared" ref="G8:G27" si="0">E8*F8</f>
        <v>0</v>
      </c>
      <c r="H8" s="153">
        <v>4.6000000000000001E-4</v>
      </c>
      <c r="I8" s="153">
        <f t="shared" ref="I8:I27" si="1">E8*H8</f>
        <v>4.6000000000000001E-4</v>
      </c>
      <c r="J8" s="153">
        <v>0</v>
      </c>
      <c r="K8" s="153">
        <f t="shared" ref="K8:K27" si="2"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2</v>
      </c>
      <c r="BC8" s="122">
        <f t="shared" ref="BC8:BC27" si="3">IF(BB8=1,G8,0)</f>
        <v>0</v>
      </c>
      <c r="BD8" s="122">
        <f t="shared" ref="BD8:BD27" si="4">IF(BB8=2,G8,0)</f>
        <v>0</v>
      </c>
      <c r="BE8" s="122">
        <f t="shared" ref="BE8:BE27" si="5">IF(BB8=3,G8,0)</f>
        <v>0</v>
      </c>
      <c r="BF8" s="122">
        <f t="shared" ref="BF8:BF27" si="6">IF(BB8=4,G8,0)</f>
        <v>0</v>
      </c>
      <c r="BG8" s="122">
        <f t="shared" ref="BG8:BG27" si="7">IF(BB8=5,G8,0)</f>
        <v>0</v>
      </c>
    </row>
    <row r="9" spans="1:59" x14ac:dyDescent="0.2">
      <c r="A9" s="147">
        <v>2</v>
      </c>
      <c r="B9" s="148" t="s">
        <v>78</v>
      </c>
      <c r="C9" s="149" t="s">
        <v>79</v>
      </c>
      <c r="D9" s="150" t="s">
        <v>77</v>
      </c>
      <c r="E9" s="151">
        <v>1</v>
      </c>
      <c r="F9" s="151"/>
      <c r="G9" s="152">
        <f t="shared" si="0"/>
        <v>0</v>
      </c>
      <c r="H9" s="153">
        <v>7.0000000000000007E-2</v>
      </c>
      <c r="I9" s="153">
        <f t="shared" si="1"/>
        <v>7.0000000000000007E-2</v>
      </c>
      <c r="J9" s="153">
        <v>0</v>
      </c>
      <c r="K9" s="153">
        <f t="shared" si="2"/>
        <v>0</v>
      </c>
      <c r="Q9" s="146">
        <v>2</v>
      </c>
      <c r="AA9" s="122">
        <v>12</v>
      </c>
      <c r="AB9" s="122">
        <v>1</v>
      </c>
      <c r="AC9" s="122">
        <v>2</v>
      </c>
      <c r="BB9" s="122">
        <v>2</v>
      </c>
      <c r="BC9" s="122">
        <f t="shared" si="3"/>
        <v>0</v>
      </c>
      <c r="BD9" s="122">
        <f t="shared" si="4"/>
        <v>0</v>
      </c>
      <c r="BE9" s="122">
        <f t="shared" si="5"/>
        <v>0</v>
      </c>
      <c r="BF9" s="122">
        <f t="shared" si="6"/>
        <v>0</v>
      </c>
      <c r="BG9" s="122">
        <f t="shared" si="7"/>
        <v>0</v>
      </c>
    </row>
    <row r="10" spans="1:59" x14ac:dyDescent="0.2">
      <c r="A10" s="147">
        <v>3</v>
      </c>
      <c r="B10" s="148" t="s">
        <v>80</v>
      </c>
      <c r="C10" s="149" t="s">
        <v>81</v>
      </c>
      <c r="D10" s="150" t="s">
        <v>82</v>
      </c>
      <c r="E10" s="151">
        <v>1</v>
      </c>
      <c r="F10" s="151"/>
      <c r="G10" s="152">
        <f t="shared" si="0"/>
        <v>0</v>
      </c>
      <c r="H10" s="153">
        <v>2.0000000000000001E-4</v>
      </c>
      <c r="I10" s="153">
        <f t="shared" si="1"/>
        <v>2.0000000000000001E-4</v>
      </c>
      <c r="J10" s="153">
        <v>0</v>
      </c>
      <c r="K10" s="153">
        <f t="shared" si="2"/>
        <v>0</v>
      </c>
      <c r="Q10" s="146">
        <v>2</v>
      </c>
      <c r="AA10" s="122">
        <v>12</v>
      </c>
      <c r="AB10" s="122">
        <v>1</v>
      </c>
      <c r="AC10" s="122">
        <v>3</v>
      </c>
      <c r="BB10" s="122">
        <v>2</v>
      </c>
      <c r="BC10" s="122">
        <f t="shared" si="3"/>
        <v>0</v>
      </c>
      <c r="BD10" s="122">
        <f t="shared" si="4"/>
        <v>0</v>
      </c>
      <c r="BE10" s="122">
        <f t="shared" si="5"/>
        <v>0</v>
      </c>
      <c r="BF10" s="122">
        <f t="shared" si="6"/>
        <v>0</v>
      </c>
      <c r="BG10" s="122">
        <f t="shared" si="7"/>
        <v>0</v>
      </c>
    </row>
    <row r="11" spans="1:59" x14ac:dyDescent="0.2">
      <c r="A11" s="147">
        <v>4</v>
      </c>
      <c r="B11" s="148" t="s">
        <v>83</v>
      </c>
      <c r="C11" s="149" t="s">
        <v>84</v>
      </c>
      <c r="D11" s="150" t="s">
        <v>82</v>
      </c>
      <c r="E11" s="151">
        <v>1</v>
      </c>
      <c r="F11" s="151"/>
      <c r="G11" s="152">
        <f t="shared" si="0"/>
        <v>0</v>
      </c>
      <c r="H11" s="153">
        <v>2.0000000000000001E-4</v>
      </c>
      <c r="I11" s="153">
        <f t="shared" si="1"/>
        <v>2.0000000000000001E-4</v>
      </c>
      <c r="J11" s="153">
        <v>0</v>
      </c>
      <c r="K11" s="153">
        <f t="shared" si="2"/>
        <v>0</v>
      </c>
      <c r="Q11" s="146">
        <v>2</v>
      </c>
      <c r="AA11" s="122">
        <v>12</v>
      </c>
      <c r="AB11" s="122">
        <v>1</v>
      </c>
      <c r="AC11" s="122">
        <v>4</v>
      </c>
      <c r="BB11" s="122">
        <v>2</v>
      </c>
      <c r="BC11" s="122">
        <f t="shared" si="3"/>
        <v>0</v>
      </c>
      <c r="BD11" s="122">
        <f t="shared" si="4"/>
        <v>0</v>
      </c>
      <c r="BE11" s="122">
        <f t="shared" si="5"/>
        <v>0</v>
      </c>
      <c r="BF11" s="122">
        <f t="shared" si="6"/>
        <v>0</v>
      </c>
      <c r="BG11" s="122">
        <f t="shared" si="7"/>
        <v>0</v>
      </c>
    </row>
    <row r="12" spans="1:59" x14ac:dyDescent="0.2">
      <c r="A12" s="147">
        <v>5</v>
      </c>
      <c r="B12" s="148" t="s">
        <v>85</v>
      </c>
      <c r="C12" s="149" t="s">
        <v>86</v>
      </c>
      <c r="D12" s="150" t="s">
        <v>77</v>
      </c>
      <c r="E12" s="151">
        <v>1</v>
      </c>
      <c r="F12" s="151"/>
      <c r="G12" s="152">
        <f t="shared" si="0"/>
        <v>0</v>
      </c>
      <c r="H12" s="153">
        <v>2.5000000000000001E-4</v>
      </c>
      <c r="I12" s="153">
        <f t="shared" si="1"/>
        <v>2.5000000000000001E-4</v>
      </c>
      <c r="J12" s="153">
        <v>0</v>
      </c>
      <c r="K12" s="153">
        <f t="shared" si="2"/>
        <v>0</v>
      </c>
      <c r="Q12" s="146">
        <v>2</v>
      </c>
      <c r="AA12" s="122">
        <v>12</v>
      </c>
      <c r="AB12" s="122">
        <v>1</v>
      </c>
      <c r="AC12" s="122">
        <v>5</v>
      </c>
      <c r="BB12" s="122">
        <v>2</v>
      </c>
      <c r="BC12" s="122">
        <f t="shared" si="3"/>
        <v>0</v>
      </c>
      <c r="BD12" s="122">
        <f t="shared" si="4"/>
        <v>0</v>
      </c>
      <c r="BE12" s="122">
        <f t="shared" si="5"/>
        <v>0</v>
      </c>
      <c r="BF12" s="122">
        <f t="shared" si="6"/>
        <v>0</v>
      </c>
      <c r="BG12" s="122">
        <f t="shared" si="7"/>
        <v>0</v>
      </c>
    </row>
    <row r="13" spans="1:59" x14ac:dyDescent="0.2">
      <c r="A13" s="147">
        <v>6</v>
      </c>
      <c r="B13" s="148" t="s">
        <v>87</v>
      </c>
      <c r="C13" s="149" t="s">
        <v>88</v>
      </c>
      <c r="D13" s="150" t="s">
        <v>82</v>
      </c>
      <c r="E13" s="151">
        <v>2</v>
      </c>
      <c r="F13" s="151"/>
      <c r="G13" s="152">
        <f t="shared" si="0"/>
        <v>0</v>
      </c>
      <c r="H13" s="153">
        <v>5.0000000000000001E-4</v>
      </c>
      <c r="I13" s="153">
        <f t="shared" si="1"/>
        <v>1E-3</v>
      </c>
      <c r="J13" s="153">
        <v>0</v>
      </c>
      <c r="K13" s="153">
        <f t="shared" si="2"/>
        <v>0</v>
      </c>
      <c r="Q13" s="146">
        <v>2</v>
      </c>
      <c r="AA13" s="122">
        <v>12</v>
      </c>
      <c r="AB13" s="122">
        <v>1</v>
      </c>
      <c r="AC13" s="122">
        <v>6</v>
      </c>
      <c r="BB13" s="122">
        <v>2</v>
      </c>
      <c r="BC13" s="122">
        <f t="shared" si="3"/>
        <v>0</v>
      </c>
      <c r="BD13" s="122">
        <f t="shared" si="4"/>
        <v>0</v>
      </c>
      <c r="BE13" s="122">
        <f t="shared" si="5"/>
        <v>0</v>
      </c>
      <c r="BF13" s="122">
        <f t="shared" si="6"/>
        <v>0</v>
      </c>
      <c r="BG13" s="122">
        <f t="shared" si="7"/>
        <v>0</v>
      </c>
    </row>
    <row r="14" spans="1:59" x14ac:dyDescent="0.2">
      <c r="A14" s="147">
        <v>7</v>
      </c>
      <c r="B14" s="148" t="s">
        <v>89</v>
      </c>
      <c r="C14" s="149" t="s">
        <v>90</v>
      </c>
      <c r="D14" s="150" t="s">
        <v>82</v>
      </c>
      <c r="E14" s="151">
        <v>2</v>
      </c>
      <c r="F14" s="151"/>
      <c r="G14" s="152">
        <f t="shared" si="0"/>
        <v>0</v>
      </c>
      <c r="H14" s="153">
        <v>5.5E-2</v>
      </c>
      <c r="I14" s="153">
        <f t="shared" si="1"/>
        <v>0.11</v>
      </c>
      <c r="J14" s="153">
        <v>0</v>
      </c>
      <c r="K14" s="153">
        <f t="shared" si="2"/>
        <v>0</v>
      </c>
      <c r="Q14" s="146">
        <v>2</v>
      </c>
      <c r="AA14" s="122">
        <v>12</v>
      </c>
      <c r="AB14" s="122">
        <v>1</v>
      </c>
      <c r="AC14" s="122">
        <v>7</v>
      </c>
      <c r="BB14" s="122">
        <v>2</v>
      </c>
      <c r="BC14" s="122">
        <f t="shared" si="3"/>
        <v>0</v>
      </c>
      <c r="BD14" s="122">
        <f t="shared" si="4"/>
        <v>0</v>
      </c>
      <c r="BE14" s="122">
        <f t="shared" si="5"/>
        <v>0</v>
      </c>
      <c r="BF14" s="122">
        <f t="shared" si="6"/>
        <v>0</v>
      </c>
      <c r="BG14" s="122">
        <f t="shared" si="7"/>
        <v>0</v>
      </c>
    </row>
    <row r="15" spans="1:59" x14ac:dyDescent="0.2">
      <c r="A15" s="147">
        <v>8</v>
      </c>
      <c r="B15" s="148" t="s">
        <v>91</v>
      </c>
      <c r="C15" s="149" t="s">
        <v>92</v>
      </c>
      <c r="D15" s="150" t="s">
        <v>82</v>
      </c>
      <c r="E15" s="151">
        <v>2</v>
      </c>
      <c r="F15" s="151"/>
      <c r="G15" s="152">
        <f t="shared" si="0"/>
        <v>0</v>
      </c>
      <c r="H15" s="153">
        <v>5.5000000000000003E-4</v>
      </c>
      <c r="I15" s="153">
        <f t="shared" si="1"/>
        <v>1.1000000000000001E-3</v>
      </c>
      <c r="J15" s="153">
        <v>0</v>
      </c>
      <c r="K15" s="153">
        <f t="shared" si="2"/>
        <v>0</v>
      </c>
      <c r="Q15" s="146">
        <v>2</v>
      </c>
      <c r="AA15" s="122">
        <v>12</v>
      </c>
      <c r="AB15" s="122">
        <v>1</v>
      </c>
      <c r="AC15" s="122">
        <v>8</v>
      </c>
      <c r="BB15" s="122">
        <v>2</v>
      </c>
      <c r="BC15" s="122">
        <f t="shared" si="3"/>
        <v>0</v>
      </c>
      <c r="BD15" s="122">
        <f t="shared" si="4"/>
        <v>0</v>
      </c>
      <c r="BE15" s="122">
        <f t="shared" si="5"/>
        <v>0</v>
      </c>
      <c r="BF15" s="122">
        <f t="shared" si="6"/>
        <v>0</v>
      </c>
      <c r="BG15" s="122">
        <f t="shared" si="7"/>
        <v>0</v>
      </c>
    </row>
    <row r="16" spans="1:59" ht="25.5" x14ac:dyDescent="0.2">
      <c r="A16" s="147">
        <v>9</v>
      </c>
      <c r="B16" s="148" t="s">
        <v>93</v>
      </c>
      <c r="C16" s="149" t="s">
        <v>94</v>
      </c>
      <c r="D16" s="150" t="s">
        <v>82</v>
      </c>
      <c r="E16" s="151">
        <v>2</v>
      </c>
      <c r="F16" s="151"/>
      <c r="G16" s="152">
        <f t="shared" si="0"/>
        <v>0</v>
      </c>
      <c r="H16" s="153">
        <v>2.9999999999999997E-4</v>
      </c>
      <c r="I16" s="153">
        <f t="shared" si="1"/>
        <v>5.9999999999999995E-4</v>
      </c>
      <c r="J16" s="153">
        <v>0</v>
      </c>
      <c r="K16" s="153">
        <f t="shared" si="2"/>
        <v>0</v>
      </c>
      <c r="Q16" s="146">
        <v>2</v>
      </c>
      <c r="AA16" s="122">
        <v>12</v>
      </c>
      <c r="AB16" s="122">
        <v>1</v>
      </c>
      <c r="AC16" s="122">
        <v>9</v>
      </c>
      <c r="BB16" s="122">
        <v>2</v>
      </c>
      <c r="BC16" s="122">
        <f t="shared" si="3"/>
        <v>0</v>
      </c>
      <c r="BD16" s="122">
        <f t="shared" si="4"/>
        <v>0</v>
      </c>
      <c r="BE16" s="122">
        <f t="shared" si="5"/>
        <v>0</v>
      </c>
      <c r="BF16" s="122">
        <f t="shared" si="6"/>
        <v>0</v>
      </c>
      <c r="BG16" s="122">
        <f t="shared" si="7"/>
        <v>0</v>
      </c>
    </row>
    <row r="17" spans="1:59" x14ac:dyDescent="0.2">
      <c r="A17" s="147">
        <v>10</v>
      </c>
      <c r="B17" s="148" t="s">
        <v>95</v>
      </c>
      <c r="C17" s="149" t="s">
        <v>96</v>
      </c>
      <c r="D17" s="150" t="s">
        <v>82</v>
      </c>
      <c r="E17" s="151">
        <v>4</v>
      </c>
      <c r="F17" s="151"/>
      <c r="G17" s="152">
        <f t="shared" si="0"/>
        <v>0</v>
      </c>
      <c r="H17" s="153">
        <v>2.9999999999999997E-4</v>
      </c>
      <c r="I17" s="153">
        <f t="shared" si="1"/>
        <v>1.1999999999999999E-3</v>
      </c>
      <c r="J17" s="153">
        <v>0</v>
      </c>
      <c r="K17" s="153">
        <f t="shared" si="2"/>
        <v>0</v>
      </c>
      <c r="Q17" s="146">
        <v>2</v>
      </c>
      <c r="AA17" s="122">
        <v>12</v>
      </c>
      <c r="AB17" s="122">
        <v>1</v>
      </c>
      <c r="AC17" s="122">
        <v>10</v>
      </c>
      <c r="BB17" s="122">
        <v>2</v>
      </c>
      <c r="BC17" s="122">
        <f t="shared" si="3"/>
        <v>0</v>
      </c>
      <c r="BD17" s="122">
        <f t="shared" si="4"/>
        <v>0</v>
      </c>
      <c r="BE17" s="122">
        <f t="shared" si="5"/>
        <v>0</v>
      </c>
      <c r="BF17" s="122">
        <f t="shared" si="6"/>
        <v>0</v>
      </c>
      <c r="BG17" s="122">
        <f t="shared" si="7"/>
        <v>0</v>
      </c>
    </row>
    <row r="18" spans="1:59" x14ac:dyDescent="0.2">
      <c r="A18" s="147">
        <v>11</v>
      </c>
      <c r="B18" s="148" t="s">
        <v>97</v>
      </c>
      <c r="C18" s="149" t="s">
        <v>98</v>
      </c>
      <c r="D18" s="150" t="s">
        <v>82</v>
      </c>
      <c r="E18" s="151">
        <v>2</v>
      </c>
      <c r="F18" s="151"/>
      <c r="G18" s="152">
        <f t="shared" si="0"/>
        <v>0</v>
      </c>
      <c r="H18" s="153">
        <v>1.8000000000000001E-4</v>
      </c>
      <c r="I18" s="153">
        <f t="shared" si="1"/>
        <v>3.6000000000000002E-4</v>
      </c>
      <c r="J18" s="153">
        <v>0</v>
      </c>
      <c r="K18" s="153">
        <f t="shared" si="2"/>
        <v>0</v>
      </c>
      <c r="Q18" s="146">
        <v>2</v>
      </c>
      <c r="AA18" s="122">
        <v>12</v>
      </c>
      <c r="AB18" s="122">
        <v>1</v>
      </c>
      <c r="AC18" s="122">
        <v>11</v>
      </c>
      <c r="BB18" s="122">
        <v>2</v>
      </c>
      <c r="BC18" s="122">
        <f t="shared" si="3"/>
        <v>0</v>
      </c>
      <c r="BD18" s="122">
        <f t="shared" si="4"/>
        <v>0</v>
      </c>
      <c r="BE18" s="122">
        <f t="shared" si="5"/>
        <v>0</v>
      </c>
      <c r="BF18" s="122">
        <f t="shared" si="6"/>
        <v>0</v>
      </c>
      <c r="BG18" s="122">
        <f t="shared" si="7"/>
        <v>0</v>
      </c>
    </row>
    <row r="19" spans="1:59" ht="25.5" x14ac:dyDescent="0.2">
      <c r="A19" s="147">
        <v>12</v>
      </c>
      <c r="B19" s="148" t="s">
        <v>99</v>
      </c>
      <c r="C19" s="149" t="s">
        <v>100</v>
      </c>
      <c r="D19" s="150" t="s">
        <v>82</v>
      </c>
      <c r="E19" s="151">
        <v>2</v>
      </c>
      <c r="F19" s="151"/>
      <c r="G19" s="152">
        <f t="shared" si="0"/>
        <v>0</v>
      </c>
      <c r="H19" s="153">
        <v>1.4999999999999999E-4</v>
      </c>
      <c r="I19" s="153">
        <f t="shared" si="1"/>
        <v>2.9999999999999997E-4</v>
      </c>
      <c r="J19" s="153">
        <v>0</v>
      </c>
      <c r="K19" s="153">
        <f t="shared" si="2"/>
        <v>0</v>
      </c>
      <c r="Q19" s="146">
        <v>2</v>
      </c>
      <c r="AA19" s="122">
        <v>12</v>
      </c>
      <c r="AB19" s="122">
        <v>1</v>
      </c>
      <c r="AC19" s="122">
        <v>12</v>
      </c>
      <c r="BB19" s="122">
        <v>2</v>
      </c>
      <c r="BC19" s="122">
        <f t="shared" si="3"/>
        <v>0</v>
      </c>
      <c r="BD19" s="122">
        <f t="shared" si="4"/>
        <v>0</v>
      </c>
      <c r="BE19" s="122">
        <f t="shared" si="5"/>
        <v>0</v>
      </c>
      <c r="BF19" s="122">
        <f t="shared" si="6"/>
        <v>0</v>
      </c>
      <c r="BG19" s="122">
        <f t="shared" si="7"/>
        <v>0</v>
      </c>
    </row>
    <row r="20" spans="1:59" x14ac:dyDescent="0.2">
      <c r="A20" s="147">
        <v>13</v>
      </c>
      <c r="B20" s="148" t="s">
        <v>101</v>
      </c>
      <c r="C20" s="149" t="s">
        <v>102</v>
      </c>
      <c r="D20" s="150" t="s">
        <v>82</v>
      </c>
      <c r="E20" s="151">
        <v>2</v>
      </c>
      <c r="F20" s="151"/>
      <c r="G20" s="152">
        <f t="shared" si="0"/>
        <v>0</v>
      </c>
      <c r="H20" s="153">
        <v>1.4999999999999999E-4</v>
      </c>
      <c r="I20" s="153">
        <f t="shared" si="1"/>
        <v>2.9999999999999997E-4</v>
      </c>
      <c r="J20" s="153">
        <v>0</v>
      </c>
      <c r="K20" s="153">
        <f t="shared" si="2"/>
        <v>0</v>
      </c>
      <c r="Q20" s="146">
        <v>2</v>
      </c>
      <c r="AA20" s="122">
        <v>12</v>
      </c>
      <c r="AB20" s="122">
        <v>1</v>
      </c>
      <c r="AC20" s="122">
        <v>13</v>
      </c>
      <c r="BB20" s="122">
        <v>2</v>
      </c>
      <c r="BC20" s="122">
        <f t="shared" si="3"/>
        <v>0</v>
      </c>
      <c r="BD20" s="122">
        <f t="shared" si="4"/>
        <v>0</v>
      </c>
      <c r="BE20" s="122">
        <f t="shared" si="5"/>
        <v>0</v>
      </c>
      <c r="BF20" s="122">
        <f t="shared" si="6"/>
        <v>0</v>
      </c>
      <c r="BG20" s="122">
        <f t="shared" si="7"/>
        <v>0</v>
      </c>
    </row>
    <row r="21" spans="1:59" x14ac:dyDescent="0.2">
      <c r="A21" s="147">
        <v>14</v>
      </c>
      <c r="B21" s="148" t="s">
        <v>103</v>
      </c>
      <c r="C21" s="149" t="s">
        <v>104</v>
      </c>
      <c r="D21" s="150" t="s">
        <v>82</v>
      </c>
      <c r="E21" s="151">
        <v>38</v>
      </c>
      <c r="F21" s="151"/>
      <c r="G21" s="152">
        <f t="shared" si="0"/>
        <v>0</v>
      </c>
      <c r="H21" s="153">
        <v>5.4000000000000003E-3</v>
      </c>
      <c r="I21" s="153">
        <f t="shared" si="1"/>
        <v>0.20520000000000002</v>
      </c>
      <c r="J21" s="153">
        <v>0</v>
      </c>
      <c r="K21" s="153">
        <f t="shared" si="2"/>
        <v>0</v>
      </c>
      <c r="Q21" s="146">
        <v>2</v>
      </c>
      <c r="AA21" s="122">
        <v>12</v>
      </c>
      <c r="AB21" s="122">
        <v>1</v>
      </c>
      <c r="AC21" s="122">
        <v>14</v>
      </c>
      <c r="BB21" s="122">
        <v>2</v>
      </c>
      <c r="BC21" s="122">
        <f t="shared" si="3"/>
        <v>0</v>
      </c>
      <c r="BD21" s="122">
        <f t="shared" si="4"/>
        <v>0</v>
      </c>
      <c r="BE21" s="122">
        <f t="shared" si="5"/>
        <v>0</v>
      </c>
      <c r="BF21" s="122">
        <f t="shared" si="6"/>
        <v>0</v>
      </c>
      <c r="BG21" s="122">
        <f t="shared" si="7"/>
        <v>0</v>
      </c>
    </row>
    <row r="22" spans="1:59" x14ac:dyDescent="0.2">
      <c r="A22" s="147">
        <v>15</v>
      </c>
      <c r="B22" s="148" t="s">
        <v>105</v>
      </c>
      <c r="C22" s="149" t="s">
        <v>106</v>
      </c>
      <c r="D22" s="150" t="s">
        <v>82</v>
      </c>
      <c r="E22" s="151">
        <v>38</v>
      </c>
      <c r="F22" s="151"/>
      <c r="G22" s="152">
        <f t="shared" si="0"/>
        <v>0</v>
      </c>
      <c r="H22" s="153">
        <v>5.4000000000000001E-4</v>
      </c>
      <c r="I22" s="153">
        <f t="shared" si="1"/>
        <v>2.052E-2</v>
      </c>
      <c r="J22" s="153">
        <v>0</v>
      </c>
      <c r="K22" s="153">
        <f t="shared" si="2"/>
        <v>0</v>
      </c>
      <c r="Q22" s="146">
        <v>2</v>
      </c>
      <c r="AA22" s="122">
        <v>12</v>
      </c>
      <c r="AB22" s="122">
        <v>1</v>
      </c>
      <c r="AC22" s="122">
        <v>15</v>
      </c>
      <c r="BB22" s="122">
        <v>2</v>
      </c>
      <c r="BC22" s="122">
        <f t="shared" si="3"/>
        <v>0</v>
      </c>
      <c r="BD22" s="122">
        <f t="shared" si="4"/>
        <v>0</v>
      </c>
      <c r="BE22" s="122">
        <f t="shared" si="5"/>
        <v>0</v>
      </c>
      <c r="BF22" s="122">
        <f t="shared" si="6"/>
        <v>0</v>
      </c>
      <c r="BG22" s="122">
        <f t="shared" si="7"/>
        <v>0</v>
      </c>
    </row>
    <row r="23" spans="1:59" x14ac:dyDescent="0.2">
      <c r="A23" s="147">
        <v>16</v>
      </c>
      <c r="B23" s="148" t="s">
        <v>107</v>
      </c>
      <c r="C23" s="149" t="s">
        <v>108</v>
      </c>
      <c r="D23" s="150" t="s">
        <v>77</v>
      </c>
      <c r="E23" s="151">
        <v>16</v>
      </c>
      <c r="F23" s="151"/>
      <c r="G23" s="152">
        <f t="shared" si="0"/>
        <v>0</v>
      </c>
      <c r="H23" s="153">
        <v>2.5000000000000001E-4</v>
      </c>
      <c r="I23" s="153">
        <f t="shared" si="1"/>
        <v>4.0000000000000001E-3</v>
      </c>
      <c r="J23" s="153">
        <v>0</v>
      </c>
      <c r="K23" s="153">
        <f t="shared" si="2"/>
        <v>0</v>
      </c>
      <c r="Q23" s="146">
        <v>2</v>
      </c>
      <c r="AA23" s="122">
        <v>12</v>
      </c>
      <c r="AB23" s="122">
        <v>1</v>
      </c>
      <c r="AC23" s="122">
        <v>16</v>
      </c>
      <c r="BB23" s="122">
        <v>2</v>
      </c>
      <c r="BC23" s="122">
        <f t="shared" si="3"/>
        <v>0</v>
      </c>
      <c r="BD23" s="122">
        <f t="shared" si="4"/>
        <v>0</v>
      </c>
      <c r="BE23" s="122">
        <f t="shared" si="5"/>
        <v>0</v>
      </c>
      <c r="BF23" s="122">
        <f t="shared" si="6"/>
        <v>0</v>
      </c>
      <c r="BG23" s="122">
        <f t="shared" si="7"/>
        <v>0</v>
      </c>
    </row>
    <row r="24" spans="1:59" x14ac:dyDescent="0.2">
      <c r="A24" s="147">
        <v>17</v>
      </c>
      <c r="B24" s="148" t="s">
        <v>109</v>
      </c>
      <c r="C24" s="149" t="s">
        <v>110</v>
      </c>
      <c r="D24" s="150" t="s">
        <v>77</v>
      </c>
      <c r="E24" s="151">
        <v>2</v>
      </c>
      <c r="F24" s="151"/>
      <c r="G24" s="152">
        <f t="shared" si="0"/>
        <v>0</v>
      </c>
      <c r="H24" s="153">
        <v>2.5000000000000001E-4</v>
      </c>
      <c r="I24" s="153">
        <f t="shared" si="1"/>
        <v>5.0000000000000001E-4</v>
      </c>
      <c r="J24" s="153">
        <v>0</v>
      </c>
      <c r="K24" s="153">
        <f t="shared" si="2"/>
        <v>0</v>
      </c>
      <c r="Q24" s="146">
        <v>2</v>
      </c>
      <c r="AA24" s="122">
        <v>12</v>
      </c>
      <c r="AB24" s="122">
        <v>1</v>
      </c>
      <c r="AC24" s="122">
        <v>17</v>
      </c>
      <c r="BB24" s="122">
        <v>2</v>
      </c>
      <c r="BC24" s="122">
        <f t="shared" si="3"/>
        <v>0</v>
      </c>
      <c r="BD24" s="122">
        <f t="shared" si="4"/>
        <v>0</v>
      </c>
      <c r="BE24" s="122">
        <f t="shared" si="5"/>
        <v>0</v>
      </c>
      <c r="BF24" s="122">
        <f t="shared" si="6"/>
        <v>0</v>
      </c>
      <c r="BG24" s="122">
        <f t="shared" si="7"/>
        <v>0</v>
      </c>
    </row>
    <row r="25" spans="1:59" x14ac:dyDescent="0.2">
      <c r="A25" s="147">
        <v>18</v>
      </c>
      <c r="B25" s="148" t="s">
        <v>111</v>
      </c>
      <c r="C25" s="149" t="s">
        <v>112</v>
      </c>
      <c r="D25" s="150" t="s">
        <v>77</v>
      </c>
      <c r="E25" s="151">
        <v>2</v>
      </c>
      <c r="F25" s="151"/>
      <c r="G25" s="152">
        <f t="shared" si="0"/>
        <v>0</v>
      </c>
      <c r="H25" s="153">
        <v>0</v>
      </c>
      <c r="I25" s="153">
        <f t="shared" si="1"/>
        <v>0</v>
      </c>
      <c r="J25" s="153">
        <v>0</v>
      </c>
      <c r="K25" s="153">
        <f t="shared" si="2"/>
        <v>0</v>
      </c>
      <c r="Q25" s="146">
        <v>2</v>
      </c>
      <c r="AA25" s="122">
        <v>12</v>
      </c>
      <c r="AB25" s="122">
        <v>1</v>
      </c>
      <c r="AC25" s="122">
        <v>18</v>
      </c>
      <c r="BB25" s="122">
        <v>2</v>
      </c>
      <c r="BC25" s="122">
        <f t="shared" si="3"/>
        <v>0</v>
      </c>
      <c r="BD25" s="122">
        <f t="shared" si="4"/>
        <v>0</v>
      </c>
      <c r="BE25" s="122">
        <f t="shared" si="5"/>
        <v>0</v>
      </c>
      <c r="BF25" s="122">
        <f t="shared" si="6"/>
        <v>0</v>
      </c>
      <c r="BG25" s="122">
        <f t="shared" si="7"/>
        <v>0</v>
      </c>
    </row>
    <row r="26" spans="1:59" x14ac:dyDescent="0.2">
      <c r="A26" s="147">
        <v>19</v>
      </c>
      <c r="B26" s="148" t="s">
        <v>113</v>
      </c>
      <c r="C26" s="149" t="s">
        <v>114</v>
      </c>
      <c r="D26" s="150" t="s">
        <v>115</v>
      </c>
      <c r="E26" s="151">
        <v>10</v>
      </c>
      <c r="F26" s="151"/>
      <c r="G26" s="152">
        <f t="shared" si="0"/>
        <v>0</v>
      </c>
      <c r="H26" s="153">
        <v>5.1000000000000004E-4</v>
      </c>
      <c r="I26" s="153">
        <f t="shared" si="1"/>
        <v>5.1000000000000004E-3</v>
      </c>
      <c r="J26" s="153">
        <v>0</v>
      </c>
      <c r="K26" s="153">
        <f t="shared" si="2"/>
        <v>0</v>
      </c>
      <c r="Q26" s="146">
        <v>2</v>
      </c>
      <c r="AA26" s="122">
        <v>12</v>
      </c>
      <c r="AB26" s="122">
        <v>0</v>
      </c>
      <c r="AC26" s="122">
        <v>19</v>
      </c>
      <c r="BB26" s="122">
        <v>2</v>
      </c>
      <c r="BC26" s="122">
        <f t="shared" si="3"/>
        <v>0</v>
      </c>
      <c r="BD26" s="122">
        <f t="shared" si="4"/>
        <v>0</v>
      </c>
      <c r="BE26" s="122">
        <f t="shared" si="5"/>
        <v>0</v>
      </c>
      <c r="BF26" s="122">
        <f t="shared" si="6"/>
        <v>0</v>
      </c>
      <c r="BG26" s="122">
        <f t="shared" si="7"/>
        <v>0</v>
      </c>
    </row>
    <row r="27" spans="1:59" x14ac:dyDescent="0.2">
      <c r="A27" s="147">
        <v>20</v>
      </c>
      <c r="B27" s="148" t="s">
        <v>116</v>
      </c>
      <c r="C27" s="149" t="s">
        <v>117</v>
      </c>
      <c r="D27" s="150" t="s">
        <v>118</v>
      </c>
      <c r="E27" s="151">
        <v>0.18920000000000001</v>
      </c>
      <c r="F27" s="151"/>
      <c r="G27" s="152">
        <f t="shared" si="0"/>
        <v>0</v>
      </c>
      <c r="H27" s="153">
        <v>0</v>
      </c>
      <c r="I27" s="153">
        <f t="shared" si="1"/>
        <v>0</v>
      </c>
      <c r="J27" s="153">
        <v>0</v>
      </c>
      <c r="K27" s="153">
        <f t="shared" si="2"/>
        <v>0</v>
      </c>
      <c r="Q27" s="146">
        <v>2</v>
      </c>
      <c r="AA27" s="122">
        <v>12</v>
      </c>
      <c r="AB27" s="122">
        <v>0</v>
      </c>
      <c r="AC27" s="122">
        <v>20</v>
      </c>
      <c r="BB27" s="122">
        <v>2</v>
      </c>
      <c r="BC27" s="122">
        <f t="shared" si="3"/>
        <v>0</v>
      </c>
      <c r="BD27" s="122">
        <f t="shared" si="4"/>
        <v>0</v>
      </c>
      <c r="BE27" s="122">
        <f t="shared" si="5"/>
        <v>0</v>
      </c>
      <c r="BF27" s="122">
        <f t="shared" si="6"/>
        <v>0</v>
      </c>
      <c r="BG27" s="122">
        <f t="shared" si="7"/>
        <v>0</v>
      </c>
    </row>
    <row r="28" spans="1:59" x14ac:dyDescent="0.2">
      <c r="A28" s="154"/>
      <c r="B28" s="155" t="s">
        <v>70</v>
      </c>
      <c r="C28" s="156" t="str">
        <f>CONCATENATE(B7," ",C7)</f>
        <v>731 Kotelny</v>
      </c>
      <c r="D28" s="154"/>
      <c r="E28" s="157"/>
      <c r="F28" s="157"/>
      <c r="G28" s="158">
        <f>SUM(G7:G27)</f>
        <v>0</v>
      </c>
      <c r="H28" s="159"/>
      <c r="I28" s="160">
        <f>SUM(I7:I27)</f>
        <v>0.42129</v>
      </c>
      <c r="J28" s="159"/>
      <c r="K28" s="160">
        <f>SUM(K7:K27)</f>
        <v>0</v>
      </c>
      <c r="Q28" s="146">
        <v>4</v>
      </c>
      <c r="BC28" s="161">
        <f>SUM(BC7:BC27)</f>
        <v>0</v>
      </c>
      <c r="BD28" s="161">
        <f>SUM(BD7:BD27)</f>
        <v>0</v>
      </c>
      <c r="BE28" s="161">
        <f>SUM(BE7:BE27)</f>
        <v>0</v>
      </c>
      <c r="BF28" s="161">
        <f>SUM(BF7:BF27)</f>
        <v>0</v>
      </c>
      <c r="BG28" s="161">
        <f>SUM(BG7:BG27)</f>
        <v>0</v>
      </c>
    </row>
    <row r="29" spans="1:59" x14ac:dyDescent="0.2">
      <c r="A29" s="139" t="s">
        <v>69</v>
      </c>
      <c r="B29" s="140" t="s">
        <v>119</v>
      </c>
      <c r="C29" s="141" t="s">
        <v>120</v>
      </c>
      <c r="D29" s="142"/>
      <c r="E29" s="143"/>
      <c r="F29" s="143"/>
      <c r="G29" s="144"/>
      <c r="H29" s="145"/>
      <c r="I29" s="145"/>
      <c r="J29" s="145"/>
      <c r="K29" s="145"/>
      <c r="Q29" s="146">
        <v>1</v>
      </c>
    </row>
    <row r="30" spans="1:59" x14ac:dyDescent="0.2">
      <c r="A30" s="147">
        <v>21</v>
      </c>
      <c r="B30" s="148" t="s">
        <v>121</v>
      </c>
      <c r="C30" s="149" t="s">
        <v>122</v>
      </c>
      <c r="D30" s="150" t="s">
        <v>82</v>
      </c>
      <c r="E30" s="151">
        <v>31</v>
      </c>
      <c r="F30" s="151"/>
      <c r="G30" s="152">
        <f t="shared" ref="G30:G42" si="8">E30*F30</f>
        <v>0</v>
      </c>
      <c r="H30" s="153">
        <v>0</v>
      </c>
      <c r="I30" s="153">
        <f t="shared" ref="I30:I42" si="9">E30*H30</f>
        <v>0</v>
      </c>
      <c r="J30" s="153">
        <v>0</v>
      </c>
      <c r="K30" s="153">
        <f t="shared" ref="K30:K42" si="10">E30*J30</f>
        <v>0</v>
      </c>
      <c r="Q30" s="146">
        <v>2</v>
      </c>
      <c r="AA30" s="122">
        <v>12</v>
      </c>
      <c r="AB30" s="122">
        <v>0</v>
      </c>
      <c r="AC30" s="122">
        <v>21</v>
      </c>
      <c r="BB30" s="122">
        <v>2</v>
      </c>
      <c r="BC30" s="122">
        <f t="shared" ref="BC30:BC42" si="11">IF(BB30=1,G30,0)</f>
        <v>0</v>
      </c>
      <c r="BD30" s="122">
        <f t="shared" ref="BD30:BD42" si="12">IF(BB30=2,G30,0)</f>
        <v>0</v>
      </c>
      <c r="BE30" s="122">
        <f t="shared" ref="BE30:BE42" si="13">IF(BB30=3,G30,0)</f>
        <v>0</v>
      </c>
      <c r="BF30" s="122">
        <f t="shared" ref="BF30:BF42" si="14">IF(BB30=4,G30,0)</f>
        <v>0</v>
      </c>
      <c r="BG30" s="122">
        <f t="shared" ref="BG30:BG42" si="15">IF(BB30=5,G30,0)</f>
        <v>0</v>
      </c>
    </row>
    <row r="31" spans="1:59" x14ac:dyDescent="0.2">
      <c r="A31" s="147">
        <v>22</v>
      </c>
      <c r="B31" s="148" t="s">
        <v>123</v>
      </c>
      <c r="C31" s="149" t="s">
        <v>124</v>
      </c>
      <c r="D31" s="150" t="s">
        <v>115</v>
      </c>
      <c r="E31" s="151">
        <v>150</v>
      </c>
      <c r="F31" s="151"/>
      <c r="G31" s="152">
        <f t="shared" si="8"/>
        <v>0</v>
      </c>
      <c r="H31" s="153">
        <v>6.4000000000000003E-3</v>
      </c>
      <c r="I31" s="153">
        <f t="shared" si="9"/>
        <v>0.96000000000000008</v>
      </c>
      <c r="J31" s="153">
        <v>0</v>
      </c>
      <c r="K31" s="153">
        <f t="shared" si="10"/>
        <v>0</v>
      </c>
      <c r="Q31" s="146">
        <v>2</v>
      </c>
      <c r="AA31" s="122">
        <v>12</v>
      </c>
      <c r="AB31" s="122">
        <v>0</v>
      </c>
      <c r="AC31" s="122">
        <v>22</v>
      </c>
      <c r="BB31" s="122">
        <v>2</v>
      </c>
      <c r="BC31" s="122">
        <f t="shared" si="11"/>
        <v>0</v>
      </c>
      <c r="BD31" s="122">
        <f t="shared" si="12"/>
        <v>0</v>
      </c>
      <c r="BE31" s="122">
        <f t="shared" si="13"/>
        <v>0</v>
      </c>
      <c r="BF31" s="122">
        <f t="shared" si="14"/>
        <v>0</v>
      </c>
      <c r="BG31" s="122">
        <f t="shared" si="15"/>
        <v>0</v>
      </c>
    </row>
    <row r="32" spans="1:59" x14ac:dyDescent="0.2">
      <c r="A32" s="147">
        <v>23</v>
      </c>
      <c r="B32" s="148" t="s">
        <v>125</v>
      </c>
      <c r="C32" s="149" t="s">
        <v>126</v>
      </c>
      <c r="D32" s="150" t="s">
        <v>115</v>
      </c>
      <c r="E32" s="151">
        <v>50</v>
      </c>
      <c r="F32" s="151"/>
      <c r="G32" s="152">
        <f t="shared" si="8"/>
        <v>0</v>
      </c>
      <c r="H32" s="153">
        <v>6.5500000000000003E-3</v>
      </c>
      <c r="I32" s="153">
        <f t="shared" si="9"/>
        <v>0.32750000000000001</v>
      </c>
      <c r="J32" s="153">
        <v>0</v>
      </c>
      <c r="K32" s="153">
        <f t="shared" si="10"/>
        <v>0</v>
      </c>
      <c r="Q32" s="146">
        <v>2</v>
      </c>
      <c r="AA32" s="122">
        <v>12</v>
      </c>
      <c r="AB32" s="122">
        <v>0</v>
      </c>
      <c r="AC32" s="122">
        <v>23</v>
      </c>
      <c r="BB32" s="122">
        <v>2</v>
      </c>
      <c r="BC32" s="122">
        <f t="shared" si="11"/>
        <v>0</v>
      </c>
      <c r="BD32" s="122">
        <f t="shared" si="12"/>
        <v>0</v>
      </c>
      <c r="BE32" s="122">
        <f t="shared" si="13"/>
        <v>0</v>
      </c>
      <c r="BF32" s="122">
        <f t="shared" si="14"/>
        <v>0</v>
      </c>
      <c r="BG32" s="122">
        <f t="shared" si="15"/>
        <v>0</v>
      </c>
    </row>
    <row r="33" spans="1:59" x14ac:dyDescent="0.2">
      <c r="A33" s="147">
        <v>24</v>
      </c>
      <c r="B33" s="148" t="s">
        <v>127</v>
      </c>
      <c r="C33" s="149" t="s">
        <v>128</v>
      </c>
      <c r="D33" s="150" t="s">
        <v>115</v>
      </c>
      <c r="E33" s="151">
        <v>64</v>
      </c>
      <c r="F33" s="151"/>
      <c r="G33" s="152">
        <f t="shared" si="8"/>
        <v>0</v>
      </c>
      <c r="H33" s="153">
        <v>6.6800000000000002E-3</v>
      </c>
      <c r="I33" s="153">
        <f t="shared" si="9"/>
        <v>0.42752000000000001</v>
      </c>
      <c r="J33" s="153">
        <v>0</v>
      </c>
      <c r="K33" s="153">
        <f t="shared" si="10"/>
        <v>0</v>
      </c>
      <c r="Q33" s="146">
        <v>2</v>
      </c>
      <c r="AA33" s="122">
        <v>12</v>
      </c>
      <c r="AB33" s="122">
        <v>0</v>
      </c>
      <c r="AC33" s="122">
        <v>24</v>
      </c>
      <c r="BB33" s="122">
        <v>2</v>
      </c>
      <c r="BC33" s="122">
        <f t="shared" si="11"/>
        <v>0</v>
      </c>
      <c r="BD33" s="122">
        <f t="shared" si="12"/>
        <v>0</v>
      </c>
      <c r="BE33" s="122">
        <f t="shared" si="13"/>
        <v>0</v>
      </c>
      <c r="BF33" s="122">
        <f t="shared" si="14"/>
        <v>0</v>
      </c>
      <c r="BG33" s="122">
        <f t="shared" si="15"/>
        <v>0</v>
      </c>
    </row>
    <row r="34" spans="1:59" x14ac:dyDescent="0.2">
      <c r="A34" s="147">
        <v>25</v>
      </c>
      <c r="B34" s="148" t="s">
        <v>129</v>
      </c>
      <c r="C34" s="149" t="s">
        <v>130</v>
      </c>
      <c r="D34" s="150" t="s">
        <v>115</v>
      </c>
      <c r="E34" s="151">
        <v>5</v>
      </c>
      <c r="F34" s="151"/>
      <c r="G34" s="152">
        <f t="shared" si="8"/>
        <v>0</v>
      </c>
      <c r="H34" s="153">
        <v>6.2700000000000004E-3</v>
      </c>
      <c r="I34" s="153">
        <f t="shared" si="9"/>
        <v>3.1350000000000003E-2</v>
      </c>
      <c r="J34" s="153">
        <v>0</v>
      </c>
      <c r="K34" s="153">
        <f t="shared" si="10"/>
        <v>0</v>
      </c>
      <c r="Q34" s="146">
        <v>2</v>
      </c>
      <c r="AA34" s="122">
        <v>12</v>
      </c>
      <c r="AB34" s="122">
        <v>0</v>
      </c>
      <c r="AC34" s="122">
        <v>25</v>
      </c>
      <c r="BB34" s="122">
        <v>2</v>
      </c>
      <c r="BC34" s="122">
        <f t="shared" si="11"/>
        <v>0</v>
      </c>
      <c r="BD34" s="122">
        <f t="shared" si="12"/>
        <v>0</v>
      </c>
      <c r="BE34" s="122">
        <f t="shared" si="13"/>
        <v>0</v>
      </c>
      <c r="BF34" s="122">
        <f t="shared" si="14"/>
        <v>0</v>
      </c>
      <c r="BG34" s="122">
        <f t="shared" si="15"/>
        <v>0</v>
      </c>
    </row>
    <row r="35" spans="1:59" x14ac:dyDescent="0.2">
      <c r="A35" s="147">
        <v>26</v>
      </c>
      <c r="B35" s="148" t="s">
        <v>131</v>
      </c>
      <c r="C35" s="149" t="s">
        <v>132</v>
      </c>
      <c r="D35" s="150" t="s">
        <v>115</v>
      </c>
      <c r="E35" s="151">
        <v>150</v>
      </c>
      <c r="F35" s="151"/>
      <c r="G35" s="152">
        <f t="shared" si="8"/>
        <v>0</v>
      </c>
      <c r="H35" s="153">
        <v>5.9300000000000004E-3</v>
      </c>
      <c r="I35" s="153">
        <f t="shared" si="9"/>
        <v>0.88950000000000007</v>
      </c>
      <c r="J35" s="153">
        <v>0</v>
      </c>
      <c r="K35" s="153">
        <f t="shared" si="10"/>
        <v>0</v>
      </c>
      <c r="Q35" s="146">
        <v>2</v>
      </c>
      <c r="AA35" s="122">
        <v>12</v>
      </c>
      <c r="AB35" s="122">
        <v>0</v>
      </c>
      <c r="AC35" s="122">
        <v>26</v>
      </c>
      <c r="BB35" s="122">
        <v>2</v>
      </c>
      <c r="BC35" s="122">
        <f t="shared" si="11"/>
        <v>0</v>
      </c>
      <c r="BD35" s="122">
        <f t="shared" si="12"/>
        <v>0</v>
      </c>
      <c r="BE35" s="122">
        <f t="shared" si="13"/>
        <v>0</v>
      </c>
      <c r="BF35" s="122">
        <f t="shared" si="14"/>
        <v>0</v>
      </c>
      <c r="BG35" s="122">
        <f t="shared" si="15"/>
        <v>0</v>
      </c>
    </row>
    <row r="36" spans="1:59" x14ac:dyDescent="0.2">
      <c r="A36" s="147">
        <v>27</v>
      </c>
      <c r="B36" s="148" t="s">
        <v>133</v>
      </c>
      <c r="C36" s="149" t="s">
        <v>134</v>
      </c>
      <c r="D36" s="150" t="s">
        <v>115</v>
      </c>
      <c r="E36" s="151">
        <v>50</v>
      </c>
      <c r="F36" s="151"/>
      <c r="G36" s="152">
        <f t="shared" si="8"/>
        <v>0</v>
      </c>
      <c r="H36" s="153">
        <v>5.9699999999999996E-3</v>
      </c>
      <c r="I36" s="153">
        <f t="shared" si="9"/>
        <v>0.29849999999999999</v>
      </c>
      <c r="J36" s="153">
        <v>0</v>
      </c>
      <c r="K36" s="153">
        <f t="shared" si="10"/>
        <v>0</v>
      </c>
      <c r="Q36" s="146">
        <v>2</v>
      </c>
      <c r="AA36" s="122">
        <v>12</v>
      </c>
      <c r="AB36" s="122">
        <v>0</v>
      </c>
      <c r="AC36" s="122">
        <v>27</v>
      </c>
      <c r="BB36" s="122">
        <v>2</v>
      </c>
      <c r="BC36" s="122">
        <f t="shared" si="11"/>
        <v>0</v>
      </c>
      <c r="BD36" s="122">
        <f t="shared" si="12"/>
        <v>0</v>
      </c>
      <c r="BE36" s="122">
        <f t="shared" si="13"/>
        <v>0</v>
      </c>
      <c r="BF36" s="122">
        <f t="shared" si="14"/>
        <v>0</v>
      </c>
      <c r="BG36" s="122">
        <f t="shared" si="15"/>
        <v>0</v>
      </c>
    </row>
    <row r="37" spans="1:59" x14ac:dyDescent="0.2">
      <c r="A37" s="147">
        <v>28</v>
      </c>
      <c r="B37" s="148" t="s">
        <v>135</v>
      </c>
      <c r="C37" s="149" t="s">
        <v>136</v>
      </c>
      <c r="D37" s="150" t="s">
        <v>115</v>
      </c>
      <c r="E37" s="151">
        <v>64</v>
      </c>
      <c r="F37" s="151"/>
      <c r="G37" s="152">
        <f t="shared" si="8"/>
        <v>0</v>
      </c>
      <c r="H37" s="153">
        <v>5.9800000000000001E-3</v>
      </c>
      <c r="I37" s="153">
        <f t="shared" si="9"/>
        <v>0.38272</v>
      </c>
      <c r="J37" s="153">
        <v>0</v>
      </c>
      <c r="K37" s="153">
        <f t="shared" si="10"/>
        <v>0</v>
      </c>
      <c r="Q37" s="146">
        <v>2</v>
      </c>
      <c r="AA37" s="122">
        <v>12</v>
      </c>
      <c r="AB37" s="122">
        <v>0</v>
      </c>
      <c r="AC37" s="122">
        <v>28</v>
      </c>
      <c r="BB37" s="122">
        <v>2</v>
      </c>
      <c r="BC37" s="122">
        <f t="shared" si="11"/>
        <v>0</v>
      </c>
      <c r="BD37" s="122">
        <f t="shared" si="12"/>
        <v>0</v>
      </c>
      <c r="BE37" s="122">
        <f t="shared" si="13"/>
        <v>0</v>
      </c>
      <c r="BF37" s="122">
        <f t="shared" si="14"/>
        <v>0</v>
      </c>
      <c r="BG37" s="122">
        <f t="shared" si="15"/>
        <v>0</v>
      </c>
    </row>
    <row r="38" spans="1:59" x14ac:dyDescent="0.2">
      <c r="A38" s="147">
        <v>29</v>
      </c>
      <c r="B38" s="148" t="s">
        <v>137</v>
      </c>
      <c r="C38" s="149" t="s">
        <v>138</v>
      </c>
      <c r="D38" s="150" t="s">
        <v>115</v>
      </c>
      <c r="E38" s="151">
        <v>5</v>
      </c>
      <c r="F38" s="151"/>
      <c r="G38" s="152">
        <f t="shared" si="8"/>
        <v>0</v>
      </c>
      <c r="H38" s="153">
        <v>5.0099999999999997E-3</v>
      </c>
      <c r="I38" s="153">
        <f t="shared" si="9"/>
        <v>2.5049999999999999E-2</v>
      </c>
      <c r="J38" s="153">
        <v>0</v>
      </c>
      <c r="K38" s="153">
        <f t="shared" si="10"/>
        <v>0</v>
      </c>
      <c r="Q38" s="146">
        <v>2</v>
      </c>
      <c r="AA38" s="122">
        <v>12</v>
      </c>
      <c r="AB38" s="122">
        <v>0</v>
      </c>
      <c r="AC38" s="122">
        <v>29</v>
      </c>
      <c r="BB38" s="122">
        <v>2</v>
      </c>
      <c r="BC38" s="122">
        <f t="shared" si="11"/>
        <v>0</v>
      </c>
      <c r="BD38" s="122">
        <f t="shared" si="12"/>
        <v>0</v>
      </c>
      <c r="BE38" s="122">
        <f t="shared" si="13"/>
        <v>0</v>
      </c>
      <c r="BF38" s="122">
        <f t="shared" si="14"/>
        <v>0</v>
      </c>
      <c r="BG38" s="122">
        <f t="shared" si="15"/>
        <v>0</v>
      </c>
    </row>
    <row r="39" spans="1:59" x14ac:dyDescent="0.2">
      <c r="A39" s="147">
        <v>30</v>
      </c>
      <c r="B39" s="148" t="s">
        <v>139</v>
      </c>
      <c r="C39" s="149" t="s">
        <v>140</v>
      </c>
      <c r="D39" s="150" t="s">
        <v>82</v>
      </c>
      <c r="E39" s="151">
        <v>50</v>
      </c>
      <c r="F39" s="151"/>
      <c r="G39" s="152">
        <f t="shared" si="8"/>
        <v>0</v>
      </c>
      <c r="H39" s="153">
        <v>0</v>
      </c>
      <c r="I39" s="153">
        <f t="shared" si="9"/>
        <v>0</v>
      </c>
      <c r="J39" s="153">
        <v>0</v>
      </c>
      <c r="K39" s="153">
        <f t="shared" si="10"/>
        <v>0</v>
      </c>
      <c r="Q39" s="146">
        <v>2</v>
      </c>
      <c r="AA39" s="122">
        <v>12</v>
      </c>
      <c r="AB39" s="122">
        <v>0</v>
      </c>
      <c r="AC39" s="122">
        <v>30</v>
      </c>
      <c r="BB39" s="122">
        <v>2</v>
      </c>
      <c r="BC39" s="122">
        <f t="shared" si="11"/>
        <v>0</v>
      </c>
      <c r="BD39" s="122">
        <f t="shared" si="12"/>
        <v>0</v>
      </c>
      <c r="BE39" s="122">
        <f t="shared" si="13"/>
        <v>0</v>
      </c>
      <c r="BF39" s="122">
        <f t="shared" si="14"/>
        <v>0</v>
      </c>
      <c r="BG39" s="122">
        <f t="shared" si="15"/>
        <v>0</v>
      </c>
    </row>
    <row r="40" spans="1:59" x14ac:dyDescent="0.2">
      <c r="A40" s="147">
        <v>31</v>
      </c>
      <c r="B40" s="148" t="s">
        <v>141</v>
      </c>
      <c r="C40" s="149" t="s">
        <v>142</v>
      </c>
      <c r="D40" s="150" t="s">
        <v>115</v>
      </c>
      <c r="E40" s="151">
        <v>10</v>
      </c>
      <c r="F40" s="151"/>
      <c r="G40" s="152">
        <f t="shared" si="8"/>
        <v>0</v>
      </c>
      <c r="H40" s="153">
        <v>8.9999999999999998E-4</v>
      </c>
      <c r="I40" s="153">
        <f t="shared" si="9"/>
        <v>8.9999999999999993E-3</v>
      </c>
      <c r="J40" s="153">
        <v>0</v>
      </c>
      <c r="K40" s="153">
        <f t="shared" si="10"/>
        <v>0</v>
      </c>
      <c r="Q40" s="146">
        <v>2</v>
      </c>
      <c r="AA40" s="122">
        <v>12</v>
      </c>
      <c r="AB40" s="122">
        <v>1</v>
      </c>
      <c r="AC40" s="122">
        <v>31</v>
      </c>
      <c r="BB40" s="122">
        <v>2</v>
      </c>
      <c r="BC40" s="122">
        <f t="shared" si="11"/>
        <v>0</v>
      </c>
      <c r="BD40" s="122">
        <f t="shared" si="12"/>
        <v>0</v>
      </c>
      <c r="BE40" s="122">
        <f t="shared" si="13"/>
        <v>0</v>
      </c>
      <c r="BF40" s="122">
        <f t="shared" si="14"/>
        <v>0</v>
      </c>
      <c r="BG40" s="122">
        <f t="shared" si="15"/>
        <v>0</v>
      </c>
    </row>
    <row r="41" spans="1:59" x14ac:dyDescent="0.2">
      <c r="A41" s="147">
        <v>32</v>
      </c>
      <c r="B41" s="148" t="s">
        <v>143</v>
      </c>
      <c r="C41" s="149" t="s">
        <v>144</v>
      </c>
      <c r="D41" s="150" t="s">
        <v>115</v>
      </c>
      <c r="E41" s="151">
        <v>269</v>
      </c>
      <c r="F41" s="151"/>
      <c r="G41" s="152">
        <f t="shared" si="8"/>
        <v>0</v>
      </c>
      <c r="H41" s="153">
        <v>0</v>
      </c>
      <c r="I41" s="153">
        <f t="shared" si="9"/>
        <v>0</v>
      </c>
      <c r="J41" s="153">
        <v>0</v>
      </c>
      <c r="K41" s="153">
        <f t="shared" si="10"/>
        <v>0</v>
      </c>
      <c r="Q41" s="146">
        <v>2</v>
      </c>
      <c r="AA41" s="122">
        <v>12</v>
      </c>
      <c r="AB41" s="122">
        <v>0</v>
      </c>
      <c r="AC41" s="122">
        <v>32</v>
      </c>
      <c r="BB41" s="122">
        <v>2</v>
      </c>
      <c r="BC41" s="122">
        <f t="shared" si="11"/>
        <v>0</v>
      </c>
      <c r="BD41" s="122">
        <f t="shared" si="12"/>
        <v>0</v>
      </c>
      <c r="BE41" s="122">
        <f t="shared" si="13"/>
        <v>0</v>
      </c>
      <c r="BF41" s="122">
        <f t="shared" si="14"/>
        <v>0</v>
      </c>
      <c r="BG41" s="122">
        <f t="shared" si="15"/>
        <v>0</v>
      </c>
    </row>
    <row r="42" spans="1:59" x14ac:dyDescent="0.2">
      <c r="A42" s="147">
        <v>33</v>
      </c>
      <c r="B42" s="148" t="s">
        <v>145</v>
      </c>
      <c r="C42" s="149" t="s">
        <v>146</v>
      </c>
      <c r="D42" s="150" t="s">
        <v>118</v>
      </c>
      <c r="E42" s="151">
        <v>3.351</v>
      </c>
      <c r="F42" s="151"/>
      <c r="G42" s="152">
        <f t="shared" si="8"/>
        <v>0</v>
      </c>
      <c r="H42" s="153">
        <v>0</v>
      </c>
      <c r="I42" s="153">
        <f t="shared" si="9"/>
        <v>0</v>
      </c>
      <c r="J42" s="153">
        <v>0</v>
      </c>
      <c r="K42" s="153">
        <f t="shared" si="10"/>
        <v>0</v>
      </c>
      <c r="Q42" s="146">
        <v>2</v>
      </c>
      <c r="AA42" s="122">
        <v>12</v>
      </c>
      <c r="AB42" s="122">
        <v>0</v>
      </c>
      <c r="AC42" s="122">
        <v>33</v>
      </c>
      <c r="BB42" s="122">
        <v>2</v>
      </c>
      <c r="BC42" s="122">
        <f t="shared" si="11"/>
        <v>0</v>
      </c>
      <c r="BD42" s="122">
        <f t="shared" si="12"/>
        <v>0</v>
      </c>
      <c r="BE42" s="122">
        <f t="shared" si="13"/>
        <v>0</v>
      </c>
      <c r="BF42" s="122">
        <f t="shared" si="14"/>
        <v>0</v>
      </c>
      <c r="BG42" s="122">
        <f t="shared" si="15"/>
        <v>0</v>
      </c>
    </row>
    <row r="43" spans="1:59" x14ac:dyDescent="0.2">
      <c r="A43" s="154"/>
      <c r="B43" s="155" t="s">
        <v>70</v>
      </c>
      <c r="C43" s="156" t="str">
        <f>CONCATENATE(B29," ",C29)</f>
        <v>733 Rozvod potrubí</v>
      </c>
      <c r="D43" s="154"/>
      <c r="E43" s="157"/>
      <c r="F43" s="157"/>
      <c r="G43" s="158">
        <f>SUM(G29:G42)</f>
        <v>0</v>
      </c>
      <c r="H43" s="159"/>
      <c r="I43" s="160">
        <f>SUM(I29:I42)</f>
        <v>3.35114</v>
      </c>
      <c r="J43" s="159"/>
      <c r="K43" s="160">
        <f>SUM(K29:K42)</f>
        <v>0</v>
      </c>
      <c r="Q43" s="146">
        <v>4</v>
      </c>
      <c r="BC43" s="161">
        <f>SUM(BC29:BC42)</f>
        <v>0</v>
      </c>
      <c r="BD43" s="161">
        <f>SUM(BD29:BD42)</f>
        <v>0</v>
      </c>
      <c r="BE43" s="161">
        <f>SUM(BE29:BE42)</f>
        <v>0</v>
      </c>
      <c r="BF43" s="161">
        <f>SUM(BF29:BF42)</f>
        <v>0</v>
      </c>
      <c r="BG43" s="161">
        <f>SUM(BG29:BG42)</f>
        <v>0</v>
      </c>
    </row>
    <row r="44" spans="1:59" x14ac:dyDescent="0.2">
      <c r="A44" s="139" t="s">
        <v>69</v>
      </c>
      <c r="B44" s="140" t="s">
        <v>147</v>
      </c>
      <c r="C44" s="141" t="s">
        <v>148</v>
      </c>
      <c r="D44" s="142"/>
      <c r="E44" s="143"/>
      <c r="F44" s="143"/>
      <c r="G44" s="144"/>
      <c r="H44" s="145"/>
      <c r="I44" s="145"/>
      <c r="J44" s="145"/>
      <c r="K44" s="145"/>
      <c r="Q44" s="146">
        <v>1</v>
      </c>
    </row>
    <row r="45" spans="1:59" x14ac:dyDescent="0.2">
      <c r="A45" s="147">
        <v>34</v>
      </c>
      <c r="B45" s="148" t="s">
        <v>149</v>
      </c>
      <c r="C45" s="149" t="s">
        <v>150</v>
      </c>
      <c r="D45" s="150" t="s">
        <v>82</v>
      </c>
      <c r="E45" s="151">
        <v>4</v>
      </c>
      <c r="F45" s="151"/>
      <c r="G45" s="152">
        <f t="shared" ref="G45:G57" si="16">E45*F45</f>
        <v>0</v>
      </c>
      <c r="H45" s="153">
        <v>3.0000000000000001E-5</v>
      </c>
      <c r="I45" s="153">
        <f t="shared" ref="I45:I57" si="17">E45*H45</f>
        <v>1.2E-4</v>
      </c>
      <c r="J45" s="153">
        <v>0</v>
      </c>
      <c r="K45" s="153">
        <f t="shared" ref="K45:K57" si="18">E45*J45</f>
        <v>0</v>
      </c>
      <c r="Q45" s="146">
        <v>2</v>
      </c>
      <c r="AA45" s="122">
        <v>12</v>
      </c>
      <c r="AB45" s="122">
        <v>0</v>
      </c>
      <c r="AC45" s="122">
        <v>34</v>
      </c>
      <c r="BB45" s="122">
        <v>2</v>
      </c>
      <c r="BC45" s="122">
        <f t="shared" ref="BC45:BC57" si="19">IF(BB45=1,G45,0)</f>
        <v>0</v>
      </c>
      <c r="BD45" s="122">
        <f t="shared" ref="BD45:BD57" si="20">IF(BB45=2,G45,0)</f>
        <v>0</v>
      </c>
      <c r="BE45" s="122">
        <f t="shared" ref="BE45:BE57" si="21">IF(BB45=3,G45,0)</f>
        <v>0</v>
      </c>
      <c r="BF45" s="122">
        <f t="shared" ref="BF45:BF57" si="22">IF(BB45=4,G45,0)</f>
        <v>0</v>
      </c>
      <c r="BG45" s="122">
        <f t="shared" ref="BG45:BG57" si="23">IF(BB45=5,G45,0)</f>
        <v>0</v>
      </c>
    </row>
    <row r="46" spans="1:59" x14ac:dyDescent="0.2">
      <c r="A46" s="147">
        <v>35</v>
      </c>
      <c r="B46" s="148" t="s">
        <v>151</v>
      </c>
      <c r="C46" s="149" t="s">
        <v>152</v>
      </c>
      <c r="D46" s="150" t="s">
        <v>82</v>
      </c>
      <c r="E46" s="151">
        <v>17</v>
      </c>
      <c r="F46" s="151"/>
      <c r="G46" s="152">
        <f t="shared" si="16"/>
        <v>0</v>
      </c>
      <c r="H46" s="153">
        <v>3.0000000000000001E-5</v>
      </c>
      <c r="I46" s="153">
        <f t="shared" si="17"/>
        <v>5.1000000000000004E-4</v>
      </c>
      <c r="J46" s="153">
        <v>0</v>
      </c>
      <c r="K46" s="153">
        <f t="shared" si="18"/>
        <v>0</v>
      </c>
      <c r="Q46" s="146">
        <v>2</v>
      </c>
      <c r="AA46" s="122">
        <v>12</v>
      </c>
      <c r="AB46" s="122">
        <v>0</v>
      </c>
      <c r="AC46" s="122">
        <v>35</v>
      </c>
      <c r="BB46" s="122">
        <v>2</v>
      </c>
      <c r="BC46" s="122">
        <f t="shared" si="19"/>
        <v>0</v>
      </c>
      <c r="BD46" s="122">
        <f t="shared" si="20"/>
        <v>0</v>
      </c>
      <c r="BE46" s="122">
        <f t="shared" si="21"/>
        <v>0</v>
      </c>
      <c r="BF46" s="122">
        <f t="shared" si="22"/>
        <v>0</v>
      </c>
      <c r="BG46" s="122">
        <f t="shared" si="23"/>
        <v>0</v>
      </c>
    </row>
    <row r="47" spans="1:59" x14ac:dyDescent="0.2">
      <c r="A47" s="147">
        <v>36</v>
      </c>
      <c r="B47" s="148" t="s">
        <v>153</v>
      </c>
      <c r="C47" s="149" t="s">
        <v>154</v>
      </c>
      <c r="D47" s="150" t="s">
        <v>82</v>
      </c>
      <c r="E47" s="151">
        <v>31</v>
      </c>
      <c r="F47" s="151"/>
      <c r="G47" s="152">
        <f t="shared" si="16"/>
        <v>0</v>
      </c>
      <c r="H47" s="153">
        <v>0</v>
      </c>
      <c r="I47" s="153">
        <f t="shared" si="17"/>
        <v>0</v>
      </c>
      <c r="J47" s="153">
        <v>0</v>
      </c>
      <c r="K47" s="153">
        <f t="shared" si="18"/>
        <v>0</v>
      </c>
      <c r="Q47" s="146">
        <v>2</v>
      </c>
      <c r="AA47" s="122">
        <v>12</v>
      </c>
      <c r="AB47" s="122">
        <v>0</v>
      </c>
      <c r="AC47" s="122">
        <v>36</v>
      </c>
      <c r="BB47" s="122">
        <v>2</v>
      </c>
      <c r="BC47" s="122">
        <f t="shared" si="19"/>
        <v>0</v>
      </c>
      <c r="BD47" s="122">
        <f t="shared" si="20"/>
        <v>0</v>
      </c>
      <c r="BE47" s="122">
        <f t="shared" si="21"/>
        <v>0</v>
      </c>
      <c r="BF47" s="122">
        <f t="shared" si="22"/>
        <v>0</v>
      </c>
      <c r="BG47" s="122">
        <f t="shared" si="23"/>
        <v>0</v>
      </c>
    </row>
    <row r="48" spans="1:59" x14ac:dyDescent="0.2">
      <c r="A48" s="147">
        <v>37</v>
      </c>
      <c r="B48" s="148" t="s">
        <v>155</v>
      </c>
      <c r="C48" s="149" t="s">
        <v>156</v>
      </c>
      <c r="D48" s="150" t="s">
        <v>82</v>
      </c>
      <c r="E48" s="151">
        <v>4</v>
      </c>
      <c r="F48" s="151"/>
      <c r="G48" s="152">
        <f t="shared" si="16"/>
        <v>0</v>
      </c>
      <c r="H48" s="153">
        <v>3.0000000000000001E-5</v>
      </c>
      <c r="I48" s="153">
        <f t="shared" si="17"/>
        <v>1.2E-4</v>
      </c>
      <c r="J48" s="153">
        <v>0</v>
      </c>
      <c r="K48" s="153">
        <f t="shared" si="18"/>
        <v>0</v>
      </c>
      <c r="Q48" s="146">
        <v>2</v>
      </c>
      <c r="AA48" s="122">
        <v>12</v>
      </c>
      <c r="AB48" s="122">
        <v>0</v>
      </c>
      <c r="AC48" s="122">
        <v>37</v>
      </c>
      <c r="BB48" s="122">
        <v>2</v>
      </c>
      <c r="BC48" s="122">
        <f t="shared" si="19"/>
        <v>0</v>
      </c>
      <c r="BD48" s="122">
        <f t="shared" si="20"/>
        <v>0</v>
      </c>
      <c r="BE48" s="122">
        <f t="shared" si="21"/>
        <v>0</v>
      </c>
      <c r="BF48" s="122">
        <f t="shared" si="22"/>
        <v>0</v>
      </c>
      <c r="BG48" s="122">
        <f t="shared" si="23"/>
        <v>0</v>
      </c>
    </row>
    <row r="49" spans="1:59" ht="25.5" x14ac:dyDescent="0.2">
      <c r="A49" s="147">
        <v>38</v>
      </c>
      <c r="B49" s="148" t="s">
        <v>157</v>
      </c>
      <c r="C49" s="149" t="s">
        <v>158</v>
      </c>
      <c r="D49" s="150" t="s">
        <v>82</v>
      </c>
      <c r="E49" s="151">
        <v>11</v>
      </c>
      <c r="F49" s="151"/>
      <c r="G49" s="152">
        <f t="shared" si="16"/>
        <v>0</v>
      </c>
      <c r="H49" s="153">
        <v>4.0999999999999999E-4</v>
      </c>
      <c r="I49" s="153">
        <f t="shared" si="17"/>
        <v>4.5100000000000001E-3</v>
      </c>
      <c r="J49" s="153">
        <v>0</v>
      </c>
      <c r="K49" s="153">
        <f t="shared" si="18"/>
        <v>0</v>
      </c>
      <c r="Q49" s="146">
        <v>2</v>
      </c>
      <c r="AA49" s="122">
        <v>12</v>
      </c>
      <c r="AB49" s="122">
        <v>0</v>
      </c>
      <c r="AC49" s="122">
        <v>38</v>
      </c>
      <c r="BB49" s="122">
        <v>2</v>
      </c>
      <c r="BC49" s="122">
        <f t="shared" si="19"/>
        <v>0</v>
      </c>
      <c r="BD49" s="122">
        <f t="shared" si="20"/>
        <v>0</v>
      </c>
      <c r="BE49" s="122">
        <f t="shared" si="21"/>
        <v>0</v>
      </c>
      <c r="BF49" s="122">
        <f t="shared" si="22"/>
        <v>0</v>
      </c>
      <c r="BG49" s="122">
        <f t="shared" si="23"/>
        <v>0</v>
      </c>
    </row>
    <row r="50" spans="1:59" x14ac:dyDescent="0.2">
      <c r="A50" s="147">
        <v>39</v>
      </c>
      <c r="B50" s="148" t="s">
        <v>159</v>
      </c>
      <c r="C50" s="149" t="s">
        <v>160</v>
      </c>
      <c r="D50" s="150" t="s">
        <v>82</v>
      </c>
      <c r="E50" s="151">
        <v>3</v>
      </c>
      <c r="F50" s="151"/>
      <c r="G50" s="152">
        <f t="shared" si="16"/>
        <v>0</v>
      </c>
      <c r="H50" s="153">
        <v>2.3000000000000001E-4</v>
      </c>
      <c r="I50" s="153">
        <f t="shared" si="17"/>
        <v>6.9000000000000008E-4</v>
      </c>
      <c r="J50" s="153">
        <v>0</v>
      </c>
      <c r="K50" s="153">
        <f t="shared" si="18"/>
        <v>0</v>
      </c>
      <c r="Q50" s="146">
        <v>2</v>
      </c>
      <c r="AA50" s="122">
        <v>12</v>
      </c>
      <c r="AB50" s="122">
        <v>1</v>
      </c>
      <c r="AC50" s="122">
        <v>39</v>
      </c>
      <c r="BB50" s="122">
        <v>2</v>
      </c>
      <c r="BC50" s="122">
        <f t="shared" si="19"/>
        <v>0</v>
      </c>
      <c r="BD50" s="122">
        <f t="shared" si="20"/>
        <v>0</v>
      </c>
      <c r="BE50" s="122">
        <f t="shared" si="21"/>
        <v>0</v>
      </c>
      <c r="BF50" s="122">
        <f t="shared" si="22"/>
        <v>0</v>
      </c>
      <c r="BG50" s="122">
        <f t="shared" si="23"/>
        <v>0</v>
      </c>
    </row>
    <row r="51" spans="1:59" x14ac:dyDescent="0.2">
      <c r="A51" s="147">
        <v>40</v>
      </c>
      <c r="B51" s="148" t="s">
        <v>161</v>
      </c>
      <c r="C51" s="149" t="s">
        <v>162</v>
      </c>
      <c r="D51" s="150" t="s">
        <v>82</v>
      </c>
      <c r="E51" s="151">
        <v>1</v>
      </c>
      <c r="F51" s="151"/>
      <c r="G51" s="152">
        <f t="shared" si="16"/>
        <v>0</v>
      </c>
      <c r="H51" s="153">
        <v>2.7999999999999998E-4</v>
      </c>
      <c r="I51" s="153">
        <f t="shared" si="17"/>
        <v>2.7999999999999998E-4</v>
      </c>
      <c r="J51" s="153">
        <v>0</v>
      </c>
      <c r="K51" s="153">
        <f t="shared" si="18"/>
        <v>0</v>
      </c>
      <c r="Q51" s="146">
        <v>2</v>
      </c>
      <c r="AA51" s="122">
        <v>12</v>
      </c>
      <c r="AB51" s="122">
        <v>1</v>
      </c>
      <c r="AC51" s="122">
        <v>40</v>
      </c>
      <c r="BB51" s="122">
        <v>2</v>
      </c>
      <c r="BC51" s="122">
        <f t="shared" si="19"/>
        <v>0</v>
      </c>
      <c r="BD51" s="122">
        <f t="shared" si="20"/>
        <v>0</v>
      </c>
      <c r="BE51" s="122">
        <f t="shared" si="21"/>
        <v>0</v>
      </c>
      <c r="BF51" s="122">
        <f t="shared" si="22"/>
        <v>0</v>
      </c>
      <c r="BG51" s="122">
        <f t="shared" si="23"/>
        <v>0</v>
      </c>
    </row>
    <row r="52" spans="1:59" ht="25.5" x14ac:dyDescent="0.2">
      <c r="A52" s="147">
        <v>41</v>
      </c>
      <c r="B52" s="148" t="s">
        <v>163</v>
      </c>
      <c r="C52" s="149" t="s">
        <v>164</v>
      </c>
      <c r="D52" s="150" t="s">
        <v>82</v>
      </c>
      <c r="E52" s="151">
        <v>9</v>
      </c>
      <c r="F52" s="151"/>
      <c r="G52" s="152">
        <f t="shared" si="16"/>
        <v>0</v>
      </c>
      <c r="H52" s="153">
        <v>2.5999999999999998E-4</v>
      </c>
      <c r="I52" s="153">
        <f t="shared" si="17"/>
        <v>2.3399999999999996E-3</v>
      </c>
      <c r="J52" s="153">
        <v>0</v>
      </c>
      <c r="K52" s="153">
        <f t="shared" si="18"/>
        <v>0</v>
      </c>
      <c r="Q52" s="146">
        <v>2</v>
      </c>
      <c r="AA52" s="122">
        <v>12</v>
      </c>
      <c r="AB52" s="122">
        <v>0</v>
      </c>
      <c r="AC52" s="122">
        <v>41</v>
      </c>
      <c r="BB52" s="122">
        <v>2</v>
      </c>
      <c r="BC52" s="122">
        <f t="shared" si="19"/>
        <v>0</v>
      </c>
      <c r="BD52" s="122">
        <f t="shared" si="20"/>
        <v>0</v>
      </c>
      <c r="BE52" s="122">
        <f t="shared" si="21"/>
        <v>0</v>
      </c>
      <c r="BF52" s="122">
        <f t="shared" si="22"/>
        <v>0</v>
      </c>
      <c r="BG52" s="122">
        <f t="shared" si="23"/>
        <v>0</v>
      </c>
    </row>
    <row r="53" spans="1:59" x14ac:dyDescent="0.2">
      <c r="A53" s="147">
        <v>42</v>
      </c>
      <c r="B53" s="148" t="s">
        <v>165</v>
      </c>
      <c r="C53" s="149" t="s">
        <v>166</v>
      </c>
      <c r="D53" s="150" t="s">
        <v>82</v>
      </c>
      <c r="E53" s="151">
        <v>9</v>
      </c>
      <c r="F53" s="151"/>
      <c r="G53" s="152">
        <f t="shared" si="16"/>
        <v>0</v>
      </c>
      <c r="H53" s="153">
        <v>3.2000000000000003E-4</v>
      </c>
      <c r="I53" s="153">
        <f t="shared" si="17"/>
        <v>2.8800000000000002E-3</v>
      </c>
      <c r="J53" s="153">
        <v>0</v>
      </c>
      <c r="K53" s="153">
        <f t="shared" si="18"/>
        <v>0</v>
      </c>
      <c r="Q53" s="146">
        <v>2</v>
      </c>
      <c r="AA53" s="122">
        <v>12</v>
      </c>
      <c r="AB53" s="122">
        <v>0</v>
      </c>
      <c r="AC53" s="122">
        <v>42</v>
      </c>
      <c r="BB53" s="122">
        <v>2</v>
      </c>
      <c r="BC53" s="122">
        <f t="shared" si="19"/>
        <v>0</v>
      </c>
      <c r="BD53" s="122">
        <f t="shared" si="20"/>
        <v>0</v>
      </c>
      <c r="BE53" s="122">
        <f t="shared" si="21"/>
        <v>0</v>
      </c>
      <c r="BF53" s="122">
        <f t="shared" si="22"/>
        <v>0</v>
      </c>
      <c r="BG53" s="122">
        <f t="shared" si="23"/>
        <v>0</v>
      </c>
    </row>
    <row r="54" spans="1:59" x14ac:dyDescent="0.2">
      <c r="A54" s="147">
        <v>43</v>
      </c>
      <c r="B54" s="148" t="s">
        <v>167</v>
      </c>
      <c r="C54" s="149" t="s">
        <v>168</v>
      </c>
      <c r="D54" s="150" t="s">
        <v>82</v>
      </c>
      <c r="E54" s="151">
        <v>11</v>
      </c>
      <c r="F54" s="151"/>
      <c r="G54" s="152">
        <f t="shared" si="16"/>
        <v>0</v>
      </c>
      <c r="H54" s="153">
        <v>3.2000000000000003E-4</v>
      </c>
      <c r="I54" s="153">
        <f t="shared" si="17"/>
        <v>3.5200000000000001E-3</v>
      </c>
      <c r="J54" s="153">
        <v>0</v>
      </c>
      <c r="K54" s="153">
        <f t="shared" si="18"/>
        <v>0</v>
      </c>
      <c r="Q54" s="146">
        <v>2</v>
      </c>
      <c r="AA54" s="122">
        <v>12</v>
      </c>
      <c r="AB54" s="122">
        <v>0</v>
      </c>
      <c r="AC54" s="122">
        <v>43</v>
      </c>
      <c r="BB54" s="122">
        <v>2</v>
      </c>
      <c r="BC54" s="122">
        <f t="shared" si="19"/>
        <v>0</v>
      </c>
      <c r="BD54" s="122">
        <f t="shared" si="20"/>
        <v>0</v>
      </c>
      <c r="BE54" s="122">
        <f t="shared" si="21"/>
        <v>0</v>
      </c>
      <c r="BF54" s="122">
        <f t="shared" si="22"/>
        <v>0</v>
      </c>
      <c r="BG54" s="122">
        <f t="shared" si="23"/>
        <v>0</v>
      </c>
    </row>
    <row r="55" spans="1:59" x14ac:dyDescent="0.2">
      <c r="A55" s="147">
        <v>44</v>
      </c>
      <c r="B55" s="148" t="s">
        <v>169</v>
      </c>
      <c r="C55" s="149" t="s">
        <v>170</v>
      </c>
      <c r="D55" s="150" t="s">
        <v>82</v>
      </c>
      <c r="E55" s="151">
        <v>4</v>
      </c>
      <c r="F55" s="151"/>
      <c r="G55" s="152">
        <f t="shared" si="16"/>
        <v>0</v>
      </c>
      <c r="H55" s="153">
        <v>1.9000000000000001E-4</v>
      </c>
      <c r="I55" s="153">
        <f t="shared" si="17"/>
        <v>7.6000000000000004E-4</v>
      </c>
      <c r="J55" s="153">
        <v>0</v>
      </c>
      <c r="K55" s="153">
        <f t="shared" si="18"/>
        <v>0</v>
      </c>
      <c r="Q55" s="146">
        <v>2</v>
      </c>
      <c r="AA55" s="122">
        <v>12</v>
      </c>
      <c r="AB55" s="122">
        <v>0</v>
      </c>
      <c r="AC55" s="122">
        <v>44</v>
      </c>
      <c r="BB55" s="122">
        <v>2</v>
      </c>
      <c r="BC55" s="122">
        <f t="shared" si="19"/>
        <v>0</v>
      </c>
      <c r="BD55" s="122">
        <f t="shared" si="20"/>
        <v>0</v>
      </c>
      <c r="BE55" s="122">
        <f t="shared" si="21"/>
        <v>0</v>
      </c>
      <c r="BF55" s="122">
        <f t="shared" si="22"/>
        <v>0</v>
      </c>
      <c r="BG55" s="122">
        <f t="shared" si="23"/>
        <v>0</v>
      </c>
    </row>
    <row r="56" spans="1:59" x14ac:dyDescent="0.2">
      <c r="A56" s="147">
        <v>45</v>
      </c>
      <c r="B56" s="148" t="s">
        <v>171</v>
      </c>
      <c r="C56" s="149" t="s">
        <v>172</v>
      </c>
      <c r="D56" s="150" t="s">
        <v>82</v>
      </c>
      <c r="E56" s="151">
        <v>17</v>
      </c>
      <c r="F56" s="151"/>
      <c r="G56" s="152">
        <f t="shared" si="16"/>
        <v>0</v>
      </c>
      <c r="H56" s="153">
        <v>4.8999999999999998E-4</v>
      </c>
      <c r="I56" s="153">
        <f t="shared" si="17"/>
        <v>8.3300000000000006E-3</v>
      </c>
      <c r="J56" s="153">
        <v>0</v>
      </c>
      <c r="K56" s="153">
        <f t="shared" si="18"/>
        <v>0</v>
      </c>
      <c r="Q56" s="146">
        <v>2</v>
      </c>
      <c r="AA56" s="122">
        <v>12</v>
      </c>
      <c r="AB56" s="122">
        <v>0</v>
      </c>
      <c r="AC56" s="122">
        <v>45</v>
      </c>
      <c r="BB56" s="122">
        <v>2</v>
      </c>
      <c r="BC56" s="122">
        <f t="shared" si="19"/>
        <v>0</v>
      </c>
      <c r="BD56" s="122">
        <f t="shared" si="20"/>
        <v>0</v>
      </c>
      <c r="BE56" s="122">
        <f t="shared" si="21"/>
        <v>0</v>
      </c>
      <c r="BF56" s="122">
        <f t="shared" si="22"/>
        <v>0</v>
      </c>
      <c r="BG56" s="122">
        <f t="shared" si="23"/>
        <v>0</v>
      </c>
    </row>
    <row r="57" spans="1:59" x14ac:dyDescent="0.2">
      <c r="A57" s="147">
        <v>46</v>
      </c>
      <c r="B57" s="148" t="s">
        <v>173</v>
      </c>
      <c r="C57" s="149" t="s">
        <v>174</v>
      </c>
      <c r="D57" s="150" t="s">
        <v>118</v>
      </c>
      <c r="E57" s="151">
        <v>2.41E-2</v>
      </c>
      <c r="F57" s="151"/>
      <c r="G57" s="152">
        <f t="shared" si="16"/>
        <v>0</v>
      </c>
      <c r="H57" s="153">
        <v>0</v>
      </c>
      <c r="I57" s="153">
        <f t="shared" si="17"/>
        <v>0</v>
      </c>
      <c r="J57" s="153">
        <v>0</v>
      </c>
      <c r="K57" s="153">
        <f t="shared" si="18"/>
        <v>0</v>
      </c>
      <c r="Q57" s="146">
        <v>2</v>
      </c>
      <c r="AA57" s="122">
        <v>12</v>
      </c>
      <c r="AB57" s="122">
        <v>0</v>
      </c>
      <c r="AC57" s="122">
        <v>46</v>
      </c>
      <c r="BB57" s="122">
        <v>2</v>
      </c>
      <c r="BC57" s="122">
        <f t="shared" si="19"/>
        <v>0</v>
      </c>
      <c r="BD57" s="122">
        <f t="shared" si="20"/>
        <v>0</v>
      </c>
      <c r="BE57" s="122">
        <f t="shared" si="21"/>
        <v>0</v>
      </c>
      <c r="BF57" s="122">
        <f t="shared" si="22"/>
        <v>0</v>
      </c>
      <c r="BG57" s="122">
        <f t="shared" si="23"/>
        <v>0</v>
      </c>
    </row>
    <row r="58" spans="1:59" x14ac:dyDescent="0.2">
      <c r="A58" s="154"/>
      <c r="B58" s="155" t="s">
        <v>70</v>
      </c>
      <c r="C58" s="156" t="str">
        <f>CONCATENATE(B44," ",C44)</f>
        <v>734 Armatury</v>
      </c>
      <c r="D58" s="154"/>
      <c r="E58" s="157"/>
      <c r="F58" s="157"/>
      <c r="G58" s="158">
        <f>SUM(G44:G57)</f>
        <v>0</v>
      </c>
      <c r="H58" s="159"/>
      <c r="I58" s="160">
        <f>SUM(I44:I57)</f>
        <v>2.4060000000000002E-2</v>
      </c>
      <c r="J58" s="159"/>
      <c r="K58" s="160">
        <f>SUM(K44:K57)</f>
        <v>0</v>
      </c>
      <c r="Q58" s="146">
        <v>4</v>
      </c>
      <c r="BC58" s="161">
        <f>SUM(BC44:BC57)</f>
        <v>0</v>
      </c>
      <c r="BD58" s="161">
        <f>SUM(BD44:BD57)</f>
        <v>0</v>
      </c>
      <c r="BE58" s="161">
        <f>SUM(BE44:BE57)</f>
        <v>0</v>
      </c>
      <c r="BF58" s="161">
        <f>SUM(BF44:BF57)</f>
        <v>0</v>
      </c>
      <c r="BG58" s="161">
        <f>SUM(BG44:BG57)</f>
        <v>0</v>
      </c>
    </row>
    <row r="59" spans="1:59" x14ac:dyDescent="0.2">
      <c r="A59" s="139" t="s">
        <v>69</v>
      </c>
      <c r="B59" s="140" t="s">
        <v>175</v>
      </c>
      <c r="C59" s="141" t="s">
        <v>176</v>
      </c>
      <c r="D59" s="142"/>
      <c r="E59" s="143"/>
      <c r="F59" s="143"/>
      <c r="G59" s="144"/>
      <c r="H59" s="145"/>
      <c r="I59" s="145"/>
      <c r="J59" s="145"/>
      <c r="K59" s="145"/>
      <c r="Q59" s="146">
        <v>1</v>
      </c>
    </row>
    <row r="60" spans="1:59" x14ac:dyDescent="0.2">
      <c r="A60" s="147">
        <v>47</v>
      </c>
      <c r="B60" s="148" t="s">
        <v>177</v>
      </c>
      <c r="C60" s="149" t="s">
        <v>178</v>
      </c>
      <c r="D60" s="150" t="s">
        <v>82</v>
      </c>
      <c r="E60" s="151">
        <v>6</v>
      </c>
      <c r="F60" s="151"/>
      <c r="G60" s="152">
        <f t="shared" ref="G60:G73" si="24">E60*F60</f>
        <v>0</v>
      </c>
      <c r="H60" s="153">
        <v>9.5999999999999992E-3</v>
      </c>
      <c r="I60" s="153">
        <f t="shared" ref="I60:I73" si="25">E60*H60</f>
        <v>5.7599999999999998E-2</v>
      </c>
      <c r="J60" s="153">
        <v>0</v>
      </c>
      <c r="K60" s="153">
        <f t="shared" ref="K60:K73" si="26">E60*J60</f>
        <v>0</v>
      </c>
      <c r="Q60" s="146">
        <v>2</v>
      </c>
      <c r="AA60" s="122">
        <v>12</v>
      </c>
      <c r="AB60" s="122">
        <v>1</v>
      </c>
      <c r="AC60" s="122">
        <v>47</v>
      </c>
      <c r="BB60" s="122">
        <v>2</v>
      </c>
      <c r="BC60" s="122">
        <f t="shared" ref="BC60:BC73" si="27">IF(BB60=1,G60,0)</f>
        <v>0</v>
      </c>
      <c r="BD60" s="122">
        <f t="shared" ref="BD60:BD73" si="28">IF(BB60=2,G60,0)</f>
        <v>0</v>
      </c>
      <c r="BE60" s="122">
        <f t="shared" ref="BE60:BE73" si="29">IF(BB60=3,G60,0)</f>
        <v>0</v>
      </c>
      <c r="BF60" s="122">
        <f t="shared" ref="BF60:BF73" si="30">IF(BB60=4,G60,0)</f>
        <v>0</v>
      </c>
      <c r="BG60" s="122">
        <f t="shared" ref="BG60:BG73" si="31">IF(BB60=5,G60,0)</f>
        <v>0</v>
      </c>
    </row>
    <row r="61" spans="1:59" x14ac:dyDescent="0.2">
      <c r="A61" s="147">
        <v>48</v>
      </c>
      <c r="B61" s="148" t="s">
        <v>179</v>
      </c>
      <c r="C61" s="149" t="s">
        <v>180</v>
      </c>
      <c r="D61" s="150" t="s">
        <v>82</v>
      </c>
      <c r="E61" s="151">
        <v>1</v>
      </c>
      <c r="F61" s="151"/>
      <c r="G61" s="152">
        <f t="shared" si="24"/>
        <v>0</v>
      </c>
      <c r="H61" s="153">
        <v>1.95E-2</v>
      </c>
      <c r="I61" s="153">
        <f t="shared" si="25"/>
        <v>1.95E-2</v>
      </c>
      <c r="J61" s="153">
        <v>0</v>
      </c>
      <c r="K61" s="153">
        <f t="shared" si="26"/>
        <v>0</v>
      </c>
      <c r="Q61" s="146">
        <v>2</v>
      </c>
      <c r="AA61" s="122">
        <v>12</v>
      </c>
      <c r="AB61" s="122">
        <v>1</v>
      </c>
      <c r="AC61" s="122">
        <v>48</v>
      </c>
      <c r="BB61" s="122">
        <v>2</v>
      </c>
      <c r="BC61" s="122">
        <f t="shared" si="27"/>
        <v>0</v>
      </c>
      <c r="BD61" s="122">
        <f t="shared" si="28"/>
        <v>0</v>
      </c>
      <c r="BE61" s="122">
        <f t="shared" si="29"/>
        <v>0</v>
      </c>
      <c r="BF61" s="122">
        <f t="shared" si="30"/>
        <v>0</v>
      </c>
      <c r="BG61" s="122">
        <f t="shared" si="31"/>
        <v>0</v>
      </c>
    </row>
    <row r="62" spans="1:59" x14ac:dyDescent="0.2">
      <c r="A62" s="147">
        <v>49</v>
      </c>
      <c r="B62" s="148" t="s">
        <v>181</v>
      </c>
      <c r="C62" s="149" t="s">
        <v>182</v>
      </c>
      <c r="D62" s="150" t="s">
        <v>82</v>
      </c>
      <c r="E62" s="151">
        <v>2</v>
      </c>
      <c r="F62" s="151"/>
      <c r="G62" s="152">
        <f t="shared" si="24"/>
        <v>0</v>
      </c>
      <c r="H62" s="153">
        <v>1.66E-2</v>
      </c>
      <c r="I62" s="153">
        <f t="shared" si="25"/>
        <v>3.32E-2</v>
      </c>
      <c r="J62" s="153">
        <v>0</v>
      </c>
      <c r="K62" s="153">
        <f t="shared" si="26"/>
        <v>0</v>
      </c>
      <c r="Q62" s="146">
        <v>2</v>
      </c>
      <c r="AA62" s="122">
        <v>12</v>
      </c>
      <c r="AB62" s="122">
        <v>1</v>
      </c>
      <c r="AC62" s="122">
        <v>49</v>
      </c>
      <c r="BB62" s="122">
        <v>2</v>
      </c>
      <c r="BC62" s="122">
        <f t="shared" si="27"/>
        <v>0</v>
      </c>
      <c r="BD62" s="122">
        <f t="shared" si="28"/>
        <v>0</v>
      </c>
      <c r="BE62" s="122">
        <f t="shared" si="29"/>
        <v>0</v>
      </c>
      <c r="BF62" s="122">
        <f t="shared" si="30"/>
        <v>0</v>
      </c>
      <c r="BG62" s="122">
        <f t="shared" si="31"/>
        <v>0</v>
      </c>
    </row>
    <row r="63" spans="1:59" x14ac:dyDescent="0.2">
      <c r="A63" s="147">
        <v>50</v>
      </c>
      <c r="B63" s="148" t="s">
        <v>183</v>
      </c>
      <c r="C63" s="149" t="s">
        <v>184</v>
      </c>
      <c r="D63" s="150" t="s">
        <v>82</v>
      </c>
      <c r="E63" s="151">
        <v>1</v>
      </c>
      <c r="F63" s="151"/>
      <c r="G63" s="152">
        <f t="shared" si="24"/>
        <v>0</v>
      </c>
      <c r="H63" s="153">
        <v>2.1000000000000001E-2</v>
      </c>
      <c r="I63" s="153">
        <f t="shared" si="25"/>
        <v>2.1000000000000001E-2</v>
      </c>
      <c r="J63" s="153">
        <v>0</v>
      </c>
      <c r="K63" s="153">
        <f t="shared" si="26"/>
        <v>0</v>
      </c>
      <c r="Q63" s="146">
        <v>2</v>
      </c>
      <c r="AA63" s="122">
        <v>12</v>
      </c>
      <c r="AB63" s="122">
        <v>1</v>
      </c>
      <c r="AC63" s="122">
        <v>50</v>
      </c>
      <c r="BB63" s="122">
        <v>2</v>
      </c>
      <c r="BC63" s="122">
        <f t="shared" si="27"/>
        <v>0</v>
      </c>
      <c r="BD63" s="122">
        <f t="shared" si="28"/>
        <v>0</v>
      </c>
      <c r="BE63" s="122">
        <f t="shared" si="29"/>
        <v>0</v>
      </c>
      <c r="BF63" s="122">
        <f t="shared" si="30"/>
        <v>0</v>
      </c>
      <c r="BG63" s="122">
        <f t="shared" si="31"/>
        <v>0</v>
      </c>
    </row>
    <row r="64" spans="1:59" x14ac:dyDescent="0.2">
      <c r="A64" s="147">
        <v>51</v>
      </c>
      <c r="B64" s="148" t="s">
        <v>185</v>
      </c>
      <c r="C64" s="149" t="s">
        <v>186</v>
      </c>
      <c r="D64" s="150" t="s">
        <v>82</v>
      </c>
      <c r="E64" s="151">
        <v>1</v>
      </c>
      <c r="F64" s="151"/>
      <c r="G64" s="152">
        <f t="shared" si="24"/>
        <v>0</v>
      </c>
      <c r="H64" s="153">
        <v>5.4999999999999997E-3</v>
      </c>
      <c r="I64" s="153">
        <f t="shared" si="25"/>
        <v>5.4999999999999997E-3</v>
      </c>
      <c r="J64" s="153">
        <v>0</v>
      </c>
      <c r="K64" s="153">
        <f t="shared" si="26"/>
        <v>0</v>
      </c>
      <c r="Q64" s="146">
        <v>2</v>
      </c>
      <c r="AA64" s="122">
        <v>12</v>
      </c>
      <c r="AB64" s="122">
        <v>1</v>
      </c>
      <c r="AC64" s="122">
        <v>51</v>
      </c>
      <c r="BB64" s="122">
        <v>2</v>
      </c>
      <c r="BC64" s="122">
        <f t="shared" si="27"/>
        <v>0</v>
      </c>
      <c r="BD64" s="122">
        <f t="shared" si="28"/>
        <v>0</v>
      </c>
      <c r="BE64" s="122">
        <f t="shared" si="29"/>
        <v>0</v>
      </c>
      <c r="BF64" s="122">
        <f t="shared" si="30"/>
        <v>0</v>
      </c>
      <c r="BG64" s="122">
        <f t="shared" si="31"/>
        <v>0</v>
      </c>
    </row>
    <row r="65" spans="1:59" x14ac:dyDescent="0.2">
      <c r="A65" s="147">
        <v>52</v>
      </c>
      <c r="B65" s="148" t="s">
        <v>187</v>
      </c>
      <c r="C65" s="149" t="s">
        <v>188</v>
      </c>
      <c r="D65" s="150" t="s">
        <v>82</v>
      </c>
      <c r="E65" s="151">
        <v>2</v>
      </c>
      <c r="F65" s="151"/>
      <c r="G65" s="152">
        <f t="shared" si="24"/>
        <v>0</v>
      </c>
      <c r="H65" s="153">
        <v>6.4999999999999997E-3</v>
      </c>
      <c r="I65" s="153">
        <f t="shared" si="25"/>
        <v>1.2999999999999999E-2</v>
      </c>
      <c r="J65" s="153">
        <v>0</v>
      </c>
      <c r="K65" s="153">
        <f t="shared" si="26"/>
        <v>0</v>
      </c>
      <c r="Q65" s="146">
        <v>2</v>
      </c>
      <c r="AA65" s="122">
        <v>12</v>
      </c>
      <c r="AB65" s="122">
        <v>1</v>
      </c>
      <c r="AC65" s="122">
        <v>52</v>
      </c>
      <c r="BB65" s="122">
        <v>2</v>
      </c>
      <c r="BC65" s="122">
        <f t="shared" si="27"/>
        <v>0</v>
      </c>
      <c r="BD65" s="122">
        <f t="shared" si="28"/>
        <v>0</v>
      </c>
      <c r="BE65" s="122">
        <f t="shared" si="29"/>
        <v>0</v>
      </c>
      <c r="BF65" s="122">
        <f t="shared" si="30"/>
        <v>0</v>
      </c>
      <c r="BG65" s="122">
        <f t="shared" si="31"/>
        <v>0</v>
      </c>
    </row>
    <row r="66" spans="1:59" x14ac:dyDescent="0.2">
      <c r="A66" s="147">
        <v>53</v>
      </c>
      <c r="B66" s="148" t="s">
        <v>189</v>
      </c>
      <c r="C66" s="149" t="s">
        <v>190</v>
      </c>
      <c r="D66" s="150" t="s">
        <v>82</v>
      </c>
      <c r="E66" s="151">
        <v>1</v>
      </c>
      <c r="F66" s="151"/>
      <c r="G66" s="152">
        <f t="shared" si="24"/>
        <v>0</v>
      </c>
      <c r="H66" s="153">
        <v>2.5100000000000001E-2</v>
      </c>
      <c r="I66" s="153">
        <f t="shared" si="25"/>
        <v>2.5100000000000001E-2</v>
      </c>
      <c r="J66" s="153">
        <v>0</v>
      </c>
      <c r="K66" s="153">
        <f t="shared" si="26"/>
        <v>0</v>
      </c>
      <c r="Q66" s="146">
        <v>2</v>
      </c>
      <c r="AA66" s="122">
        <v>12</v>
      </c>
      <c r="AB66" s="122">
        <v>1</v>
      </c>
      <c r="AC66" s="122">
        <v>53</v>
      </c>
      <c r="BB66" s="122">
        <v>2</v>
      </c>
      <c r="BC66" s="122">
        <f t="shared" si="27"/>
        <v>0</v>
      </c>
      <c r="BD66" s="122">
        <f t="shared" si="28"/>
        <v>0</v>
      </c>
      <c r="BE66" s="122">
        <f t="shared" si="29"/>
        <v>0</v>
      </c>
      <c r="BF66" s="122">
        <f t="shared" si="30"/>
        <v>0</v>
      </c>
      <c r="BG66" s="122">
        <f t="shared" si="31"/>
        <v>0</v>
      </c>
    </row>
    <row r="67" spans="1:59" x14ac:dyDescent="0.2">
      <c r="A67" s="147">
        <v>54</v>
      </c>
      <c r="B67" s="148" t="s">
        <v>191</v>
      </c>
      <c r="C67" s="149" t="s">
        <v>192</v>
      </c>
      <c r="D67" s="150" t="s">
        <v>82</v>
      </c>
      <c r="E67" s="151">
        <v>2</v>
      </c>
      <c r="F67" s="151"/>
      <c r="G67" s="152">
        <f t="shared" si="24"/>
        <v>0</v>
      </c>
      <c r="H67" s="153">
        <v>1.2500000000000001E-2</v>
      </c>
      <c r="I67" s="153">
        <f t="shared" si="25"/>
        <v>2.5000000000000001E-2</v>
      </c>
      <c r="J67" s="153">
        <v>0</v>
      </c>
      <c r="K67" s="153">
        <f t="shared" si="26"/>
        <v>0</v>
      </c>
      <c r="Q67" s="146">
        <v>2</v>
      </c>
      <c r="AA67" s="122">
        <v>12</v>
      </c>
      <c r="AB67" s="122">
        <v>1</v>
      </c>
      <c r="AC67" s="122">
        <v>54</v>
      </c>
      <c r="BB67" s="122">
        <v>2</v>
      </c>
      <c r="BC67" s="122">
        <f t="shared" si="27"/>
        <v>0</v>
      </c>
      <c r="BD67" s="122">
        <f t="shared" si="28"/>
        <v>0</v>
      </c>
      <c r="BE67" s="122">
        <f t="shared" si="29"/>
        <v>0</v>
      </c>
      <c r="BF67" s="122">
        <f t="shared" si="30"/>
        <v>0</v>
      </c>
      <c r="BG67" s="122">
        <f t="shared" si="31"/>
        <v>0</v>
      </c>
    </row>
    <row r="68" spans="1:59" x14ac:dyDescent="0.2">
      <c r="A68" s="147">
        <v>55</v>
      </c>
      <c r="B68" s="148" t="s">
        <v>193</v>
      </c>
      <c r="C68" s="149" t="s">
        <v>194</v>
      </c>
      <c r="D68" s="150" t="s">
        <v>82</v>
      </c>
      <c r="E68" s="151">
        <v>1</v>
      </c>
      <c r="F68" s="151"/>
      <c r="G68" s="152">
        <f t="shared" si="24"/>
        <v>0</v>
      </c>
      <c r="H68" s="153">
        <v>6.4999999999999997E-3</v>
      </c>
      <c r="I68" s="153">
        <f t="shared" si="25"/>
        <v>6.4999999999999997E-3</v>
      </c>
      <c r="J68" s="153">
        <v>0</v>
      </c>
      <c r="K68" s="153">
        <f t="shared" si="26"/>
        <v>0</v>
      </c>
      <c r="Q68" s="146">
        <v>2</v>
      </c>
      <c r="AA68" s="122">
        <v>12</v>
      </c>
      <c r="AB68" s="122">
        <v>1</v>
      </c>
      <c r="AC68" s="122">
        <v>55</v>
      </c>
      <c r="BB68" s="122">
        <v>2</v>
      </c>
      <c r="BC68" s="122">
        <f t="shared" si="27"/>
        <v>0</v>
      </c>
      <c r="BD68" s="122">
        <f t="shared" si="28"/>
        <v>0</v>
      </c>
      <c r="BE68" s="122">
        <f t="shared" si="29"/>
        <v>0</v>
      </c>
      <c r="BF68" s="122">
        <f t="shared" si="30"/>
        <v>0</v>
      </c>
      <c r="BG68" s="122">
        <f t="shared" si="31"/>
        <v>0</v>
      </c>
    </row>
    <row r="69" spans="1:59" x14ac:dyDescent="0.2">
      <c r="A69" s="147">
        <v>56</v>
      </c>
      <c r="B69" s="148" t="s">
        <v>195</v>
      </c>
      <c r="C69" s="149" t="s">
        <v>196</v>
      </c>
      <c r="D69" s="150" t="s">
        <v>82</v>
      </c>
      <c r="E69" s="151">
        <v>1</v>
      </c>
      <c r="F69" s="151"/>
      <c r="G69" s="152">
        <f t="shared" si="24"/>
        <v>0</v>
      </c>
      <c r="H69" s="153">
        <v>6.4999999999999997E-3</v>
      </c>
      <c r="I69" s="153">
        <f t="shared" si="25"/>
        <v>6.4999999999999997E-3</v>
      </c>
      <c r="J69" s="153">
        <v>0</v>
      </c>
      <c r="K69" s="153">
        <f t="shared" si="26"/>
        <v>0</v>
      </c>
      <c r="Q69" s="146">
        <v>2</v>
      </c>
      <c r="AA69" s="122">
        <v>12</v>
      </c>
      <c r="AB69" s="122">
        <v>1</v>
      </c>
      <c r="AC69" s="122">
        <v>56</v>
      </c>
      <c r="BB69" s="122">
        <v>2</v>
      </c>
      <c r="BC69" s="122">
        <f t="shared" si="27"/>
        <v>0</v>
      </c>
      <c r="BD69" s="122">
        <f t="shared" si="28"/>
        <v>0</v>
      </c>
      <c r="BE69" s="122">
        <f t="shared" si="29"/>
        <v>0</v>
      </c>
      <c r="BF69" s="122">
        <f t="shared" si="30"/>
        <v>0</v>
      </c>
      <c r="BG69" s="122">
        <f t="shared" si="31"/>
        <v>0</v>
      </c>
    </row>
    <row r="70" spans="1:59" x14ac:dyDescent="0.2">
      <c r="A70" s="147">
        <v>57</v>
      </c>
      <c r="B70" s="148" t="s">
        <v>197</v>
      </c>
      <c r="C70" s="149" t="s">
        <v>198</v>
      </c>
      <c r="D70" s="150" t="s">
        <v>82</v>
      </c>
      <c r="E70" s="151">
        <v>2</v>
      </c>
      <c r="F70" s="151"/>
      <c r="G70" s="152">
        <f t="shared" si="24"/>
        <v>0</v>
      </c>
      <c r="H70" s="153">
        <v>1.35E-2</v>
      </c>
      <c r="I70" s="153">
        <f t="shared" si="25"/>
        <v>2.7E-2</v>
      </c>
      <c r="J70" s="153">
        <v>0</v>
      </c>
      <c r="K70" s="153">
        <f t="shared" si="26"/>
        <v>0</v>
      </c>
      <c r="Q70" s="146">
        <v>2</v>
      </c>
      <c r="AA70" s="122">
        <v>12</v>
      </c>
      <c r="AB70" s="122">
        <v>1</v>
      </c>
      <c r="AC70" s="122">
        <v>57</v>
      </c>
      <c r="BB70" s="122">
        <v>2</v>
      </c>
      <c r="BC70" s="122">
        <f t="shared" si="27"/>
        <v>0</v>
      </c>
      <c r="BD70" s="122">
        <f t="shared" si="28"/>
        <v>0</v>
      </c>
      <c r="BE70" s="122">
        <f t="shared" si="29"/>
        <v>0</v>
      </c>
      <c r="BF70" s="122">
        <f t="shared" si="30"/>
        <v>0</v>
      </c>
      <c r="BG70" s="122">
        <f t="shared" si="31"/>
        <v>0</v>
      </c>
    </row>
    <row r="71" spans="1:59" x14ac:dyDescent="0.2">
      <c r="A71" s="147">
        <v>58</v>
      </c>
      <c r="B71" s="148" t="s">
        <v>199</v>
      </c>
      <c r="C71" s="149" t="s">
        <v>200</v>
      </c>
      <c r="D71" s="150" t="s">
        <v>82</v>
      </c>
      <c r="E71" s="151">
        <v>20</v>
      </c>
      <c r="F71" s="151"/>
      <c r="G71" s="152">
        <f t="shared" si="24"/>
        <v>0</v>
      </c>
      <c r="H71" s="153">
        <v>1.6320000000000001E-2</v>
      </c>
      <c r="I71" s="153">
        <f t="shared" si="25"/>
        <v>0.32640000000000002</v>
      </c>
      <c r="J71" s="153">
        <v>0</v>
      </c>
      <c r="K71" s="153">
        <f t="shared" si="26"/>
        <v>0</v>
      </c>
      <c r="Q71" s="146">
        <v>2</v>
      </c>
      <c r="AA71" s="122">
        <v>12</v>
      </c>
      <c r="AB71" s="122">
        <v>0</v>
      </c>
      <c r="AC71" s="122">
        <v>58</v>
      </c>
      <c r="BB71" s="122">
        <v>2</v>
      </c>
      <c r="BC71" s="122">
        <f t="shared" si="27"/>
        <v>0</v>
      </c>
      <c r="BD71" s="122">
        <f t="shared" si="28"/>
        <v>0</v>
      </c>
      <c r="BE71" s="122">
        <f t="shared" si="29"/>
        <v>0</v>
      </c>
      <c r="BF71" s="122">
        <f t="shared" si="30"/>
        <v>0</v>
      </c>
      <c r="BG71" s="122">
        <f t="shared" si="31"/>
        <v>0</v>
      </c>
    </row>
    <row r="72" spans="1:59" x14ac:dyDescent="0.2">
      <c r="A72" s="147">
        <v>59</v>
      </c>
      <c r="B72" s="148" t="s">
        <v>201</v>
      </c>
      <c r="C72" s="149" t="s">
        <v>202</v>
      </c>
      <c r="D72" s="150" t="s">
        <v>82</v>
      </c>
      <c r="E72" s="151">
        <v>20</v>
      </c>
      <c r="F72" s="151"/>
      <c r="G72" s="152">
        <f t="shared" si="24"/>
        <v>0</v>
      </c>
      <c r="H72" s="153">
        <v>0</v>
      </c>
      <c r="I72" s="153">
        <f t="shared" si="25"/>
        <v>0</v>
      </c>
      <c r="J72" s="153">
        <v>0</v>
      </c>
      <c r="K72" s="153">
        <f t="shared" si="26"/>
        <v>0</v>
      </c>
      <c r="Q72" s="146">
        <v>2</v>
      </c>
      <c r="AA72" s="122">
        <v>12</v>
      </c>
      <c r="AB72" s="122">
        <v>0</v>
      </c>
      <c r="AC72" s="122">
        <v>59</v>
      </c>
      <c r="BB72" s="122">
        <v>2</v>
      </c>
      <c r="BC72" s="122">
        <f t="shared" si="27"/>
        <v>0</v>
      </c>
      <c r="BD72" s="122">
        <f t="shared" si="28"/>
        <v>0</v>
      </c>
      <c r="BE72" s="122">
        <f t="shared" si="29"/>
        <v>0</v>
      </c>
      <c r="BF72" s="122">
        <f t="shared" si="30"/>
        <v>0</v>
      </c>
      <c r="BG72" s="122">
        <f t="shared" si="31"/>
        <v>0</v>
      </c>
    </row>
    <row r="73" spans="1:59" x14ac:dyDescent="0.2">
      <c r="A73" s="147">
        <v>60</v>
      </c>
      <c r="B73" s="148" t="s">
        <v>203</v>
      </c>
      <c r="C73" s="149" t="s">
        <v>204</v>
      </c>
      <c r="D73" s="150" t="s">
        <v>118</v>
      </c>
      <c r="E73" s="151">
        <v>0.56630000000000003</v>
      </c>
      <c r="F73" s="151"/>
      <c r="G73" s="152">
        <f t="shared" si="24"/>
        <v>0</v>
      </c>
      <c r="H73" s="153">
        <v>0</v>
      </c>
      <c r="I73" s="153">
        <f t="shared" si="25"/>
        <v>0</v>
      </c>
      <c r="J73" s="153">
        <v>0</v>
      </c>
      <c r="K73" s="153">
        <f t="shared" si="26"/>
        <v>0</v>
      </c>
      <c r="Q73" s="146">
        <v>2</v>
      </c>
      <c r="AA73" s="122">
        <v>12</v>
      </c>
      <c r="AB73" s="122">
        <v>0</v>
      </c>
      <c r="AC73" s="122">
        <v>60</v>
      </c>
      <c r="BB73" s="122">
        <v>2</v>
      </c>
      <c r="BC73" s="122">
        <f t="shared" si="27"/>
        <v>0</v>
      </c>
      <c r="BD73" s="122">
        <f t="shared" si="28"/>
        <v>0</v>
      </c>
      <c r="BE73" s="122">
        <f t="shared" si="29"/>
        <v>0</v>
      </c>
      <c r="BF73" s="122">
        <f t="shared" si="30"/>
        <v>0</v>
      </c>
      <c r="BG73" s="122">
        <f t="shared" si="31"/>
        <v>0</v>
      </c>
    </row>
    <row r="74" spans="1:59" x14ac:dyDescent="0.2">
      <c r="A74" s="154"/>
      <c r="B74" s="155" t="s">
        <v>70</v>
      </c>
      <c r="C74" s="156" t="str">
        <f>CONCATENATE(B59," ",C59)</f>
        <v>735 Otopná tělesa</v>
      </c>
      <c r="D74" s="154"/>
      <c r="E74" s="157"/>
      <c r="F74" s="157"/>
      <c r="G74" s="158">
        <f>SUM(G59:G73)</f>
        <v>0</v>
      </c>
      <c r="H74" s="159"/>
      <c r="I74" s="160">
        <f>SUM(I59:I73)</f>
        <v>0.56630000000000003</v>
      </c>
      <c r="J74" s="159"/>
      <c r="K74" s="160">
        <f>SUM(K59:K73)</f>
        <v>0</v>
      </c>
      <c r="Q74" s="146">
        <v>4</v>
      </c>
      <c r="BC74" s="161">
        <f>SUM(BC59:BC73)</f>
        <v>0</v>
      </c>
      <c r="BD74" s="161">
        <f>SUM(BD59:BD73)</f>
        <v>0</v>
      </c>
      <c r="BE74" s="161">
        <f>SUM(BE59:BE73)</f>
        <v>0</v>
      </c>
      <c r="BF74" s="161">
        <f>SUM(BF59:BF73)</f>
        <v>0</v>
      </c>
      <c r="BG74" s="161">
        <f>SUM(BG59:BG73)</f>
        <v>0</v>
      </c>
    </row>
    <row r="75" spans="1:59" x14ac:dyDescent="0.2">
      <c r="A75" s="139" t="s">
        <v>69</v>
      </c>
      <c r="B75" s="140" t="s">
        <v>205</v>
      </c>
      <c r="C75" s="141" t="s">
        <v>206</v>
      </c>
      <c r="D75" s="142"/>
      <c r="E75" s="143"/>
      <c r="F75" s="143"/>
      <c r="G75" s="144"/>
      <c r="H75" s="145"/>
      <c r="I75" s="145"/>
      <c r="J75" s="145"/>
      <c r="K75" s="145"/>
      <c r="Q75" s="146">
        <v>1</v>
      </c>
    </row>
    <row r="76" spans="1:59" x14ac:dyDescent="0.2">
      <c r="A76" s="147">
        <v>61</v>
      </c>
      <c r="B76" s="148" t="s">
        <v>207</v>
      </c>
      <c r="C76" s="149" t="s">
        <v>208</v>
      </c>
      <c r="D76" s="150" t="s">
        <v>209</v>
      </c>
      <c r="E76" s="151">
        <v>50</v>
      </c>
      <c r="F76" s="151"/>
      <c r="G76" s="152">
        <f>E76*F76</f>
        <v>0</v>
      </c>
      <c r="H76" s="153">
        <v>9.0000000000000006E-5</v>
      </c>
      <c r="I76" s="153">
        <f>E76*H76</f>
        <v>4.5000000000000005E-3</v>
      </c>
      <c r="J76" s="153">
        <v>0</v>
      </c>
      <c r="K76" s="153">
        <f>E76*J76</f>
        <v>0</v>
      </c>
      <c r="Q76" s="146">
        <v>2</v>
      </c>
      <c r="AA76" s="122">
        <v>12</v>
      </c>
      <c r="AB76" s="122">
        <v>0</v>
      </c>
      <c r="AC76" s="122">
        <v>61</v>
      </c>
      <c r="BB76" s="122">
        <v>2</v>
      </c>
      <c r="BC76" s="122">
        <f>IF(BB76=1,G76,0)</f>
        <v>0</v>
      </c>
      <c r="BD76" s="122">
        <f>IF(BB76=2,G76,0)</f>
        <v>0</v>
      </c>
      <c r="BE76" s="122">
        <f>IF(BB76=3,G76,0)</f>
        <v>0</v>
      </c>
      <c r="BF76" s="122">
        <f>IF(BB76=4,G76,0)</f>
        <v>0</v>
      </c>
      <c r="BG76" s="122">
        <f>IF(BB76=5,G76,0)</f>
        <v>0</v>
      </c>
    </row>
    <row r="77" spans="1:59" x14ac:dyDescent="0.2">
      <c r="A77" s="147">
        <v>62</v>
      </c>
      <c r="B77" s="148" t="s">
        <v>210</v>
      </c>
      <c r="C77" s="149" t="s">
        <v>211</v>
      </c>
      <c r="D77" s="150" t="s">
        <v>118</v>
      </c>
      <c r="E77" s="151">
        <v>4.4999999999999997E-3</v>
      </c>
      <c r="F77" s="151"/>
      <c r="G77" s="152">
        <f>E77*F77</f>
        <v>0</v>
      </c>
      <c r="H77" s="153">
        <v>0</v>
      </c>
      <c r="I77" s="153">
        <f>E77*H77</f>
        <v>0</v>
      </c>
      <c r="J77" s="153">
        <v>0</v>
      </c>
      <c r="K77" s="153">
        <f>E77*J77</f>
        <v>0</v>
      </c>
      <c r="Q77" s="146">
        <v>2</v>
      </c>
      <c r="AA77" s="122">
        <v>12</v>
      </c>
      <c r="AB77" s="122">
        <v>0</v>
      </c>
      <c r="AC77" s="122">
        <v>62</v>
      </c>
      <c r="BB77" s="122">
        <v>2</v>
      </c>
      <c r="BC77" s="122">
        <f>IF(BB77=1,G77,0)</f>
        <v>0</v>
      </c>
      <c r="BD77" s="122">
        <f>IF(BB77=2,G77,0)</f>
        <v>0</v>
      </c>
      <c r="BE77" s="122">
        <f>IF(BB77=3,G77,0)</f>
        <v>0</v>
      </c>
      <c r="BF77" s="122">
        <f>IF(BB77=4,G77,0)</f>
        <v>0</v>
      </c>
      <c r="BG77" s="122">
        <f>IF(BB77=5,G77,0)</f>
        <v>0</v>
      </c>
    </row>
    <row r="78" spans="1:59" x14ac:dyDescent="0.2">
      <c r="A78" s="154"/>
      <c r="B78" s="155" t="s">
        <v>70</v>
      </c>
      <c r="C78" s="156" t="str">
        <f>CONCATENATE(B75," ",C75)</f>
        <v>767 Konstrukce zámečnické</v>
      </c>
      <c r="D78" s="154"/>
      <c r="E78" s="157"/>
      <c r="F78" s="157"/>
      <c r="G78" s="158">
        <f>SUM(G75:G77)</f>
        <v>0</v>
      </c>
      <c r="H78" s="159"/>
      <c r="I78" s="160">
        <f>SUM(I75:I77)</f>
        <v>4.5000000000000005E-3</v>
      </c>
      <c r="J78" s="159"/>
      <c r="K78" s="160">
        <f>SUM(K75:K77)</f>
        <v>0</v>
      </c>
      <c r="Q78" s="146">
        <v>4</v>
      </c>
      <c r="BC78" s="161">
        <f>SUM(BC75:BC77)</f>
        <v>0</v>
      </c>
      <c r="BD78" s="161">
        <f>SUM(BD75:BD77)</f>
        <v>0</v>
      </c>
      <c r="BE78" s="161">
        <f>SUM(BE75:BE77)</f>
        <v>0</v>
      </c>
      <c r="BF78" s="161">
        <f>SUM(BF75:BF77)</f>
        <v>0</v>
      </c>
      <c r="BG78" s="161">
        <f>SUM(BG75:BG77)</f>
        <v>0</v>
      </c>
    </row>
    <row r="79" spans="1:59" x14ac:dyDescent="0.2">
      <c r="E79" s="122"/>
    </row>
    <row r="80" spans="1:59" x14ac:dyDescent="0.2">
      <c r="E80" s="122"/>
    </row>
    <row r="81" spans="5:5" x14ac:dyDescent="0.2">
      <c r="E81" s="122"/>
    </row>
    <row r="82" spans="5:5" x14ac:dyDescent="0.2">
      <c r="E82" s="122"/>
    </row>
    <row r="83" spans="5:5" x14ac:dyDescent="0.2">
      <c r="E83" s="122"/>
    </row>
    <row r="84" spans="5:5" x14ac:dyDescent="0.2">
      <c r="E84" s="122"/>
    </row>
    <row r="85" spans="5:5" x14ac:dyDescent="0.2">
      <c r="E85" s="122"/>
    </row>
    <row r="86" spans="5:5" x14ac:dyDescent="0.2">
      <c r="E86" s="122"/>
    </row>
    <row r="87" spans="5:5" x14ac:dyDescent="0.2">
      <c r="E87" s="122"/>
    </row>
    <row r="88" spans="5:5" x14ac:dyDescent="0.2">
      <c r="E88" s="122"/>
    </row>
    <row r="89" spans="5:5" x14ac:dyDescent="0.2">
      <c r="E89" s="122"/>
    </row>
    <row r="90" spans="5:5" x14ac:dyDescent="0.2">
      <c r="E90" s="122"/>
    </row>
    <row r="91" spans="5:5" x14ac:dyDescent="0.2">
      <c r="E91" s="122"/>
    </row>
    <row r="92" spans="5:5" x14ac:dyDescent="0.2">
      <c r="E92" s="122"/>
    </row>
    <row r="93" spans="5:5" x14ac:dyDescent="0.2">
      <c r="E93" s="122"/>
    </row>
    <row r="94" spans="5:5" x14ac:dyDescent="0.2">
      <c r="E94" s="122"/>
    </row>
    <row r="95" spans="5:5" x14ac:dyDescent="0.2">
      <c r="E95" s="122"/>
    </row>
    <row r="96" spans="5:5" x14ac:dyDescent="0.2">
      <c r="E96" s="122"/>
    </row>
    <row r="97" spans="1:7" x14ac:dyDescent="0.2">
      <c r="E97" s="122"/>
    </row>
    <row r="98" spans="1:7" x14ac:dyDescent="0.2">
      <c r="E98" s="122"/>
    </row>
    <row r="99" spans="1:7" x14ac:dyDescent="0.2">
      <c r="E99" s="122"/>
    </row>
    <row r="100" spans="1:7" x14ac:dyDescent="0.2">
      <c r="E100" s="122"/>
    </row>
    <row r="101" spans="1:7" x14ac:dyDescent="0.2">
      <c r="E101" s="122"/>
    </row>
    <row r="102" spans="1:7" x14ac:dyDescent="0.2">
      <c r="A102" s="162"/>
      <c r="B102" s="162"/>
      <c r="C102" s="162"/>
      <c r="D102" s="162"/>
      <c r="E102" s="162"/>
      <c r="F102" s="162"/>
      <c r="G102" s="162"/>
    </row>
    <row r="103" spans="1:7" x14ac:dyDescent="0.2">
      <c r="A103" s="162"/>
      <c r="B103" s="162"/>
      <c r="C103" s="162"/>
      <c r="D103" s="162"/>
      <c r="E103" s="162"/>
      <c r="F103" s="162"/>
      <c r="G103" s="162"/>
    </row>
    <row r="104" spans="1:7" x14ac:dyDescent="0.2">
      <c r="A104" s="162"/>
      <c r="B104" s="162"/>
      <c r="C104" s="162"/>
      <c r="D104" s="162"/>
      <c r="E104" s="162"/>
      <c r="F104" s="162"/>
      <c r="G104" s="162"/>
    </row>
    <row r="105" spans="1:7" x14ac:dyDescent="0.2">
      <c r="A105" s="162"/>
      <c r="B105" s="162"/>
      <c r="C105" s="162"/>
      <c r="D105" s="162"/>
      <c r="E105" s="162"/>
      <c r="F105" s="162"/>
      <c r="G105" s="162"/>
    </row>
    <row r="106" spans="1:7" x14ac:dyDescent="0.2">
      <c r="E106" s="122"/>
    </row>
    <row r="107" spans="1:7" x14ac:dyDescent="0.2">
      <c r="E107" s="122"/>
    </row>
    <row r="108" spans="1:7" x14ac:dyDescent="0.2">
      <c r="E108" s="122"/>
    </row>
    <row r="109" spans="1:7" x14ac:dyDescent="0.2">
      <c r="E109" s="122"/>
    </row>
    <row r="110" spans="1:7" x14ac:dyDescent="0.2">
      <c r="E110" s="122"/>
    </row>
    <row r="111" spans="1:7" x14ac:dyDescent="0.2">
      <c r="E111" s="122"/>
    </row>
    <row r="112" spans="1:7" x14ac:dyDescent="0.2">
      <c r="E112" s="122"/>
    </row>
    <row r="113" spans="5:5" x14ac:dyDescent="0.2">
      <c r="E113" s="122"/>
    </row>
    <row r="114" spans="5:5" x14ac:dyDescent="0.2">
      <c r="E114" s="122"/>
    </row>
    <row r="115" spans="5:5" x14ac:dyDescent="0.2">
      <c r="E115" s="122"/>
    </row>
    <row r="116" spans="5:5" x14ac:dyDescent="0.2">
      <c r="E116" s="122"/>
    </row>
    <row r="117" spans="5:5" x14ac:dyDescent="0.2">
      <c r="E117" s="122"/>
    </row>
    <row r="118" spans="5:5" x14ac:dyDescent="0.2">
      <c r="E118" s="122"/>
    </row>
    <row r="119" spans="5:5" x14ac:dyDescent="0.2">
      <c r="E119" s="122"/>
    </row>
    <row r="120" spans="5:5" x14ac:dyDescent="0.2">
      <c r="E120" s="122"/>
    </row>
    <row r="121" spans="5:5" x14ac:dyDescent="0.2">
      <c r="E121" s="122"/>
    </row>
    <row r="122" spans="5:5" x14ac:dyDescent="0.2">
      <c r="E122" s="122"/>
    </row>
    <row r="123" spans="5:5" x14ac:dyDescent="0.2">
      <c r="E123" s="122"/>
    </row>
    <row r="124" spans="5:5" x14ac:dyDescent="0.2">
      <c r="E124" s="122"/>
    </row>
    <row r="125" spans="5:5" x14ac:dyDescent="0.2">
      <c r="E125" s="122"/>
    </row>
    <row r="126" spans="5:5" x14ac:dyDescent="0.2">
      <c r="E126" s="122"/>
    </row>
    <row r="127" spans="5:5" x14ac:dyDescent="0.2">
      <c r="E127" s="122"/>
    </row>
    <row r="128" spans="5:5" x14ac:dyDescent="0.2">
      <c r="E128" s="122"/>
    </row>
    <row r="129" spans="1:7" x14ac:dyDescent="0.2">
      <c r="E129" s="122"/>
    </row>
    <row r="130" spans="1:7" x14ac:dyDescent="0.2">
      <c r="E130" s="122"/>
    </row>
    <row r="131" spans="1:7" x14ac:dyDescent="0.2">
      <c r="A131" s="163"/>
      <c r="B131" s="163"/>
    </row>
    <row r="132" spans="1:7" x14ac:dyDescent="0.2">
      <c r="A132" s="162"/>
      <c r="B132" s="162"/>
      <c r="C132" s="165"/>
      <c r="D132" s="165"/>
      <c r="E132" s="166"/>
      <c r="F132" s="165"/>
      <c r="G132" s="167"/>
    </row>
    <row r="133" spans="1:7" x14ac:dyDescent="0.2">
      <c r="A133" s="168"/>
      <c r="B133" s="168"/>
      <c r="C133" s="162"/>
      <c r="D133" s="162"/>
      <c r="E133" s="169"/>
      <c r="F133" s="162"/>
      <c r="G133" s="162"/>
    </row>
    <row r="134" spans="1:7" x14ac:dyDescent="0.2">
      <c r="A134" s="162"/>
      <c r="B134" s="162"/>
      <c r="C134" s="162"/>
      <c r="D134" s="162"/>
      <c r="E134" s="169"/>
      <c r="F134" s="162"/>
      <c r="G134" s="162"/>
    </row>
    <row r="135" spans="1:7" x14ac:dyDescent="0.2">
      <c r="A135" s="162"/>
      <c r="B135" s="162"/>
      <c r="C135" s="162"/>
      <c r="D135" s="162"/>
      <c r="E135" s="169"/>
      <c r="F135" s="162"/>
      <c r="G135" s="162"/>
    </row>
    <row r="136" spans="1:7" x14ac:dyDescent="0.2">
      <c r="A136" s="162"/>
      <c r="B136" s="162"/>
      <c r="C136" s="162"/>
      <c r="D136" s="162"/>
      <c r="E136" s="169"/>
      <c r="F136" s="162"/>
      <c r="G136" s="162"/>
    </row>
    <row r="137" spans="1:7" x14ac:dyDescent="0.2">
      <c r="A137" s="162"/>
      <c r="B137" s="162"/>
      <c r="C137" s="162"/>
      <c r="D137" s="162"/>
      <c r="E137" s="169"/>
      <c r="F137" s="162"/>
      <c r="G137" s="162"/>
    </row>
    <row r="138" spans="1:7" x14ac:dyDescent="0.2">
      <c r="A138" s="162"/>
      <c r="B138" s="162"/>
      <c r="C138" s="162"/>
      <c r="D138" s="162"/>
      <c r="E138" s="169"/>
      <c r="F138" s="162"/>
      <c r="G138" s="162"/>
    </row>
    <row r="139" spans="1:7" x14ac:dyDescent="0.2">
      <c r="A139" s="162"/>
      <c r="B139" s="162"/>
      <c r="C139" s="162"/>
      <c r="D139" s="162"/>
      <c r="E139" s="169"/>
      <c r="F139" s="162"/>
      <c r="G139" s="162"/>
    </row>
    <row r="140" spans="1:7" x14ac:dyDescent="0.2">
      <c r="A140" s="162"/>
      <c r="B140" s="162"/>
      <c r="C140" s="162"/>
      <c r="D140" s="162"/>
      <c r="E140" s="169"/>
      <c r="F140" s="162"/>
      <c r="G140" s="162"/>
    </row>
    <row r="141" spans="1:7" x14ac:dyDescent="0.2">
      <c r="A141" s="162"/>
      <c r="B141" s="162"/>
      <c r="C141" s="162"/>
      <c r="D141" s="162"/>
      <c r="E141" s="169"/>
      <c r="F141" s="162"/>
      <c r="G141" s="162"/>
    </row>
    <row r="142" spans="1:7" x14ac:dyDescent="0.2">
      <c r="A142" s="162"/>
      <c r="B142" s="162"/>
      <c r="C142" s="162"/>
      <c r="D142" s="162"/>
      <c r="E142" s="169"/>
      <c r="F142" s="162"/>
      <c r="G142" s="162"/>
    </row>
    <row r="143" spans="1:7" x14ac:dyDescent="0.2">
      <c r="A143" s="162"/>
      <c r="B143" s="162"/>
      <c r="C143" s="162"/>
      <c r="D143" s="162"/>
      <c r="E143" s="169"/>
      <c r="F143" s="162"/>
      <c r="G143" s="162"/>
    </row>
    <row r="144" spans="1:7" x14ac:dyDescent="0.2">
      <c r="A144" s="162"/>
      <c r="B144" s="162"/>
      <c r="C144" s="162"/>
      <c r="D144" s="162"/>
      <c r="E144" s="169"/>
      <c r="F144" s="162"/>
      <c r="G144" s="162"/>
    </row>
    <row r="145" spans="1:7" x14ac:dyDescent="0.2">
      <c r="A145" s="162"/>
      <c r="B145" s="162"/>
      <c r="C145" s="162"/>
      <c r="D145" s="162"/>
      <c r="E145" s="169"/>
      <c r="F145" s="162"/>
      <c r="G145" s="162"/>
    </row>
  </sheetData>
  <mergeCells count="4">
    <mergeCell ref="A1:I1"/>
    <mergeCell ref="A3:B3"/>
    <mergeCell ref="A4:B4"/>
    <mergeCell ref="G4:I4"/>
  </mergeCells>
  <printOptions gridLinesSet="0"/>
  <pageMargins left="0.59055118110236227" right="0.39370078740157483" top="0.78740157480314965" bottom="0.78740157480314965" header="0.31496062992125984" footer="0.31496062992125984"/>
  <pageSetup paperSize="9" scale="85" orientation="landscape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41</vt:i4>
      </vt:variant>
    </vt:vector>
  </HeadingPairs>
  <TitlesOfParts>
    <vt:vector size="44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Entop</dc:creator>
  <cp:lastModifiedBy>Svobodová Lenka</cp:lastModifiedBy>
  <dcterms:created xsi:type="dcterms:W3CDTF">2015-11-06T15:41:00Z</dcterms:created>
  <dcterms:modified xsi:type="dcterms:W3CDTF">2015-11-26T16:09:16Z</dcterms:modified>
</cp:coreProperties>
</file>