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f\Home\Desktop\"/>
    </mc:Choice>
  </mc:AlternateContent>
  <bookViews>
    <workbookView xWindow="0" yWindow="0" windowWidth="18060" windowHeight="10245"/>
  </bookViews>
  <sheets>
    <sheet name="Rekapitulace stavby" sheetId="1" r:id="rId1"/>
    <sheet name="001 - Stavební úpravy na ..." sheetId="2" r:id="rId2"/>
    <sheet name="Pokyny pro vyplnění" sheetId="3" r:id="rId3"/>
  </sheets>
  <definedNames>
    <definedName name="_xlnm._FilterDatabase" localSheetId="1" hidden="1">'001 - Stavební úpravy na ...'!$C$97:$K$237</definedName>
    <definedName name="_xlnm.Print_Titles" localSheetId="1">'001 - Stavební úpravy na ...'!$97:$97</definedName>
    <definedName name="_xlnm.Print_Titles" localSheetId="0">'Rekapitulace stavby'!$49:$49</definedName>
    <definedName name="_xlnm.Print_Area" localSheetId="1">'001 - Stavební úpravy na ...'!$C$4:$J$36,'001 - Stavební úpravy na ...'!$C$42:$J$79,'001 - Stavební úpravy na ...'!$C$85:$K$237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J233" i="2" l="1"/>
  <c r="AY52" i="1"/>
  <c r="AX52" i="1"/>
  <c r="BI237" i="2"/>
  <c r="BH237" i="2"/>
  <c r="BG237" i="2"/>
  <c r="BF237" i="2"/>
  <c r="T237" i="2"/>
  <c r="T236" i="2" s="1"/>
  <c r="R237" i="2"/>
  <c r="R236" i="2" s="1"/>
  <c r="P237" i="2"/>
  <c r="P236" i="2" s="1"/>
  <c r="BK237" i="2"/>
  <c r="BK236" i="2" s="1"/>
  <c r="J236" i="2" s="1"/>
  <c r="J237" i="2"/>
  <c r="BE237" i="2" s="1"/>
  <c r="J78" i="2"/>
  <c r="BI235" i="2"/>
  <c r="BH235" i="2"/>
  <c r="BG235" i="2"/>
  <c r="BF235" i="2"/>
  <c r="T235" i="2"/>
  <c r="T234" i="2" s="1"/>
  <c r="T232" i="2" s="1"/>
  <c r="R235" i="2"/>
  <c r="R234" i="2" s="1"/>
  <c r="R232" i="2" s="1"/>
  <c r="P235" i="2"/>
  <c r="P234" i="2" s="1"/>
  <c r="P232" i="2" s="1"/>
  <c r="BK235" i="2"/>
  <c r="BK234" i="2" s="1"/>
  <c r="J235" i="2"/>
  <c r="BE235" i="2" s="1"/>
  <c r="J76" i="2"/>
  <c r="BI231" i="2"/>
  <c r="BH231" i="2"/>
  <c r="BG231" i="2"/>
  <c r="BF231" i="2"/>
  <c r="T231" i="2"/>
  <c r="T230" i="2" s="1"/>
  <c r="T229" i="2" s="1"/>
  <c r="R231" i="2"/>
  <c r="R230" i="2" s="1"/>
  <c r="R229" i="2" s="1"/>
  <c r="P231" i="2"/>
  <c r="P230" i="2" s="1"/>
  <c r="P229" i="2" s="1"/>
  <c r="BK231" i="2"/>
  <c r="BK230" i="2" s="1"/>
  <c r="J231" i="2"/>
  <c r="BE231" i="2" s="1"/>
  <c r="BI228" i="2"/>
  <c r="BH228" i="2"/>
  <c r="BG228" i="2"/>
  <c r="BF228" i="2"/>
  <c r="T228" i="2"/>
  <c r="R228" i="2"/>
  <c r="P228" i="2"/>
  <c r="BK228" i="2"/>
  <c r="J228" i="2"/>
  <c r="BE228" i="2" s="1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T222" i="2" s="1"/>
  <c r="R223" i="2"/>
  <c r="R222" i="2" s="1"/>
  <c r="P223" i="2"/>
  <c r="P222" i="2" s="1"/>
  <c r="BK223" i="2"/>
  <c r="BK222" i="2" s="1"/>
  <c r="J222" i="2" s="1"/>
  <c r="J223" i="2"/>
  <c r="BE223" i="2" s="1"/>
  <c r="J72" i="2"/>
  <c r="BI218" i="2"/>
  <c r="BH218" i="2"/>
  <c r="BG218" i="2"/>
  <c r="BF218" i="2"/>
  <c r="T218" i="2"/>
  <c r="R218" i="2"/>
  <c r="P218" i="2"/>
  <c r="BK218" i="2"/>
  <c r="J218" i="2"/>
  <c r="BE218" i="2" s="1"/>
  <c r="BI214" i="2"/>
  <c r="BH214" i="2"/>
  <c r="BG214" i="2"/>
  <c r="BF214" i="2"/>
  <c r="T214" i="2"/>
  <c r="R214" i="2"/>
  <c r="P214" i="2"/>
  <c r="BK214" i="2"/>
  <c r="J214" i="2"/>
  <c r="BE214" i="2" s="1"/>
  <c r="BI210" i="2"/>
  <c r="BH210" i="2"/>
  <c r="BG210" i="2"/>
  <c r="BF210" i="2"/>
  <c r="T210" i="2"/>
  <c r="R210" i="2"/>
  <c r="P210" i="2"/>
  <c r="BK210" i="2"/>
  <c r="J210" i="2"/>
  <c r="BE210" i="2" s="1"/>
  <c r="BI206" i="2"/>
  <c r="BH206" i="2"/>
  <c r="BG206" i="2"/>
  <c r="BF206" i="2"/>
  <c r="T206" i="2"/>
  <c r="T205" i="2" s="1"/>
  <c r="R206" i="2"/>
  <c r="R205" i="2" s="1"/>
  <c r="P206" i="2"/>
  <c r="P205" i="2" s="1"/>
  <c r="BK206" i="2"/>
  <c r="BK205" i="2" s="1"/>
  <c r="J205" i="2" s="1"/>
  <c r="J206" i="2"/>
  <c r="BE206" i="2" s="1"/>
  <c r="J71" i="2"/>
  <c r="BI203" i="2"/>
  <c r="BH203" i="2"/>
  <c r="BG203" i="2"/>
  <c r="BF203" i="2"/>
  <c r="T203" i="2"/>
  <c r="R203" i="2"/>
  <c r="P203" i="2"/>
  <c r="BK203" i="2"/>
  <c r="J203" i="2"/>
  <c r="BE203" i="2" s="1"/>
  <c r="BI200" i="2"/>
  <c r="BH200" i="2"/>
  <c r="BG200" i="2"/>
  <c r="BF200" i="2"/>
  <c r="T200" i="2"/>
  <c r="R200" i="2"/>
  <c r="P200" i="2"/>
  <c r="BK200" i="2"/>
  <c r="J200" i="2"/>
  <c r="BE200" i="2" s="1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T196" i="2" s="1"/>
  <c r="R197" i="2"/>
  <c r="R196" i="2" s="1"/>
  <c r="P197" i="2"/>
  <c r="P196" i="2" s="1"/>
  <c r="BK197" i="2"/>
  <c r="BK196" i="2" s="1"/>
  <c r="J196" i="2" s="1"/>
  <c r="J197" i="2"/>
  <c r="BE197" i="2" s="1"/>
  <c r="J70" i="2"/>
  <c r="BI194" i="2"/>
  <c r="BH194" i="2"/>
  <c r="BG194" i="2"/>
  <c r="BF194" i="2"/>
  <c r="T194" i="2"/>
  <c r="R194" i="2"/>
  <c r="P194" i="2"/>
  <c r="BK194" i="2"/>
  <c r="J194" i="2"/>
  <c r="BE194" i="2" s="1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F189" i="2"/>
  <c r="T189" i="2"/>
  <c r="R189" i="2"/>
  <c r="P189" i="2"/>
  <c r="BK189" i="2"/>
  <c r="J189" i="2"/>
  <c r="BE189" i="2" s="1"/>
  <c r="BI187" i="2"/>
  <c r="BH187" i="2"/>
  <c r="BG187" i="2"/>
  <c r="BF187" i="2"/>
  <c r="T187" i="2"/>
  <c r="R187" i="2"/>
  <c r="P187" i="2"/>
  <c r="BK187" i="2"/>
  <c r="J187" i="2"/>
  <c r="BE187" i="2" s="1"/>
  <c r="BI185" i="2"/>
  <c r="BH185" i="2"/>
  <c r="BG185" i="2"/>
  <c r="BF185" i="2"/>
  <c r="T185" i="2"/>
  <c r="R185" i="2"/>
  <c r="P185" i="2"/>
  <c r="BK185" i="2"/>
  <c r="J185" i="2"/>
  <c r="BE185" i="2" s="1"/>
  <c r="BI183" i="2"/>
  <c r="BH183" i="2"/>
  <c r="BG183" i="2"/>
  <c r="BF183" i="2"/>
  <c r="T183" i="2"/>
  <c r="R183" i="2"/>
  <c r="P183" i="2"/>
  <c r="BK183" i="2"/>
  <c r="J183" i="2"/>
  <c r="BE183" i="2" s="1"/>
  <c r="BI179" i="2"/>
  <c r="BH179" i="2"/>
  <c r="BG179" i="2"/>
  <c r="BF179" i="2"/>
  <c r="T179" i="2"/>
  <c r="R179" i="2"/>
  <c r="P179" i="2"/>
  <c r="BK179" i="2"/>
  <c r="J179" i="2"/>
  <c r="BE179" i="2" s="1"/>
  <c r="BI175" i="2"/>
  <c r="BH175" i="2"/>
  <c r="BG175" i="2"/>
  <c r="BF175" i="2"/>
  <c r="T175" i="2"/>
  <c r="R175" i="2"/>
  <c r="P175" i="2"/>
  <c r="BK175" i="2"/>
  <c r="J175" i="2"/>
  <c r="BE175" i="2" s="1"/>
  <c r="BI173" i="2"/>
  <c r="BH173" i="2"/>
  <c r="BG173" i="2"/>
  <c r="BF173" i="2"/>
  <c r="T173" i="2"/>
  <c r="T172" i="2" s="1"/>
  <c r="R173" i="2"/>
  <c r="R172" i="2" s="1"/>
  <c r="P173" i="2"/>
  <c r="P172" i="2" s="1"/>
  <c r="BK173" i="2"/>
  <c r="BK172" i="2" s="1"/>
  <c r="J172" i="2" s="1"/>
  <c r="J173" i="2"/>
  <c r="BE173" i="2" s="1"/>
  <c r="J69" i="2"/>
  <c r="BI171" i="2"/>
  <c r="BH171" i="2"/>
  <c r="BG171" i="2"/>
  <c r="BF171" i="2"/>
  <c r="T171" i="2"/>
  <c r="R171" i="2"/>
  <c r="P171" i="2"/>
  <c r="BK171" i="2"/>
  <c r="J171" i="2"/>
  <c r="BE171" i="2" s="1"/>
  <c r="BI169" i="2"/>
  <c r="BH169" i="2"/>
  <c r="BG169" i="2"/>
  <c r="BF169" i="2"/>
  <c r="T169" i="2"/>
  <c r="T168" i="2" s="1"/>
  <c r="R169" i="2"/>
  <c r="R168" i="2" s="1"/>
  <c r="P169" i="2"/>
  <c r="P168" i="2" s="1"/>
  <c r="BK169" i="2"/>
  <c r="BK168" i="2" s="1"/>
  <c r="J168" i="2" s="1"/>
  <c r="J169" i="2"/>
  <c r="BE169" i="2" s="1"/>
  <c r="J68" i="2"/>
  <c r="BI167" i="2"/>
  <c r="BH167" i="2"/>
  <c r="BG167" i="2"/>
  <c r="BF167" i="2"/>
  <c r="T167" i="2"/>
  <c r="R167" i="2"/>
  <c r="P167" i="2"/>
  <c r="BK167" i="2"/>
  <c r="J167" i="2"/>
  <c r="BE167" i="2" s="1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T162" i="2" s="1"/>
  <c r="R163" i="2"/>
  <c r="R162" i="2" s="1"/>
  <c r="P163" i="2"/>
  <c r="P162" i="2" s="1"/>
  <c r="BK163" i="2"/>
  <c r="BK162" i="2" s="1"/>
  <c r="J162" i="2" s="1"/>
  <c r="J163" i="2"/>
  <c r="BE163" i="2" s="1"/>
  <c r="J67" i="2"/>
  <c r="BI161" i="2"/>
  <c r="BH161" i="2"/>
  <c r="BG161" i="2"/>
  <c r="BF161" i="2"/>
  <c r="T161" i="2"/>
  <c r="R161" i="2"/>
  <c r="P161" i="2"/>
  <c r="BK161" i="2"/>
  <c r="J161" i="2"/>
  <c r="BE161" i="2" s="1"/>
  <c r="BI158" i="2"/>
  <c r="BH158" i="2"/>
  <c r="BG158" i="2"/>
  <c r="BF158" i="2"/>
  <c r="T158" i="2"/>
  <c r="R158" i="2"/>
  <c r="P158" i="2"/>
  <c r="BK158" i="2"/>
  <c r="J158" i="2"/>
  <c r="BE158" i="2" s="1"/>
  <c r="BI156" i="2"/>
  <c r="BH156" i="2"/>
  <c r="BG156" i="2"/>
  <c r="BF156" i="2"/>
  <c r="T156" i="2"/>
  <c r="R156" i="2"/>
  <c r="P156" i="2"/>
  <c r="BK156" i="2"/>
  <c r="J156" i="2"/>
  <c r="BE156" i="2" s="1"/>
  <c r="BI154" i="2"/>
  <c r="BH154" i="2"/>
  <c r="BG154" i="2"/>
  <c r="BF154" i="2"/>
  <c r="T154" i="2"/>
  <c r="T153" i="2" s="1"/>
  <c r="R154" i="2"/>
  <c r="R153" i="2" s="1"/>
  <c r="P154" i="2"/>
  <c r="P153" i="2" s="1"/>
  <c r="BK154" i="2"/>
  <c r="BK153" i="2" s="1"/>
  <c r="J153" i="2" s="1"/>
  <c r="J154" i="2"/>
  <c r="BE154" i="2" s="1"/>
  <c r="J66" i="2"/>
  <c r="BI152" i="2"/>
  <c r="BH152" i="2"/>
  <c r="BG152" i="2"/>
  <c r="BF152" i="2"/>
  <c r="T152" i="2"/>
  <c r="R152" i="2"/>
  <c r="P152" i="2"/>
  <c r="BK152" i="2"/>
  <c r="J152" i="2"/>
  <c r="BE152" i="2" s="1"/>
  <c r="BI148" i="2"/>
  <c r="BH148" i="2"/>
  <c r="BG148" i="2"/>
  <c r="BF148" i="2"/>
  <c r="T148" i="2"/>
  <c r="R148" i="2"/>
  <c r="P148" i="2"/>
  <c r="BK148" i="2"/>
  <c r="J148" i="2"/>
  <c r="BE148" i="2" s="1"/>
  <c r="BI144" i="2"/>
  <c r="BH144" i="2"/>
  <c r="BG144" i="2"/>
  <c r="BF144" i="2"/>
  <c r="T144" i="2"/>
  <c r="R144" i="2"/>
  <c r="P144" i="2"/>
  <c r="BK144" i="2"/>
  <c r="J144" i="2"/>
  <c r="BE144" i="2" s="1"/>
  <c r="BI140" i="2"/>
  <c r="BH140" i="2"/>
  <c r="BG140" i="2"/>
  <c r="BF140" i="2"/>
  <c r="T140" i="2"/>
  <c r="R140" i="2"/>
  <c r="P140" i="2"/>
  <c r="BK140" i="2"/>
  <c r="J140" i="2"/>
  <c r="BE140" i="2" s="1"/>
  <c r="BI136" i="2"/>
  <c r="BH136" i="2"/>
  <c r="BG136" i="2"/>
  <c r="BF136" i="2"/>
  <c r="T136" i="2"/>
  <c r="R136" i="2"/>
  <c r="P136" i="2"/>
  <c r="BK136" i="2"/>
  <c r="J136" i="2"/>
  <c r="BE136" i="2" s="1"/>
  <c r="BI132" i="2"/>
  <c r="BH132" i="2"/>
  <c r="BG132" i="2"/>
  <c r="BF132" i="2"/>
  <c r="T132" i="2"/>
  <c r="R132" i="2"/>
  <c r="P132" i="2"/>
  <c r="BK132" i="2"/>
  <c r="J132" i="2"/>
  <c r="BE132" i="2" s="1"/>
  <c r="BI130" i="2"/>
  <c r="BH130" i="2"/>
  <c r="BG130" i="2"/>
  <c r="BF130" i="2"/>
  <c r="T130" i="2"/>
  <c r="R130" i="2"/>
  <c r="P130" i="2"/>
  <c r="BK130" i="2"/>
  <c r="J130" i="2"/>
  <c r="BE130" i="2" s="1"/>
  <c r="BI128" i="2"/>
  <c r="BH128" i="2"/>
  <c r="BG128" i="2"/>
  <c r="BF128" i="2"/>
  <c r="T128" i="2"/>
  <c r="T127" i="2" s="1"/>
  <c r="T126" i="2" s="1"/>
  <c r="R128" i="2"/>
  <c r="R127" i="2" s="1"/>
  <c r="R126" i="2" s="1"/>
  <c r="P128" i="2"/>
  <c r="P127" i="2" s="1"/>
  <c r="P126" i="2" s="1"/>
  <c r="BK128" i="2"/>
  <c r="BK127" i="2" s="1"/>
  <c r="J128" i="2"/>
  <c r="BE128" i="2" s="1"/>
  <c r="BI125" i="2"/>
  <c r="BH125" i="2"/>
  <c r="BG125" i="2"/>
  <c r="BF125" i="2"/>
  <c r="T125" i="2"/>
  <c r="T124" i="2" s="1"/>
  <c r="R125" i="2"/>
  <c r="R124" i="2" s="1"/>
  <c r="P125" i="2"/>
  <c r="P124" i="2" s="1"/>
  <c r="BK125" i="2"/>
  <c r="BK124" i="2" s="1"/>
  <c r="J124" i="2" s="1"/>
  <c r="J125" i="2"/>
  <c r="BE125" i="2" s="1"/>
  <c r="J63" i="2"/>
  <c r="BI123" i="2"/>
  <c r="BH123" i="2"/>
  <c r="BG123" i="2"/>
  <c r="BF123" i="2"/>
  <c r="T123" i="2"/>
  <c r="R123" i="2"/>
  <c r="P123" i="2"/>
  <c r="BK123" i="2"/>
  <c r="J123" i="2"/>
  <c r="BE123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T119" i="2" s="1"/>
  <c r="R120" i="2"/>
  <c r="R119" i="2" s="1"/>
  <c r="P120" i="2"/>
  <c r="P119" i="2" s="1"/>
  <c r="BK120" i="2"/>
  <c r="BK119" i="2" s="1"/>
  <c r="J119" i="2" s="1"/>
  <c r="J120" i="2"/>
  <c r="BE120" i="2" s="1"/>
  <c r="J62" i="2"/>
  <c r="BI118" i="2"/>
  <c r="BH118" i="2"/>
  <c r="BG118" i="2"/>
  <c r="BF118" i="2"/>
  <c r="T118" i="2"/>
  <c r="T117" i="2" s="1"/>
  <c r="T116" i="2" s="1"/>
  <c r="R118" i="2"/>
  <c r="R117" i="2" s="1"/>
  <c r="R116" i="2" s="1"/>
  <c r="P118" i="2"/>
  <c r="P117" i="2" s="1"/>
  <c r="P116" i="2" s="1"/>
  <c r="BK118" i="2"/>
  <c r="BK117" i="2" s="1"/>
  <c r="J117" i="2" s="1"/>
  <c r="J118" i="2"/>
  <c r="BE118" i="2" s="1"/>
  <c r="J61" i="2"/>
  <c r="BI112" i="2"/>
  <c r="BH112" i="2"/>
  <c r="BG112" i="2"/>
  <c r="BF112" i="2"/>
  <c r="T112" i="2"/>
  <c r="R112" i="2"/>
  <c r="P112" i="2"/>
  <c r="BK112" i="2"/>
  <c r="J112" i="2"/>
  <c r="BE112" i="2" s="1"/>
  <c r="BI108" i="2"/>
  <c r="BH108" i="2"/>
  <c r="BG108" i="2"/>
  <c r="BF108" i="2"/>
  <c r="T108" i="2"/>
  <c r="R108" i="2"/>
  <c r="P108" i="2"/>
  <c r="BK108" i="2"/>
  <c r="J108" i="2"/>
  <c r="BE108" i="2" s="1"/>
  <c r="BI106" i="2"/>
  <c r="BH106" i="2"/>
  <c r="BG106" i="2"/>
  <c r="BF106" i="2"/>
  <c r="T106" i="2"/>
  <c r="T105" i="2" s="1"/>
  <c r="R106" i="2"/>
  <c r="R105" i="2" s="1"/>
  <c r="P106" i="2"/>
  <c r="P105" i="2" s="1"/>
  <c r="BK106" i="2"/>
  <c r="BK105" i="2" s="1"/>
  <c r="J105" i="2" s="1"/>
  <c r="J59" i="2" s="1"/>
  <c r="J106" i="2"/>
  <c r="BE106" i="2" s="1"/>
  <c r="BI103" i="2"/>
  <c r="BH103" i="2"/>
  <c r="BG103" i="2"/>
  <c r="BF103" i="2"/>
  <c r="T103" i="2"/>
  <c r="R103" i="2"/>
  <c r="P103" i="2"/>
  <c r="BK103" i="2"/>
  <c r="J103" i="2"/>
  <c r="BE103" i="2" s="1"/>
  <c r="BI101" i="2"/>
  <c r="F34" i="2" s="1"/>
  <c r="BD52" i="1" s="1"/>
  <c r="BD51" i="1" s="1"/>
  <c r="W30" i="1" s="1"/>
  <c r="BH101" i="2"/>
  <c r="F33" i="2" s="1"/>
  <c r="BC52" i="1" s="1"/>
  <c r="BC51" i="1" s="1"/>
  <c r="BG101" i="2"/>
  <c r="F32" i="2" s="1"/>
  <c r="BB52" i="1" s="1"/>
  <c r="BB51" i="1" s="1"/>
  <c r="BF101" i="2"/>
  <c r="J31" i="2" s="1"/>
  <c r="AW52" i="1" s="1"/>
  <c r="T101" i="2"/>
  <c r="T100" i="2" s="1"/>
  <c r="T99" i="2" s="1"/>
  <c r="T98" i="2" s="1"/>
  <c r="R101" i="2"/>
  <c r="R100" i="2" s="1"/>
  <c r="R99" i="2" s="1"/>
  <c r="R98" i="2" s="1"/>
  <c r="P101" i="2"/>
  <c r="P100" i="2" s="1"/>
  <c r="P99" i="2" s="1"/>
  <c r="P98" i="2" s="1"/>
  <c r="AU52" i="1" s="1"/>
  <c r="AU51" i="1" s="1"/>
  <c r="BK101" i="2"/>
  <c r="BK100" i="2" s="1"/>
  <c r="J101" i="2"/>
  <c r="BE101" i="2" s="1"/>
  <c r="F94" i="2"/>
  <c r="F92" i="2"/>
  <c r="E90" i="2"/>
  <c r="F51" i="2"/>
  <c r="F49" i="2"/>
  <c r="E47" i="2"/>
  <c r="J21" i="2"/>
  <c r="E21" i="2"/>
  <c r="J94" i="2" s="1"/>
  <c r="J20" i="2"/>
  <c r="J18" i="2"/>
  <c r="E18" i="2"/>
  <c r="F95" i="2" s="1"/>
  <c r="J17" i="2"/>
  <c r="J12" i="2"/>
  <c r="J92" i="2" s="1"/>
  <c r="E7" i="2"/>
  <c r="E88" i="2" s="1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AZ51" i="1" s="1"/>
  <c r="J100" i="2"/>
  <c r="J58" i="2" s="1"/>
  <c r="W28" i="1"/>
  <c r="AX51" i="1"/>
  <c r="W29" i="1"/>
  <c r="AY51" i="1"/>
  <c r="E45" i="2"/>
  <c r="J49" i="2"/>
  <c r="J51" i="2"/>
  <c r="F52" i="2"/>
  <c r="J127" i="2"/>
  <c r="J65" i="2" s="1"/>
  <c r="BK126" i="2"/>
  <c r="J126" i="2" s="1"/>
  <c r="J64" i="2" s="1"/>
  <c r="J230" i="2"/>
  <c r="J74" i="2" s="1"/>
  <c r="BK229" i="2"/>
  <c r="J229" i="2" s="1"/>
  <c r="J73" i="2" s="1"/>
  <c r="J234" i="2"/>
  <c r="J77" i="2" s="1"/>
  <c r="BK232" i="2"/>
  <c r="J232" i="2" s="1"/>
  <c r="J75" i="2" s="1"/>
  <c r="F31" i="2"/>
  <c r="BA52" i="1" s="1"/>
  <c r="BA51" i="1" s="1"/>
  <c r="BK116" i="2"/>
  <c r="J116" i="2" s="1"/>
  <c r="J60" i="2" s="1"/>
  <c r="W27" i="1" l="1"/>
  <c r="AW51" i="1"/>
  <c r="AK27" i="1" s="1"/>
  <c r="BK99" i="2"/>
  <c r="W26" i="1"/>
  <c r="AV51" i="1"/>
  <c r="AK26" i="1" l="1"/>
  <c r="AT51" i="1"/>
  <c r="J99" i="2"/>
  <c r="J57" i="2" s="1"/>
  <c r="BK98" i="2"/>
  <c r="J98" i="2" s="1"/>
  <c r="J56" i="2" l="1"/>
  <c r="J27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<sst xmlns="http://schemas.openxmlformats.org/spreadsheetml/2006/main" count="2221" uniqueCount="603">
  <si>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</si>
  <si>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</si>
  <si>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</si>
  <si>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</si>
  <si>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</si>
  <si>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</si>
  <si>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</si>
  <si>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{d81953f0-2082-4f66-a186-85cecf790b2b}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</si>
  <si>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</si>
  <si>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</si>
  <si>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</si>
  <si>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</si>
  <si>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</si>
  <si>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</si>
  <si>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</si>
  <si>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</si>
  <si>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20152511003K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</si>
  <si>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</si>
  <si>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</si>
  <si>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Stavební úpravy na střeše dynamické zkušebny</t>
  </si>
  <si>
    <t>0,1</t>
  </si>
  <si>
    <t>KSO:</t>
  </si>
  <si>
    <t/>
  </si>
  <si>
    <t>CC-CZ:</t>
  </si>
  <si>
    <t>1</t>
  </si>
  <si>
    <t>Místo:</t>
  </si>
  <si>
    <t>Kopřivnice</t>
  </si>
  <si>
    <t>Datum:</t>
  </si>
  <si>
    <t>25. 11. 2015</t>
  </si>
  <si>
    <t>10</t>
  </si>
  <si>
    <t>100</t>
  </si>
  <si>
    <t>Zadavatel:</t>
  </si>
  <si>
    <t>IČ:</t>
  </si>
  <si>
    <t>Tatra Kopřivnice a.s.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</si>
  <si>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</si>
  <si>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</si>
  <si>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</si>
  <si>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</si>
  <si>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</si>
  <si>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</si>
  <si>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</si>
  <si>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</si>
  <si>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</si>
  <si>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</si>
  <si>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</si>
  <si>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</si>
  <si>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</si>
  <si>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</si>
  <si>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</si>
  <si>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</si>
  <si>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</si>
  <si>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</si>
  <si>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</si>
  <si>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</si>
  <si>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</si>
  <si>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</si>
  <si>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</si>
  <si>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</si>
  <si>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</si>
  <si>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</si>
  <si>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</si>
  <si>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</si>
  <si>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</si>
  <si>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</si>
  <si>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</si>
  <si>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</si>
  <si>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</si>
  <si>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</si>
  <si>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</si>
  <si>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</si>
  <si>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</si>
  <si>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</si>
  <si>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</si>
  <si>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</si>
  <si>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</si>
  <si>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</si>
  <si>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</si>
  <si>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</si>
  <si>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</si>
  <si>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</si>
  <si>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</si>
  <si>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</t>
  </si>
  <si>
    <t>{6ddc4d27-d8d4-4275-b524-088ac0a801b8}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</si>
  <si>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</si>
  <si>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</si>
  <si>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</si>
  <si>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</si>
  <si>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</si>
  <si>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</si>
  <si>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</si>
  <si>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</si>
  <si>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Stavební úpravy na střeše dynamické zkušebny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</si>
  <si>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</si>
  <si>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</si>
  <si>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</si>
  <si>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</si>
  <si>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</si>
  <si>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</si>
  <si>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</si>
  <si>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</si>
  <si>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</si>
  <si>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  99 - Přesuny hmot a suti</t>
  </si>
  <si>
    <t xml:space="preserve">    96 - Bourání konstrukcí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</si>
  <si>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</si>
  <si>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</si>
  <si>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</si>
  <si>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</si>
  <si>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</si>
  <si>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</si>
  <si>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</si>
  <si>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</si>
  <si>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</si>
  <si>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</si>
  <si>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M - Práce a dodávky M</t>
  </si>
  <si>
    <t xml:space="preserve">    21-M - Elektromontáže</t>
  </si>
  <si>
    <t>VRN - VRN</t>
  </si>
  <si>
    <t xml:space="preserve">    999 - Ostatní vedlejší náklady 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</si>
  <si>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</si>
  <si>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</si>
  <si>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</si>
  <si>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</si>
  <si>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</si>
  <si>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</si>
  <si>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</si>
  <si>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</si>
  <si>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</si>
  <si>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</si>
  <si>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</si>
  <si>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</si>
  <si>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</si>
  <si>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</si>
  <si>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</si>
  <si>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</si>
  <si>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</si>
  <si>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</si>
  <si>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</si>
  <si>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4</t>
  </si>
  <si>
    <t>Vodorovné konstrukce</t>
  </si>
  <si>
    <t>K</t>
  </si>
  <si>
    <t>444151112</t>
  </si>
  <si>
    <t>Montáž krytiny ocelových střech ze sendvičových panelů šroubovaných budov v do 12 m</t>
  </si>
  <si>
    <t>m2</t>
  </si>
  <si>
    <t>CS ÚRS 2017 01</t>
  </si>
  <si>
    <t>1998496611</t>
  </si>
  <si>
    <t>VV</t>
  </si>
  <si>
    <t>"viz.v.č. D.1.1.b)05-08"6,9*36+6*6,9</t>
  </si>
  <si>
    <t>M</t>
  </si>
  <si>
    <t>R-34200</t>
  </si>
  <si>
    <t xml:space="preserve">Sendvičový panel </t>
  </si>
  <si>
    <t>8</t>
  </si>
  <si>
    <t>-1581429875</t>
  </si>
  <si>
    <t>6</t>
  </si>
  <si>
    <t>Úpravy povrchů, podlahy a osazování výplní</t>
  </si>
  <si>
    <t>3</t>
  </si>
  <si>
    <t>622211011</t>
  </si>
  <si>
    <t>Montáž zateplení vnějších stěn z polystyrénových desek tl do 80 mm</t>
  </si>
  <si>
    <t>-1239286927</t>
  </si>
  <si>
    <t>"viz.v.č. D.1.1.b)05-08-ZS1"(105+54+174+136+72)*0,4</t>
  </si>
  <si>
    <t>283759360</t>
  </si>
  <si>
    <t>deska fasádní polystyrénová EPS 70 F 1000 x 500 x 80 mm</t>
  </si>
  <si>
    <t>270168863</t>
  </si>
  <si>
    <t>P</t>
  </si>
  <si>
    <t>Poznámka k položce:
lambda=0,039 [W / m K]</t>
  </si>
  <si>
    <t>216,4*1,1</t>
  </si>
  <si>
    <t>238,04*1,02 'Přepočtené koeficientem množství</t>
  </si>
  <si>
    <t>5</t>
  </si>
  <si>
    <t>632451032</t>
  </si>
  <si>
    <t>Vyrovnávací potěr tl do 30 mm z MC 15 provedený v ploše</t>
  </si>
  <si>
    <t>CS ÚRS 2015 01</t>
  </si>
  <si>
    <t>403018734</t>
  </si>
  <si>
    <t>"viz.v.č. D.1.1.b)05-08-vyrovnání podkladu "2246</t>
  </si>
  <si>
    <t>(105+54+174+136+72)*0,5</t>
  </si>
  <si>
    <t>Součet</t>
  </si>
  <si>
    <t>9</t>
  </si>
  <si>
    <t>Ostatní konstrukce a práce, bourání</t>
  </si>
  <si>
    <t>99</t>
  </si>
  <si>
    <t>Přesuny hmot a suti</t>
  </si>
  <si>
    <t>998011003</t>
  </si>
  <si>
    <t>Přesun hmot pro budovy zděné v do 24 m</t>
  </si>
  <si>
    <t>t</t>
  </si>
  <si>
    <t>928352891</t>
  </si>
  <si>
    <t>96</t>
  </si>
  <si>
    <t>Bourání konstrukcí</t>
  </si>
  <si>
    <t>7</t>
  </si>
  <si>
    <t>997013501</t>
  </si>
  <si>
    <t>Odvoz suti a vybouraných hmot na skládku nebo meziskládku do 1 km se složením</t>
  </si>
  <si>
    <t>156626253</t>
  </si>
  <si>
    <t>997013509</t>
  </si>
  <si>
    <t>Příplatek k odvozu suti a vybouraných hmot na skládku ZKD 1 km přes 1 km</t>
  </si>
  <si>
    <t>1541418714</t>
  </si>
  <si>
    <t>198,136*14 'Přepočtené koeficientem množství</t>
  </si>
  <si>
    <t>997013831</t>
  </si>
  <si>
    <t>Poplatek za uložení stavebního nebezpečného  odpadu na skládce (skládkovné)</t>
  </si>
  <si>
    <t>158627231</t>
  </si>
  <si>
    <t>997</t>
  </si>
  <si>
    <t>Přesun sutě</t>
  </si>
  <si>
    <t>997013114</t>
  </si>
  <si>
    <t>Vnitrostaveništní doprava suti a vybouraných hmot pro budovy v do 15 m s použitím mechanizace</t>
  </si>
  <si>
    <t>3576792</t>
  </si>
  <si>
    <t>PSV</t>
  </si>
  <si>
    <t>Práce a dodávky PSV</t>
  </si>
  <si>
    <t>712</t>
  </si>
  <si>
    <t>Povlakové krytiny</t>
  </si>
  <si>
    <t>11</t>
  </si>
  <si>
    <t>712300833</t>
  </si>
  <si>
    <t>Odstranění povlakové krytiny střech do 10° třívrstvé</t>
  </si>
  <si>
    <t>16</t>
  </si>
  <si>
    <t>2105157220</t>
  </si>
  <si>
    <t>"viz.v.č. D.1.1.b)01-04"2246</t>
  </si>
  <si>
    <t>12</t>
  </si>
  <si>
    <t>712300834</t>
  </si>
  <si>
    <t>Příplatek k odstranění povlakové krytiny střech do 10° ZKD vrstvu</t>
  </si>
  <si>
    <t>-60479253</t>
  </si>
  <si>
    <t>"viz.v.č. D.1.1.b)01-04"2246*2</t>
  </si>
  <si>
    <t>13</t>
  </si>
  <si>
    <t>712300841</t>
  </si>
  <si>
    <t xml:space="preserve">Očištění stávajícího podkladu </t>
  </si>
  <si>
    <t>2076508878</t>
  </si>
  <si>
    <t>"viz.v.č. D.1.1.b)05-08-ZS1"2246</t>
  </si>
  <si>
    <t>14</t>
  </si>
  <si>
    <t>712341559</t>
  </si>
  <si>
    <t xml:space="preserve">Provedení povlakové krytiny střech do 10° pásy NAIP - samolepící pás </t>
  </si>
  <si>
    <t>-13744192</t>
  </si>
  <si>
    <t>628321340</t>
  </si>
  <si>
    <t>pás těžký asfaltovaný samolepící</t>
  </si>
  <si>
    <t>32</t>
  </si>
  <si>
    <t>-1206047754</t>
  </si>
  <si>
    <t>"viz.v.č. D.1.1.b)05-08-ZS1"2246*1,15</t>
  </si>
  <si>
    <t>(105+54+174+136+72)*0,5*1,15</t>
  </si>
  <si>
    <t>712861703</t>
  </si>
  <si>
    <t xml:space="preserve">Provedení povlakové krytiny vytažením na konstrukce fólií mechanicky kotvenou vč. dodávky kotevních prvků, vč. dodávky lepidla </t>
  </si>
  <si>
    <t>-1362408975</t>
  </si>
  <si>
    <t>17</t>
  </si>
  <si>
    <t>283220000</t>
  </si>
  <si>
    <t xml:space="preserve">fólie hydroizolační střešní TPO tl. 1,2 mm vč. všech příslušenství a dodplňků </t>
  </si>
  <si>
    <t>-2128982011</t>
  </si>
  <si>
    <t>18</t>
  </si>
  <si>
    <t>998712203</t>
  </si>
  <si>
    <t>Přesun hmot procentní pro krytiny povlakové v objektech v do 24 m</t>
  </si>
  <si>
    <t>%</t>
  </si>
  <si>
    <t>-1256521693</t>
  </si>
  <si>
    <t>713</t>
  </si>
  <si>
    <t>Izolace tepelné</t>
  </si>
  <si>
    <t>19</t>
  </si>
  <si>
    <t>713140853</t>
  </si>
  <si>
    <t>Odstranění tepelné izolace střech nadstřešní lepené z vláknitých tl přes 100 mm</t>
  </si>
  <si>
    <t>-187677349</t>
  </si>
  <si>
    <t>20</t>
  </si>
  <si>
    <t>713141187</t>
  </si>
  <si>
    <t xml:space="preserve">Montáž izolace tepelné střech plochých tl přes 170 mm šrouby rohové pole, budova v do 32 m vč. kotvení a dodávky kotevních prvků </t>
  </si>
  <si>
    <t>1468913915</t>
  </si>
  <si>
    <t>283759120</t>
  </si>
  <si>
    <t>deska z pěnového polystyrenu EPS 150 S 1000 x 500 x 90 mm</t>
  </si>
  <si>
    <t>-470622515</t>
  </si>
  <si>
    <t>Poznámka k položce:
lambda=0,035 [W / m K]</t>
  </si>
  <si>
    <t>"viz.v.č. D.1.1.b)05-08-ZS1"2246*2*1,1</t>
  </si>
  <si>
    <t>22</t>
  </si>
  <si>
    <t>998713203</t>
  </si>
  <si>
    <t>Přesun hmot procentní pro izolace tepelné v objektech v do 24 m</t>
  </si>
  <si>
    <t>452126206</t>
  </si>
  <si>
    <t>721</t>
  </si>
  <si>
    <t>Zdravotechnika - vnitřní kanalizace</t>
  </si>
  <si>
    <t>23</t>
  </si>
  <si>
    <t>721210824</t>
  </si>
  <si>
    <t xml:space="preserve">Demontáž vpustí střešních </t>
  </si>
  <si>
    <t>kus</t>
  </si>
  <si>
    <t>-2004999762</t>
  </si>
  <si>
    <t>"viz.v.č. D.1.1.b)01-04"12</t>
  </si>
  <si>
    <t>24</t>
  </si>
  <si>
    <t>721233114</t>
  </si>
  <si>
    <t xml:space="preserve">D+M střešní vpusti DN 100 mm dvoustupňová, vč. košíčku nečistot, vč. souvisejících stavebních úprav </t>
  </si>
  <si>
    <t>1343418020</t>
  </si>
  <si>
    <t>"viz. výpis zám. prvků-Z01"12</t>
  </si>
  <si>
    <t>25</t>
  </si>
  <si>
    <t>998721203</t>
  </si>
  <si>
    <t>Přesun hmot procentní pro vnitřní kanalizace v objektech v do 24 m</t>
  </si>
  <si>
    <t>-712196885</t>
  </si>
  <si>
    <t>762</t>
  </si>
  <si>
    <t>Konstrukce tesařské</t>
  </si>
  <si>
    <t>26</t>
  </si>
  <si>
    <t>762341014</t>
  </si>
  <si>
    <t xml:space="preserve">D+M OSB desky vč. kotvení a dodávky kotevních prvků </t>
  </si>
  <si>
    <t>-173613181</t>
  </si>
  <si>
    <t>"viz.v.č. D.1.1.b)05-08-ZS1"(105+54+174+136+72)*0,5</t>
  </si>
  <si>
    <t>27</t>
  </si>
  <si>
    <t>998762203</t>
  </si>
  <si>
    <t>Přesun hmot procentní pro kce tesařské v objektech v do 24 m</t>
  </si>
  <si>
    <t>2112689545</t>
  </si>
  <si>
    <t>764</t>
  </si>
  <si>
    <t>Konstrukce klempířské</t>
  </si>
  <si>
    <t>28</t>
  </si>
  <si>
    <t>764001821</t>
  </si>
  <si>
    <t xml:space="preserve">Demontáž krytiny z trapézového plechu </t>
  </si>
  <si>
    <t>-1856690744</t>
  </si>
  <si>
    <t>"viz.v.č. D.1.1.b)01-04"6,9*36+6*6,9</t>
  </si>
  <si>
    <t>29</t>
  </si>
  <si>
    <t>764002841</t>
  </si>
  <si>
    <t>Demontáž oplechování do suti</t>
  </si>
  <si>
    <t>m</t>
  </si>
  <si>
    <t>-1782554703</t>
  </si>
  <si>
    <t>"viz. v.č. D.1.1.b)01-04"363+11,75+28+21+84</t>
  </si>
  <si>
    <t>3,2*4+1,4*2+3,6*3</t>
  </si>
  <si>
    <t>30</t>
  </si>
  <si>
    <t>764214604</t>
  </si>
  <si>
    <t>Oplechování horních ploch a atik bez rohů z Pz s povrch úpravou mechanicky kotvené rš do 330  mm</t>
  </si>
  <si>
    <t>-1137872798</t>
  </si>
  <si>
    <t>"viz. výpis kl. prvků- K01"363</t>
  </si>
  <si>
    <t>"viz. výpis kl. prvků - K08"84</t>
  </si>
  <si>
    <t>31</t>
  </si>
  <si>
    <t>764214605</t>
  </si>
  <si>
    <t>Oplechování horních ploch a atik bez rohů z Pz s povrch úpravou mechanicky kotvené rš 410 mm</t>
  </si>
  <si>
    <t>144284807</t>
  </si>
  <si>
    <t>"viz. výpis kl. prvků - K02"11,75</t>
  </si>
  <si>
    <t>764214607</t>
  </si>
  <si>
    <t>Oplechování horních ploch a atik bez rohů z Pz s povrch úpravou mechanicky kotvené rš 670 mm</t>
  </si>
  <si>
    <t>-418897755</t>
  </si>
  <si>
    <t>"viz. výpis kl. prvků-K06"21</t>
  </si>
  <si>
    <t>33</t>
  </si>
  <si>
    <t>764214608</t>
  </si>
  <si>
    <t>Oplechování atika, zeď, vč. oříponek  z Pz s povrch úpravou mechanicky kotvené rš 710 mm</t>
  </si>
  <si>
    <t>-1839030565</t>
  </si>
  <si>
    <t>"viz. výpis kl. prvků - K03"28</t>
  </si>
  <si>
    <t>34</t>
  </si>
  <si>
    <t>998764203</t>
  </si>
  <si>
    <t>Přesun hmot procentní pro konstrukce klempířské v objektech v do 24 m</t>
  </si>
  <si>
    <t>-69682402</t>
  </si>
  <si>
    <t>35</t>
  </si>
  <si>
    <t>R-7620010</t>
  </si>
  <si>
    <t xml:space="preserve">D+M oplechování prostupu  VZT komínku vč. příponek, popl. plech, vč. kotvení a dodávky kotevních prvků </t>
  </si>
  <si>
    <t>-1912221789</t>
  </si>
  <si>
    <t>"viz. výpis kl. prvků - K04"4</t>
  </si>
  <si>
    <t>36</t>
  </si>
  <si>
    <t>R-7620011</t>
  </si>
  <si>
    <t>-2085846030</t>
  </si>
  <si>
    <t>"viz. výpis kl. prvků- K05"2</t>
  </si>
  <si>
    <t>37</t>
  </si>
  <si>
    <t>R-7620012</t>
  </si>
  <si>
    <t>-1675562958</t>
  </si>
  <si>
    <t>"viz. výpis kl. prvků- K07"3</t>
  </si>
  <si>
    <t>767</t>
  </si>
  <si>
    <t>Konstrukce zámečnické</t>
  </si>
  <si>
    <t>38</t>
  </si>
  <si>
    <t>998767203</t>
  </si>
  <si>
    <t>Přesun hmot procentní pro zámečnické konstrukce v objektech v do 24 m</t>
  </si>
  <si>
    <t>-272540006</t>
  </si>
  <si>
    <t>39</t>
  </si>
  <si>
    <t>R-7670013</t>
  </si>
  <si>
    <t xml:space="preserve">Demontáž st. ocelové konstrukce  vč. odvozu a likvidace </t>
  </si>
  <si>
    <t>-1655262878</t>
  </si>
  <si>
    <t>170</t>
  </si>
  <si>
    <t>40</t>
  </si>
  <si>
    <t>R-7670014</t>
  </si>
  <si>
    <t xml:space="preserve">Revize a oprava st. střešní konstrukce světlíku </t>
  </si>
  <si>
    <t>-511151370</t>
  </si>
  <si>
    <t>"st. světlíky "10,4*36+6*10,4</t>
  </si>
  <si>
    <t>41</t>
  </si>
  <si>
    <t>R-7670025</t>
  </si>
  <si>
    <t xml:space="preserve">D+M záchytného systému - viz. Z02,03 - vč. kotvení a  dodávky kotevních prvků, vč. revize </t>
  </si>
  <si>
    <t>1965786095</t>
  </si>
  <si>
    <t>"viz.výpis zám. prvků - Z02,03"327</t>
  </si>
  <si>
    <t>783</t>
  </si>
  <si>
    <t>Dokončovací práce - nátěry</t>
  </si>
  <si>
    <t>42</t>
  </si>
  <si>
    <t>783301311</t>
  </si>
  <si>
    <t>Odmaštění zámečnických konstrukcí vodou ředitelným odmašťovačem</t>
  </si>
  <si>
    <t>1717698572</t>
  </si>
  <si>
    <t xml:space="preserve">st. ocelová konstrukce světlíků </t>
  </si>
  <si>
    <t>69</t>
  </si>
  <si>
    <t>43</t>
  </si>
  <si>
    <t>783306801</t>
  </si>
  <si>
    <t>Odstranění nátěru ze zámečnických konstrukcí obroušením</t>
  </si>
  <si>
    <t>-841598831</t>
  </si>
  <si>
    <t>44</t>
  </si>
  <si>
    <t>783324201</t>
  </si>
  <si>
    <t>Základní antikorozní jednonásobný akrylátový nátěr zámečnických konstrukcí</t>
  </si>
  <si>
    <t>-1116949225</t>
  </si>
  <si>
    <t>45</t>
  </si>
  <si>
    <t>783327101</t>
  </si>
  <si>
    <t>Krycí jednonásobný akrylátový nátěr zámečnických konstrukcí</t>
  </si>
  <si>
    <t>-946610674</t>
  </si>
  <si>
    <t>787</t>
  </si>
  <si>
    <t>Dokončovací práce - zasklívání</t>
  </si>
  <si>
    <t>46</t>
  </si>
  <si>
    <t>787300801</t>
  </si>
  <si>
    <t>Vysklívání střešních konstrukcí a světlíků tmelených</t>
  </si>
  <si>
    <t>-1593437898</t>
  </si>
  <si>
    <t>36*3,3+6*3,3+13*4</t>
  </si>
  <si>
    <t>47</t>
  </si>
  <si>
    <t>787327227</t>
  </si>
  <si>
    <t>Zasklívání střech PC profilem komůrkovým do Al profilu s krycí a přítlačnou lištou tl 25 mm</t>
  </si>
  <si>
    <t>-1139604593</t>
  </si>
  <si>
    <t xml:space="preserve">Poznámka k položce:
nová výplň světlíku - prosvětlovací část
</t>
  </si>
  <si>
    <t>48</t>
  </si>
  <si>
    <t>998787203</t>
  </si>
  <si>
    <t>Přesun hmot procentní pro zasklívání v objektech v do 24 m</t>
  </si>
  <si>
    <t>752106004</t>
  </si>
  <si>
    <t>Práce a dodávky M</t>
  </si>
  <si>
    <t>21-M</t>
  </si>
  <si>
    <t>Elektromontáže</t>
  </si>
  <si>
    <t>49</t>
  </si>
  <si>
    <t>R-21000</t>
  </si>
  <si>
    <t>Přeložení hromosvodů vč. revize</t>
  </si>
  <si>
    <t>soubor</t>
  </si>
  <si>
    <t>64</t>
  </si>
  <si>
    <t>-1292970417</t>
  </si>
  <si>
    <t>VRN</t>
  </si>
  <si>
    <t>999</t>
  </si>
  <si>
    <t xml:space="preserve">Ostatní vedlejší náklady </t>
  </si>
  <si>
    <t>VRN1</t>
  </si>
  <si>
    <t>Průzkumné, geodetické a projektové práce</t>
  </si>
  <si>
    <t>50</t>
  </si>
  <si>
    <t>013254000</t>
  </si>
  <si>
    <t>Dokumentace skutečného provedení stavby</t>
  </si>
  <si>
    <t>1024</t>
  </si>
  <si>
    <t>-831045978</t>
  </si>
  <si>
    <t>VRN3</t>
  </si>
  <si>
    <t>Zařízení staveniště</t>
  </si>
  <si>
    <t>51</t>
  </si>
  <si>
    <t>030001000</t>
  </si>
  <si>
    <t>60210334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</si>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</sst>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20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39"/>
      <c r="BS7" s="23" t="s">
        <v>24</v>
      </c>
    </row>
    <row r="8" spans="1:74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9"/>
      <c r="BS8" s="23" t="s">
        <v>29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30</v>
      </c>
    </row>
    <row r="10" spans="1:74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39"/>
      <c r="BS10" s="23" t="s">
        <v>20</v>
      </c>
    </row>
    <row r="11" spans="1:74" ht="18.399999999999999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39"/>
      <c r="BS11" s="23" t="s">
        <v>20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20</v>
      </c>
    </row>
    <row r="13" spans="1:74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39"/>
      <c r="BS13" s="23" t="s">
        <v>20</v>
      </c>
    </row>
    <row r="14" spans="1:74">
      <c r="B14" s="27"/>
      <c r="C14" s="28"/>
      <c r="D14" s="28"/>
      <c r="E14" s="343" t="s">
        <v>36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39"/>
      <c r="BS14" s="23" t="s">
        <v>20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1:74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39"/>
      <c r="BS16" s="23" t="s">
        <v>6</v>
      </c>
    </row>
    <row r="17" spans="2:71" ht="18.399999999999999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39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22.5" customHeight="1">
      <c r="B20" s="27"/>
      <c r="C20" s="28"/>
      <c r="D20" s="28"/>
      <c r="E20" s="345" t="s">
        <v>22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39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9"/>
    </row>
    <row r="23" spans="2:71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6">
        <f>ROUND(AG51,2)</f>
        <v>0</v>
      </c>
      <c r="AL23" s="347"/>
      <c r="AM23" s="347"/>
      <c r="AN23" s="347"/>
      <c r="AO23" s="347"/>
      <c r="AP23" s="41"/>
      <c r="AQ23" s="44"/>
      <c r="BE23" s="339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9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8" t="s">
        <v>42</v>
      </c>
      <c r="M25" s="348"/>
      <c r="N25" s="348"/>
      <c r="O25" s="348"/>
      <c r="P25" s="41"/>
      <c r="Q25" s="41"/>
      <c r="R25" s="41"/>
      <c r="S25" s="41"/>
      <c r="T25" s="41"/>
      <c r="U25" s="41"/>
      <c r="V25" s="41"/>
      <c r="W25" s="348" t="s">
        <v>43</v>
      </c>
      <c r="X25" s="348"/>
      <c r="Y25" s="348"/>
      <c r="Z25" s="348"/>
      <c r="AA25" s="348"/>
      <c r="AB25" s="348"/>
      <c r="AC25" s="348"/>
      <c r="AD25" s="348"/>
      <c r="AE25" s="348"/>
      <c r="AF25" s="41"/>
      <c r="AG25" s="41"/>
      <c r="AH25" s="41"/>
      <c r="AI25" s="41"/>
      <c r="AJ25" s="41"/>
      <c r="AK25" s="348" t="s">
        <v>44</v>
      </c>
      <c r="AL25" s="348"/>
      <c r="AM25" s="348"/>
      <c r="AN25" s="348"/>
      <c r="AO25" s="348"/>
      <c r="AP25" s="41"/>
      <c r="AQ25" s="44"/>
      <c r="BE25" s="339"/>
    </row>
    <row r="26" spans="2:71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49">
        <v>0.21</v>
      </c>
      <c r="M26" s="350"/>
      <c r="N26" s="350"/>
      <c r="O26" s="350"/>
      <c r="P26" s="47"/>
      <c r="Q26" s="47"/>
      <c r="R26" s="47"/>
      <c r="S26" s="47"/>
      <c r="T26" s="47"/>
      <c r="U26" s="47"/>
      <c r="V26" s="47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7"/>
      <c r="AG26" s="47"/>
      <c r="AH26" s="47"/>
      <c r="AI26" s="47"/>
      <c r="AJ26" s="47"/>
      <c r="AK26" s="351">
        <f>ROUND(AV51,2)</f>
        <v>0</v>
      </c>
      <c r="AL26" s="350"/>
      <c r="AM26" s="350"/>
      <c r="AN26" s="350"/>
      <c r="AO26" s="350"/>
      <c r="AP26" s="47"/>
      <c r="AQ26" s="49"/>
      <c r="BE26" s="339"/>
    </row>
    <row r="27" spans="2:71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49">
        <v>0.15</v>
      </c>
      <c r="M27" s="350"/>
      <c r="N27" s="350"/>
      <c r="O27" s="350"/>
      <c r="P27" s="47"/>
      <c r="Q27" s="47"/>
      <c r="R27" s="47"/>
      <c r="S27" s="47"/>
      <c r="T27" s="47"/>
      <c r="U27" s="47"/>
      <c r="V27" s="47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7"/>
      <c r="AG27" s="47"/>
      <c r="AH27" s="47"/>
      <c r="AI27" s="47"/>
      <c r="AJ27" s="47"/>
      <c r="AK27" s="351">
        <f>ROUND(AW51,2)</f>
        <v>0</v>
      </c>
      <c r="AL27" s="350"/>
      <c r="AM27" s="350"/>
      <c r="AN27" s="350"/>
      <c r="AO27" s="350"/>
      <c r="AP27" s="47"/>
      <c r="AQ27" s="49"/>
      <c r="BE27" s="339"/>
    </row>
    <row r="28" spans="2:71" s="2" customFormat="1" ht="14.45" hidden="1" customHeight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49">
        <v>0.21</v>
      </c>
      <c r="M28" s="350"/>
      <c r="N28" s="350"/>
      <c r="O28" s="350"/>
      <c r="P28" s="47"/>
      <c r="Q28" s="47"/>
      <c r="R28" s="47"/>
      <c r="S28" s="47"/>
      <c r="T28" s="47"/>
      <c r="U28" s="47"/>
      <c r="V28" s="47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7"/>
      <c r="AG28" s="47"/>
      <c r="AH28" s="47"/>
      <c r="AI28" s="47"/>
      <c r="AJ28" s="47"/>
      <c r="AK28" s="351">
        <v>0</v>
      </c>
      <c r="AL28" s="350"/>
      <c r="AM28" s="350"/>
      <c r="AN28" s="350"/>
      <c r="AO28" s="350"/>
      <c r="AP28" s="47"/>
      <c r="AQ28" s="49"/>
      <c r="BE28" s="339"/>
    </row>
    <row r="29" spans="2:71" s="2" customFormat="1" ht="14.45" hidden="1" customHeight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49">
        <v>0.15</v>
      </c>
      <c r="M29" s="350"/>
      <c r="N29" s="350"/>
      <c r="O29" s="350"/>
      <c r="P29" s="47"/>
      <c r="Q29" s="47"/>
      <c r="R29" s="47"/>
      <c r="S29" s="47"/>
      <c r="T29" s="47"/>
      <c r="U29" s="47"/>
      <c r="V29" s="47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7"/>
      <c r="AG29" s="47"/>
      <c r="AH29" s="47"/>
      <c r="AI29" s="47"/>
      <c r="AJ29" s="47"/>
      <c r="AK29" s="351">
        <v>0</v>
      </c>
      <c r="AL29" s="350"/>
      <c r="AM29" s="350"/>
      <c r="AN29" s="350"/>
      <c r="AO29" s="350"/>
      <c r="AP29" s="47"/>
      <c r="AQ29" s="49"/>
      <c r="BE29" s="339"/>
    </row>
    <row r="30" spans="2:71" s="2" customFormat="1" ht="14.45" hidden="1" customHeight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49">
        <v>0</v>
      </c>
      <c r="M30" s="350"/>
      <c r="N30" s="350"/>
      <c r="O30" s="350"/>
      <c r="P30" s="47"/>
      <c r="Q30" s="47"/>
      <c r="R30" s="47"/>
      <c r="S30" s="47"/>
      <c r="T30" s="47"/>
      <c r="U30" s="47"/>
      <c r="V30" s="47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7"/>
      <c r="AG30" s="47"/>
      <c r="AH30" s="47"/>
      <c r="AI30" s="47"/>
      <c r="AJ30" s="47"/>
      <c r="AK30" s="351">
        <v>0</v>
      </c>
      <c r="AL30" s="350"/>
      <c r="AM30" s="350"/>
      <c r="AN30" s="350"/>
      <c r="AO30" s="350"/>
      <c r="AP30" s="47"/>
      <c r="AQ30" s="49"/>
      <c r="BE30" s="339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9"/>
    </row>
    <row r="32" spans="2:71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2" t="s">
        <v>53</v>
      </c>
      <c r="Y32" s="353"/>
      <c r="Z32" s="353"/>
      <c r="AA32" s="353"/>
      <c r="AB32" s="353"/>
      <c r="AC32" s="52"/>
      <c r="AD32" s="52"/>
      <c r="AE32" s="52"/>
      <c r="AF32" s="52"/>
      <c r="AG32" s="52"/>
      <c r="AH32" s="52"/>
      <c r="AI32" s="52"/>
      <c r="AJ32" s="52"/>
      <c r="AK32" s="354">
        <f>SUM(AK23:AK30)</f>
        <v>0</v>
      </c>
      <c r="AL32" s="353"/>
      <c r="AM32" s="353"/>
      <c r="AN32" s="353"/>
      <c r="AO32" s="355"/>
      <c r="AP32" s="50"/>
      <c r="AQ32" s="54"/>
      <c r="BE32" s="339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20152511003K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6" t="str">
        <f>K6</f>
        <v>Stavební úpravy na střeše dynamické zkušebny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Kopřivnice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58" t="str">
        <f>IF(AN8= "","",AN8)</f>
        <v>25. 11. 2015</v>
      </c>
      <c r="AN44" s="358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Tatra Kopřivnice a.s.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59" t="str">
        <f>IF(E17="","",E17)</f>
        <v xml:space="preserve"> </v>
      </c>
      <c r="AN46" s="359"/>
      <c r="AO46" s="359"/>
      <c r="AP46" s="359"/>
      <c r="AQ46" s="62"/>
      <c r="AR46" s="60"/>
      <c r="AS46" s="360" t="s">
        <v>55</v>
      </c>
      <c r="AT46" s="36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2"/>
      <c r="AT47" s="36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4"/>
      <c r="AT48" s="36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6" t="s">
        <v>56</v>
      </c>
      <c r="D49" s="367"/>
      <c r="E49" s="367"/>
      <c r="F49" s="367"/>
      <c r="G49" s="367"/>
      <c r="H49" s="78"/>
      <c r="I49" s="368" t="s">
        <v>57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58</v>
      </c>
      <c r="AH49" s="367"/>
      <c r="AI49" s="367"/>
      <c r="AJ49" s="367"/>
      <c r="AK49" s="367"/>
      <c r="AL49" s="367"/>
      <c r="AM49" s="367"/>
      <c r="AN49" s="368" t="s">
        <v>59</v>
      </c>
      <c r="AO49" s="367"/>
      <c r="AP49" s="367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3">
        <f>ROUND(AG52,2)</f>
        <v>0</v>
      </c>
      <c r="AH51" s="373"/>
      <c r="AI51" s="373"/>
      <c r="AJ51" s="373"/>
      <c r="AK51" s="373"/>
      <c r="AL51" s="373"/>
      <c r="AM51" s="373"/>
      <c r="AN51" s="374">
        <f>SUM(AG51,AT51)</f>
        <v>0</v>
      </c>
      <c r="AO51" s="374"/>
      <c r="AP51" s="374"/>
      <c r="AQ51" s="88" t="s">
        <v>22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22</v>
      </c>
    </row>
    <row r="52" spans="1:91" s="5" customFormat="1" ht="37.5" customHeight="1">
      <c r="A52" s="95" t="s">
        <v>79</v>
      </c>
      <c r="B52" s="96"/>
      <c r="C52" s="97"/>
      <c r="D52" s="372" t="s">
        <v>80</v>
      </c>
      <c r="E52" s="372"/>
      <c r="F52" s="372"/>
      <c r="G52" s="372"/>
      <c r="H52" s="372"/>
      <c r="I52" s="98"/>
      <c r="J52" s="372" t="s">
        <v>19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0">
        <f>'001 - Stavební úpravy na ...'!J27</f>
        <v>0</v>
      </c>
      <c r="AH52" s="371"/>
      <c r="AI52" s="371"/>
      <c r="AJ52" s="371"/>
      <c r="AK52" s="371"/>
      <c r="AL52" s="371"/>
      <c r="AM52" s="371"/>
      <c r="AN52" s="370">
        <f>SUM(AG52,AT52)</f>
        <v>0</v>
      </c>
      <c r="AO52" s="371"/>
      <c r="AP52" s="371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'001 - Stavební úpravy na ...'!P98</f>
        <v>0</v>
      </c>
      <c r="AV52" s="102">
        <f>'001 - Stavební úpravy na ...'!J30</f>
        <v>0</v>
      </c>
      <c r="AW52" s="102">
        <f>'001 - Stavební úpravy na ...'!J31</f>
        <v>0</v>
      </c>
      <c r="AX52" s="102">
        <f>'001 - Stavební úpravy na ...'!J32</f>
        <v>0</v>
      </c>
      <c r="AY52" s="102">
        <f>'001 - Stavební úpravy na ...'!J33</f>
        <v>0</v>
      </c>
      <c r="AZ52" s="102">
        <f>'001 - Stavební úpravy na ...'!F30</f>
        <v>0</v>
      </c>
      <c r="BA52" s="102">
        <f>'001 - Stavební úpravy na ...'!F31</f>
        <v>0</v>
      </c>
      <c r="BB52" s="102">
        <f>'001 - Stavební úpravy na ...'!F32</f>
        <v>0</v>
      </c>
      <c r="BC52" s="102">
        <f>'001 - Stavební úpravy na ...'!F33</f>
        <v>0</v>
      </c>
      <c r="BD52" s="104">
        <f>'001 - Stavební úpravy na ...'!F34</f>
        <v>0</v>
      </c>
      <c r="BT52" s="105" t="s">
        <v>24</v>
      </c>
      <c r="BV52" s="105" t="s">
        <v>77</v>
      </c>
      <c r="BW52" s="105" t="s">
        <v>82</v>
      </c>
      <c r="BX52" s="105" t="s">
        <v>7</v>
      </c>
      <c r="CL52" s="105" t="s">
        <v>22</v>
      </c>
      <c r="CM52" s="105" t="s">
        <v>83</v>
      </c>
    </row>
    <row r="53" spans="1:91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Jl5tDnmHoYYUnoAm08zt9RoKUFpX767iyTFPLT+54fhi9a+BKzByZd1uVgAgr4MxuSbDGswDET4t33wXw0Njow==" saltValue="C+JApcHsSjAvV5QFGsKfmg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1 - Stavební úpravy na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84</v>
      </c>
      <c r="G1" s="383" t="s">
        <v>85</v>
      </c>
      <c r="H1" s="383"/>
      <c r="I1" s="110"/>
      <c r="J1" s="109" t="s">
        <v>86</v>
      </c>
      <c r="K1" s="108" t="s">
        <v>87</v>
      </c>
      <c r="L1" s="109" t="s">
        <v>88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83</v>
      </c>
    </row>
    <row r="4" spans="1:70" ht="36.950000000000003" customHeight="1">
      <c r="B4" s="27"/>
      <c r="C4" s="28"/>
      <c r="D4" s="29" t="s">
        <v>89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1:70" ht="22.5" customHeight="1">
      <c r="B7" s="27"/>
      <c r="C7" s="28"/>
      <c r="D7" s="28"/>
      <c r="E7" s="376" t="str">
        <f>'Rekapitulace stavby'!K6</f>
        <v>Stavební úpravy na střeše dynamické zkušebny</v>
      </c>
      <c r="F7" s="377"/>
      <c r="G7" s="377"/>
      <c r="H7" s="377"/>
      <c r="I7" s="112"/>
      <c r="J7" s="28"/>
      <c r="K7" s="30"/>
    </row>
    <row r="8" spans="1:70" s="1" customFormat="1">
      <c r="B8" s="40"/>
      <c r="C8" s="41"/>
      <c r="D8" s="36" t="s">
        <v>90</v>
      </c>
      <c r="E8" s="41"/>
      <c r="F8" s="41"/>
      <c r="G8" s="41"/>
      <c r="H8" s="41"/>
      <c r="I8" s="113"/>
      <c r="J8" s="41"/>
      <c r="K8" s="44"/>
    </row>
    <row r="9" spans="1:70" s="1" customFormat="1" ht="36.950000000000003" customHeight="1">
      <c r="B9" s="40"/>
      <c r="C9" s="41"/>
      <c r="D9" s="41"/>
      <c r="E9" s="378" t="s">
        <v>91</v>
      </c>
      <c r="F9" s="379"/>
      <c r="G9" s="379"/>
      <c r="H9" s="379"/>
      <c r="I9" s="113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4" t="s">
        <v>23</v>
      </c>
      <c r="J11" s="34" t="s">
        <v>22</v>
      </c>
      <c r="K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4" t="s">
        <v>27</v>
      </c>
      <c r="J12" s="115" t="str">
        <f>'Rekapitulace stavby'!AN8</f>
        <v>25. 11. 2015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1:70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4" t="s">
        <v>32</v>
      </c>
      <c r="J14" s="34" t="s">
        <v>22</v>
      </c>
      <c r="K14" s="44"/>
    </row>
    <row r="15" spans="1:70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4" t="s">
        <v>34</v>
      </c>
      <c r="J15" s="34" t="s">
        <v>22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4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4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4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45" t="s">
        <v>22</v>
      </c>
      <c r="F24" s="345"/>
      <c r="G24" s="345"/>
      <c r="H24" s="345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41</v>
      </c>
      <c r="E27" s="41"/>
      <c r="F27" s="41"/>
      <c r="G27" s="41"/>
      <c r="H27" s="41"/>
      <c r="I27" s="113"/>
      <c r="J27" s="123">
        <f>ROUND(J98,2)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4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5">
        <f>ROUND(SUM(BE98:BE237), 2)</f>
        <v>0</v>
      </c>
      <c r="G30" s="41"/>
      <c r="H30" s="41"/>
      <c r="I30" s="126">
        <v>0.21</v>
      </c>
      <c r="J30" s="125">
        <f>ROUND(ROUND((SUM(BE98:BE237)),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5">
        <f>ROUND(SUM(BF98:BF237), 2)</f>
        <v>0</v>
      </c>
      <c r="G31" s="41"/>
      <c r="H31" s="41"/>
      <c r="I31" s="126">
        <v>0.15</v>
      </c>
      <c r="J31" s="125">
        <f>ROUND(ROUND((SUM(BF98:BF237)),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48</v>
      </c>
      <c r="F32" s="125">
        <f>ROUND(SUM(BG98:BG237), 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49</v>
      </c>
      <c r="F33" s="125">
        <f>ROUND(SUM(BH98:BH237), 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50</v>
      </c>
      <c r="F34" s="125">
        <f>ROUND(SUM(BI98:BI237), 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51</v>
      </c>
      <c r="E36" s="78"/>
      <c r="F36" s="78"/>
      <c r="G36" s="129" t="s">
        <v>52</v>
      </c>
      <c r="H36" s="130" t="s">
        <v>53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40"/>
      <c r="C42" s="29" t="s">
        <v>92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Stavební úpravy na střeše dynamické zkušebny</v>
      </c>
      <c r="F45" s="377"/>
      <c r="G45" s="377"/>
      <c r="H45" s="377"/>
      <c r="I45" s="113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001 - Stavební úpravy na střeše dynamické zkušebny</v>
      </c>
      <c r="F47" s="379"/>
      <c r="G47" s="379"/>
      <c r="H47" s="379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47" s="1" customFormat="1" ht="18" customHeight="1">
      <c r="B49" s="40"/>
      <c r="C49" s="36" t="s">
        <v>25</v>
      </c>
      <c r="D49" s="41"/>
      <c r="E49" s="41"/>
      <c r="F49" s="34" t="str">
        <f>F12</f>
        <v>Kopřivnice</v>
      </c>
      <c r="G49" s="41"/>
      <c r="H49" s="41"/>
      <c r="I49" s="114" t="s">
        <v>27</v>
      </c>
      <c r="J49" s="115" t="str">
        <f>IF(J12="","",J12)</f>
        <v>25. 11. 2015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47" s="1" customFormat="1">
      <c r="B51" s="40"/>
      <c r="C51" s="36" t="s">
        <v>31</v>
      </c>
      <c r="D51" s="41"/>
      <c r="E51" s="41"/>
      <c r="F51" s="34" t="str">
        <f>E15</f>
        <v>Tatra Kopřivnice a.s.</v>
      </c>
      <c r="G51" s="41"/>
      <c r="H51" s="41"/>
      <c r="I51" s="114" t="s">
        <v>37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47" s="1" customFormat="1" ht="29.25" customHeight="1">
      <c r="B54" s="40"/>
      <c r="C54" s="139" t="s">
        <v>93</v>
      </c>
      <c r="D54" s="127"/>
      <c r="E54" s="127"/>
      <c r="F54" s="127"/>
      <c r="G54" s="127"/>
      <c r="H54" s="127"/>
      <c r="I54" s="140"/>
      <c r="J54" s="141" t="s">
        <v>94</v>
      </c>
      <c r="K54" s="14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95</v>
      </c>
      <c r="D56" s="41"/>
      <c r="E56" s="41"/>
      <c r="F56" s="41"/>
      <c r="G56" s="41"/>
      <c r="H56" s="41"/>
      <c r="I56" s="113"/>
      <c r="J56" s="123">
        <f>J98</f>
        <v>0</v>
      </c>
      <c r="K56" s="44"/>
      <c r="AU56" s="23" t="s">
        <v>96</v>
      </c>
    </row>
    <row r="57" spans="2:47" s="7" customFormat="1" ht="24.95" customHeight="1">
      <c r="B57" s="144"/>
      <c r="C57" s="145"/>
      <c r="D57" s="146" t="s">
        <v>97</v>
      </c>
      <c r="E57" s="147"/>
      <c r="F57" s="147"/>
      <c r="G57" s="147"/>
      <c r="H57" s="147"/>
      <c r="I57" s="148"/>
      <c r="J57" s="149">
        <f>J99</f>
        <v>0</v>
      </c>
      <c r="K57" s="150"/>
    </row>
    <row r="58" spans="2:47" s="8" customFormat="1" ht="19.899999999999999" customHeight="1">
      <c r="B58" s="151"/>
      <c r="C58" s="152"/>
      <c r="D58" s="153" t="s">
        <v>98</v>
      </c>
      <c r="E58" s="154"/>
      <c r="F58" s="154"/>
      <c r="G58" s="154"/>
      <c r="H58" s="154"/>
      <c r="I58" s="155"/>
      <c r="J58" s="156">
        <f>J100</f>
        <v>0</v>
      </c>
      <c r="K58" s="157"/>
    </row>
    <row r="59" spans="2:47" s="8" customFormat="1" ht="19.899999999999999" customHeight="1">
      <c r="B59" s="151"/>
      <c r="C59" s="152"/>
      <c r="D59" s="153" t="s">
        <v>99</v>
      </c>
      <c r="E59" s="154"/>
      <c r="F59" s="154"/>
      <c r="G59" s="154"/>
      <c r="H59" s="154"/>
      <c r="I59" s="155"/>
      <c r="J59" s="156">
        <f>J105</f>
        <v>0</v>
      </c>
      <c r="K59" s="157"/>
    </row>
    <row r="60" spans="2:47" s="8" customFormat="1" ht="19.899999999999999" customHeight="1">
      <c r="B60" s="151"/>
      <c r="C60" s="152"/>
      <c r="D60" s="153" t="s">
        <v>100</v>
      </c>
      <c r="E60" s="154"/>
      <c r="F60" s="154"/>
      <c r="G60" s="154"/>
      <c r="H60" s="154"/>
      <c r="I60" s="155"/>
      <c r="J60" s="156">
        <f>J116</f>
        <v>0</v>
      </c>
      <c r="K60" s="157"/>
    </row>
    <row r="61" spans="2:47" s="8" customFormat="1" ht="14.85" customHeight="1">
      <c r="B61" s="151"/>
      <c r="C61" s="152"/>
      <c r="D61" s="153" t="s">
        <v>101</v>
      </c>
      <c r="E61" s="154"/>
      <c r="F61" s="154"/>
      <c r="G61" s="154"/>
      <c r="H61" s="154"/>
      <c r="I61" s="155"/>
      <c r="J61" s="156">
        <f>J117</f>
        <v>0</v>
      </c>
      <c r="K61" s="157"/>
    </row>
    <row r="62" spans="2:47" s="8" customFormat="1" ht="19.899999999999999" customHeight="1">
      <c r="B62" s="151"/>
      <c r="C62" s="152"/>
      <c r="D62" s="153" t="s">
        <v>102</v>
      </c>
      <c r="E62" s="154"/>
      <c r="F62" s="154"/>
      <c r="G62" s="154"/>
      <c r="H62" s="154"/>
      <c r="I62" s="155"/>
      <c r="J62" s="156">
        <f>J119</f>
        <v>0</v>
      </c>
      <c r="K62" s="157"/>
    </row>
    <row r="63" spans="2:47" s="8" customFormat="1" ht="19.899999999999999" customHeight="1">
      <c r="B63" s="151"/>
      <c r="C63" s="152"/>
      <c r="D63" s="153" t="s">
        <v>103</v>
      </c>
      <c r="E63" s="154"/>
      <c r="F63" s="154"/>
      <c r="G63" s="154"/>
      <c r="H63" s="154"/>
      <c r="I63" s="155"/>
      <c r="J63" s="156">
        <f>J124</f>
        <v>0</v>
      </c>
      <c r="K63" s="157"/>
    </row>
    <row r="64" spans="2:47" s="7" customFormat="1" ht="24.95" customHeight="1">
      <c r="B64" s="144"/>
      <c r="C64" s="145"/>
      <c r="D64" s="146" t="s">
        <v>104</v>
      </c>
      <c r="E64" s="147"/>
      <c r="F64" s="147"/>
      <c r="G64" s="147"/>
      <c r="H64" s="147"/>
      <c r="I64" s="148"/>
      <c r="J64" s="149">
        <f>J126</f>
        <v>0</v>
      </c>
      <c r="K64" s="150"/>
    </row>
    <row r="65" spans="2:11" s="8" customFormat="1" ht="19.899999999999999" customHeight="1">
      <c r="B65" s="151"/>
      <c r="C65" s="152"/>
      <c r="D65" s="153" t="s">
        <v>105</v>
      </c>
      <c r="E65" s="154"/>
      <c r="F65" s="154"/>
      <c r="G65" s="154"/>
      <c r="H65" s="154"/>
      <c r="I65" s="155"/>
      <c r="J65" s="156">
        <f>J127</f>
        <v>0</v>
      </c>
      <c r="K65" s="157"/>
    </row>
    <row r="66" spans="2:11" s="8" customFormat="1" ht="19.899999999999999" customHeight="1">
      <c r="B66" s="151"/>
      <c r="C66" s="152"/>
      <c r="D66" s="153" t="s">
        <v>106</v>
      </c>
      <c r="E66" s="154"/>
      <c r="F66" s="154"/>
      <c r="G66" s="154"/>
      <c r="H66" s="154"/>
      <c r="I66" s="155"/>
      <c r="J66" s="156">
        <f>J153</f>
        <v>0</v>
      </c>
      <c r="K66" s="157"/>
    </row>
    <row r="67" spans="2:11" s="8" customFormat="1" ht="19.899999999999999" customHeight="1">
      <c r="B67" s="151"/>
      <c r="C67" s="152"/>
      <c r="D67" s="153" t="s">
        <v>107</v>
      </c>
      <c r="E67" s="154"/>
      <c r="F67" s="154"/>
      <c r="G67" s="154"/>
      <c r="H67" s="154"/>
      <c r="I67" s="155"/>
      <c r="J67" s="156">
        <f>J162</f>
        <v>0</v>
      </c>
      <c r="K67" s="157"/>
    </row>
    <row r="68" spans="2:11" s="8" customFormat="1" ht="19.899999999999999" customHeight="1">
      <c r="B68" s="151"/>
      <c r="C68" s="152"/>
      <c r="D68" s="153" t="s">
        <v>108</v>
      </c>
      <c r="E68" s="154"/>
      <c r="F68" s="154"/>
      <c r="G68" s="154"/>
      <c r="H68" s="154"/>
      <c r="I68" s="155"/>
      <c r="J68" s="156">
        <f>J168</f>
        <v>0</v>
      </c>
      <c r="K68" s="157"/>
    </row>
    <row r="69" spans="2:11" s="8" customFormat="1" ht="19.899999999999999" customHeight="1">
      <c r="B69" s="151"/>
      <c r="C69" s="152"/>
      <c r="D69" s="153" t="s">
        <v>109</v>
      </c>
      <c r="E69" s="154"/>
      <c r="F69" s="154"/>
      <c r="G69" s="154"/>
      <c r="H69" s="154"/>
      <c r="I69" s="155"/>
      <c r="J69" s="156">
        <f>J172</f>
        <v>0</v>
      </c>
      <c r="K69" s="157"/>
    </row>
    <row r="70" spans="2:11" s="8" customFormat="1" ht="19.899999999999999" customHeight="1">
      <c r="B70" s="151"/>
      <c r="C70" s="152"/>
      <c r="D70" s="153" t="s">
        <v>110</v>
      </c>
      <c r="E70" s="154"/>
      <c r="F70" s="154"/>
      <c r="G70" s="154"/>
      <c r="H70" s="154"/>
      <c r="I70" s="155"/>
      <c r="J70" s="156">
        <f>J196</f>
        <v>0</v>
      </c>
      <c r="K70" s="157"/>
    </row>
    <row r="71" spans="2:11" s="8" customFormat="1" ht="19.899999999999999" customHeight="1">
      <c r="B71" s="151"/>
      <c r="C71" s="152"/>
      <c r="D71" s="153" t="s">
        <v>111</v>
      </c>
      <c r="E71" s="154"/>
      <c r="F71" s="154"/>
      <c r="G71" s="154"/>
      <c r="H71" s="154"/>
      <c r="I71" s="155"/>
      <c r="J71" s="156">
        <f>J205</f>
        <v>0</v>
      </c>
      <c r="K71" s="157"/>
    </row>
    <row r="72" spans="2:11" s="8" customFormat="1" ht="19.899999999999999" customHeight="1">
      <c r="B72" s="151"/>
      <c r="C72" s="152"/>
      <c r="D72" s="153" t="s">
        <v>112</v>
      </c>
      <c r="E72" s="154"/>
      <c r="F72" s="154"/>
      <c r="G72" s="154"/>
      <c r="H72" s="154"/>
      <c r="I72" s="155"/>
      <c r="J72" s="156">
        <f>J222</f>
        <v>0</v>
      </c>
      <c r="K72" s="157"/>
    </row>
    <row r="73" spans="2:11" s="7" customFormat="1" ht="24.95" customHeight="1">
      <c r="B73" s="144"/>
      <c r="C73" s="145"/>
      <c r="D73" s="146" t="s">
        <v>113</v>
      </c>
      <c r="E73" s="147"/>
      <c r="F73" s="147"/>
      <c r="G73" s="147"/>
      <c r="H73" s="147"/>
      <c r="I73" s="148"/>
      <c r="J73" s="149">
        <f>J229</f>
        <v>0</v>
      </c>
      <c r="K73" s="150"/>
    </row>
    <row r="74" spans="2:11" s="8" customFormat="1" ht="19.899999999999999" customHeight="1">
      <c r="B74" s="151"/>
      <c r="C74" s="152"/>
      <c r="D74" s="153" t="s">
        <v>114</v>
      </c>
      <c r="E74" s="154"/>
      <c r="F74" s="154"/>
      <c r="G74" s="154"/>
      <c r="H74" s="154"/>
      <c r="I74" s="155"/>
      <c r="J74" s="156">
        <f>J230</f>
        <v>0</v>
      </c>
      <c r="K74" s="157"/>
    </row>
    <row r="75" spans="2:11" s="7" customFormat="1" ht="24.95" customHeight="1">
      <c r="B75" s="144"/>
      <c r="C75" s="145"/>
      <c r="D75" s="146" t="s">
        <v>115</v>
      </c>
      <c r="E75" s="147"/>
      <c r="F75" s="147"/>
      <c r="G75" s="147"/>
      <c r="H75" s="147"/>
      <c r="I75" s="148"/>
      <c r="J75" s="149">
        <f>J232</f>
        <v>0</v>
      </c>
      <c r="K75" s="150"/>
    </row>
    <row r="76" spans="2:11" s="8" customFormat="1" ht="19.899999999999999" customHeight="1">
      <c r="B76" s="151"/>
      <c r="C76" s="152"/>
      <c r="D76" s="153" t="s">
        <v>116</v>
      </c>
      <c r="E76" s="154"/>
      <c r="F76" s="154"/>
      <c r="G76" s="154"/>
      <c r="H76" s="154"/>
      <c r="I76" s="155"/>
      <c r="J76" s="156">
        <f>J233</f>
        <v>0</v>
      </c>
      <c r="K76" s="157"/>
    </row>
    <row r="77" spans="2:11" s="8" customFormat="1" ht="19.899999999999999" customHeight="1">
      <c r="B77" s="151"/>
      <c r="C77" s="152"/>
      <c r="D77" s="153" t="s">
        <v>117</v>
      </c>
      <c r="E77" s="154"/>
      <c r="F77" s="154"/>
      <c r="G77" s="154"/>
      <c r="H77" s="154"/>
      <c r="I77" s="155"/>
      <c r="J77" s="156">
        <f>J234</f>
        <v>0</v>
      </c>
      <c r="K77" s="157"/>
    </row>
    <row r="78" spans="2:11" s="8" customFormat="1" ht="19.899999999999999" customHeight="1">
      <c r="B78" s="151"/>
      <c r="C78" s="152"/>
      <c r="D78" s="153" t="s">
        <v>118</v>
      </c>
      <c r="E78" s="154"/>
      <c r="F78" s="154"/>
      <c r="G78" s="154"/>
      <c r="H78" s="154"/>
      <c r="I78" s="155"/>
      <c r="J78" s="156">
        <f>J236</f>
        <v>0</v>
      </c>
      <c r="K78" s="157"/>
    </row>
    <row r="79" spans="2:11" s="1" customFormat="1" ht="21.75" customHeight="1">
      <c r="B79" s="40"/>
      <c r="C79" s="41"/>
      <c r="D79" s="41"/>
      <c r="E79" s="41"/>
      <c r="F79" s="41"/>
      <c r="G79" s="41"/>
      <c r="H79" s="41"/>
      <c r="I79" s="113"/>
      <c r="J79" s="41"/>
      <c r="K79" s="44"/>
    </row>
    <row r="80" spans="2:11" s="1" customFormat="1" ht="6.95" customHeight="1">
      <c r="B80" s="55"/>
      <c r="C80" s="56"/>
      <c r="D80" s="56"/>
      <c r="E80" s="56"/>
      <c r="F80" s="56"/>
      <c r="G80" s="56"/>
      <c r="H80" s="56"/>
      <c r="I80" s="134"/>
      <c r="J80" s="56"/>
      <c r="K80" s="57"/>
    </row>
    <row r="84" spans="2:12" s="1" customFormat="1" ht="6.95" customHeight="1">
      <c r="B84" s="58"/>
      <c r="C84" s="59"/>
      <c r="D84" s="59"/>
      <c r="E84" s="59"/>
      <c r="F84" s="59"/>
      <c r="G84" s="59"/>
      <c r="H84" s="59"/>
      <c r="I84" s="137"/>
      <c r="J84" s="59"/>
      <c r="K84" s="59"/>
      <c r="L84" s="60"/>
    </row>
    <row r="85" spans="2:12" s="1" customFormat="1" ht="36.950000000000003" customHeight="1">
      <c r="B85" s="40"/>
      <c r="C85" s="61" t="s">
        <v>119</v>
      </c>
      <c r="D85" s="62"/>
      <c r="E85" s="62"/>
      <c r="F85" s="62"/>
      <c r="G85" s="62"/>
      <c r="H85" s="62"/>
      <c r="I85" s="158"/>
      <c r="J85" s="62"/>
      <c r="K85" s="62"/>
      <c r="L85" s="60"/>
    </row>
    <row r="86" spans="2:12" s="1" customFormat="1" ht="6.95" customHeight="1">
      <c r="B86" s="40"/>
      <c r="C86" s="62"/>
      <c r="D86" s="62"/>
      <c r="E86" s="62"/>
      <c r="F86" s="62"/>
      <c r="G86" s="62"/>
      <c r="H86" s="62"/>
      <c r="I86" s="158"/>
      <c r="J86" s="62"/>
      <c r="K86" s="62"/>
      <c r="L86" s="60"/>
    </row>
    <row r="87" spans="2:12" s="1" customFormat="1" ht="14.45" customHeight="1">
      <c r="B87" s="40"/>
      <c r="C87" s="64" t="s">
        <v>18</v>
      </c>
      <c r="D87" s="62"/>
      <c r="E87" s="62"/>
      <c r="F87" s="62"/>
      <c r="G87" s="62"/>
      <c r="H87" s="62"/>
      <c r="I87" s="158"/>
      <c r="J87" s="62"/>
      <c r="K87" s="62"/>
      <c r="L87" s="60"/>
    </row>
    <row r="88" spans="2:12" s="1" customFormat="1" ht="22.5" customHeight="1">
      <c r="B88" s="40"/>
      <c r="C88" s="62"/>
      <c r="D88" s="62"/>
      <c r="E88" s="380" t="str">
        <f>E7</f>
        <v>Stavební úpravy na střeše dynamické zkušebny</v>
      </c>
      <c r="F88" s="381"/>
      <c r="G88" s="381"/>
      <c r="H88" s="381"/>
      <c r="I88" s="158"/>
      <c r="J88" s="62"/>
      <c r="K88" s="62"/>
      <c r="L88" s="60"/>
    </row>
    <row r="89" spans="2:12" s="1" customFormat="1" ht="14.45" customHeight="1">
      <c r="B89" s="40"/>
      <c r="C89" s="64" t="s">
        <v>90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23.25" customHeight="1">
      <c r="B90" s="40"/>
      <c r="C90" s="62"/>
      <c r="D90" s="62"/>
      <c r="E90" s="356" t="str">
        <f>E9</f>
        <v>001 - Stavební úpravy na střeše dynamické zkušebny</v>
      </c>
      <c r="F90" s="382"/>
      <c r="G90" s="382"/>
      <c r="H90" s="382"/>
      <c r="I90" s="158"/>
      <c r="J90" s="62"/>
      <c r="K90" s="62"/>
      <c r="L90" s="60"/>
    </row>
    <row r="91" spans="2:12" s="1" customFormat="1" ht="6.95" customHeight="1">
      <c r="B91" s="40"/>
      <c r="C91" s="62"/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8" customHeight="1">
      <c r="B92" s="40"/>
      <c r="C92" s="64" t="s">
        <v>25</v>
      </c>
      <c r="D92" s="62"/>
      <c r="E92" s="62"/>
      <c r="F92" s="159" t="str">
        <f>F12</f>
        <v>Kopřivnice</v>
      </c>
      <c r="G92" s="62"/>
      <c r="H92" s="62"/>
      <c r="I92" s="160" t="s">
        <v>27</v>
      </c>
      <c r="J92" s="72" t="str">
        <f>IF(J12="","",J12)</f>
        <v>25. 11. 2015</v>
      </c>
      <c r="K92" s="62"/>
      <c r="L92" s="60"/>
    </row>
    <row r="93" spans="2:12" s="1" customFormat="1" ht="6.95" customHeight="1">
      <c r="B93" s="40"/>
      <c r="C93" s="62"/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>
      <c r="B94" s="40"/>
      <c r="C94" s="64" t="s">
        <v>31</v>
      </c>
      <c r="D94" s="62"/>
      <c r="E94" s="62"/>
      <c r="F94" s="159" t="str">
        <f>E15</f>
        <v>Tatra Kopřivnice a.s.</v>
      </c>
      <c r="G94" s="62"/>
      <c r="H94" s="62"/>
      <c r="I94" s="160" t="s">
        <v>37</v>
      </c>
      <c r="J94" s="159" t="str">
        <f>E21</f>
        <v xml:space="preserve"> </v>
      </c>
      <c r="K94" s="62"/>
      <c r="L94" s="60"/>
    </row>
    <row r="95" spans="2:12" s="1" customFormat="1" ht="14.45" customHeight="1">
      <c r="B95" s="40"/>
      <c r="C95" s="64" t="s">
        <v>35</v>
      </c>
      <c r="D95" s="62"/>
      <c r="E95" s="62"/>
      <c r="F95" s="159" t="str">
        <f>IF(E18="","",E18)</f>
        <v/>
      </c>
      <c r="G95" s="62"/>
      <c r="H95" s="62"/>
      <c r="I95" s="158"/>
      <c r="J95" s="62"/>
      <c r="K95" s="62"/>
      <c r="L95" s="60"/>
    </row>
    <row r="96" spans="2:12" s="1" customFormat="1" ht="10.35" customHeight="1">
      <c r="B96" s="40"/>
      <c r="C96" s="62"/>
      <c r="D96" s="62"/>
      <c r="E96" s="62"/>
      <c r="F96" s="62"/>
      <c r="G96" s="62"/>
      <c r="H96" s="62"/>
      <c r="I96" s="158"/>
      <c r="J96" s="62"/>
      <c r="K96" s="62"/>
      <c r="L96" s="60"/>
    </row>
    <row r="97" spans="2:65" s="9" customFormat="1" ht="29.25" customHeight="1">
      <c r="B97" s="161"/>
      <c r="C97" s="162" t="s">
        <v>120</v>
      </c>
      <c r="D97" s="163" t="s">
        <v>60</v>
      </c>
      <c r="E97" s="163" t="s">
        <v>56</v>
      </c>
      <c r="F97" s="163" t="s">
        <v>121</v>
      </c>
      <c r="G97" s="163" t="s">
        <v>122</v>
      </c>
      <c r="H97" s="163" t="s">
        <v>123</v>
      </c>
      <c r="I97" s="164" t="s">
        <v>124</v>
      </c>
      <c r="J97" s="163" t="s">
        <v>94</v>
      </c>
      <c r="K97" s="165" t="s">
        <v>125</v>
      </c>
      <c r="L97" s="166"/>
      <c r="M97" s="80" t="s">
        <v>126</v>
      </c>
      <c r="N97" s="81" t="s">
        <v>45</v>
      </c>
      <c r="O97" s="81" t="s">
        <v>127</v>
      </c>
      <c r="P97" s="81" t="s">
        <v>128</v>
      </c>
      <c r="Q97" s="81" t="s">
        <v>129</v>
      </c>
      <c r="R97" s="81" t="s">
        <v>130</v>
      </c>
      <c r="S97" s="81" t="s">
        <v>131</v>
      </c>
      <c r="T97" s="82" t="s">
        <v>132</v>
      </c>
    </row>
    <row r="98" spans="2:65" s="1" customFormat="1" ht="29.25" customHeight="1">
      <c r="B98" s="40"/>
      <c r="C98" s="86" t="s">
        <v>95</v>
      </c>
      <c r="D98" s="62"/>
      <c r="E98" s="62"/>
      <c r="F98" s="62"/>
      <c r="G98" s="62"/>
      <c r="H98" s="62"/>
      <c r="I98" s="158"/>
      <c r="J98" s="167">
        <f>BK98</f>
        <v>0</v>
      </c>
      <c r="K98" s="62"/>
      <c r="L98" s="60"/>
      <c r="M98" s="83"/>
      <c r="N98" s="84"/>
      <c r="O98" s="84"/>
      <c r="P98" s="168">
        <f>P99+P126+P229+P232</f>
        <v>0</v>
      </c>
      <c r="Q98" s="84"/>
      <c r="R98" s="168">
        <f>R99+R126+R229+R232</f>
        <v>242.14621636000004</v>
      </c>
      <c r="S98" s="84"/>
      <c r="T98" s="169">
        <f>T99+T126+T229+T232</f>
        <v>198.1362785</v>
      </c>
      <c r="AT98" s="23" t="s">
        <v>74</v>
      </c>
      <c r="AU98" s="23" t="s">
        <v>96</v>
      </c>
      <c r="BK98" s="170">
        <f>BK99+BK126+BK229+BK232</f>
        <v>0</v>
      </c>
    </row>
    <row r="99" spans="2:65" s="10" customFormat="1" ht="37.35" customHeight="1">
      <c r="B99" s="171"/>
      <c r="C99" s="172"/>
      <c r="D99" s="173" t="s">
        <v>74</v>
      </c>
      <c r="E99" s="174" t="s">
        <v>133</v>
      </c>
      <c r="F99" s="174" t="s">
        <v>134</v>
      </c>
      <c r="G99" s="172"/>
      <c r="H99" s="172"/>
      <c r="I99" s="175"/>
      <c r="J99" s="176">
        <f>BK99</f>
        <v>0</v>
      </c>
      <c r="K99" s="172"/>
      <c r="L99" s="177"/>
      <c r="M99" s="178"/>
      <c r="N99" s="179"/>
      <c r="O99" s="179"/>
      <c r="P99" s="180">
        <f>P100+P105+P116+P119+P124</f>
        <v>0</v>
      </c>
      <c r="Q99" s="179"/>
      <c r="R99" s="180">
        <f>R100+R105+R116+R119+R124</f>
        <v>200.58279936000002</v>
      </c>
      <c r="S99" s="179"/>
      <c r="T99" s="181">
        <f>T100+T105+T116+T119+T124</f>
        <v>0</v>
      </c>
      <c r="AR99" s="182" t="s">
        <v>24</v>
      </c>
      <c r="AT99" s="183" t="s">
        <v>74</v>
      </c>
      <c r="AU99" s="183" t="s">
        <v>75</v>
      </c>
      <c r="AY99" s="182" t="s">
        <v>135</v>
      </c>
      <c r="BK99" s="184">
        <f>BK100+BK105+BK116+BK119+BK124</f>
        <v>0</v>
      </c>
    </row>
    <row r="100" spans="2:65" s="10" customFormat="1" ht="19.899999999999999" customHeight="1">
      <c r="B100" s="171"/>
      <c r="C100" s="172"/>
      <c r="D100" s="185" t="s">
        <v>74</v>
      </c>
      <c r="E100" s="186" t="s">
        <v>136</v>
      </c>
      <c r="F100" s="186" t="s">
        <v>137</v>
      </c>
      <c r="G100" s="172"/>
      <c r="H100" s="172"/>
      <c r="I100" s="175"/>
      <c r="J100" s="187">
        <f>BK100</f>
        <v>0</v>
      </c>
      <c r="K100" s="172"/>
      <c r="L100" s="177"/>
      <c r="M100" s="178"/>
      <c r="N100" s="179"/>
      <c r="O100" s="179"/>
      <c r="P100" s="180">
        <f>SUM(P101:P104)</f>
        <v>0</v>
      </c>
      <c r="Q100" s="179"/>
      <c r="R100" s="180">
        <f>SUM(R101:R104)</f>
        <v>11.592000000000001</v>
      </c>
      <c r="S100" s="179"/>
      <c r="T100" s="181">
        <f>SUM(T101:T104)</f>
        <v>0</v>
      </c>
      <c r="AR100" s="182" t="s">
        <v>24</v>
      </c>
      <c r="AT100" s="183" t="s">
        <v>74</v>
      </c>
      <c r="AU100" s="183" t="s">
        <v>24</v>
      </c>
      <c r="AY100" s="182" t="s">
        <v>135</v>
      </c>
      <c r="BK100" s="184">
        <f>SUM(BK101:BK104)</f>
        <v>0</v>
      </c>
    </row>
    <row r="101" spans="2:65" s="1" customFormat="1" ht="22.5" customHeight="1">
      <c r="B101" s="40"/>
      <c r="C101" s="188" t="s">
        <v>24</v>
      </c>
      <c r="D101" s="188" t="s">
        <v>138</v>
      </c>
      <c r="E101" s="189" t="s">
        <v>139</v>
      </c>
      <c r="F101" s="190" t="s">
        <v>140</v>
      </c>
      <c r="G101" s="191" t="s">
        <v>141</v>
      </c>
      <c r="H101" s="192">
        <v>289.8</v>
      </c>
      <c r="I101" s="193"/>
      <c r="J101" s="194">
        <f>ROUND(I101*H101,2)</f>
        <v>0</v>
      </c>
      <c r="K101" s="190" t="s">
        <v>142</v>
      </c>
      <c r="L101" s="60"/>
      <c r="M101" s="195" t="s">
        <v>22</v>
      </c>
      <c r="N101" s="196" t="s">
        <v>46</v>
      </c>
      <c r="O101" s="41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3" t="s">
        <v>136</v>
      </c>
      <c r="AT101" s="23" t="s">
        <v>138</v>
      </c>
      <c r="AU101" s="23" t="s">
        <v>83</v>
      </c>
      <c r="AY101" s="23" t="s">
        <v>135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3" t="s">
        <v>24</v>
      </c>
      <c r="BK101" s="199">
        <f>ROUND(I101*H101,2)</f>
        <v>0</v>
      </c>
      <c r="BL101" s="23" t="s">
        <v>136</v>
      </c>
      <c r="BM101" s="23" t="s">
        <v>143</v>
      </c>
    </row>
    <row r="102" spans="2:65" s="11" customFormat="1" ht="13.5">
      <c r="B102" s="200"/>
      <c r="C102" s="201"/>
      <c r="D102" s="202" t="s">
        <v>144</v>
      </c>
      <c r="E102" s="203" t="s">
        <v>22</v>
      </c>
      <c r="F102" s="204" t="s">
        <v>145</v>
      </c>
      <c r="G102" s="201"/>
      <c r="H102" s="205">
        <v>289.8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144</v>
      </c>
      <c r="AU102" s="211" t="s">
        <v>83</v>
      </c>
      <c r="AV102" s="11" t="s">
        <v>83</v>
      </c>
      <c r="AW102" s="11" t="s">
        <v>39</v>
      </c>
      <c r="AX102" s="11" t="s">
        <v>24</v>
      </c>
      <c r="AY102" s="211" t="s">
        <v>135</v>
      </c>
    </row>
    <row r="103" spans="2:65" s="1" customFormat="1" ht="22.5" customHeight="1">
      <c r="B103" s="40"/>
      <c r="C103" s="212" t="s">
        <v>83</v>
      </c>
      <c r="D103" s="212" t="s">
        <v>146</v>
      </c>
      <c r="E103" s="213" t="s">
        <v>147</v>
      </c>
      <c r="F103" s="214" t="s">
        <v>148</v>
      </c>
      <c r="G103" s="215" t="s">
        <v>141</v>
      </c>
      <c r="H103" s="216">
        <v>289.8</v>
      </c>
      <c r="I103" s="217"/>
      <c r="J103" s="218">
        <f>ROUND(I103*H103,2)</f>
        <v>0</v>
      </c>
      <c r="K103" s="214" t="s">
        <v>22</v>
      </c>
      <c r="L103" s="219"/>
      <c r="M103" s="220" t="s">
        <v>22</v>
      </c>
      <c r="N103" s="221" t="s">
        <v>46</v>
      </c>
      <c r="O103" s="41"/>
      <c r="P103" s="197">
        <f>O103*H103</f>
        <v>0</v>
      </c>
      <c r="Q103" s="197">
        <v>0.04</v>
      </c>
      <c r="R103" s="197">
        <f>Q103*H103</f>
        <v>11.592000000000001</v>
      </c>
      <c r="S103" s="197">
        <v>0</v>
      </c>
      <c r="T103" s="198">
        <f>S103*H103</f>
        <v>0</v>
      </c>
      <c r="AR103" s="23" t="s">
        <v>149</v>
      </c>
      <c r="AT103" s="23" t="s">
        <v>146</v>
      </c>
      <c r="AU103" s="23" t="s">
        <v>83</v>
      </c>
      <c r="AY103" s="23" t="s">
        <v>135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3" t="s">
        <v>24</v>
      </c>
      <c r="BK103" s="199">
        <f>ROUND(I103*H103,2)</f>
        <v>0</v>
      </c>
      <c r="BL103" s="23" t="s">
        <v>136</v>
      </c>
      <c r="BM103" s="23" t="s">
        <v>150</v>
      </c>
    </row>
    <row r="104" spans="2:65" s="11" customFormat="1" ht="13.5">
      <c r="B104" s="200"/>
      <c r="C104" s="201"/>
      <c r="D104" s="222" t="s">
        <v>144</v>
      </c>
      <c r="E104" s="223" t="s">
        <v>22</v>
      </c>
      <c r="F104" s="224" t="s">
        <v>145</v>
      </c>
      <c r="G104" s="201"/>
      <c r="H104" s="225">
        <v>289.8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144</v>
      </c>
      <c r="AU104" s="211" t="s">
        <v>83</v>
      </c>
      <c r="AV104" s="11" t="s">
        <v>83</v>
      </c>
      <c r="AW104" s="11" t="s">
        <v>39</v>
      </c>
      <c r="AX104" s="11" t="s">
        <v>24</v>
      </c>
      <c r="AY104" s="211" t="s">
        <v>135</v>
      </c>
    </row>
    <row r="105" spans="2:65" s="10" customFormat="1" ht="29.85" customHeight="1">
      <c r="B105" s="171"/>
      <c r="C105" s="172"/>
      <c r="D105" s="185" t="s">
        <v>74</v>
      </c>
      <c r="E105" s="186" t="s">
        <v>151</v>
      </c>
      <c r="F105" s="186" t="s">
        <v>152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SUM(P106:P115)</f>
        <v>0</v>
      </c>
      <c r="Q105" s="179"/>
      <c r="R105" s="180">
        <f>SUM(R106:R115)</f>
        <v>188.99079936000001</v>
      </c>
      <c r="S105" s="179"/>
      <c r="T105" s="181">
        <f>SUM(T106:T115)</f>
        <v>0</v>
      </c>
      <c r="AR105" s="182" t="s">
        <v>24</v>
      </c>
      <c r="AT105" s="183" t="s">
        <v>74</v>
      </c>
      <c r="AU105" s="183" t="s">
        <v>24</v>
      </c>
      <c r="AY105" s="182" t="s">
        <v>135</v>
      </c>
      <c r="BK105" s="184">
        <f>SUM(BK106:BK115)</f>
        <v>0</v>
      </c>
    </row>
    <row r="106" spans="2:65" s="1" customFormat="1" ht="22.5" customHeight="1">
      <c r="B106" s="40"/>
      <c r="C106" s="188" t="s">
        <v>153</v>
      </c>
      <c r="D106" s="188" t="s">
        <v>138</v>
      </c>
      <c r="E106" s="189" t="s">
        <v>154</v>
      </c>
      <c r="F106" s="190" t="s">
        <v>155</v>
      </c>
      <c r="G106" s="191" t="s">
        <v>141</v>
      </c>
      <c r="H106" s="192">
        <v>216.4</v>
      </c>
      <c r="I106" s="193"/>
      <c r="J106" s="194">
        <f>ROUND(I106*H106,2)</f>
        <v>0</v>
      </c>
      <c r="K106" s="190" t="s">
        <v>142</v>
      </c>
      <c r="L106" s="60"/>
      <c r="M106" s="195" t="s">
        <v>22</v>
      </c>
      <c r="N106" s="196" t="s">
        <v>46</v>
      </c>
      <c r="O106" s="41"/>
      <c r="P106" s="197">
        <f>O106*H106</f>
        <v>0</v>
      </c>
      <c r="Q106" s="197">
        <v>8.2500000000000004E-3</v>
      </c>
      <c r="R106" s="197">
        <f>Q106*H106</f>
        <v>1.7853000000000001</v>
      </c>
      <c r="S106" s="197">
        <v>0</v>
      </c>
      <c r="T106" s="198">
        <f>S106*H106</f>
        <v>0</v>
      </c>
      <c r="AR106" s="23" t="s">
        <v>136</v>
      </c>
      <c r="AT106" s="23" t="s">
        <v>138</v>
      </c>
      <c r="AU106" s="23" t="s">
        <v>83</v>
      </c>
      <c r="AY106" s="23" t="s">
        <v>135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23" t="s">
        <v>24</v>
      </c>
      <c r="BK106" s="199">
        <f>ROUND(I106*H106,2)</f>
        <v>0</v>
      </c>
      <c r="BL106" s="23" t="s">
        <v>136</v>
      </c>
      <c r="BM106" s="23" t="s">
        <v>156</v>
      </c>
    </row>
    <row r="107" spans="2:65" s="11" customFormat="1" ht="13.5">
      <c r="B107" s="200"/>
      <c r="C107" s="201"/>
      <c r="D107" s="202" t="s">
        <v>144</v>
      </c>
      <c r="E107" s="203" t="s">
        <v>22</v>
      </c>
      <c r="F107" s="204" t="s">
        <v>157</v>
      </c>
      <c r="G107" s="201"/>
      <c r="H107" s="205">
        <v>216.4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144</v>
      </c>
      <c r="AU107" s="211" t="s">
        <v>83</v>
      </c>
      <c r="AV107" s="11" t="s">
        <v>83</v>
      </c>
      <c r="AW107" s="11" t="s">
        <v>39</v>
      </c>
      <c r="AX107" s="11" t="s">
        <v>24</v>
      </c>
      <c r="AY107" s="211" t="s">
        <v>135</v>
      </c>
    </row>
    <row r="108" spans="2:65" s="1" customFormat="1" ht="22.5" customHeight="1">
      <c r="B108" s="40"/>
      <c r="C108" s="212" t="s">
        <v>136</v>
      </c>
      <c r="D108" s="212" t="s">
        <v>146</v>
      </c>
      <c r="E108" s="213" t="s">
        <v>158</v>
      </c>
      <c r="F108" s="214" t="s">
        <v>159</v>
      </c>
      <c r="G108" s="215" t="s">
        <v>141</v>
      </c>
      <c r="H108" s="216">
        <v>242.80099999999999</v>
      </c>
      <c r="I108" s="217"/>
      <c r="J108" s="218">
        <f>ROUND(I108*H108,2)</f>
        <v>0</v>
      </c>
      <c r="K108" s="214" t="s">
        <v>142</v>
      </c>
      <c r="L108" s="219"/>
      <c r="M108" s="220" t="s">
        <v>22</v>
      </c>
      <c r="N108" s="221" t="s">
        <v>46</v>
      </c>
      <c r="O108" s="41"/>
      <c r="P108" s="197">
        <f>O108*H108</f>
        <v>0</v>
      </c>
      <c r="Q108" s="197">
        <v>1.3600000000000001E-3</v>
      </c>
      <c r="R108" s="197">
        <f>Q108*H108</f>
        <v>0.33020936000000001</v>
      </c>
      <c r="S108" s="197">
        <v>0</v>
      </c>
      <c r="T108" s="198">
        <f>S108*H108</f>
        <v>0</v>
      </c>
      <c r="AR108" s="23" t="s">
        <v>149</v>
      </c>
      <c r="AT108" s="23" t="s">
        <v>146</v>
      </c>
      <c r="AU108" s="23" t="s">
        <v>83</v>
      </c>
      <c r="AY108" s="23" t="s">
        <v>135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23" t="s">
        <v>24</v>
      </c>
      <c r="BK108" s="199">
        <f>ROUND(I108*H108,2)</f>
        <v>0</v>
      </c>
      <c r="BL108" s="23" t="s">
        <v>136</v>
      </c>
      <c r="BM108" s="23" t="s">
        <v>160</v>
      </c>
    </row>
    <row r="109" spans="2:65" s="1" customFormat="1" ht="27">
      <c r="B109" s="40"/>
      <c r="C109" s="62"/>
      <c r="D109" s="222" t="s">
        <v>161</v>
      </c>
      <c r="E109" s="62"/>
      <c r="F109" s="226" t="s">
        <v>162</v>
      </c>
      <c r="G109" s="62"/>
      <c r="H109" s="62"/>
      <c r="I109" s="158"/>
      <c r="J109" s="62"/>
      <c r="K109" s="62"/>
      <c r="L109" s="60"/>
      <c r="M109" s="227"/>
      <c r="N109" s="41"/>
      <c r="O109" s="41"/>
      <c r="P109" s="41"/>
      <c r="Q109" s="41"/>
      <c r="R109" s="41"/>
      <c r="S109" s="41"/>
      <c r="T109" s="77"/>
      <c r="AT109" s="23" t="s">
        <v>161</v>
      </c>
      <c r="AU109" s="23" t="s">
        <v>83</v>
      </c>
    </row>
    <row r="110" spans="2:65" s="11" customFormat="1" ht="13.5">
      <c r="B110" s="200"/>
      <c r="C110" s="201"/>
      <c r="D110" s="222" t="s">
        <v>144</v>
      </c>
      <c r="E110" s="223" t="s">
        <v>22</v>
      </c>
      <c r="F110" s="224" t="s">
        <v>163</v>
      </c>
      <c r="G110" s="201"/>
      <c r="H110" s="225">
        <v>238.04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144</v>
      </c>
      <c r="AU110" s="211" t="s">
        <v>83</v>
      </c>
      <c r="AV110" s="11" t="s">
        <v>83</v>
      </c>
      <c r="AW110" s="11" t="s">
        <v>39</v>
      </c>
      <c r="AX110" s="11" t="s">
        <v>24</v>
      </c>
      <c r="AY110" s="211" t="s">
        <v>135</v>
      </c>
    </row>
    <row r="111" spans="2:65" s="11" customFormat="1" ht="13.5">
      <c r="B111" s="200"/>
      <c r="C111" s="201"/>
      <c r="D111" s="202" t="s">
        <v>144</v>
      </c>
      <c r="E111" s="201"/>
      <c r="F111" s="204" t="s">
        <v>164</v>
      </c>
      <c r="G111" s="201"/>
      <c r="H111" s="205">
        <v>242.80099999999999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144</v>
      </c>
      <c r="AU111" s="211" t="s">
        <v>83</v>
      </c>
      <c r="AV111" s="11" t="s">
        <v>83</v>
      </c>
      <c r="AW111" s="11" t="s">
        <v>6</v>
      </c>
      <c r="AX111" s="11" t="s">
        <v>24</v>
      </c>
      <c r="AY111" s="211" t="s">
        <v>135</v>
      </c>
    </row>
    <row r="112" spans="2:65" s="1" customFormat="1" ht="22.5" customHeight="1">
      <c r="B112" s="40"/>
      <c r="C112" s="188" t="s">
        <v>165</v>
      </c>
      <c r="D112" s="188" t="s">
        <v>138</v>
      </c>
      <c r="E112" s="189" t="s">
        <v>166</v>
      </c>
      <c r="F112" s="190" t="s">
        <v>167</v>
      </c>
      <c r="G112" s="191" t="s">
        <v>141</v>
      </c>
      <c r="H112" s="192">
        <v>2516.5</v>
      </c>
      <c r="I112" s="193"/>
      <c r="J112" s="194">
        <f>ROUND(I112*H112,2)</f>
        <v>0</v>
      </c>
      <c r="K112" s="190" t="s">
        <v>168</v>
      </c>
      <c r="L112" s="60"/>
      <c r="M112" s="195" t="s">
        <v>22</v>
      </c>
      <c r="N112" s="196" t="s">
        <v>46</v>
      </c>
      <c r="O112" s="41"/>
      <c r="P112" s="197">
        <f>O112*H112</f>
        <v>0</v>
      </c>
      <c r="Q112" s="197">
        <v>7.4260000000000007E-2</v>
      </c>
      <c r="R112" s="197">
        <f>Q112*H112</f>
        <v>186.87529000000001</v>
      </c>
      <c r="S112" s="197">
        <v>0</v>
      </c>
      <c r="T112" s="198">
        <f>S112*H112</f>
        <v>0</v>
      </c>
      <c r="AR112" s="23" t="s">
        <v>136</v>
      </c>
      <c r="AT112" s="23" t="s">
        <v>138</v>
      </c>
      <c r="AU112" s="23" t="s">
        <v>83</v>
      </c>
      <c r="AY112" s="23" t="s">
        <v>135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23" t="s">
        <v>24</v>
      </c>
      <c r="BK112" s="199">
        <f>ROUND(I112*H112,2)</f>
        <v>0</v>
      </c>
      <c r="BL112" s="23" t="s">
        <v>136</v>
      </c>
      <c r="BM112" s="23" t="s">
        <v>169</v>
      </c>
    </row>
    <row r="113" spans="2:65" s="11" customFormat="1" ht="13.5">
      <c r="B113" s="200"/>
      <c r="C113" s="201"/>
      <c r="D113" s="222" t="s">
        <v>144</v>
      </c>
      <c r="E113" s="223" t="s">
        <v>22</v>
      </c>
      <c r="F113" s="224" t="s">
        <v>170</v>
      </c>
      <c r="G113" s="201"/>
      <c r="H113" s="225">
        <v>2246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144</v>
      </c>
      <c r="AU113" s="211" t="s">
        <v>83</v>
      </c>
      <c r="AV113" s="11" t="s">
        <v>83</v>
      </c>
      <c r="AW113" s="11" t="s">
        <v>39</v>
      </c>
      <c r="AX113" s="11" t="s">
        <v>75</v>
      </c>
      <c r="AY113" s="211" t="s">
        <v>135</v>
      </c>
    </row>
    <row r="114" spans="2:65" s="11" customFormat="1" ht="13.5">
      <c r="B114" s="200"/>
      <c r="C114" s="201"/>
      <c r="D114" s="222" t="s">
        <v>144</v>
      </c>
      <c r="E114" s="223" t="s">
        <v>22</v>
      </c>
      <c r="F114" s="224" t="s">
        <v>171</v>
      </c>
      <c r="G114" s="201"/>
      <c r="H114" s="225">
        <v>270.5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144</v>
      </c>
      <c r="AU114" s="211" t="s">
        <v>83</v>
      </c>
      <c r="AV114" s="11" t="s">
        <v>83</v>
      </c>
      <c r="AW114" s="11" t="s">
        <v>39</v>
      </c>
      <c r="AX114" s="11" t="s">
        <v>75</v>
      </c>
      <c r="AY114" s="211" t="s">
        <v>135</v>
      </c>
    </row>
    <row r="115" spans="2:65" s="12" customFormat="1" ht="13.5">
      <c r="B115" s="228"/>
      <c r="C115" s="229"/>
      <c r="D115" s="222" t="s">
        <v>144</v>
      </c>
      <c r="E115" s="230" t="s">
        <v>22</v>
      </c>
      <c r="F115" s="231" t="s">
        <v>172</v>
      </c>
      <c r="G115" s="229"/>
      <c r="H115" s="232">
        <v>2516.5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144</v>
      </c>
      <c r="AU115" s="238" t="s">
        <v>83</v>
      </c>
      <c r="AV115" s="12" t="s">
        <v>136</v>
      </c>
      <c r="AW115" s="12" t="s">
        <v>39</v>
      </c>
      <c r="AX115" s="12" t="s">
        <v>24</v>
      </c>
      <c r="AY115" s="238" t="s">
        <v>135</v>
      </c>
    </row>
    <row r="116" spans="2:65" s="10" customFormat="1" ht="29.85" customHeight="1">
      <c r="B116" s="171"/>
      <c r="C116" s="172"/>
      <c r="D116" s="173" t="s">
        <v>74</v>
      </c>
      <c r="E116" s="239" t="s">
        <v>173</v>
      </c>
      <c r="F116" s="239" t="s">
        <v>174</v>
      </c>
      <c r="G116" s="172"/>
      <c r="H116" s="172"/>
      <c r="I116" s="175"/>
      <c r="J116" s="240">
        <f>BK116</f>
        <v>0</v>
      </c>
      <c r="K116" s="172"/>
      <c r="L116" s="177"/>
      <c r="M116" s="178"/>
      <c r="N116" s="179"/>
      <c r="O116" s="179"/>
      <c r="P116" s="180">
        <f>P117</f>
        <v>0</v>
      </c>
      <c r="Q116" s="179"/>
      <c r="R116" s="180">
        <f>R117</f>
        <v>0</v>
      </c>
      <c r="S116" s="179"/>
      <c r="T116" s="181">
        <f>T117</f>
        <v>0</v>
      </c>
      <c r="AR116" s="182" t="s">
        <v>24</v>
      </c>
      <c r="AT116" s="183" t="s">
        <v>74</v>
      </c>
      <c r="AU116" s="183" t="s">
        <v>24</v>
      </c>
      <c r="AY116" s="182" t="s">
        <v>135</v>
      </c>
      <c r="BK116" s="184">
        <f>BK117</f>
        <v>0</v>
      </c>
    </row>
    <row r="117" spans="2:65" s="10" customFormat="1" ht="14.85" customHeight="1">
      <c r="B117" s="171"/>
      <c r="C117" s="172"/>
      <c r="D117" s="185" t="s">
        <v>74</v>
      </c>
      <c r="E117" s="186" t="s">
        <v>175</v>
      </c>
      <c r="F117" s="186" t="s">
        <v>176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24</v>
      </c>
      <c r="AT117" s="183" t="s">
        <v>74</v>
      </c>
      <c r="AU117" s="183" t="s">
        <v>83</v>
      </c>
      <c r="AY117" s="182" t="s">
        <v>135</v>
      </c>
      <c r="BK117" s="184">
        <f>BK118</f>
        <v>0</v>
      </c>
    </row>
    <row r="118" spans="2:65" s="1" customFormat="1" ht="22.5" customHeight="1">
      <c r="B118" s="40"/>
      <c r="C118" s="188" t="s">
        <v>151</v>
      </c>
      <c r="D118" s="188" t="s">
        <v>138</v>
      </c>
      <c r="E118" s="189" t="s">
        <v>177</v>
      </c>
      <c r="F118" s="190" t="s">
        <v>178</v>
      </c>
      <c r="G118" s="191" t="s">
        <v>179</v>
      </c>
      <c r="H118" s="192">
        <v>200.583</v>
      </c>
      <c r="I118" s="193"/>
      <c r="J118" s="194">
        <f>ROUND(I118*H118,2)</f>
        <v>0</v>
      </c>
      <c r="K118" s="190" t="s">
        <v>142</v>
      </c>
      <c r="L118" s="60"/>
      <c r="M118" s="195" t="s">
        <v>22</v>
      </c>
      <c r="N118" s="196" t="s">
        <v>46</v>
      </c>
      <c r="O118" s="41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23" t="s">
        <v>136</v>
      </c>
      <c r="AT118" s="23" t="s">
        <v>138</v>
      </c>
      <c r="AU118" s="23" t="s">
        <v>153</v>
      </c>
      <c r="AY118" s="23" t="s">
        <v>135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3" t="s">
        <v>24</v>
      </c>
      <c r="BK118" s="199">
        <f>ROUND(I118*H118,2)</f>
        <v>0</v>
      </c>
      <c r="BL118" s="23" t="s">
        <v>136</v>
      </c>
      <c r="BM118" s="23" t="s">
        <v>180</v>
      </c>
    </row>
    <row r="119" spans="2:65" s="10" customFormat="1" ht="29.85" customHeight="1">
      <c r="B119" s="171"/>
      <c r="C119" s="172"/>
      <c r="D119" s="185" t="s">
        <v>74</v>
      </c>
      <c r="E119" s="186" t="s">
        <v>181</v>
      </c>
      <c r="F119" s="186" t="s">
        <v>182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SUM(P120:P123)</f>
        <v>0</v>
      </c>
      <c r="Q119" s="179"/>
      <c r="R119" s="180">
        <f>SUM(R120:R123)</f>
        <v>0</v>
      </c>
      <c r="S119" s="179"/>
      <c r="T119" s="181">
        <f>SUM(T120:T123)</f>
        <v>0</v>
      </c>
      <c r="AR119" s="182" t="s">
        <v>24</v>
      </c>
      <c r="AT119" s="183" t="s">
        <v>74</v>
      </c>
      <c r="AU119" s="183" t="s">
        <v>24</v>
      </c>
      <c r="AY119" s="182" t="s">
        <v>135</v>
      </c>
      <c r="BK119" s="184">
        <f>SUM(BK120:BK123)</f>
        <v>0</v>
      </c>
    </row>
    <row r="120" spans="2:65" s="1" customFormat="1" ht="22.5" customHeight="1">
      <c r="B120" s="40"/>
      <c r="C120" s="188" t="s">
        <v>183</v>
      </c>
      <c r="D120" s="188" t="s">
        <v>138</v>
      </c>
      <c r="E120" s="189" t="s">
        <v>184</v>
      </c>
      <c r="F120" s="190" t="s">
        <v>185</v>
      </c>
      <c r="G120" s="191" t="s">
        <v>179</v>
      </c>
      <c r="H120" s="192">
        <v>198.136</v>
      </c>
      <c r="I120" s="193"/>
      <c r="J120" s="194">
        <f>ROUND(I120*H120,2)</f>
        <v>0</v>
      </c>
      <c r="K120" s="190" t="s">
        <v>142</v>
      </c>
      <c r="L120" s="60"/>
      <c r="M120" s="195" t="s">
        <v>22</v>
      </c>
      <c r="N120" s="196" t="s">
        <v>46</v>
      </c>
      <c r="O120" s="41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3" t="s">
        <v>136</v>
      </c>
      <c r="AT120" s="23" t="s">
        <v>138</v>
      </c>
      <c r="AU120" s="23" t="s">
        <v>83</v>
      </c>
      <c r="AY120" s="23" t="s">
        <v>135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3" t="s">
        <v>24</v>
      </c>
      <c r="BK120" s="199">
        <f>ROUND(I120*H120,2)</f>
        <v>0</v>
      </c>
      <c r="BL120" s="23" t="s">
        <v>136</v>
      </c>
      <c r="BM120" s="23" t="s">
        <v>186</v>
      </c>
    </row>
    <row r="121" spans="2:65" s="1" customFormat="1" ht="22.5" customHeight="1">
      <c r="B121" s="40"/>
      <c r="C121" s="188" t="s">
        <v>149</v>
      </c>
      <c r="D121" s="188" t="s">
        <v>138</v>
      </c>
      <c r="E121" s="189" t="s">
        <v>187</v>
      </c>
      <c r="F121" s="190" t="s">
        <v>188</v>
      </c>
      <c r="G121" s="191" t="s">
        <v>179</v>
      </c>
      <c r="H121" s="192">
        <v>2773.904</v>
      </c>
      <c r="I121" s="193"/>
      <c r="J121" s="194">
        <f>ROUND(I121*H121,2)</f>
        <v>0</v>
      </c>
      <c r="K121" s="190" t="s">
        <v>142</v>
      </c>
      <c r="L121" s="60"/>
      <c r="M121" s="195" t="s">
        <v>22</v>
      </c>
      <c r="N121" s="196" t="s">
        <v>46</v>
      </c>
      <c r="O121" s="4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23" t="s">
        <v>136</v>
      </c>
      <c r="AT121" s="23" t="s">
        <v>138</v>
      </c>
      <c r="AU121" s="23" t="s">
        <v>83</v>
      </c>
      <c r="AY121" s="23" t="s">
        <v>135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23" t="s">
        <v>24</v>
      </c>
      <c r="BK121" s="199">
        <f>ROUND(I121*H121,2)</f>
        <v>0</v>
      </c>
      <c r="BL121" s="23" t="s">
        <v>136</v>
      </c>
      <c r="BM121" s="23" t="s">
        <v>189</v>
      </c>
    </row>
    <row r="122" spans="2:65" s="11" customFormat="1" ht="13.5">
      <c r="B122" s="200"/>
      <c r="C122" s="201"/>
      <c r="D122" s="202" t="s">
        <v>144</v>
      </c>
      <c r="E122" s="201"/>
      <c r="F122" s="204" t="s">
        <v>190</v>
      </c>
      <c r="G122" s="201"/>
      <c r="H122" s="205">
        <v>2773.904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144</v>
      </c>
      <c r="AU122" s="211" t="s">
        <v>83</v>
      </c>
      <c r="AV122" s="11" t="s">
        <v>83</v>
      </c>
      <c r="AW122" s="11" t="s">
        <v>6</v>
      </c>
      <c r="AX122" s="11" t="s">
        <v>24</v>
      </c>
      <c r="AY122" s="211" t="s">
        <v>135</v>
      </c>
    </row>
    <row r="123" spans="2:65" s="1" customFormat="1" ht="22.5" customHeight="1">
      <c r="B123" s="40"/>
      <c r="C123" s="188" t="s">
        <v>173</v>
      </c>
      <c r="D123" s="188" t="s">
        <v>138</v>
      </c>
      <c r="E123" s="189" t="s">
        <v>191</v>
      </c>
      <c r="F123" s="190" t="s">
        <v>192</v>
      </c>
      <c r="G123" s="191" t="s">
        <v>179</v>
      </c>
      <c r="H123" s="192">
        <v>198.136</v>
      </c>
      <c r="I123" s="193"/>
      <c r="J123" s="194">
        <f>ROUND(I123*H123,2)</f>
        <v>0</v>
      </c>
      <c r="K123" s="190" t="s">
        <v>142</v>
      </c>
      <c r="L123" s="60"/>
      <c r="M123" s="195" t="s">
        <v>22</v>
      </c>
      <c r="N123" s="196" t="s">
        <v>46</v>
      </c>
      <c r="O123" s="4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23" t="s">
        <v>136</v>
      </c>
      <c r="AT123" s="23" t="s">
        <v>138</v>
      </c>
      <c r="AU123" s="23" t="s">
        <v>83</v>
      </c>
      <c r="AY123" s="23" t="s">
        <v>135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23" t="s">
        <v>24</v>
      </c>
      <c r="BK123" s="199">
        <f>ROUND(I123*H123,2)</f>
        <v>0</v>
      </c>
      <c r="BL123" s="23" t="s">
        <v>136</v>
      </c>
      <c r="BM123" s="23" t="s">
        <v>193</v>
      </c>
    </row>
    <row r="124" spans="2:65" s="10" customFormat="1" ht="29.85" customHeight="1">
      <c r="B124" s="171"/>
      <c r="C124" s="172"/>
      <c r="D124" s="185" t="s">
        <v>74</v>
      </c>
      <c r="E124" s="186" t="s">
        <v>194</v>
      </c>
      <c r="F124" s="186" t="s">
        <v>195</v>
      </c>
      <c r="G124" s="172"/>
      <c r="H124" s="172"/>
      <c r="I124" s="175"/>
      <c r="J124" s="187">
        <f>BK124</f>
        <v>0</v>
      </c>
      <c r="K124" s="172"/>
      <c r="L124" s="177"/>
      <c r="M124" s="178"/>
      <c r="N124" s="179"/>
      <c r="O124" s="179"/>
      <c r="P124" s="180">
        <f>P125</f>
        <v>0</v>
      </c>
      <c r="Q124" s="179"/>
      <c r="R124" s="180">
        <f>R125</f>
        <v>0</v>
      </c>
      <c r="S124" s="179"/>
      <c r="T124" s="181">
        <f>T125</f>
        <v>0</v>
      </c>
      <c r="AR124" s="182" t="s">
        <v>24</v>
      </c>
      <c r="AT124" s="183" t="s">
        <v>74</v>
      </c>
      <c r="AU124" s="183" t="s">
        <v>24</v>
      </c>
      <c r="AY124" s="182" t="s">
        <v>135</v>
      </c>
      <c r="BK124" s="184">
        <f>BK125</f>
        <v>0</v>
      </c>
    </row>
    <row r="125" spans="2:65" s="1" customFormat="1" ht="31.5" customHeight="1">
      <c r="B125" s="40"/>
      <c r="C125" s="188" t="s">
        <v>29</v>
      </c>
      <c r="D125" s="188" t="s">
        <v>138</v>
      </c>
      <c r="E125" s="189" t="s">
        <v>196</v>
      </c>
      <c r="F125" s="190" t="s">
        <v>197</v>
      </c>
      <c r="G125" s="191" t="s">
        <v>179</v>
      </c>
      <c r="H125" s="192">
        <v>198.136</v>
      </c>
      <c r="I125" s="193"/>
      <c r="J125" s="194">
        <f>ROUND(I125*H125,2)</f>
        <v>0</v>
      </c>
      <c r="K125" s="190" t="s">
        <v>142</v>
      </c>
      <c r="L125" s="60"/>
      <c r="M125" s="195" t="s">
        <v>22</v>
      </c>
      <c r="N125" s="196" t="s">
        <v>46</v>
      </c>
      <c r="O125" s="4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23" t="s">
        <v>136</v>
      </c>
      <c r="AT125" s="23" t="s">
        <v>138</v>
      </c>
      <c r="AU125" s="23" t="s">
        <v>83</v>
      </c>
      <c r="AY125" s="23" t="s">
        <v>135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23" t="s">
        <v>24</v>
      </c>
      <c r="BK125" s="199">
        <f>ROUND(I125*H125,2)</f>
        <v>0</v>
      </c>
      <c r="BL125" s="23" t="s">
        <v>136</v>
      </c>
      <c r="BM125" s="23" t="s">
        <v>198</v>
      </c>
    </row>
    <row r="126" spans="2:65" s="10" customFormat="1" ht="37.35" customHeight="1">
      <c r="B126" s="171"/>
      <c r="C126" s="172"/>
      <c r="D126" s="173" t="s">
        <v>74</v>
      </c>
      <c r="E126" s="174" t="s">
        <v>199</v>
      </c>
      <c r="F126" s="174" t="s">
        <v>200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P127+P153+P162+P168+P172+P196+P205+P222</f>
        <v>0</v>
      </c>
      <c r="Q126" s="179"/>
      <c r="R126" s="180">
        <f>R127+R153+R162+R168+R172+R196+R205+R222</f>
        <v>41.563417000000001</v>
      </c>
      <c r="S126" s="179"/>
      <c r="T126" s="181">
        <f>T127+T153+T162+T168+T172+T196+T205+T222</f>
        <v>198.1362785</v>
      </c>
      <c r="AR126" s="182" t="s">
        <v>83</v>
      </c>
      <c r="AT126" s="183" t="s">
        <v>74</v>
      </c>
      <c r="AU126" s="183" t="s">
        <v>75</v>
      </c>
      <c r="AY126" s="182" t="s">
        <v>135</v>
      </c>
      <c r="BK126" s="184">
        <f>BK127+BK153+BK162+BK168+BK172+BK196+BK205+BK222</f>
        <v>0</v>
      </c>
    </row>
    <row r="127" spans="2:65" s="10" customFormat="1" ht="19.899999999999999" customHeight="1">
      <c r="B127" s="171"/>
      <c r="C127" s="172"/>
      <c r="D127" s="185" t="s">
        <v>74</v>
      </c>
      <c r="E127" s="186" t="s">
        <v>201</v>
      </c>
      <c r="F127" s="186" t="s">
        <v>202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SUM(P128:P152)</f>
        <v>0</v>
      </c>
      <c r="Q127" s="179"/>
      <c r="R127" s="180">
        <f>SUM(R128:R152)</f>
        <v>22.731544500000002</v>
      </c>
      <c r="S127" s="179"/>
      <c r="T127" s="181">
        <f>SUM(T128:T152)</f>
        <v>63.429000000000002</v>
      </c>
      <c r="AR127" s="182" t="s">
        <v>83</v>
      </c>
      <c r="AT127" s="183" t="s">
        <v>74</v>
      </c>
      <c r="AU127" s="183" t="s">
        <v>24</v>
      </c>
      <c r="AY127" s="182" t="s">
        <v>135</v>
      </c>
      <c r="BK127" s="184">
        <f>SUM(BK128:BK152)</f>
        <v>0</v>
      </c>
    </row>
    <row r="128" spans="2:65" s="1" customFormat="1" ht="22.5" customHeight="1">
      <c r="B128" s="40"/>
      <c r="C128" s="188" t="s">
        <v>203</v>
      </c>
      <c r="D128" s="188" t="s">
        <v>138</v>
      </c>
      <c r="E128" s="189" t="s">
        <v>204</v>
      </c>
      <c r="F128" s="190" t="s">
        <v>205</v>
      </c>
      <c r="G128" s="191" t="s">
        <v>141</v>
      </c>
      <c r="H128" s="192">
        <v>2246</v>
      </c>
      <c r="I128" s="193"/>
      <c r="J128" s="194">
        <f>ROUND(I128*H128,2)</f>
        <v>0</v>
      </c>
      <c r="K128" s="190" t="s">
        <v>168</v>
      </c>
      <c r="L128" s="60"/>
      <c r="M128" s="195" t="s">
        <v>22</v>
      </c>
      <c r="N128" s="196" t="s">
        <v>46</v>
      </c>
      <c r="O128" s="41"/>
      <c r="P128" s="197">
        <f>O128*H128</f>
        <v>0</v>
      </c>
      <c r="Q128" s="197">
        <v>0</v>
      </c>
      <c r="R128" s="197">
        <f>Q128*H128</f>
        <v>0</v>
      </c>
      <c r="S128" s="197">
        <v>1.4E-2</v>
      </c>
      <c r="T128" s="198">
        <f>S128*H128</f>
        <v>31.443999999999999</v>
      </c>
      <c r="AR128" s="23" t="s">
        <v>206</v>
      </c>
      <c r="AT128" s="23" t="s">
        <v>138</v>
      </c>
      <c r="AU128" s="23" t="s">
        <v>83</v>
      </c>
      <c r="AY128" s="23" t="s">
        <v>135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23" t="s">
        <v>24</v>
      </c>
      <c r="BK128" s="199">
        <f>ROUND(I128*H128,2)</f>
        <v>0</v>
      </c>
      <c r="BL128" s="23" t="s">
        <v>206</v>
      </c>
      <c r="BM128" s="23" t="s">
        <v>207</v>
      </c>
    </row>
    <row r="129" spans="2:65" s="11" customFormat="1" ht="13.5">
      <c r="B129" s="200"/>
      <c r="C129" s="201"/>
      <c r="D129" s="202" t="s">
        <v>144</v>
      </c>
      <c r="E129" s="203" t="s">
        <v>22</v>
      </c>
      <c r="F129" s="204" t="s">
        <v>208</v>
      </c>
      <c r="G129" s="201"/>
      <c r="H129" s="205">
        <v>2246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144</v>
      </c>
      <c r="AU129" s="211" t="s">
        <v>83</v>
      </c>
      <c r="AV129" s="11" t="s">
        <v>83</v>
      </c>
      <c r="AW129" s="11" t="s">
        <v>39</v>
      </c>
      <c r="AX129" s="11" t="s">
        <v>24</v>
      </c>
      <c r="AY129" s="211" t="s">
        <v>135</v>
      </c>
    </row>
    <row r="130" spans="2:65" s="1" customFormat="1" ht="22.5" customHeight="1">
      <c r="B130" s="40"/>
      <c r="C130" s="188" t="s">
        <v>209</v>
      </c>
      <c r="D130" s="188" t="s">
        <v>138</v>
      </c>
      <c r="E130" s="189" t="s">
        <v>210</v>
      </c>
      <c r="F130" s="190" t="s">
        <v>211</v>
      </c>
      <c r="G130" s="191" t="s">
        <v>141</v>
      </c>
      <c r="H130" s="192">
        <v>4492</v>
      </c>
      <c r="I130" s="193"/>
      <c r="J130" s="194">
        <f>ROUND(I130*H130,2)</f>
        <v>0</v>
      </c>
      <c r="K130" s="190" t="s">
        <v>168</v>
      </c>
      <c r="L130" s="60"/>
      <c r="M130" s="195" t="s">
        <v>22</v>
      </c>
      <c r="N130" s="196" t="s">
        <v>46</v>
      </c>
      <c r="O130" s="41"/>
      <c r="P130" s="197">
        <f>O130*H130</f>
        <v>0</v>
      </c>
      <c r="Q130" s="197">
        <v>0</v>
      </c>
      <c r="R130" s="197">
        <f>Q130*H130</f>
        <v>0</v>
      </c>
      <c r="S130" s="197">
        <v>6.0000000000000001E-3</v>
      </c>
      <c r="T130" s="198">
        <f>S130*H130</f>
        <v>26.952000000000002</v>
      </c>
      <c r="AR130" s="23" t="s">
        <v>206</v>
      </c>
      <c r="AT130" s="23" t="s">
        <v>138</v>
      </c>
      <c r="AU130" s="23" t="s">
        <v>83</v>
      </c>
      <c r="AY130" s="23" t="s">
        <v>135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23" t="s">
        <v>24</v>
      </c>
      <c r="BK130" s="199">
        <f>ROUND(I130*H130,2)</f>
        <v>0</v>
      </c>
      <c r="BL130" s="23" t="s">
        <v>206</v>
      </c>
      <c r="BM130" s="23" t="s">
        <v>212</v>
      </c>
    </row>
    <row r="131" spans="2:65" s="11" customFormat="1" ht="13.5">
      <c r="B131" s="200"/>
      <c r="C131" s="201"/>
      <c r="D131" s="202" t="s">
        <v>144</v>
      </c>
      <c r="E131" s="203" t="s">
        <v>22</v>
      </c>
      <c r="F131" s="204" t="s">
        <v>213</v>
      </c>
      <c r="G131" s="201"/>
      <c r="H131" s="205">
        <v>4492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144</v>
      </c>
      <c r="AU131" s="211" t="s">
        <v>83</v>
      </c>
      <c r="AV131" s="11" t="s">
        <v>83</v>
      </c>
      <c r="AW131" s="11" t="s">
        <v>39</v>
      </c>
      <c r="AX131" s="11" t="s">
        <v>24</v>
      </c>
      <c r="AY131" s="211" t="s">
        <v>135</v>
      </c>
    </row>
    <row r="132" spans="2:65" s="1" customFormat="1" ht="22.5" customHeight="1">
      <c r="B132" s="40"/>
      <c r="C132" s="188" t="s">
        <v>214</v>
      </c>
      <c r="D132" s="188" t="s">
        <v>138</v>
      </c>
      <c r="E132" s="189" t="s">
        <v>215</v>
      </c>
      <c r="F132" s="190" t="s">
        <v>216</v>
      </c>
      <c r="G132" s="191" t="s">
        <v>141</v>
      </c>
      <c r="H132" s="192">
        <v>2516.5</v>
      </c>
      <c r="I132" s="193"/>
      <c r="J132" s="194">
        <f>ROUND(I132*H132,2)</f>
        <v>0</v>
      </c>
      <c r="K132" s="190" t="s">
        <v>168</v>
      </c>
      <c r="L132" s="60"/>
      <c r="M132" s="195" t="s">
        <v>22</v>
      </c>
      <c r="N132" s="196" t="s">
        <v>46</v>
      </c>
      <c r="O132" s="41"/>
      <c r="P132" s="197">
        <f>O132*H132</f>
        <v>0</v>
      </c>
      <c r="Q132" s="197">
        <v>0</v>
      </c>
      <c r="R132" s="197">
        <f>Q132*H132</f>
        <v>0</v>
      </c>
      <c r="S132" s="197">
        <v>2E-3</v>
      </c>
      <c r="T132" s="198">
        <f>S132*H132</f>
        <v>5.0330000000000004</v>
      </c>
      <c r="AR132" s="23" t="s">
        <v>206</v>
      </c>
      <c r="AT132" s="23" t="s">
        <v>138</v>
      </c>
      <c r="AU132" s="23" t="s">
        <v>83</v>
      </c>
      <c r="AY132" s="23" t="s">
        <v>135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23" t="s">
        <v>24</v>
      </c>
      <c r="BK132" s="199">
        <f>ROUND(I132*H132,2)</f>
        <v>0</v>
      </c>
      <c r="BL132" s="23" t="s">
        <v>206</v>
      </c>
      <c r="BM132" s="23" t="s">
        <v>217</v>
      </c>
    </row>
    <row r="133" spans="2:65" s="11" customFormat="1" ht="13.5">
      <c r="B133" s="200"/>
      <c r="C133" s="201"/>
      <c r="D133" s="222" t="s">
        <v>144</v>
      </c>
      <c r="E133" s="223" t="s">
        <v>22</v>
      </c>
      <c r="F133" s="224" t="s">
        <v>218</v>
      </c>
      <c r="G133" s="201"/>
      <c r="H133" s="225">
        <v>2246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144</v>
      </c>
      <c r="AU133" s="211" t="s">
        <v>83</v>
      </c>
      <c r="AV133" s="11" t="s">
        <v>83</v>
      </c>
      <c r="AW133" s="11" t="s">
        <v>39</v>
      </c>
      <c r="AX133" s="11" t="s">
        <v>75</v>
      </c>
      <c r="AY133" s="211" t="s">
        <v>135</v>
      </c>
    </row>
    <row r="134" spans="2:65" s="11" customFormat="1" ht="13.5">
      <c r="B134" s="200"/>
      <c r="C134" s="201"/>
      <c r="D134" s="222" t="s">
        <v>144</v>
      </c>
      <c r="E134" s="223" t="s">
        <v>22</v>
      </c>
      <c r="F134" s="224" t="s">
        <v>171</v>
      </c>
      <c r="G134" s="201"/>
      <c r="H134" s="225">
        <v>270.5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144</v>
      </c>
      <c r="AU134" s="211" t="s">
        <v>83</v>
      </c>
      <c r="AV134" s="11" t="s">
        <v>83</v>
      </c>
      <c r="AW134" s="11" t="s">
        <v>39</v>
      </c>
      <c r="AX134" s="11" t="s">
        <v>75</v>
      </c>
      <c r="AY134" s="211" t="s">
        <v>135</v>
      </c>
    </row>
    <row r="135" spans="2:65" s="12" customFormat="1" ht="13.5">
      <c r="B135" s="228"/>
      <c r="C135" s="229"/>
      <c r="D135" s="202" t="s">
        <v>144</v>
      </c>
      <c r="E135" s="241" t="s">
        <v>22</v>
      </c>
      <c r="F135" s="242" t="s">
        <v>172</v>
      </c>
      <c r="G135" s="229"/>
      <c r="H135" s="243">
        <v>2516.5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144</v>
      </c>
      <c r="AU135" s="238" t="s">
        <v>83</v>
      </c>
      <c r="AV135" s="12" t="s">
        <v>136</v>
      </c>
      <c r="AW135" s="12" t="s">
        <v>39</v>
      </c>
      <c r="AX135" s="12" t="s">
        <v>24</v>
      </c>
      <c r="AY135" s="238" t="s">
        <v>135</v>
      </c>
    </row>
    <row r="136" spans="2:65" s="1" customFormat="1" ht="22.5" customHeight="1">
      <c r="B136" s="40"/>
      <c r="C136" s="188" t="s">
        <v>219</v>
      </c>
      <c r="D136" s="188" t="s">
        <v>138</v>
      </c>
      <c r="E136" s="189" t="s">
        <v>220</v>
      </c>
      <c r="F136" s="190" t="s">
        <v>221</v>
      </c>
      <c r="G136" s="191" t="s">
        <v>141</v>
      </c>
      <c r="H136" s="192">
        <v>2516.5</v>
      </c>
      <c r="I136" s="193"/>
      <c r="J136" s="194">
        <f>ROUND(I136*H136,2)</f>
        <v>0</v>
      </c>
      <c r="K136" s="190" t="s">
        <v>142</v>
      </c>
      <c r="L136" s="60"/>
      <c r="M136" s="195" t="s">
        <v>22</v>
      </c>
      <c r="N136" s="196" t="s">
        <v>46</v>
      </c>
      <c r="O136" s="41"/>
      <c r="P136" s="197">
        <f>O136*H136</f>
        <v>0</v>
      </c>
      <c r="Q136" s="197">
        <v>8.8000000000000003E-4</v>
      </c>
      <c r="R136" s="197">
        <f>Q136*H136</f>
        <v>2.2145200000000003</v>
      </c>
      <c r="S136" s="197">
        <v>0</v>
      </c>
      <c r="T136" s="198">
        <f>S136*H136</f>
        <v>0</v>
      </c>
      <c r="AR136" s="23" t="s">
        <v>206</v>
      </c>
      <c r="AT136" s="23" t="s">
        <v>138</v>
      </c>
      <c r="AU136" s="23" t="s">
        <v>83</v>
      </c>
      <c r="AY136" s="23" t="s">
        <v>135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3" t="s">
        <v>24</v>
      </c>
      <c r="BK136" s="199">
        <f>ROUND(I136*H136,2)</f>
        <v>0</v>
      </c>
      <c r="BL136" s="23" t="s">
        <v>206</v>
      </c>
      <c r="BM136" s="23" t="s">
        <v>222</v>
      </c>
    </row>
    <row r="137" spans="2:65" s="11" customFormat="1" ht="13.5">
      <c r="B137" s="200"/>
      <c r="C137" s="201"/>
      <c r="D137" s="222" t="s">
        <v>144</v>
      </c>
      <c r="E137" s="223" t="s">
        <v>22</v>
      </c>
      <c r="F137" s="224" t="s">
        <v>218</v>
      </c>
      <c r="G137" s="201"/>
      <c r="H137" s="225">
        <v>2246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144</v>
      </c>
      <c r="AU137" s="211" t="s">
        <v>83</v>
      </c>
      <c r="AV137" s="11" t="s">
        <v>83</v>
      </c>
      <c r="AW137" s="11" t="s">
        <v>39</v>
      </c>
      <c r="AX137" s="11" t="s">
        <v>75</v>
      </c>
      <c r="AY137" s="211" t="s">
        <v>135</v>
      </c>
    </row>
    <row r="138" spans="2:65" s="11" customFormat="1" ht="13.5">
      <c r="B138" s="200"/>
      <c r="C138" s="201"/>
      <c r="D138" s="222" t="s">
        <v>144</v>
      </c>
      <c r="E138" s="223" t="s">
        <v>22</v>
      </c>
      <c r="F138" s="224" t="s">
        <v>171</v>
      </c>
      <c r="G138" s="201"/>
      <c r="H138" s="225">
        <v>270.5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144</v>
      </c>
      <c r="AU138" s="211" t="s">
        <v>83</v>
      </c>
      <c r="AV138" s="11" t="s">
        <v>83</v>
      </c>
      <c r="AW138" s="11" t="s">
        <v>39</v>
      </c>
      <c r="AX138" s="11" t="s">
        <v>75</v>
      </c>
      <c r="AY138" s="211" t="s">
        <v>135</v>
      </c>
    </row>
    <row r="139" spans="2:65" s="12" customFormat="1" ht="13.5">
      <c r="B139" s="228"/>
      <c r="C139" s="229"/>
      <c r="D139" s="202" t="s">
        <v>144</v>
      </c>
      <c r="E139" s="241" t="s">
        <v>22</v>
      </c>
      <c r="F139" s="242" t="s">
        <v>172</v>
      </c>
      <c r="G139" s="229"/>
      <c r="H139" s="243">
        <v>2516.5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144</v>
      </c>
      <c r="AU139" s="238" t="s">
        <v>83</v>
      </c>
      <c r="AV139" s="12" t="s">
        <v>136</v>
      </c>
      <c r="AW139" s="12" t="s">
        <v>39</v>
      </c>
      <c r="AX139" s="12" t="s">
        <v>24</v>
      </c>
      <c r="AY139" s="238" t="s">
        <v>135</v>
      </c>
    </row>
    <row r="140" spans="2:65" s="1" customFormat="1" ht="22.5" customHeight="1">
      <c r="B140" s="40"/>
      <c r="C140" s="212" t="s">
        <v>10</v>
      </c>
      <c r="D140" s="212" t="s">
        <v>146</v>
      </c>
      <c r="E140" s="213" t="s">
        <v>223</v>
      </c>
      <c r="F140" s="214" t="s">
        <v>224</v>
      </c>
      <c r="G140" s="215" t="s">
        <v>141</v>
      </c>
      <c r="H140" s="216">
        <v>2893.9749999999999</v>
      </c>
      <c r="I140" s="217"/>
      <c r="J140" s="218">
        <f>ROUND(I140*H140,2)</f>
        <v>0</v>
      </c>
      <c r="K140" s="214" t="s">
        <v>142</v>
      </c>
      <c r="L140" s="219"/>
      <c r="M140" s="220" t="s">
        <v>22</v>
      </c>
      <c r="N140" s="221" t="s">
        <v>46</v>
      </c>
      <c r="O140" s="41"/>
      <c r="P140" s="197">
        <f>O140*H140</f>
        <v>0</v>
      </c>
      <c r="Q140" s="197">
        <v>3.8800000000000002E-3</v>
      </c>
      <c r="R140" s="197">
        <f>Q140*H140</f>
        <v>11.228623000000001</v>
      </c>
      <c r="S140" s="197">
        <v>0</v>
      </c>
      <c r="T140" s="198">
        <f>S140*H140</f>
        <v>0</v>
      </c>
      <c r="AR140" s="23" t="s">
        <v>225</v>
      </c>
      <c r="AT140" s="23" t="s">
        <v>146</v>
      </c>
      <c r="AU140" s="23" t="s">
        <v>83</v>
      </c>
      <c r="AY140" s="23" t="s">
        <v>135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23" t="s">
        <v>24</v>
      </c>
      <c r="BK140" s="199">
        <f>ROUND(I140*H140,2)</f>
        <v>0</v>
      </c>
      <c r="BL140" s="23" t="s">
        <v>206</v>
      </c>
      <c r="BM140" s="23" t="s">
        <v>226</v>
      </c>
    </row>
    <row r="141" spans="2:65" s="11" customFormat="1" ht="13.5">
      <c r="B141" s="200"/>
      <c r="C141" s="201"/>
      <c r="D141" s="222" t="s">
        <v>144</v>
      </c>
      <c r="E141" s="223" t="s">
        <v>22</v>
      </c>
      <c r="F141" s="224" t="s">
        <v>227</v>
      </c>
      <c r="G141" s="201"/>
      <c r="H141" s="225">
        <v>2582.9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144</v>
      </c>
      <c r="AU141" s="211" t="s">
        <v>83</v>
      </c>
      <c r="AV141" s="11" t="s">
        <v>83</v>
      </c>
      <c r="AW141" s="11" t="s">
        <v>39</v>
      </c>
      <c r="AX141" s="11" t="s">
        <v>75</v>
      </c>
      <c r="AY141" s="211" t="s">
        <v>135</v>
      </c>
    </row>
    <row r="142" spans="2:65" s="11" customFormat="1" ht="13.5">
      <c r="B142" s="200"/>
      <c r="C142" s="201"/>
      <c r="D142" s="222" t="s">
        <v>144</v>
      </c>
      <c r="E142" s="223" t="s">
        <v>22</v>
      </c>
      <c r="F142" s="224" t="s">
        <v>228</v>
      </c>
      <c r="G142" s="201"/>
      <c r="H142" s="225">
        <v>311.07499999999999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144</v>
      </c>
      <c r="AU142" s="211" t="s">
        <v>83</v>
      </c>
      <c r="AV142" s="11" t="s">
        <v>83</v>
      </c>
      <c r="AW142" s="11" t="s">
        <v>39</v>
      </c>
      <c r="AX142" s="11" t="s">
        <v>75</v>
      </c>
      <c r="AY142" s="211" t="s">
        <v>135</v>
      </c>
    </row>
    <row r="143" spans="2:65" s="12" customFormat="1" ht="13.5">
      <c r="B143" s="228"/>
      <c r="C143" s="229"/>
      <c r="D143" s="202" t="s">
        <v>144</v>
      </c>
      <c r="E143" s="241" t="s">
        <v>22</v>
      </c>
      <c r="F143" s="242" t="s">
        <v>172</v>
      </c>
      <c r="G143" s="229"/>
      <c r="H143" s="243">
        <v>2893.9749999999999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144</v>
      </c>
      <c r="AU143" s="238" t="s">
        <v>83</v>
      </c>
      <c r="AV143" s="12" t="s">
        <v>136</v>
      </c>
      <c r="AW143" s="12" t="s">
        <v>39</v>
      </c>
      <c r="AX143" s="12" t="s">
        <v>24</v>
      </c>
      <c r="AY143" s="238" t="s">
        <v>135</v>
      </c>
    </row>
    <row r="144" spans="2:65" s="1" customFormat="1" ht="31.5" customHeight="1">
      <c r="B144" s="40"/>
      <c r="C144" s="188" t="s">
        <v>206</v>
      </c>
      <c r="D144" s="188" t="s">
        <v>138</v>
      </c>
      <c r="E144" s="189" t="s">
        <v>229</v>
      </c>
      <c r="F144" s="190" t="s">
        <v>230</v>
      </c>
      <c r="G144" s="191" t="s">
        <v>141</v>
      </c>
      <c r="H144" s="192">
        <v>2516.5</v>
      </c>
      <c r="I144" s="193"/>
      <c r="J144" s="194">
        <f>ROUND(I144*H144,2)</f>
        <v>0</v>
      </c>
      <c r="K144" s="190" t="s">
        <v>142</v>
      </c>
      <c r="L144" s="60"/>
      <c r="M144" s="195" t="s">
        <v>22</v>
      </c>
      <c r="N144" s="196" t="s">
        <v>46</v>
      </c>
      <c r="O144" s="41"/>
      <c r="P144" s="197">
        <f>O144*H144</f>
        <v>0</v>
      </c>
      <c r="Q144" s="197">
        <v>7.6999999999999996E-4</v>
      </c>
      <c r="R144" s="197">
        <f>Q144*H144</f>
        <v>1.9377049999999998</v>
      </c>
      <c r="S144" s="197">
        <v>0</v>
      </c>
      <c r="T144" s="198">
        <f>S144*H144</f>
        <v>0</v>
      </c>
      <c r="AR144" s="23" t="s">
        <v>206</v>
      </c>
      <c r="AT144" s="23" t="s">
        <v>138</v>
      </c>
      <c r="AU144" s="23" t="s">
        <v>83</v>
      </c>
      <c r="AY144" s="23" t="s">
        <v>135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23" t="s">
        <v>24</v>
      </c>
      <c r="BK144" s="199">
        <f>ROUND(I144*H144,2)</f>
        <v>0</v>
      </c>
      <c r="BL144" s="23" t="s">
        <v>206</v>
      </c>
      <c r="BM144" s="23" t="s">
        <v>231</v>
      </c>
    </row>
    <row r="145" spans="2:65" s="11" customFormat="1" ht="13.5">
      <c r="B145" s="200"/>
      <c r="C145" s="201"/>
      <c r="D145" s="222" t="s">
        <v>144</v>
      </c>
      <c r="E145" s="223" t="s">
        <v>22</v>
      </c>
      <c r="F145" s="224" t="s">
        <v>218</v>
      </c>
      <c r="G145" s="201"/>
      <c r="H145" s="225">
        <v>2246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144</v>
      </c>
      <c r="AU145" s="211" t="s">
        <v>83</v>
      </c>
      <c r="AV145" s="11" t="s">
        <v>83</v>
      </c>
      <c r="AW145" s="11" t="s">
        <v>39</v>
      </c>
      <c r="AX145" s="11" t="s">
        <v>75</v>
      </c>
      <c r="AY145" s="211" t="s">
        <v>135</v>
      </c>
    </row>
    <row r="146" spans="2:65" s="11" customFormat="1" ht="13.5">
      <c r="B146" s="200"/>
      <c r="C146" s="201"/>
      <c r="D146" s="222" t="s">
        <v>144</v>
      </c>
      <c r="E146" s="223" t="s">
        <v>22</v>
      </c>
      <c r="F146" s="224" t="s">
        <v>171</v>
      </c>
      <c r="G146" s="201"/>
      <c r="H146" s="225">
        <v>270.5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144</v>
      </c>
      <c r="AU146" s="211" t="s">
        <v>83</v>
      </c>
      <c r="AV146" s="11" t="s">
        <v>83</v>
      </c>
      <c r="AW146" s="11" t="s">
        <v>39</v>
      </c>
      <c r="AX146" s="11" t="s">
        <v>75</v>
      </c>
      <c r="AY146" s="211" t="s">
        <v>135</v>
      </c>
    </row>
    <row r="147" spans="2:65" s="12" customFormat="1" ht="13.5">
      <c r="B147" s="228"/>
      <c r="C147" s="229"/>
      <c r="D147" s="202" t="s">
        <v>144</v>
      </c>
      <c r="E147" s="241" t="s">
        <v>22</v>
      </c>
      <c r="F147" s="242" t="s">
        <v>172</v>
      </c>
      <c r="G147" s="229"/>
      <c r="H147" s="243">
        <v>2516.5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144</v>
      </c>
      <c r="AU147" s="238" t="s">
        <v>83</v>
      </c>
      <c r="AV147" s="12" t="s">
        <v>136</v>
      </c>
      <c r="AW147" s="12" t="s">
        <v>39</v>
      </c>
      <c r="AX147" s="12" t="s">
        <v>24</v>
      </c>
      <c r="AY147" s="238" t="s">
        <v>135</v>
      </c>
    </row>
    <row r="148" spans="2:65" s="1" customFormat="1" ht="22.5" customHeight="1">
      <c r="B148" s="40"/>
      <c r="C148" s="212" t="s">
        <v>232</v>
      </c>
      <c r="D148" s="212" t="s">
        <v>146</v>
      </c>
      <c r="E148" s="213" t="s">
        <v>233</v>
      </c>
      <c r="F148" s="214" t="s">
        <v>234</v>
      </c>
      <c r="G148" s="215" t="s">
        <v>141</v>
      </c>
      <c r="H148" s="216">
        <v>2893.9749999999999</v>
      </c>
      <c r="I148" s="217"/>
      <c r="J148" s="218">
        <f>ROUND(I148*H148,2)</f>
        <v>0</v>
      </c>
      <c r="K148" s="214" t="s">
        <v>142</v>
      </c>
      <c r="L148" s="219"/>
      <c r="M148" s="220" t="s">
        <v>22</v>
      </c>
      <c r="N148" s="221" t="s">
        <v>46</v>
      </c>
      <c r="O148" s="41"/>
      <c r="P148" s="197">
        <f>O148*H148</f>
        <v>0</v>
      </c>
      <c r="Q148" s="197">
        <v>2.5400000000000002E-3</v>
      </c>
      <c r="R148" s="197">
        <f>Q148*H148</f>
        <v>7.3506965000000006</v>
      </c>
      <c r="S148" s="197">
        <v>0</v>
      </c>
      <c r="T148" s="198">
        <f>S148*H148</f>
        <v>0</v>
      </c>
      <c r="AR148" s="23" t="s">
        <v>225</v>
      </c>
      <c r="AT148" s="23" t="s">
        <v>146</v>
      </c>
      <c r="AU148" s="23" t="s">
        <v>83</v>
      </c>
      <c r="AY148" s="23" t="s">
        <v>135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3" t="s">
        <v>24</v>
      </c>
      <c r="BK148" s="199">
        <f>ROUND(I148*H148,2)</f>
        <v>0</v>
      </c>
      <c r="BL148" s="23" t="s">
        <v>206</v>
      </c>
      <c r="BM148" s="23" t="s">
        <v>235</v>
      </c>
    </row>
    <row r="149" spans="2:65" s="11" customFormat="1" ht="13.5">
      <c r="B149" s="200"/>
      <c r="C149" s="201"/>
      <c r="D149" s="222" t="s">
        <v>144</v>
      </c>
      <c r="E149" s="223" t="s">
        <v>22</v>
      </c>
      <c r="F149" s="224" t="s">
        <v>227</v>
      </c>
      <c r="G149" s="201"/>
      <c r="H149" s="225">
        <v>2582.9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144</v>
      </c>
      <c r="AU149" s="211" t="s">
        <v>83</v>
      </c>
      <c r="AV149" s="11" t="s">
        <v>83</v>
      </c>
      <c r="AW149" s="11" t="s">
        <v>39</v>
      </c>
      <c r="AX149" s="11" t="s">
        <v>75</v>
      </c>
      <c r="AY149" s="211" t="s">
        <v>135</v>
      </c>
    </row>
    <row r="150" spans="2:65" s="11" customFormat="1" ht="13.5">
      <c r="B150" s="200"/>
      <c r="C150" s="201"/>
      <c r="D150" s="222" t="s">
        <v>144</v>
      </c>
      <c r="E150" s="223" t="s">
        <v>22</v>
      </c>
      <c r="F150" s="224" t="s">
        <v>228</v>
      </c>
      <c r="G150" s="201"/>
      <c r="H150" s="225">
        <v>311.07499999999999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144</v>
      </c>
      <c r="AU150" s="211" t="s">
        <v>83</v>
      </c>
      <c r="AV150" s="11" t="s">
        <v>83</v>
      </c>
      <c r="AW150" s="11" t="s">
        <v>39</v>
      </c>
      <c r="AX150" s="11" t="s">
        <v>75</v>
      </c>
      <c r="AY150" s="211" t="s">
        <v>135</v>
      </c>
    </row>
    <row r="151" spans="2:65" s="12" customFormat="1" ht="13.5">
      <c r="B151" s="228"/>
      <c r="C151" s="229"/>
      <c r="D151" s="202" t="s">
        <v>144</v>
      </c>
      <c r="E151" s="241" t="s">
        <v>22</v>
      </c>
      <c r="F151" s="242" t="s">
        <v>172</v>
      </c>
      <c r="G151" s="229"/>
      <c r="H151" s="243">
        <v>2893.9749999999999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144</v>
      </c>
      <c r="AU151" s="238" t="s">
        <v>83</v>
      </c>
      <c r="AV151" s="12" t="s">
        <v>136</v>
      </c>
      <c r="AW151" s="12" t="s">
        <v>39</v>
      </c>
      <c r="AX151" s="12" t="s">
        <v>24</v>
      </c>
      <c r="AY151" s="238" t="s">
        <v>135</v>
      </c>
    </row>
    <row r="152" spans="2:65" s="1" customFormat="1" ht="22.5" customHeight="1">
      <c r="B152" s="40"/>
      <c r="C152" s="188" t="s">
        <v>236</v>
      </c>
      <c r="D152" s="188" t="s">
        <v>138</v>
      </c>
      <c r="E152" s="189" t="s">
        <v>237</v>
      </c>
      <c r="F152" s="190" t="s">
        <v>238</v>
      </c>
      <c r="G152" s="191" t="s">
        <v>239</v>
      </c>
      <c r="H152" s="244"/>
      <c r="I152" s="193"/>
      <c r="J152" s="194">
        <f>ROUND(I152*H152,2)</f>
        <v>0</v>
      </c>
      <c r="K152" s="190" t="s">
        <v>142</v>
      </c>
      <c r="L152" s="60"/>
      <c r="M152" s="195" t="s">
        <v>22</v>
      </c>
      <c r="N152" s="196" t="s">
        <v>46</v>
      </c>
      <c r="O152" s="4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23" t="s">
        <v>206</v>
      </c>
      <c r="AT152" s="23" t="s">
        <v>138</v>
      </c>
      <c r="AU152" s="23" t="s">
        <v>83</v>
      </c>
      <c r="AY152" s="23" t="s">
        <v>135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23" t="s">
        <v>24</v>
      </c>
      <c r="BK152" s="199">
        <f>ROUND(I152*H152,2)</f>
        <v>0</v>
      </c>
      <c r="BL152" s="23" t="s">
        <v>206</v>
      </c>
      <c r="BM152" s="23" t="s">
        <v>240</v>
      </c>
    </row>
    <row r="153" spans="2:65" s="10" customFormat="1" ht="29.85" customHeight="1">
      <c r="B153" s="171"/>
      <c r="C153" s="172"/>
      <c r="D153" s="185" t="s">
        <v>74</v>
      </c>
      <c r="E153" s="186" t="s">
        <v>241</v>
      </c>
      <c r="F153" s="186" t="s">
        <v>242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SUM(P154:P161)</f>
        <v>0</v>
      </c>
      <c r="Q153" s="179"/>
      <c r="R153" s="180">
        <f>SUM(R154:R161)</f>
        <v>12.981879999999999</v>
      </c>
      <c r="S153" s="179"/>
      <c r="T153" s="181">
        <f>SUM(T154:T161)</f>
        <v>110.054</v>
      </c>
      <c r="AR153" s="182" t="s">
        <v>83</v>
      </c>
      <c r="AT153" s="183" t="s">
        <v>74</v>
      </c>
      <c r="AU153" s="183" t="s">
        <v>24</v>
      </c>
      <c r="AY153" s="182" t="s">
        <v>135</v>
      </c>
      <c r="BK153" s="184">
        <f>SUM(BK154:BK161)</f>
        <v>0</v>
      </c>
    </row>
    <row r="154" spans="2:65" s="1" customFormat="1" ht="22.5" customHeight="1">
      <c r="B154" s="40"/>
      <c r="C154" s="188" t="s">
        <v>243</v>
      </c>
      <c r="D154" s="188" t="s">
        <v>138</v>
      </c>
      <c r="E154" s="189" t="s">
        <v>244</v>
      </c>
      <c r="F154" s="190" t="s">
        <v>245</v>
      </c>
      <c r="G154" s="191" t="s">
        <v>141</v>
      </c>
      <c r="H154" s="192">
        <v>4492</v>
      </c>
      <c r="I154" s="193"/>
      <c r="J154" s="194">
        <f>ROUND(I154*H154,2)</f>
        <v>0</v>
      </c>
      <c r="K154" s="190" t="s">
        <v>168</v>
      </c>
      <c r="L154" s="60"/>
      <c r="M154" s="195" t="s">
        <v>22</v>
      </c>
      <c r="N154" s="196" t="s">
        <v>46</v>
      </c>
      <c r="O154" s="41"/>
      <c r="P154" s="197">
        <f>O154*H154</f>
        <v>0</v>
      </c>
      <c r="Q154" s="197">
        <v>0</v>
      </c>
      <c r="R154" s="197">
        <f>Q154*H154</f>
        <v>0</v>
      </c>
      <c r="S154" s="197">
        <v>2.4500000000000001E-2</v>
      </c>
      <c r="T154" s="198">
        <f>S154*H154</f>
        <v>110.054</v>
      </c>
      <c r="AR154" s="23" t="s">
        <v>206</v>
      </c>
      <c r="AT154" s="23" t="s">
        <v>138</v>
      </c>
      <c r="AU154" s="23" t="s">
        <v>83</v>
      </c>
      <c r="AY154" s="23" t="s">
        <v>135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3" t="s">
        <v>24</v>
      </c>
      <c r="BK154" s="199">
        <f>ROUND(I154*H154,2)</f>
        <v>0</v>
      </c>
      <c r="BL154" s="23" t="s">
        <v>206</v>
      </c>
      <c r="BM154" s="23" t="s">
        <v>246</v>
      </c>
    </row>
    <row r="155" spans="2:65" s="11" customFormat="1" ht="13.5">
      <c r="B155" s="200"/>
      <c r="C155" s="201"/>
      <c r="D155" s="202" t="s">
        <v>144</v>
      </c>
      <c r="E155" s="203" t="s">
        <v>22</v>
      </c>
      <c r="F155" s="204" t="s">
        <v>213</v>
      </c>
      <c r="G155" s="201"/>
      <c r="H155" s="205">
        <v>4492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144</v>
      </c>
      <c r="AU155" s="211" t="s">
        <v>83</v>
      </c>
      <c r="AV155" s="11" t="s">
        <v>83</v>
      </c>
      <c r="AW155" s="11" t="s">
        <v>39</v>
      </c>
      <c r="AX155" s="11" t="s">
        <v>24</v>
      </c>
      <c r="AY155" s="211" t="s">
        <v>135</v>
      </c>
    </row>
    <row r="156" spans="2:65" s="1" customFormat="1" ht="31.5" customHeight="1">
      <c r="B156" s="40"/>
      <c r="C156" s="188" t="s">
        <v>247</v>
      </c>
      <c r="D156" s="188" t="s">
        <v>138</v>
      </c>
      <c r="E156" s="189" t="s">
        <v>248</v>
      </c>
      <c r="F156" s="190" t="s">
        <v>249</v>
      </c>
      <c r="G156" s="191" t="s">
        <v>141</v>
      </c>
      <c r="H156" s="192">
        <v>2246</v>
      </c>
      <c r="I156" s="193"/>
      <c r="J156" s="194">
        <f>ROUND(I156*H156,2)</f>
        <v>0</v>
      </c>
      <c r="K156" s="190" t="s">
        <v>142</v>
      </c>
      <c r="L156" s="60"/>
      <c r="M156" s="195" t="s">
        <v>22</v>
      </c>
      <c r="N156" s="196" t="s">
        <v>46</v>
      </c>
      <c r="O156" s="41"/>
      <c r="P156" s="197">
        <f>O156*H156</f>
        <v>0</v>
      </c>
      <c r="Q156" s="197">
        <v>5.0000000000000001E-4</v>
      </c>
      <c r="R156" s="197">
        <f>Q156*H156</f>
        <v>1.123</v>
      </c>
      <c r="S156" s="197">
        <v>0</v>
      </c>
      <c r="T156" s="198">
        <f>S156*H156</f>
        <v>0</v>
      </c>
      <c r="AR156" s="23" t="s">
        <v>206</v>
      </c>
      <c r="AT156" s="23" t="s">
        <v>138</v>
      </c>
      <c r="AU156" s="23" t="s">
        <v>83</v>
      </c>
      <c r="AY156" s="23" t="s">
        <v>135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3" t="s">
        <v>24</v>
      </c>
      <c r="BK156" s="199">
        <f>ROUND(I156*H156,2)</f>
        <v>0</v>
      </c>
      <c r="BL156" s="23" t="s">
        <v>206</v>
      </c>
      <c r="BM156" s="23" t="s">
        <v>250</v>
      </c>
    </row>
    <row r="157" spans="2:65" s="11" customFormat="1" ht="13.5">
      <c r="B157" s="200"/>
      <c r="C157" s="201"/>
      <c r="D157" s="202" t="s">
        <v>144</v>
      </c>
      <c r="E157" s="203" t="s">
        <v>22</v>
      </c>
      <c r="F157" s="204" t="s">
        <v>218</v>
      </c>
      <c r="G157" s="201"/>
      <c r="H157" s="205">
        <v>2246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144</v>
      </c>
      <c r="AU157" s="211" t="s">
        <v>83</v>
      </c>
      <c r="AV157" s="11" t="s">
        <v>83</v>
      </c>
      <c r="AW157" s="11" t="s">
        <v>39</v>
      </c>
      <c r="AX157" s="11" t="s">
        <v>24</v>
      </c>
      <c r="AY157" s="211" t="s">
        <v>135</v>
      </c>
    </row>
    <row r="158" spans="2:65" s="1" customFormat="1" ht="22.5" customHeight="1">
      <c r="B158" s="40"/>
      <c r="C158" s="212" t="s">
        <v>9</v>
      </c>
      <c r="D158" s="212" t="s">
        <v>146</v>
      </c>
      <c r="E158" s="213" t="s">
        <v>251</v>
      </c>
      <c r="F158" s="214" t="s">
        <v>252</v>
      </c>
      <c r="G158" s="215" t="s">
        <v>141</v>
      </c>
      <c r="H158" s="216">
        <v>4941.2</v>
      </c>
      <c r="I158" s="217"/>
      <c r="J158" s="218">
        <f>ROUND(I158*H158,2)</f>
        <v>0</v>
      </c>
      <c r="K158" s="214" t="s">
        <v>142</v>
      </c>
      <c r="L158" s="219"/>
      <c r="M158" s="220" t="s">
        <v>22</v>
      </c>
      <c r="N158" s="221" t="s">
        <v>46</v>
      </c>
      <c r="O158" s="41"/>
      <c r="P158" s="197">
        <f>O158*H158</f>
        <v>0</v>
      </c>
      <c r="Q158" s="197">
        <v>2.3999999999999998E-3</v>
      </c>
      <c r="R158" s="197">
        <f>Q158*H158</f>
        <v>11.858879999999999</v>
      </c>
      <c r="S158" s="197">
        <v>0</v>
      </c>
      <c r="T158" s="198">
        <f>S158*H158</f>
        <v>0</v>
      </c>
      <c r="AR158" s="23" t="s">
        <v>225</v>
      </c>
      <c r="AT158" s="23" t="s">
        <v>146</v>
      </c>
      <c r="AU158" s="23" t="s">
        <v>83</v>
      </c>
      <c r="AY158" s="23" t="s">
        <v>135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23" t="s">
        <v>24</v>
      </c>
      <c r="BK158" s="199">
        <f>ROUND(I158*H158,2)</f>
        <v>0</v>
      </c>
      <c r="BL158" s="23" t="s">
        <v>206</v>
      </c>
      <c r="BM158" s="23" t="s">
        <v>253</v>
      </c>
    </row>
    <row r="159" spans="2:65" s="1" customFormat="1" ht="27">
      <c r="B159" s="40"/>
      <c r="C159" s="62"/>
      <c r="D159" s="222" t="s">
        <v>161</v>
      </c>
      <c r="E159" s="62"/>
      <c r="F159" s="226" t="s">
        <v>254</v>
      </c>
      <c r="G159" s="62"/>
      <c r="H159" s="62"/>
      <c r="I159" s="158"/>
      <c r="J159" s="62"/>
      <c r="K159" s="62"/>
      <c r="L159" s="60"/>
      <c r="M159" s="227"/>
      <c r="N159" s="41"/>
      <c r="O159" s="41"/>
      <c r="P159" s="41"/>
      <c r="Q159" s="41"/>
      <c r="R159" s="41"/>
      <c r="S159" s="41"/>
      <c r="T159" s="77"/>
      <c r="AT159" s="23" t="s">
        <v>161</v>
      </c>
      <c r="AU159" s="23" t="s">
        <v>83</v>
      </c>
    </row>
    <row r="160" spans="2:65" s="11" customFormat="1" ht="13.5">
      <c r="B160" s="200"/>
      <c r="C160" s="201"/>
      <c r="D160" s="202" t="s">
        <v>144</v>
      </c>
      <c r="E160" s="203" t="s">
        <v>22</v>
      </c>
      <c r="F160" s="204" t="s">
        <v>255</v>
      </c>
      <c r="G160" s="201"/>
      <c r="H160" s="205">
        <v>4941.2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144</v>
      </c>
      <c r="AU160" s="211" t="s">
        <v>83</v>
      </c>
      <c r="AV160" s="11" t="s">
        <v>83</v>
      </c>
      <c r="AW160" s="11" t="s">
        <v>39</v>
      </c>
      <c r="AX160" s="11" t="s">
        <v>24</v>
      </c>
      <c r="AY160" s="211" t="s">
        <v>135</v>
      </c>
    </row>
    <row r="161" spans="2:65" s="1" customFormat="1" ht="22.5" customHeight="1">
      <c r="B161" s="40"/>
      <c r="C161" s="188" t="s">
        <v>256</v>
      </c>
      <c r="D161" s="188" t="s">
        <v>138</v>
      </c>
      <c r="E161" s="189" t="s">
        <v>257</v>
      </c>
      <c r="F161" s="190" t="s">
        <v>258</v>
      </c>
      <c r="G161" s="191" t="s">
        <v>239</v>
      </c>
      <c r="H161" s="244"/>
      <c r="I161" s="193"/>
      <c r="J161" s="194">
        <f>ROUND(I161*H161,2)</f>
        <v>0</v>
      </c>
      <c r="K161" s="190" t="s">
        <v>142</v>
      </c>
      <c r="L161" s="60"/>
      <c r="M161" s="195" t="s">
        <v>22</v>
      </c>
      <c r="N161" s="196" t="s">
        <v>46</v>
      </c>
      <c r="O161" s="4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3" t="s">
        <v>206</v>
      </c>
      <c r="AT161" s="23" t="s">
        <v>138</v>
      </c>
      <c r="AU161" s="23" t="s">
        <v>83</v>
      </c>
      <c r="AY161" s="23" t="s">
        <v>135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3" t="s">
        <v>24</v>
      </c>
      <c r="BK161" s="199">
        <f>ROUND(I161*H161,2)</f>
        <v>0</v>
      </c>
      <c r="BL161" s="23" t="s">
        <v>206</v>
      </c>
      <c r="BM161" s="23" t="s">
        <v>259</v>
      </c>
    </row>
    <row r="162" spans="2:65" s="10" customFormat="1" ht="29.85" customHeight="1">
      <c r="B162" s="171"/>
      <c r="C162" s="172"/>
      <c r="D162" s="185" t="s">
        <v>74</v>
      </c>
      <c r="E162" s="186" t="s">
        <v>260</v>
      </c>
      <c r="F162" s="186" t="s">
        <v>261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SUM(P163:P167)</f>
        <v>0</v>
      </c>
      <c r="Q162" s="179"/>
      <c r="R162" s="180">
        <f>SUM(R163:R167)</f>
        <v>3.4200000000000001E-2</v>
      </c>
      <c r="S162" s="179"/>
      <c r="T162" s="181">
        <f>SUM(T163:T167)</f>
        <v>0.27683999999999997</v>
      </c>
      <c r="AR162" s="182" t="s">
        <v>83</v>
      </c>
      <c r="AT162" s="183" t="s">
        <v>74</v>
      </c>
      <c r="AU162" s="183" t="s">
        <v>24</v>
      </c>
      <c r="AY162" s="182" t="s">
        <v>135</v>
      </c>
      <c r="BK162" s="184">
        <f>SUM(BK163:BK167)</f>
        <v>0</v>
      </c>
    </row>
    <row r="163" spans="2:65" s="1" customFormat="1" ht="22.5" customHeight="1">
      <c r="B163" s="40"/>
      <c r="C163" s="188" t="s">
        <v>262</v>
      </c>
      <c r="D163" s="188" t="s">
        <v>138</v>
      </c>
      <c r="E163" s="189" t="s">
        <v>263</v>
      </c>
      <c r="F163" s="190" t="s">
        <v>264</v>
      </c>
      <c r="G163" s="191" t="s">
        <v>265</v>
      </c>
      <c r="H163" s="192">
        <v>12</v>
      </c>
      <c r="I163" s="193"/>
      <c r="J163" s="194">
        <f>ROUND(I163*H163,2)</f>
        <v>0</v>
      </c>
      <c r="K163" s="190" t="s">
        <v>142</v>
      </c>
      <c r="L163" s="60"/>
      <c r="M163" s="195" t="s">
        <v>22</v>
      </c>
      <c r="N163" s="196" t="s">
        <v>46</v>
      </c>
      <c r="O163" s="41"/>
      <c r="P163" s="197">
        <f>O163*H163</f>
        <v>0</v>
      </c>
      <c r="Q163" s="197">
        <v>0</v>
      </c>
      <c r="R163" s="197">
        <f>Q163*H163</f>
        <v>0</v>
      </c>
      <c r="S163" s="197">
        <v>2.307E-2</v>
      </c>
      <c r="T163" s="198">
        <f>S163*H163</f>
        <v>0.27683999999999997</v>
      </c>
      <c r="AR163" s="23" t="s">
        <v>206</v>
      </c>
      <c r="AT163" s="23" t="s">
        <v>138</v>
      </c>
      <c r="AU163" s="23" t="s">
        <v>83</v>
      </c>
      <c r="AY163" s="23" t="s">
        <v>135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3" t="s">
        <v>24</v>
      </c>
      <c r="BK163" s="199">
        <f>ROUND(I163*H163,2)</f>
        <v>0</v>
      </c>
      <c r="BL163" s="23" t="s">
        <v>206</v>
      </c>
      <c r="BM163" s="23" t="s">
        <v>266</v>
      </c>
    </row>
    <row r="164" spans="2:65" s="11" customFormat="1" ht="13.5">
      <c r="B164" s="200"/>
      <c r="C164" s="201"/>
      <c r="D164" s="202" t="s">
        <v>144</v>
      </c>
      <c r="E164" s="203" t="s">
        <v>22</v>
      </c>
      <c r="F164" s="204" t="s">
        <v>267</v>
      </c>
      <c r="G164" s="201"/>
      <c r="H164" s="205">
        <v>12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144</v>
      </c>
      <c r="AU164" s="211" t="s">
        <v>83</v>
      </c>
      <c r="AV164" s="11" t="s">
        <v>83</v>
      </c>
      <c r="AW164" s="11" t="s">
        <v>39</v>
      </c>
      <c r="AX164" s="11" t="s">
        <v>24</v>
      </c>
      <c r="AY164" s="211" t="s">
        <v>135</v>
      </c>
    </row>
    <row r="165" spans="2:65" s="1" customFormat="1" ht="31.5" customHeight="1">
      <c r="B165" s="40"/>
      <c r="C165" s="188" t="s">
        <v>268</v>
      </c>
      <c r="D165" s="188" t="s">
        <v>138</v>
      </c>
      <c r="E165" s="189" t="s">
        <v>269</v>
      </c>
      <c r="F165" s="190" t="s">
        <v>270</v>
      </c>
      <c r="G165" s="191" t="s">
        <v>265</v>
      </c>
      <c r="H165" s="192">
        <v>12</v>
      </c>
      <c r="I165" s="193"/>
      <c r="J165" s="194">
        <f>ROUND(I165*H165,2)</f>
        <v>0</v>
      </c>
      <c r="K165" s="190" t="s">
        <v>142</v>
      </c>
      <c r="L165" s="60"/>
      <c r="M165" s="195" t="s">
        <v>22</v>
      </c>
      <c r="N165" s="196" t="s">
        <v>46</v>
      </c>
      <c r="O165" s="41"/>
      <c r="P165" s="197">
        <f>O165*H165</f>
        <v>0</v>
      </c>
      <c r="Q165" s="197">
        <v>2.8500000000000001E-3</v>
      </c>
      <c r="R165" s="197">
        <f>Q165*H165</f>
        <v>3.4200000000000001E-2</v>
      </c>
      <c r="S165" s="197">
        <v>0</v>
      </c>
      <c r="T165" s="198">
        <f>S165*H165</f>
        <v>0</v>
      </c>
      <c r="AR165" s="23" t="s">
        <v>206</v>
      </c>
      <c r="AT165" s="23" t="s">
        <v>138</v>
      </c>
      <c r="AU165" s="23" t="s">
        <v>83</v>
      </c>
      <c r="AY165" s="23" t="s">
        <v>135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3" t="s">
        <v>24</v>
      </c>
      <c r="BK165" s="199">
        <f>ROUND(I165*H165,2)</f>
        <v>0</v>
      </c>
      <c r="BL165" s="23" t="s">
        <v>206</v>
      </c>
      <c r="BM165" s="23" t="s">
        <v>271</v>
      </c>
    </row>
    <row r="166" spans="2:65" s="11" customFormat="1" ht="13.5">
      <c r="B166" s="200"/>
      <c r="C166" s="201"/>
      <c r="D166" s="202" t="s">
        <v>144</v>
      </c>
      <c r="E166" s="203" t="s">
        <v>22</v>
      </c>
      <c r="F166" s="204" t="s">
        <v>272</v>
      </c>
      <c r="G166" s="201"/>
      <c r="H166" s="205">
        <v>12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144</v>
      </c>
      <c r="AU166" s="211" t="s">
        <v>83</v>
      </c>
      <c r="AV166" s="11" t="s">
        <v>83</v>
      </c>
      <c r="AW166" s="11" t="s">
        <v>39</v>
      </c>
      <c r="AX166" s="11" t="s">
        <v>24</v>
      </c>
      <c r="AY166" s="211" t="s">
        <v>135</v>
      </c>
    </row>
    <row r="167" spans="2:65" s="1" customFormat="1" ht="22.5" customHeight="1">
      <c r="B167" s="40"/>
      <c r="C167" s="188" t="s">
        <v>273</v>
      </c>
      <c r="D167" s="188" t="s">
        <v>138</v>
      </c>
      <c r="E167" s="189" t="s">
        <v>274</v>
      </c>
      <c r="F167" s="190" t="s">
        <v>275</v>
      </c>
      <c r="G167" s="191" t="s">
        <v>239</v>
      </c>
      <c r="H167" s="244"/>
      <c r="I167" s="193"/>
      <c r="J167" s="194">
        <f>ROUND(I167*H167,2)</f>
        <v>0</v>
      </c>
      <c r="K167" s="190" t="s">
        <v>142</v>
      </c>
      <c r="L167" s="60"/>
      <c r="M167" s="195" t="s">
        <v>22</v>
      </c>
      <c r="N167" s="196" t="s">
        <v>46</v>
      </c>
      <c r="O167" s="4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23" t="s">
        <v>206</v>
      </c>
      <c r="AT167" s="23" t="s">
        <v>138</v>
      </c>
      <c r="AU167" s="23" t="s">
        <v>83</v>
      </c>
      <c r="AY167" s="23" t="s">
        <v>135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3" t="s">
        <v>24</v>
      </c>
      <c r="BK167" s="199">
        <f>ROUND(I167*H167,2)</f>
        <v>0</v>
      </c>
      <c r="BL167" s="23" t="s">
        <v>206</v>
      </c>
      <c r="BM167" s="23" t="s">
        <v>276</v>
      </c>
    </row>
    <row r="168" spans="2:65" s="10" customFormat="1" ht="29.85" customHeight="1">
      <c r="B168" s="171"/>
      <c r="C168" s="172"/>
      <c r="D168" s="185" t="s">
        <v>74</v>
      </c>
      <c r="E168" s="186" t="s">
        <v>277</v>
      </c>
      <c r="F168" s="186" t="s">
        <v>278</v>
      </c>
      <c r="G168" s="172"/>
      <c r="H168" s="172"/>
      <c r="I168" s="175"/>
      <c r="J168" s="187">
        <f>BK168</f>
        <v>0</v>
      </c>
      <c r="K168" s="172"/>
      <c r="L168" s="177"/>
      <c r="M168" s="178"/>
      <c r="N168" s="179"/>
      <c r="O168" s="179"/>
      <c r="P168" s="180">
        <f>SUM(P169:P171)</f>
        <v>0</v>
      </c>
      <c r="Q168" s="179"/>
      <c r="R168" s="180">
        <f>SUM(R169:R171)</f>
        <v>3.1161600000000003</v>
      </c>
      <c r="S168" s="179"/>
      <c r="T168" s="181">
        <f>SUM(T169:T171)</f>
        <v>0</v>
      </c>
      <c r="AR168" s="182" t="s">
        <v>83</v>
      </c>
      <c r="AT168" s="183" t="s">
        <v>74</v>
      </c>
      <c r="AU168" s="183" t="s">
        <v>24</v>
      </c>
      <c r="AY168" s="182" t="s">
        <v>135</v>
      </c>
      <c r="BK168" s="184">
        <f>SUM(BK169:BK171)</f>
        <v>0</v>
      </c>
    </row>
    <row r="169" spans="2:65" s="1" customFormat="1" ht="22.5" customHeight="1">
      <c r="B169" s="40"/>
      <c r="C169" s="188" t="s">
        <v>279</v>
      </c>
      <c r="D169" s="188" t="s">
        <v>138</v>
      </c>
      <c r="E169" s="189" t="s">
        <v>280</v>
      </c>
      <c r="F169" s="190" t="s">
        <v>281</v>
      </c>
      <c r="G169" s="191" t="s">
        <v>141</v>
      </c>
      <c r="H169" s="192">
        <v>270.5</v>
      </c>
      <c r="I169" s="193"/>
      <c r="J169" s="194">
        <f>ROUND(I169*H169,2)</f>
        <v>0</v>
      </c>
      <c r="K169" s="190" t="s">
        <v>142</v>
      </c>
      <c r="L169" s="60"/>
      <c r="M169" s="195" t="s">
        <v>22</v>
      </c>
      <c r="N169" s="196" t="s">
        <v>46</v>
      </c>
      <c r="O169" s="41"/>
      <c r="P169" s="197">
        <f>O169*H169</f>
        <v>0</v>
      </c>
      <c r="Q169" s="197">
        <v>1.1520000000000001E-2</v>
      </c>
      <c r="R169" s="197">
        <f>Q169*H169</f>
        <v>3.1161600000000003</v>
      </c>
      <c r="S169" s="197">
        <v>0</v>
      </c>
      <c r="T169" s="198">
        <f>S169*H169</f>
        <v>0</v>
      </c>
      <c r="AR169" s="23" t="s">
        <v>206</v>
      </c>
      <c r="AT169" s="23" t="s">
        <v>138</v>
      </c>
      <c r="AU169" s="23" t="s">
        <v>83</v>
      </c>
      <c r="AY169" s="23" t="s">
        <v>135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23" t="s">
        <v>24</v>
      </c>
      <c r="BK169" s="199">
        <f>ROUND(I169*H169,2)</f>
        <v>0</v>
      </c>
      <c r="BL169" s="23" t="s">
        <v>206</v>
      </c>
      <c r="BM169" s="23" t="s">
        <v>282</v>
      </c>
    </row>
    <row r="170" spans="2:65" s="11" customFormat="1" ht="13.5">
      <c r="B170" s="200"/>
      <c r="C170" s="201"/>
      <c r="D170" s="202" t="s">
        <v>144</v>
      </c>
      <c r="E170" s="203" t="s">
        <v>22</v>
      </c>
      <c r="F170" s="204" t="s">
        <v>283</v>
      </c>
      <c r="G170" s="201"/>
      <c r="H170" s="205">
        <v>270.5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144</v>
      </c>
      <c r="AU170" s="211" t="s">
        <v>83</v>
      </c>
      <c r="AV170" s="11" t="s">
        <v>83</v>
      </c>
      <c r="AW170" s="11" t="s">
        <v>39</v>
      </c>
      <c r="AX170" s="11" t="s">
        <v>24</v>
      </c>
      <c r="AY170" s="211" t="s">
        <v>135</v>
      </c>
    </row>
    <row r="171" spans="2:65" s="1" customFormat="1" ht="22.5" customHeight="1">
      <c r="B171" s="40"/>
      <c r="C171" s="188" t="s">
        <v>284</v>
      </c>
      <c r="D171" s="188" t="s">
        <v>138</v>
      </c>
      <c r="E171" s="189" t="s">
        <v>285</v>
      </c>
      <c r="F171" s="190" t="s">
        <v>286</v>
      </c>
      <c r="G171" s="191" t="s">
        <v>239</v>
      </c>
      <c r="H171" s="244"/>
      <c r="I171" s="193"/>
      <c r="J171" s="194">
        <f>ROUND(I171*H171,2)</f>
        <v>0</v>
      </c>
      <c r="K171" s="190" t="s">
        <v>142</v>
      </c>
      <c r="L171" s="60"/>
      <c r="M171" s="195" t="s">
        <v>22</v>
      </c>
      <c r="N171" s="196" t="s">
        <v>46</v>
      </c>
      <c r="O171" s="4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23" t="s">
        <v>206</v>
      </c>
      <c r="AT171" s="23" t="s">
        <v>138</v>
      </c>
      <c r="AU171" s="23" t="s">
        <v>83</v>
      </c>
      <c r="AY171" s="23" t="s">
        <v>135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23" t="s">
        <v>24</v>
      </c>
      <c r="BK171" s="199">
        <f>ROUND(I171*H171,2)</f>
        <v>0</v>
      </c>
      <c r="BL171" s="23" t="s">
        <v>206</v>
      </c>
      <c r="BM171" s="23" t="s">
        <v>287</v>
      </c>
    </row>
    <row r="172" spans="2:65" s="10" customFormat="1" ht="29.85" customHeight="1">
      <c r="B172" s="171"/>
      <c r="C172" s="172"/>
      <c r="D172" s="185" t="s">
        <v>74</v>
      </c>
      <c r="E172" s="186" t="s">
        <v>288</v>
      </c>
      <c r="F172" s="186" t="s">
        <v>289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SUM(P173:P195)</f>
        <v>0</v>
      </c>
      <c r="Q172" s="179"/>
      <c r="R172" s="180">
        <f>SUM(R173:R195)</f>
        <v>1.6474925000000002</v>
      </c>
      <c r="S172" s="179"/>
      <c r="T172" s="181">
        <f>SUM(T173:T195)</f>
        <v>2.7416385000000001</v>
      </c>
      <c r="AR172" s="182" t="s">
        <v>83</v>
      </c>
      <c r="AT172" s="183" t="s">
        <v>74</v>
      </c>
      <c r="AU172" s="183" t="s">
        <v>24</v>
      </c>
      <c r="AY172" s="182" t="s">
        <v>135</v>
      </c>
      <c r="BK172" s="184">
        <f>SUM(BK173:BK195)</f>
        <v>0</v>
      </c>
    </row>
    <row r="173" spans="2:65" s="1" customFormat="1" ht="22.5" customHeight="1">
      <c r="B173" s="40"/>
      <c r="C173" s="188" t="s">
        <v>290</v>
      </c>
      <c r="D173" s="188" t="s">
        <v>138</v>
      </c>
      <c r="E173" s="189" t="s">
        <v>291</v>
      </c>
      <c r="F173" s="190" t="s">
        <v>292</v>
      </c>
      <c r="G173" s="191" t="s">
        <v>141</v>
      </c>
      <c r="H173" s="192">
        <v>289.8</v>
      </c>
      <c r="I173" s="193"/>
      <c r="J173" s="194">
        <f>ROUND(I173*H173,2)</f>
        <v>0</v>
      </c>
      <c r="K173" s="190" t="s">
        <v>142</v>
      </c>
      <c r="L173" s="60"/>
      <c r="M173" s="195" t="s">
        <v>22</v>
      </c>
      <c r="N173" s="196" t="s">
        <v>46</v>
      </c>
      <c r="O173" s="41"/>
      <c r="P173" s="197">
        <f>O173*H173</f>
        <v>0</v>
      </c>
      <c r="Q173" s="197">
        <v>0</v>
      </c>
      <c r="R173" s="197">
        <f>Q173*H173</f>
        <v>0</v>
      </c>
      <c r="S173" s="197">
        <v>5.94E-3</v>
      </c>
      <c r="T173" s="198">
        <f>S173*H173</f>
        <v>1.7214120000000002</v>
      </c>
      <c r="AR173" s="23" t="s">
        <v>206</v>
      </c>
      <c r="AT173" s="23" t="s">
        <v>138</v>
      </c>
      <c r="AU173" s="23" t="s">
        <v>83</v>
      </c>
      <c r="AY173" s="23" t="s">
        <v>135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23" t="s">
        <v>24</v>
      </c>
      <c r="BK173" s="199">
        <f>ROUND(I173*H173,2)</f>
        <v>0</v>
      </c>
      <c r="BL173" s="23" t="s">
        <v>206</v>
      </c>
      <c r="BM173" s="23" t="s">
        <v>293</v>
      </c>
    </row>
    <row r="174" spans="2:65" s="11" customFormat="1" ht="13.5">
      <c r="B174" s="200"/>
      <c r="C174" s="201"/>
      <c r="D174" s="202" t="s">
        <v>144</v>
      </c>
      <c r="E174" s="203" t="s">
        <v>22</v>
      </c>
      <c r="F174" s="204" t="s">
        <v>294</v>
      </c>
      <c r="G174" s="201"/>
      <c r="H174" s="205">
        <v>289.8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144</v>
      </c>
      <c r="AU174" s="211" t="s">
        <v>83</v>
      </c>
      <c r="AV174" s="11" t="s">
        <v>83</v>
      </c>
      <c r="AW174" s="11" t="s">
        <v>39</v>
      </c>
      <c r="AX174" s="11" t="s">
        <v>24</v>
      </c>
      <c r="AY174" s="211" t="s">
        <v>135</v>
      </c>
    </row>
    <row r="175" spans="2:65" s="1" customFormat="1" ht="22.5" customHeight="1">
      <c r="B175" s="40"/>
      <c r="C175" s="188" t="s">
        <v>295</v>
      </c>
      <c r="D175" s="188" t="s">
        <v>138</v>
      </c>
      <c r="E175" s="189" t="s">
        <v>296</v>
      </c>
      <c r="F175" s="190" t="s">
        <v>297</v>
      </c>
      <c r="G175" s="191" t="s">
        <v>298</v>
      </c>
      <c r="H175" s="192">
        <v>534.15</v>
      </c>
      <c r="I175" s="193"/>
      <c r="J175" s="194">
        <f>ROUND(I175*H175,2)</f>
        <v>0</v>
      </c>
      <c r="K175" s="190" t="s">
        <v>142</v>
      </c>
      <c r="L175" s="60"/>
      <c r="M175" s="195" t="s">
        <v>22</v>
      </c>
      <c r="N175" s="196" t="s">
        <v>46</v>
      </c>
      <c r="O175" s="41"/>
      <c r="P175" s="197">
        <f>O175*H175</f>
        <v>0</v>
      </c>
      <c r="Q175" s="197">
        <v>0</v>
      </c>
      <c r="R175" s="197">
        <f>Q175*H175</f>
        <v>0</v>
      </c>
      <c r="S175" s="197">
        <v>1.91E-3</v>
      </c>
      <c r="T175" s="198">
        <f>S175*H175</f>
        <v>1.0202264999999999</v>
      </c>
      <c r="AR175" s="23" t="s">
        <v>206</v>
      </c>
      <c r="AT175" s="23" t="s">
        <v>138</v>
      </c>
      <c r="AU175" s="23" t="s">
        <v>83</v>
      </c>
      <c r="AY175" s="23" t="s">
        <v>135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23" t="s">
        <v>24</v>
      </c>
      <c r="BK175" s="199">
        <f>ROUND(I175*H175,2)</f>
        <v>0</v>
      </c>
      <c r="BL175" s="23" t="s">
        <v>206</v>
      </c>
      <c r="BM175" s="23" t="s">
        <v>299</v>
      </c>
    </row>
    <row r="176" spans="2:65" s="11" customFormat="1" ht="13.5">
      <c r="B176" s="200"/>
      <c r="C176" s="201"/>
      <c r="D176" s="222" t="s">
        <v>144</v>
      </c>
      <c r="E176" s="223" t="s">
        <v>22</v>
      </c>
      <c r="F176" s="224" t="s">
        <v>300</v>
      </c>
      <c r="G176" s="201"/>
      <c r="H176" s="225">
        <v>507.75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144</v>
      </c>
      <c r="AU176" s="211" t="s">
        <v>83</v>
      </c>
      <c r="AV176" s="11" t="s">
        <v>83</v>
      </c>
      <c r="AW176" s="11" t="s">
        <v>39</v>
      </c>
      <c r="AX176" s="11" t="s">
        <v>75</v>
      </c>
      <c r="AY176" s="211" t="s">
        <v>135</v>
      </c>
    </row>
    <row r="177" spans="2:65" s="11" customFormat="1" ht="13.5">
      <c r="B177" s="200"/>
      <c r="C177" s="201"/>
      <c r="D177" s="222" t="s">
        <v>144</v>
      </c>
      <c r="E177" s="223" t="s">
        <v>22</v>
      </c>
      <c r="F177" s="224" t="s">
        <v>301</v>
      </c>
      <c r="G177" s="201"/>
      <c r="H177" s="225">
        <v>26.4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144</v>
      </c>
      <c r="AU177" s="211" t="s">
        <v>83</v>
      </c>
      <c r="AV177" s="11" t="s">
        <v>83</v>
      </c>
      <c r="AW177" s="11" t="s">
        <v>39</v>
      </c>
      <c r="AX177" s="11" t="s">
        <v>75</v>
      </c>
      <c r="AY177" s="211" t="s">
        <v>135</v>
      </c>
    </row>
    <row r="178" spans="2:65" s="12" customFormat="1" ht="13.5">
      <c r="B178" s="228"/>
      <c r="C178" s="229"/>
      <c r="D178" s="202" t="s">
        <v>144</v>
      </c>
      <c r="E178" s="241" t="s">
        <v>22</v>
      </c>
      <c r="F178" s="242" t="s">
        <v>172</v>
      </c>
      <c r="G178" s="229"/>
      <c r="H178" s="243">
        <v>534.15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144</v>
      </c>
      <c r="AU178" s="238" t="s">
        <v>83</v>
      </c>
      <c r="AV178" s="12" t="s">
        <v>136</v>
      </c>
      <c r="AW178" s="12" t="s">
        <v>39</v>
      </c>
      <c r="AX178" s="12" t="s">
        <v>24</v>
      </c>
      <c r="AY178" s="238" t="s">
        <v>135</v>
      </c>
    </row>
    <row r="179" spans="2:65" s="1" customFormat="1" ht="31.5" customHeight="1">
      <c r="B179" s="40"/>
      <c r="C179" s="188" t="s">
        <v>302</v>
      </c>
      <c r="D179" s="188" t="s">
        <v>138</v>
      </c>
      <c r="E179" s="189" t="s">
        <v>303</v>
      </c>
      <c r="F179" s="190" t="s">
        <v>304</v>
      </c>
      <c r="G179" s="191" t="s">
        <v>298</v>
      </c>
      <c r="H179" s="192">
        <v>447</v>
      </c>
      <c r="I179" s="193"/>
      <c r="J179" s="194">
        <f>ROUND(I179*H179,2)</f>
        <v>0</v>
      </c>
      <c r="K179" s="190" t="s">
        <v>142</v>
      </c>
      <c r="L179" s="60"/>
      <c r="M179" s="195" t="s">
        <v>22</v>
      </c>
      <c r="N179" s="196" t="s">
        <v>46</v>
      </c>
      <c r="O179" s="41"/>
      <c r="P179" s="197">
        <f>O179*H179</f>
        <v>0</v>
      </c>
      <c r="Q179" s="197">
        <v>2.9099999999999998E-3</v>
      </c>
      <c r="R179" s="197">
        <f>Q179*H179</f>
        <v>1.30077</v>
      </c>
      <c r="S179" s="197">
        <v>0</v>
      </c>
      <c r="T179" s="198">
        <f>S179*H179</f>
        <v>0</v>
      </c>
      <c r="AR179" s="23" t="s">
        <v>206</v>
      </c>
      <c r="AT179" s="23" t="s">
        <v>138</v>
      </c>
      <c r="AU179" s="23" t="s">
        <v>83</v>
      </c>
      <c r="AY179" s="23" t="s">
        <v>135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24</v>
      </c>
      <c r="BK179" s="199">
        <f>ROUND(I179*H179,2)</f>
        <v>0</v>
      </c>
      <c r="BL179" s="23" t="s">
        <v>206</v>
      </c>
      <c r="BM179" s="23" t="s">
        <v>305</v>
      </c>
    </row>
    <row r="180" spans="2:65" s="11" customFormat="1" ht="13.5">
      <c r="B180" s="200"/>
      <c r="C180" s="201"/>
      <c r="D180" s="222" t="s">
        <v>144</v>
      </c>
      <c r="E180" s="223" t="s">
        <v>22</v>
      </c>
      <c r="F180" s="224" t="s">
        <v>306</v>
      </c>
      <c r="G180" s="201"/>
      <c r="H180" s="225">
        <v>363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144</v>
      </c>
      <c r="AU180" s="211" t="s">
        <v>83</v>
      </c>
      <c r="AV180" s="11" t="s">
        <v>83</v>
      </c>
      <c r="AW180" s="11" t="s">
        <v>39</v>
      </c>
      <c r="AX180" s="11" t="s">
        <v>75</v>
      </c>
      <c r="AY180" s="211" t="s">
        <v>135</v>
      </c>
    </row>
    <row r="181" spans="2:65" s="11" customFormat="1" ht="13.5">
      <c r="B181" s="200"/>
      <c r="C181" s="201"/>
      <c r="D181" s="222" t="s">
        <v>144</v>
      </c>
      <c r="E181" s="223" t="s">
        <v>22</v>
      </c>
      <c r="F181" s="224" t="s">
        <v>307</v>
      </c>
      <c r="G181" s="201"/>
      <c r="H181" s="225">
        <v>84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144</v>
      </c>
      <c r="AU181" s="211" t="s">
        <v>83</v>
      </c>
      <c r="AV181" s="11" t="s">
        <v>83</v>
      </c>
      <c r="AW181" s="11" t="s">
        <v>39</v>
      </c>
      <c r="AX181" s="11" t="s">
        <v>75</v>
      </c>
      <c r="AY181" s="211" t="s">
        <v>135</v>
      </c>
    </row>
    <row r="182" spans="2:65" s="12" customFormat="1" ht="13.5">
      <c r="B182" s="228"/>
      <c r="C182" s="229"/>
      <c r="D182" s="202" t="s">
        <v>144</v>
      </c>
      <c r="E182" s="241" t="s">
        <v>22</v>
      </c>
      <c r="F182" s="242" t="s">
        <v>172</v>
      </c>
      <c r="G182" s="229"/>
      <c r="H182" s="243">
        <v>447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144</v>
      </c>
      <c r="AU182" s="238" t="s">
        <v>83</v>
      </c>
      <c r="AV182" s="12" t="s">
        <v>136</v>
      </c>
      <c r="AW182" s="12" t="s">
        <v>39</v>
      </c>
      <c r="AX182" s="12" t="s">
        <v>24</v>
      </c>
      <c r="AY182" s="238" t="s">
        <v>135</v>
      </c>
    </row>
    <row r="183" spans="2:65" s="1" customFormat="1" ht="31.5" customHeight="1">
      <c r="B183" s="40"/>
      <c r="C183" s="188" t="s">
        <v>308</v>
      </c>
      <c r="D183" s="188" t="s">
        <v>138</v>
      </c>
      <c r="E183" s="189" t="s">
        <v>309</v>
      </c>
      <c r="F183" s="190" t="s">
        <v>310</v>
      </c>
      <c r="G183" s="191" t="s">
        <v>298</v>
      </c>
      <c r="H183" s="192">
        <v>11.75</v>
      </c>
      <c r="I183" s="193"/>
      <c r="J183" s="194">
        <f>ROUND(I183*H183,2)</f>
        <v>0</v>
      </c>
      <c r="K183" s="190" t="s">
        <v>142</v>
      </c>
      <c r="L183" s="60"/>
      <c r="M183" s="195" t="s">
        <v>22</v>
      </c>
      <c r="N183" s="196" t="s">
        <v>46</v>
      </c>
      <c r="O183" s="41"/>
      <c r="P183" s="197">
        <f>O183*H183</f>
        <v>0</v>
      </c>
      <c r="Q183" s="197">
        <v>3.5100000000000001E-3</v>
      </c>
      <c r="R183" s="197">
        <f>Q183*H183</f>
        <v>4.1242500000000001E-2</v>
      </c>
      <c r="S183" s="197">
        <v>0</v>
      </c>
      <c r="T183" s="198">
        <f>S183*H183</f>
        <v>0</v>
      </c>
      <c r="AR183" s="23" t="s">
        <v>206</v>
      </c>
      <c r="AT183" s="23" t="s">
        <v>138</v>
      </c>
      <c r="AU183" s="23" t="s">
        <v>83</v>
      </c>
      <c r="AY183" s="23" t="s">
        <v>135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23" t="s">
        <v>24</v>
      </c>
      <c r="BK183" s="199">
        <f>ROUND(I183*H183,2)</f>
        <v>0</v>
      </c>
      <c r="BL183" s="23" t="s">
        <v>206</v>
      </c>
      <c r="BM183" s="23" t="s">
        <v>311</v>
      </c>
    </row>
    <row r="184" spans="2:65" s="11" customFormat="1" ht="13.5">
      <c r="B184" s="200"/>
      <c r="C184" s="201"/>
      <c r="D184" s="202" t="s">
        <v>144</v>
      </c>
      <c r="E184" s="203" t="s">
        <v>22</v>
      </c>
      <c r="F184" s="204" t="s">
        <v>312</v>
      </c>
      <c r="G184" s="201"/>
      <c r="H184" s="205">
        <v>11.75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144</v>
      </c>
      <c r="AU184" s="211" t="s">
        <v>83</v>
      </c>
      <c r="AV184" s="11" t="s">
        <v>83</v>
      </c>
      <c r="AW184" s="11" t="s">
        <v>39</v>
      </c>
      <c r="AX184" s="11" t="s">
        <v>24</v>
      </c>
      <c r="AY184" s="211" t="s">
        <v>135</v>
      </c>
    </row>
    <row r="185" spans="2:65" s="1" customFormat="1" ht="31.5" customHeight="1">
      <c r="B185" s="40"/>
      <c r="C185" s="188" t="s">
        <v>225</v>
      </c>
      <c r="D185" s="188" t="s">
        <v>138</v>
      </c>
      <c r="E185" s="189" t="s">
        <v>313</v>
      </c>
      <c r="F185" s="190" t="s">
        <v>314</v>
      </c>
      <c r="G185" s="191" t="s">
        <v>298</v>
      </c>
      <c r="H185" s="192">
        <v>21</v>
      </c>
      <c r="I185" s="193"/>
      <c r="J185" s="194">
        <f>ROUND(I185*H185,2)</f>
        <v>0</v>
      </c>
      <c r="K185" s="190" t="s">
        <v>142</v>
      </c>
      <c r="L185" s="60"/>
      <c r="M185" s="195" t="s">
        <v>22</v>
      </c>
      <c r="N185" s="196" t="s">
        <v>46</v>
      </c>
      <c r="O185" s="41"/>
      <c r="P185" s="197">
        <f>O185*H185</f>
        <v>0</v>
      </c>
      <c r="Q185" s="197">
        <v>5.8399999999999997E-3</v>
      </c>
      <c r="R185" s="197">
        <f>Q185*H185</f>
        <v>0.12264</v>
      </c>
      <c r="S185" s="197">
        <v>0</v>
      </c>
      <c r="T185" s="198">
        <f>S185*H185</f>
        <v>0</v>
      </c>
      <c r="AR185" s="23" t="s">
        <v>206</v>
      </c>
      <c r="AT185" s="23" t="s">
        <v>138</v>
      </c>
      <c r="AU185" s="23" t="s">
        <v>83</v>
      </c>
      <c r="AY185" s="23" t="s">
        <v>135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23" t="s">
        <v>24</v>
      </c>
      <c r="BK185" s="199">
        <f>ROUND(I185*H185,2)</f>
        <v>0</v>
      </c>
      <c r="BL185" s="23" t="s">
        <v>206</v>
      </c>
      <c r="BM185" s="23" t="s">
        <v>315</v>
      </c>
    </row>
    <row r="186" spans="2:65" s="11" customFormat="1" ht="13.5">
      <c r="B186" s="200"/>
      <c r="C186" s="201"/>
      <c r="D186" s="202" t="s">
        <v>144</v>
      </c>
      <c r="E186" s="203" t="s">
        <v>22</v>
      </c>
      <c r="F186" s="204" t="s">
        <v>316</v>
      </c>
      <c r="G186" s="201"/>
      <c r="H186" s="205">
        <v>21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144</v>
      </c>
      <c r="AU186" s="211" t="s">
        <v>83</v>
      </c>
      <c r="AV186" s="11" t="s">
        <v>83</v>
      </c>
      <c r="AW186" s="11" t="s">
        <v>39</v>
      </c>
      <c r="AX186" s="11" t="s">
        <v>24</v>
      </c>
      <c r="AY186" s="211" t="s">
        <v>135</v>
      </c>
    </row>
    <row r="187" spans="2:65" s="1" customFormat="1" ht="31.5" customHeight="1">
      <c r="B187" s="40"/>
      <c r="C187" s="188" t="s">
        <v>317</v>
      </c>
      <c r="D187" s="188" t="s">
        <v>138</v>
      </c>
      <c r="E187" s="189" t="s">
        <v>318</v>
      </c>
      <c r="F187" s="190" t="s">
        <v>319</v>
      </c>
      <c r="G187" s="191" t="s">
        <v>298</v>
      </c>
      <c r="H187" s="192">
        <v>28</v>
      </c>
      <c r="I187" s="193"/>
      <c r="J187" s="194">
        <f>ROUND(I187*H187,2)</f>
        <v>0</v>
      </c>
      <c r="K187" s="190" t="s">
        <v>142</v>
      </c>
      <c r="L187" s="60"/>
      <c r="M187" s="195" t="s">
        <v>22</v>
      </c>
      <c r="N187" s="196" t="s">
        <v>46</v>
      </c>
      <c r="O187" s="41"/>
      <c r="P187" s="197">
        <f>O187*H187</f>
        <v>0</v>
      </c>
      <c r="Q187" s="197">
        <v>6.5300000000000002E-3</v>
      </c>
      <c r="R187" s="197">
        <f>Q187*H187</f>
        <v>0.18284</v>
      </c>
      <c r="S187" s="197">
        <v>0</v>
      </c>
      <c r="T187" s="198">
        <f>S187*H187</f>
        <v>0</v>
      </c>
      <c r="AR187" s="23" t="s">
        <v>206</v>
      </c>
      <c r="AT187" s="23" t="s">
        <v>138</v>
      </c>
      <c r="AU187" s="23" t="s">
        <v>83</v>
      </c>
      <c r="AY187" s="23" t="s">
        <v>135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23" t="s">
        <v>24</v>
      </c>
      <c r="BK187" s="199">
        <f>ROUND(I187*H187,2)</f>
        <v>0</v>
      </c>
      <c r="BL187" s="23" t="s">
        <v>206</v>
      </c>
      <c r="BM187" s="23" t="s">
        <v>320</v>
      </c>
    </row>
    <row r="188" spans="2:65" s="11" customFormat="1" ht="13.5">
      <c r="B188" s="200"/>
      <c r="C188" s="201"/>
      <c r="D188" s="202" t="s">
        <v>144</v>
      </c>
      <c r="E188" s="203" t="s">
        <v>22</v>
      </c>
      <c r="F188" s="204" t="s">
        <v>321</v>
      </c>
      <c r="G188" s="201"/>
      <c r="H188" s="205">
        <v>28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144</v>
      </c>
      <c r="AU188" s="211" t="s">
        <v>83</v>
      </c>
      <c r="AV188" s="11" t="s">
        <v>83</v>
      </c>
      <c r="AW188" s="11" t="s">
        <v>39</v>
      </c>
      <c r="AX188" s="11" t="s">
        <v>24</v>
      </c>
      <c r="AY188" s="211" t="s">
        <v>135</v>
      </c>
    </row>
    <row r="189" spans="2:65" s="1" customFormat="1" ht="22.5" customHeight="1">
      <c r="B189" s="40"/>
      <c r="C189" s="188" t="s">
        <v>322</v>
      </c>
      <c r="D189" s="188" t="s">
        <v>138</v>
      </c>
      <c r="E189" s="189" t="s">
        <v>323</v>
      </c>
      <c r="F189" s="190" t="s">
        <v>324</v>
      </c>
      <c r="G189" s="191" t="s">
        <v>239</v>
      </c>
      <c r="H189" s="244"/>
      <c r="I189" s="193"/>
      <c r="J189" s="194">
        <f>ROUND(I189*H189,2)</f>
        <v>0</v>
      </c>
      <c r="K189" s="190" t="s">
        <v>142</v>
      </c>
      <c r="L189" s="60"/>
      <c r="M189" s="195" t="s">
        <v>22</v>
      </c>
      <c r="N189" s="196" t="s">
        <v>46</v>
      </c>
      <c r="O189" s="4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AR189" s="23" t="s">
        <v>206</v>
      </c>
      <c r="AT189" s="23" t="s">
        <v>138</v>
      </c>
      <c r="AU189" s="23" t="s">
        <v>83</v>
      </c>
      <c r="AY189" s="23" t="s">
        <v>135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23" t="s">
        <v>24</v>
      </c>
      <c r="BK189" s="199">
        <f>ROUND(I189*H189,2)</f>
        <v>0</v>
      </c>
      <c r="BL189" s="23" t="s">
        <v>206</v>
      </c>
      <c r="BM189" s="23" t="s">
        <v>325</v>
      </c>
    </row>
    <row r="190" spans="2:65" s="1" customFormat="1" ht="31.5" customHeight="1">
      <c r="B190" s="40"/>
      <c r="C190" s="188" t="s">
        <v>326</v>
      </c>
      <c r="D190" s="188" t="s">
        <v>138</v>
      </c>
      <c r="E190" s="189" t="s">
        <v>327</v>
      </c>
      <c r="F190" s="190" t="s">
        <v>328</v>
      </c>
      <c r="G190" s="191" t="s">
        <v>265</v>
      </c>
      <c r="H190" s="192">
        <v>4</v>
      </c>
      <c r="I190" s="193"/>
      <c r="J190" s="194">
        <f>ROUND(I190*H190,2)</f>
        <v>0</v>
      </c>
      <c r="K190" s="190" t="s">
        <v>22</v>
      </c>
      <c r="L190" s="60"/>
      <c r="M190" s="195" t="s">
        <v>22</v>
      </c>
      <c r="N190" s="196" t="s">
        <v>46</v>
      </c>
      <c r="O190" s="4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23" t="s">
        <v>206</v>
      </c>
      <c r="AT190" s="23" t="s">
        <v>138</v>
      </c>
      <c r="AU190" s="23" t="s">
        <v>83</v>
      </c>
      <c r="AY190" s="23" t="s">
        <v>135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23" t="s">
        <v>24</v>
      </c>
      <c r="BK190" s="199">
        <f>ROUND(I190*H190,2)</f>
        <v>0</v>
      </c>
      <c r="BL190" s="23" t="s">
        <v>206</v>
      </c>
      <c r="BM190" s="23" t="s">
        <v>329</v>
      </c>
    </row>
    <row r="191" spans="2:65" s="11" customFormat="1" ht="13.5">
      <c r="B191" s="200"/>
      <c r="C191" s="201"/>
      <c r="D191" s="202" t="s">
        <v>144</v>
      </c>
      <c r="E191" s="203" t="s">
        <v>22</v>
      </c>
      <c r="F191" s="204" t="s">
        <v>330</v>
      </c>
      <c r="G191" s="201"/>
      <c r="H191" s="205">
        <v>4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144</v>
      </c>
      <c r="AU191" s="211" t="s">
        <v>83</v>
      </c>
      <c r="AV191" s="11" t="s">
        <v>83</v>
      </c>
      <c r="AW191" s="11" t="s">
        <v>39</v>
      </c>
      <c r="AX191" s="11" t="s">
        <v>24</v>
      </c>
      <c r="AY191" s="211" t="s">
        <v>135</v>
      </c>
    </row>
    <row r="192" spans="2:65" s="1" customFormat="1" ht="31.5" customHeight="1">
      <c r="B192" s="40"/>
      <c r="C192" s="188" t="s">
        <v>331</v>
      </c>
      <c r="D192" s="188" t="s">
        <v>138</v>
      </c>
      <c r="E192" s="189" t="s">
        <v>332</v>
      </c>
      <c r="F192" s="190" t="s">
        <v>328</v>
      </c>
      <c r="G192" s="191" t="s">
        <v>265</v>
      </c>
      <c r="H192" s="192">
        <v>2</v>
      </c>
      <c r="I192" s="193"/>
      <c r="J192" s="194">
        <f>ROUND(I192*H192,2)</f>
        <v>0</v>
      </c>
      <c r="K192" s="190" t="s">
        <v>22</v>
      </c>
      <c r="L192" s="60"/>
      <c r="M192" s="195" t="s">
        <v>22</v>
      </c>
      <c r="N192" s="196" t="s">
        <v>46</v>
      </c>
      <c r="O192" s="4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AR192" s="23" t="s">
        <v>206</v>
      </c>
      <c r="AT192" s="23" t="s">
        <v>138</v>
      </c>
      <c r="AU192" s="23" t="s">
        <v>83</v>
      </c>
      <c r="AY192" s="23" t="s">
        <v>135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24</v>
      </c>
      <c r="BK192" s="199">
        <f>ROUND(I192*H192,2)</f>
        <v>0</v>
      </c>
      <c r="BL192" s="23" t="s">
        <v>206</v>
      </c>
      <c r="BM192" s="23" t="s">
        <v>333</v>
      </c>
    </row>
    <row r="193" spans="2:65" s="11" customFormat="1" ht="13.5">
      <c r="B193" s="200"/>
      <c r="C193" s="201"/>
      <c r="D193" s="202" t="s">
        <v>144</v>
      </c>
      <c r="E193" s="203" t="s">
        <v>22</v>
      </c>
      <c r="F193" s="204" t="s">
        <v>334</v>
      </c>
      <c r="G193" s="201"/>
      <c r="H193" s="205">
        <v>2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144</v>
      </c>
      <c r="AU193" s="211" t="s">
        <v>83</v>
      </c>
      <c r="AV193" s="11" t="s">
        <v>83</v>
      </c>
      <c r="AW193" s="11" t="s">
        <v>39</v>
      </c>
      <c r="AX193" s="11" t="s">
        <v>24</v>
      </c>
      <c r="AY193" s="211" t="s">
        <v>135</v>
      </c>
    </row>
    <row r="194" spans="2:65" s="1" customFormat="1" ht="31.5" customHeight="1">
      <c r="B194" s="40"/>
      <c r="C194" s="188" t="s">
        <v>335</v>
      </c>
      <c r="D194" s="188" t="s">
        <v>138</v>
      </c>
      <c r="E194" s="189" t="s">
        <v>336</v>
      </c>
      <c r="F194" s="190" t="s">
        <v>328</v>
      </c>
      <c r="G194" s="191" t="s">
        <v>265</v>
      </c>
      <c r="H194" s="192">
        <v>3</v>
      </c>
      <c r="I194" s="193"/>
      <c r="J194" s="194">
        <f>ROUND(I194*H194,2)</f>
        <v>0</v>
      </c>
      <c r="K194" s="190" t="s">
        <v>22</v>
      </c>
      <c r="L194" s="60"/>
      <c r="M194" s="195" t="s">
        <v>22</v>
      </c>
      <c r="N194" s="196" t="s">
        <v>46</v>
      </c>
      <c r="O194" s="4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AR194" s="23" t="s">
        <v>206</v>
      </c>
      <c r="AT194" s="23" t="s">
        <v>138</v>
      </c>
      <c r="AU194" s="23" t="s">
        <v>83</v>
      </c>
      <c r="AY194" s="23" t="s">
        <v>135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23" t="s">
        <v>24</v>
      </c>
      <c r="BK194" s="199">
        <f>ROUND(I194*H194,2)</f>
        <v>0</v>
      </c>
      <c r="BL194" s="23" t="s">
        <v>206</v>
      </c>
      <c r="BM194" s="23" t="s">
        <v>337</v>
      </c>
    </row>
    <row r="195" spans="2:65" s="11" customFormat="1" ht="13.5">
      <c r="B195" s="200"/>
      <c r="C195" s="201"/>
      <c r="D195" s="222" t="s">
        <v>144</v>
      </c>
      <c r="E195" s="223" t="s">
        <v>22</v>
      </c>
      <c r="F195" s="224" t="s">
        <v>338</v>
      </c>
      <c r="G195" s="201"/>
      <c r="H195" s="225">
        <v>3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144</v>
      </c>
      <c r="AU195" s="211" t="s">
        <v>83</v>
      </c>
      <c r="AV195" s="11" t="s">
        <v>83</v>
      </c>
      <c r="AW195" s="11" t="s">
        <v>39</v>
      </c>
      <c r="AX195" s="11" t="s">
        <v>24</v>
      </c>
      <c r="AY195" s="211" t="s">
        <v>135</v>
      </c>
    </row>
    <row r="196" spans="2:65" s="10" customFormat="1" ht="29.85" customHeight="1">
      <c r="B196" s="171"/>
      <c r="C196" s="172"/>
      <c r="D196" s="185" t="s">
        <v>74</v>
      </c>
      <c r="E196" s="186" t="s">
        <v>339</v>
      </c>
      <c r="F196" s="186" t="s">
        <v>340</v>
      </c>
      <c r="G196" s="172"/>
      <c r="H196" s="172"/>
      <c r="I196" s="175"/>
      <c r="J196" s="187">
        <f>BK196</f>
        <v>0</v>
      </c>
      <c r="K196" s="172"/>
      <c r="L196" s="177"/>
      <c r="M196" s="178"/>
      <c r="N196" s="179"/>
      <c r="O196" s="179"/>
      <c r="P196" s="180">
        <f>SUM(P197:P204)</f>
        <v>0</v>
      </c>
      <c r="Q196" s="179"/>
      <c r="R196" s="180">
        <f>SUM(R197:R204)</f>
        <v>0</v>
      </c>
      <c r="S196" s="179"/>
      <c r="T196" s="181">
        <f>SUM(T197:T204)</f>
        <v>18.204000000000001</v>
      </c>
      <c r="AR196" s="182" t="s">
        <v>83</v>
      </c>
      <c r="AT196" s="183" t="s">
        <v>74</v>
      </c>
      <c r="AU196" s="183" t="s">
        <v>24</v>
      </c>
      <c r="AY196" s="182" t="s">
        <v>135</v>
      </c>
      <c r="BK196" s="184">
        <f>SUM(BK197:BK204)</f>
        <v>0</v>
      </c>
    </row>
    <row r="197" spans="2:65" s="1" customFormat="1" ht="22.5" customHeight="1">
      <c r="B197" s="40"/>
      <c r="C197" s="188" t="s">
        <v>341</v>
      </c>
      <c r="D197" s="188" t="s">
        <v>138</v>
      </c>
      <c r="E197" s="189" t="s">
        <v>342</v>
      </c>
      <c r="F197" s="190" t="s">
        <v>343</v>
      </c>
      <c r="G197" s="191" t="s">
        <v>239</v>
      </c>
      <c r="H197" s="244"/>
      <c r="I197" s="193"/>
      <c r="J197" s="194">
        <f>ROUND(I197*H197,2)</f>
        <v>0</v>
      </c>
      <c r="K197" s="190" t="s">
        <v>142</v>
      </c>
      <c r="L197" s="60"/>
      <c r="M197" s="195" t="s">
        <v>22</v>
      </c>
      <c r="N197" s="196" t="s">
        <v>46</v>
      </c>
      <c r="O197" s="4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AR197" s="23" t="s">
        <v>206</v>
      </c>
      <c r="AT197" s="23" t="s">
        <v>138</v>
      </c>
      <c r="AU197" s="23" t="s">
        <v>83</v>
      </c>
      <c r="AY197" s="23" t="s">
        <v>135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23" t="s">
        <v>24</v>
      </c>
      <c r="BK197" s="199">
        <f>ROUND(I197*H197,2)</f>
        <v>0</v>
      </c>
      <c r="BL197" s="23" t="s">
        <v>206</v>
      </c>
      <c r="BM197" s="23" t="s">
        <v>344</v>
      </c>
    </row>
    <row r="198" spans="2:65" s="1" customFormat="1" ht="22.5" customHeight="1">
      <c r="B198" s="40"/>
      <c r="C198" s="188" t="s">
        <v>345</v>
      </c>
      <c r="D198" s="188" t="s">
        <v>138</v>
      </c>
      <c r="E198" s="189" t="s">
        <v>346</v>
      </c>
      <c r="F198" s="190" t="s">
        <v>347</v>
      </c>
      <c r="G198" s="191" t="s">
        <v>298</v>
      </c>
      <c r="H198" s="192">
        <v>170</v>
      </c>
      <c r="I198" s="193"/>
      <c r="J198" s="194">
        <f>ROUND(I198*H198,2)</f>
        <v>0</v>
      </c>
      <c r="K198" s="190" t="s">
        <v>22</v>
      </c>
      <c r="L198" s="60"/>
      <c r="M198" s="195" t="s">
        <v>22</v>
      </c>
      <c r="N198" s="196" t="s">
        <v>46</v>
      </c>
      <c r="O198" s="41"/>
      <c r="P198" s="197">
        <f>O198*H198</f>
        <v>0</v>
      </c>
      <c r="Q198" s="197">
        <v>0</v>
      </c>
      <c r="R198" s="197">
        <f>Q198*H198</f>
        <v>0</v>
      </c>
      <c r="S198" s="197">
        <v>0.03</v>
      </c>
      <c r="T198" s="198">
        <f>S198*H198</f>
        <v>5.0999999999999996</v>
      </c>
      <c r="AR198" s="23" t="s">
        <v>206</v>
      </c>
      <c r="AT198" s="23" t="s">
        <v>138</v>
      </c>
      <c r="AU198" s="23" t="s">
        <v>83</v>
      </c>
      <c r="AY198" s="23" t="s">
        <v>135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3" t="s">
        <v>24</v>
      </c>
      <c r="BK198" s="199">
        <f>ROUND(I198*H198,2)</f>
        <v>0</v>
      </c>
      <c r="BL198" s="23" t="s">
        <v>206</v>
      </c>
      <c r="BM198" s="23" t="s">
        <v>348</v>
      </c>
    </row>
    <row r="199" spans="2:65" s="11" customFormat="1" ht="13.5">
      <c r="B199" s="200"/>
      <c r="C199" s="201"/>
      <c r="D199" s="202" t="s">
        <v>144</v>
      </c>
      <c r="E199" s="203" t="s">
        <v>22</v>
      </c>
      <c r="F199" s="204" t="s">
        <v>349</v>
      </c>
      <c r="G199" s="201"/>
      <c r="H199" s="205">
        <v>170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144</v>
      </c>
      <c r="AU199" s="211" t="s">
        <v>83</v>
      </c>
      <c r="AV199" s="11" t="s">
        <v>83</v>
      </c>
      <c r="AW199" s="11" t="s">
        <v>39</v>
      </c>
      <c r="AX199" s="11" t="s">
        <v>24</v>
      </c>
      <c r="AY199" s="211" t="s">
        <v>135</v>
      </c>
    </row>
    <row r="200" spans="2:65" s="1" customFormat="1" ht="22.5" customHeight="1">
      <c r="B200" s="40"/>
      <c r="C200" s="188" t="s">
        <v>350</v>
      </c>
      <c r="D200" s="188" t="s">
        <v>138</v>
      </c>
      <c r="E200" s="189" t="s">
        <v>351</v>
      </c>
      <c r="F200" s="190" t="s">
        <v>352</v>
      </c>
      <c r="G200" s="191" t="s">
        <v>141</v>
      </c>
      <c r="H200" s="192">
        <v>436.8</v>
      </c>
      <c r="I200" s="193"/>
      <c r="J200" s="194">
        <f>ROUND(I200*H200,2)</f>
        <v>0</v>
      </c>
      <c r="K200" s="190" t="s">
        <v>22</v>
      </c>
      <c r="L200" s="60"/>
      <c r="M200" s="195" t="s">
        <v>22</v>
      </c>
      <c r="N200" s="196" t="s">
        <v>46</v>
      </c>
      <c r="O200" s="41"/>
      <c r="P200" s="197">
        <f>O200*H200</f>
        <v>0</v>
      </c>
      <c r="Q200" s="197">
        <v>0</v>
      </c>
      <c r="R200" s="197">
        <f>Q200*H200</f>
        <v>0</v>
      </c>
      <c r="S200" s="197">
        <v>0.03</v>
      </c>
      <c r="T200" s="198">
        <f>S200*H200</f>
        <v>13.103999999999999</v>
      </c>
      <c r="AR200" s="23" t="s">
        <v>206</v>
      </c>
      <c r="AT200" s="23" t="s">
        <v>138</v>
      </c>
      <c r="AU200" s="23" t="s">
        <v>83</v>
      </c>
      <c r="AY200" s="23" t="s">
        <v>135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23" t="s">
        <v>24</v>
      </c>
      <c r="BK200" s="199">
        <f>ROUND(I200*H200,2)</f>
        <v>0</v>
      </c>
      <c r="BL200" s="23" t="s">
        <v>206</v>
      </c>
      <c r="BM200" s="23" t="s">
        <v>353</v>
      </c>
    </row>
    <row r="201" spans="2:65" s="11" customFormat="1" ht="13.5">
      <c r="B201" s="200"/>
      <c r="C201" s="201"/>
      <c r="D201" s="222" t="s">
        <v>144</v>
      </c>
      <c r="E201" s="223" t="s">
        <v>22</v>
      </c>
      <c r="F201" s="224" t="s">
        <v>354</v>
      </c>
      <c r="G201" s="201"/>
      <c r="H201" s="225">
        <v>436.8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144</v>
      </c>
      <c r="AU201" s="211" t="s">
        <v>83</v>
      </c>
      <c r="AV201" s="11" t="s">
        <v>83</v>
      </c>
      <c r="AW201" s="11" t="s">
        <v>39</v>
      </c>
      <c r="AX201" s="11" t="s">
        <v>24</v>
      </c>
      <c r="AY201" s="211" t="s">
        <v>135</v>
      </c>
    </row>
    <row r="202" spans="2:65" s="11" customFormat="1" ht="13.5">
      <c r="B202" s="200"/>
      <c r="C202" s="201"/>
      <c r="D202" s="202" t="s">
        <v>144</v>
      </c>
      <c r="E202" s="203" t="s">
        <v>22</v>
      </c>
      <c r="F202" s="204" t="s">
        <v>22</v>
      </c>
      <c r="G202" s="201"/>
      <c r="H202" s="205">
        <v>0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144</v>
      </c>
      <c r="AU202" s="211" t="s">
        <v>83</v>
      </c>
      <c r="AV202" s="11" t="s">
        <v>83</v>
      </c>
      <c r="AW202" s="11" t="s">
        <v>39</v>
      </c>
      <c r="AX202" s="11" t="s">
        <v>75</v>
      </c>
      <c r="AY202" s="211" t="s">
        <v>135</v>
      </c>
    </row>
    <row r="203" spans="2:65" s="1" customFormat="1" ht="31.5" customHeight="1">
      <c r="B203" s="40"/>
      <c r="C203" s="188" t="s">
        <v>355</v>
      </c>
      <c r="D203" s="188" t="s">
        <v>138</v>
      </c>
      <c r="E203" s="189" t="s">
        <v>356</v>
      </c>
      <c r="F203" s="190" t="s">
        <v>357</v>
      </c>
      <c r="G203" s="191" t="s">
        <v>298</v>
      </c>
      <c r="H203" s="192">
        <v>327</v>
      </c>
      <c r="I203" s="193"/>
      <c r="J203" s="194">
        <f>ROUND(I203*H203,2)</f>
        <v>0</v>
      </c>
      <c r="K203" s="190" t="s">
        <v>22</v>
      </c>
      <c r="L203" s="60"/>
      <c r="M203" s="195" t="s">
        <v>22</v>
      </c>
      <c r="N203" s="196" t="s">
        <v>46</v>
      </c>
      <c r="O203" s="4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23" t="s">
        <v>206</v>
      </c>
      <c r="AT203" s="23" t="s">
        <v>138</v>
      </c>
      <c r="AU203" s="23" t="s">
        <v>83</v>
      </c>
      <c r="AY203" s="23" t="s">
        <v>135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23" t="s">
        <v>24</v>
      </c>
      <c r="BK203" s="199">
        <f>ROUND(I203*H203,2)</f>
        <v>0</v>
      </c>
      <c r="BL203" s="23" t="s">
        <v>206</v>
      </c>
      <c r="BM203" s="23" t="s">
        <v>358</v>
      </c>
    </row>
    <row r="204" spans="2:65" s="11" customFormat="1" ht="13.5">
      <c r="B204" s="200"/>
      <c r="C204" s="201"/>
      <c r="D204" s="222" t="s">
        <v>144</v>
      </c>
      <c r="E204" s="223" t="s">
        <v>22</v>
      </c>
      <c r="F204" s="224" t="s">
        <v>359</v>
      </c>
      <c r="G204" s="201"/>
      <c r="H204" s="225">
        <v>327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144</v>
      </c>
      <c r="AU204" s="211" t="s">
        <v>83</v>
      </c>
      <c r="AV204" s="11" t="s">
        <v>83</v>
      </c>
      <c r="AW204" s="11" t="s">
        <v>39</v>
      </c>
      <c r="AX204" s="11" t="s">
        <v>24</v>
      </c>
      <c r="AY204" s="211" t="s">
        <v>135</v>
      </c>
    </row>
    <row r="205" spans="2:65" s="10" customFormat="1" ht="29.85" customHeight="1">
      <c r="B205" s="171"/>
      <c r="C205" s="172"/>
      <c r="D205" s="185" t="s">
        <v>74</v>
      </c>
      <c r="E205" s="186" t="s">
        <v>360</v>
      </c>
      <c r="F205" s="186" t="s">
        <v>361</v>
      </c>
      <c r="G205" s="172"/>
      <c r="H205" s="172"/>
      <c r="I205" s="175"/>
      <c r="J205" s="187">
        <f>BK205</f>
        <v>0</v>
      </c>
      <c r="K205" s="172"/>
      <c r="L205" s="177"/>
      <c r="M205" s="178"/>
      <c r="N205" s="179"/>
      <c r="O205" s="179"/>
      <c r="P205" s="180">
        <f>SUM(P206:P221)</f>
        <v>0</v>
      </c>
      <c r="Q205" s="179"/>
      <c r="R205" s="180">
        <f>SUM(R206:R221)</f>
        <v>3.243E-2</v>
      </c>
      <c r="S205" s="179"/>
      <c r="T205" s="181">
        <f>SUM(T206:T221)</f>
        <v>0</v>
      </c>
      <c r="AR205" s="182" t="s">
        <v>83</v>
      </c>
      <c r="AT205" s="183" t="s">
        <v>74</v>
      </c>
      <c r="AU205" s="183" t="s">
        <v>24</v>
      </c>
      <c r="AY205" s="182" t="s">
        <v>135</v>
      </c>
      <c r="BK205" s="184">
        <f>SUM(BK206:BK221)</f>
        <v>0</v>
      </c>
    </row>
    <row r="206" spans="2:65" s="1" customFormat="1" ht="22.5" customHeight="1">
      <c r="B206" s="40"/>
      <c r="C206" s="188" t="s">
        <v>362</v>
      </c>
      <c r="D206" s="188" t="s">
        <v>138</v>
      </c>
      <c r="E206" s="189" t="s">
        <v>363</v>
      </c>
      <c r="F206" s="190" t="s">
        <v>364</v>
      </c>
      <c r="G206" s="191" t="s">
        <v>141</v>
      </c>
      <c r="H206" s="192">
        <v>69</v>
      </c>
      <c r="I206" s="193"/>
      <c r="J206" s="194">
        <f>ROUND(I206*H206,2)</f>
        <v>0</v>
      </c>
      <c r="K206" s="190" t="s">
        <v>142</v>
      </c>
      <c r="L206" s="60"/>
      <c r="M206" s="195" t="s">
        <v>22</v>
      </c>
      <c r="N206" s="196" t="s">
        <v>46</v>
      </c>
      <c r="O206" s="41"/>
      <c r="P206" s="197">
        <f>O206*H206</f>
        <v>0</v>
      </c>
      <c r="Q206" s="197">
        <v>8.0000000000000007E-5</v>
      </c>
      <c r="R206" s="197">
        <f>Q206*H206</f>
        <v>5.5200000000000006E-3</v>
      </c>
      <c r="S206" s="197">
        <v>0</v>
      </c>
      <c r="T206" s="198">
        <f>S206*H206</f>
        <v>0</v>
      </c>
      <c r="AR206" s="23" t="s">
        <v>206</v>
      </c>
      <c r="AT206" s="23" t="s">
        <v>138</v>
      </c>
      <c r="AU206" s="23" t="s">
        <v>83</v>
      </c>
      <c r="AY206" s="23" t="s">
        <v>135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23" t="s">
        <v>24</v>
      </c>
      <c r="BK206" s="199">
        <f>ROUND(I206*H206,2)</f>
        <v>0</v>
      </c>
      <c r="BL206" s="23" t="s">
        <v>206</v>
      </c>
      <c r="BM206" s="23" t="s">
        <v>365</v>
      </c>
    </row>
    <row r="207" spans="2:65" s="13" customFormat="1" ht="13.5">
      <c r="B207" s="245"/>
      <c r="C207" s="246"/>
      <c r="D207" s="222" t="s">
        <v>144</v>
      </c>
      <c r="E207" s="247" t="s">
        <v>22</v>
      </c>
      <c r="F207" s="248" t="s">
        <v>366</v>
      </c>
      <c r="G207" s="246"/>
      <c r="H207" s="249" t="s">
        <v>22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144</v>
      </c>
      <c r="AU207" s="255" t="s">
        <v>83</v>
      </c>
      <c r="AV207" s="13" t="s">
        <v>24</v>
      </c>
      <c r="AW207" s="13" t="s">
        <v>39</v>
      </c>
      <c r="AX207" s="13" t="s">
        <v>75</v>
      </c>
      <c r="AY207" s="255" t="s">
        <v>135</v>
      </c>
    </row>
    <row r="208" spans="2:65" s="11" customFormat="1" ht="13.5">
      <c r="B208" s="200"/>
      <c r="C208" s="201"/>
      <c r="D208" s="222" t="s">
        <v>144</v>
      </c>
      <c r="E208" s="223" t="s">
        <v>22</v>
      </c>
      <c r="F208" s="224" t="s">
        <v>367</v>
      </c>
      <c r="G208" s="201"/>
      <c r="H208" s="225">
        <v>69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144</v>
      </c>
      <c r="AU208" s="211" t="s">
        <v>83</v>
      </c>
      <c r="AV208" s="11" t="s">
        <v>83</v>
      </c>
      <c r="AW208" s="11" t="s">
        <v>39</v>
      </c>
      <c r="AX208" s="11" t="s">
        <v>75</v>
      </c>
      <c r="AY208" s="211" t="s">
        <v>135</v>
      </c>
    </row>
    <row r="209" spans="2:65" s="12" customFormat="1" ht="13.5">
      <c r="B209" s="228"/>
      <c r="C209" s="229"/>
      <c r="D209" s="202" t="s">
        <v>144</v>
      </c>
      <c r="E209" s="241" t="s">
        <v>22</v>
      </c>
      <c r="F209" s="242" t="s">
        <v>172</v>
      </c>
      <c r="G209" s="229"/>
      <c r="H209" s="243">
        <v>69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144</v>
      </c>
      <c r="AU209" s="238" t="s">
        <v>83</v>
      </c>
      <c r="AV209" s="12" t="s">
        <v>136</v>
      </c>
      <c r="AW209" s="12" t="s">
        <v>39</v>
      </c>
      <c r="AX209" s="12" t="s">
        <v>24</v>
      </c>
      <c r="AY209" s="238" t="s">
        <v>135</v>
      </c>
    </row>
    <row r="210" spans="2:65" s="1" customFormat="1" ht="22.5" customHeight="1">
      <c r="B210" s="40"/>
      <c r="C210" s="188" t="s">
        <v>368</v>
      </c>
      <c r="D210" s="188" t="s">
        <v>138</v>
      </c>
      <c r="E210" s="189" t="s">
        <v>369</v>
      </c>
      <c r="F210" s="190" t="s">
        <v>370</v>
      </c>
      <c r="G210" s="191" t="s">
        <v>141</v>
      </c>
      <c r="H210" s="192">
        <v>69</v>
      </c>
      <c r="I210" s="193"/>
      <c r="J210" s="194">
        <f>ROUND(I210*H210,2)</f>
        <v>0</v>
      </c>
      <c r="K210" s="190" t="s">
        <v>142</v>
      </c>
      <c r="L210" s="60"/>
      <c r="M210" s="195" t="s">
        <v>22</v>
      </c>
      <c r="N210" s="196" t="s">
        <v>46</v>
      </c>
      <c r="O210" s="41"/>
      <c r="P210" s="197">
        <f>O210*H210</f>
        <v>0</v>
      </c>
      <c r="Q210" s="197">
        <v>6.0000000000000002E-5</v>
      </c>
      <c r="R210" s="197">
        <f>Q210*H210</f>
        <v>4.1400000000000005E-3</v>
      </c>
      <c r="S210" s="197">
        <v>0</v>
      </c>
      <c r="T210" s="198">
        <f>S210*H210</f>
        <v>0</v>
      </c>
      <c r="AR210" s="23" t="s">
        <v>206</v>
      </c>
      <c r="AT210" s="23" t="s">
        <v>138</v>
      </c>
      <c r="AU210" s="23" t="s">
        <v>83</v>
      </c>
      <c r="AY210" s="23" t="s">
        <v>135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24</v>
      </c>
      <c r="BK210" s="199">
        <f>ROUND(I210*H210,2)</f>
        <v>0</v>
      </c>
      <c r="BL210" s="23" t="s">
        <v>206</v>
      </c>
      <c r="BM210" s="23" t="s">
        <v>371</v>
      </c>
    </row>
    <row r="211" spans="2:65" s="13" customFormat="1" ht="13.5">
      <c r="B211" s="245"/>
      <c r="C211" s="246"/>
      <c r="D211" s="222" t="s">
        <v>144</v>
      </c>
      <c r="E211" s="247" t="s">
        <v>22</v>
      </c>
      <c r="F211" s="248" t="s">
        <v>366</v>
      </c>
      <c r="G211" s="246"/>
      <c r="H211" s="249" t="s">
        <v>22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144</v>
      </c>
      <c r="AU211" s="255" t="s">
        <v>83</v>
      </c>
      <c r="AV211" s="13" t="s">
        <v>24</v>
      </c>
      <c r="AW211" s="13" t="s">
        <v>39</v>
      </c>
      <c r="AX211" s="13" t="s">
        <v>75</v>
      </c>
      <c r="AY211" s="255" t="s">
        <v>135</v>
      </c>
    </row>
    <row r="212" spans="2:65" s="11" customFormat="1" ht="13.5">
      <c r="B212" s="200"/>
      <c r="C212" s="201"/>
      <c r="D212" s="222" t="s">
        <v>144</v>
      </c>
      <c r="E212" s="223" t="s">
        <v>22</v>
      </c>
      <c r="F212" s="224" t="s">
        <v>367</v>
      </c>
      <c r="G212" s="201"/>
      <c r="H212" s="225">
        <v>69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144</v>
      </c>
      <c r="AU212" s="211" t="s">
        <v>83</v>
      </c>
      <c r="AV212" s="11" t="s">
        <v>83</v>
      </c>
      <c r="AW212" s="11" t="s">
        <v>39</v>
      </c>
      <c r="AX212" s="11" t="s">
        <v>75</v>
      </c>
      <c r="AY212" s="211" t="s">
        <v>135</v>
      </c>
    </row>
    <row r="213" spans="2:65" s="12" customFormat="1" ht="13.5">
      <c r="B213" s="228"/>
      <c r="C213" s="229"/>
      <c r="D213" s="202" t="s">
        <v>144</v>
      </c>
      <c r="E213" s="241" t="s">
        <v>22</v>
      </c>
      <c r="F213" s="242" t="s">
        <v>172</v>
      </c>
      <c r="G213" s="229"/>
      <c r="H213" s="243">
        <v>69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144</v>
      </c>
      <c r="AU213" s="238" t="s">
        <v>83</v>
      </c>
      <c r="AV213" s="12" t="s">
        <v>136</v>
      </c>
      <c r="AW213" s="12" t="s">
        <v>39</v>
      </c>
      <c r="AX213" s="12" t="s">
        <v>24</v>
      </c>
      <c r="AY213" s="238" t="s">
        <v>135</v>
      </c>
    </row>
    <row r="214" spans="2:65" s="1" customFormat="1" ht="22.5" customHeight="1">
      <c r="B214" s="40"/>
      <c r="C214" s="188" t="s">
        <v>372</v>
      </c>
      <c r="D214" s="188" t="s">
        <v>138</v>
      </c>
      <c r="E214" s="189" t="s">
        <v>373</v>
      </c>
      <c r="F214" s="190" t="s">
        <v>374</v>
      </c>
      <c r="G214" s="191" t="s">
        <v>141</v>
      </c>
      <c r="H214" s="192">
        <v>69</v>
      </c>
      <c r="I214" s="193"/>
      <c r="J214" s="194">
        <f>ROUND(I214*H214,2)</f>
        <v>0</v>
      </c>
      <c r="K214" s="190" t="s">
        <v>142</v>
      </c>
      <c r="L214" s="60"/>
      <c r="M214" s="195" t="s">
        <v>22</v>
      </c>
      <c r="N214" s="196" t="s">
        <v>46</v>
      </c>
      <c r="O214" s="41"/>
      <c r="P214" s="197">
        <f>O214*H214</f>
        <v>0</v>
      </c>
      <c r="Q214" s="197">
        <v>1.6000000000000001E-4</v>
      </c>
      <c r="R214" s="197">
        <f>Q214*H214</f>
        <v>1.1040000000000001E-2</v>
      </c>
      <c r="S214" s="197">
        <v>0</v>
      </c>
      <c r="T214" s="198">
        <f>S214*H214</f>
        <v>0</v>
      </c>
      <c r="AR214" s="23" t="s">
        <v>206</v>
      </c>
      <c r="AT214" s="23" t="s">
        <v>138</v>
      </c>
      <c r="AU214" s="23" t="s">
        <v>83</v>
      </c>
      <c r="AY214" s="23" t="s">
        <v>135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23" t="s">
        <v>24</v>
      </c>
      <c r="BK214" s="199">
        <f>ROUND(I214*H214,2)</f>
        <v>0</v>
      </c>
      <c r="BL214" s="23" t="s">
        <v>206</v>
      </c>
      <c r="BM214" s="23" t="s">
        <v>375</v>
      </c>
    </row>
    <row r="215" spans="2:65" s="13" customFormat="1" ht="13.5">
      <c r="B215" s="245"/>
      <c r="C215" s="246"/>
      <c r="D215" s="222" t="s">
        <v>144</v>
      </c>
      <c r="E215" s="247" t="s">
        <v>22</v>
      </c>
      <c r="F215" s="248" t="s">
        <v>366</v>
      </c>
      <c r="G215" s="246"/>
      <c r="H215" s="249" t="s">
        <v>22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144</v>
      </c>
      <c r="AU215" s="255" t="s">
        <v>83</v>
      </c>
      <c r="AV215" s="13" t="s">
        <v>24</v>
      </c>
      <c r="AW215" s="13" t="s">
        <v>39</v>
      </c>
      <c r="AX215" s="13" t="s">
        <v>75</v>
      </c>
      <c r="AY215" s="255" t="s">
        <v>135</v>
      </c>
    </row>
    <row r="216" spans="2:65" s="11" customFormat="1" ht="13.5">
      <c r="B216" s="200"/>
      <c r="C216" s="201"/>
      <c r="D216" s="222" t="s">
        <v>144</v>
      </c>
      <c r="E216" s="223" t="s">
        <v>22</v>
      </c>
      <c r="F216" s="224" t="s">
        <v>367</v>
      </c>
      <c r="G216" s="201"/>
      <c r="H216" s="225">
        <v>69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144</v>
      </c>
      <c r="AU216" s="211" t="s">
        <v>83</v>
      </c>
      <c r="AV216" s="11" t="s">
        <v>83</v>
      </c>
      <c r="AW216" s="11" t="s">
        <v>39</v>
      </c>
      <c r="AX216" s="11" t="s">
        <v>75</v>
      </c>
      <c r="AY216" s="211" t="s">
        <v>135</v>
      </c>
    </row>
    <row r="217" spans="2:65" s="12" customFormat="1" ht="13.5">
      <c r="B217" s="228"/>
      <c r="C217" s="229"/>
      <c r="D217" s="202" t="s">
        <v>144</v>
      </c>
      <c r="E217" s="241" t="s">
        <v>22</v>
      </c>
      <c r="F217" s="242" t="s">
        <v>172</v>
      </c>
      <c r="G217" s="229"/>
      <c r="H217" s="243">
        <v>69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144</v>
      </c>
      <c r="AU217" s="238" t="s">
        <v>83</v>
      </c>
      <c r="AV217" s="12" t="s">
        <v>136</v>
      </c>
      <c r="AW217" s="12" t="s">
        <v>39</v>
      </c>
      <c r="AX217" s="12" t="s">
        <v>24</v>
      </c>
      <c r="AY217" s="238" t="s">
        <v>135</v>
      </c>
    </row>
    <row r="218" spans="2:65" s="1" customFormat="1" ht="22.5" customHeight="1">
      <c r="B218" s="40"/>
      <c r="C218" s="188" t="s">
        <v>376</v>
      </c>
      <c r="D218" s="188" t="s">
        <v>138</v>
      </c>
      <c r="E218" s="189" t="s">
        <v>377</v>
      </c>
      <c r="F218" s="190" t="s">
        <v>378</v>
      </c>
      <c r="G218" s="191" t="s">
        <v>141</v>
      </c>
      <c r="H218" s="192">
        <v>69</v>
      </c>
      <c r="I218" s="193"/>
      <c r="J218" s="194">
        <f>ROUND(I218*H218,2)</f>
        <v>0</v>
      </c>
      <c r="K218" s="190" t="s">
        <v>142</v>
      </c>
      <c r="L218" s="60"/>
      <c r="M218" s="195" t="s">
        <v>22</v>
      </c>
      <c r="N218" s="196" t="s">
        <v>46</v>
      </c>
      <c r="O218" s="41"/>
      <c r="P218" s="197">
        <f>O218*H218</f>
        <v>0</v>
      </c>
      <c r="Q218" s="197">
        <v>1.7000000000000001E-4</v>
      </c>
      <c r="R218" s="197">
        <f>Q218*H218</f>
        <v>1.1730000000000001E-2</v>
      </c>
      <c r="S218" s="197">
        <v>0</v>
      </c>
      <c r="T218" s="198">
        <f>S218*H218</f>
        <v>0</v>
      </c>
      <c r="AR218" s="23" t="s">
        <v>206</v>
      </c>
      <c r="AT218" s="23" t="s">
        <v>138</v>
      </c>
      <c r="AU218" s="23" t="s">
        <v>83</v>
      </c>
      <c r="AY218" s="23" t="s">
        <v>135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3" t="s">
        <v>24</v>
      </c>
      <c r="BK218" s="199">
        <f>ROUND(I218*H218,2)</f>
        <v>0</v>
      </c>
      <c r="BL218" s="23" t="s">
        <v>206</v>
      </c>
      <c r="BM218" s="23" t="s">
        <v>379</v>
      </c>
    </row>
    <row r="219" spans="2:65" s="13" customFormat="1" ht="13.5">
      <c r="B219" s="245"/>
      <c r="C219" s="246"/>
      <c r="D219" s="222" t="s">
        <v>144</v>
      </c>
      <c r="E219" s="247" t="s">
        <v>22</v>
      </c>
      <c r="F219" s="248" t="s">
        <v>366</v>
      </c>
      <c r="G219" s="246"/>
      <c r="H219" s="249" t="s">
        <v>22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AT219" s="255" t="s">
        <v>144</v>
      </c>
      <c r="AU219" s="255" t="s">
        <v>83</v>
      </c>
      <c r="AV219" s="13" t="s">
        <v>24</v>
      </c>
      <c r="AW219" s="13" t="s">
        <v>39</v>
      </c>
      <c r="AX219" s="13" t="s">
        <v>75</v>
      </c>
      <c r="AY219" s="255" t="s">
        <v>135</v>
      </c>
    </row>
    <row r="220" spans="2:65" s="11" customFormat="1" ht="13.5">
      <c r="B220" s="200"/>
      <c r="C220" s="201"/>
      <c r="D220" s="222" t="s">
        <v>144</v>
      </c>
      <c r="E220" s="223" t="s">
        <v>22</v>
      </c>
      <c r="F220" s="224" t="s">
        <v>367</v>
      </c>
      <c r="G220" s="201"/>
      <c r="H220" s="225">
        <v>69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144</v>
      </c>
      <c r="AU220" s="211" t="s">
        <v>83</v>
      </c>
      <c r="AV220" s="11" t="s">
        <v>83</v>
      </c>
      <c r="AW220" s="11" t="s">
        <v>39</v>
      </c>
      <c r="AX220" s="11" t="s">
        <v>75</v>
      </c>
      <c r="AY220" s="211" t="s">
        <v>135</v>
      </c>
    </row>
    <row r="221" spans="2:65" s="12" customFormat="1" ht="13.5">
      <c r="B221" s="228"/>
      <c r="C221" s="229"/>
      <c r="D221" s="222" t="s">
        <v>144</v>
      </c>
      <c r="E221" s="230" t="s">
        <v>22</v>
      </c>
      <c r="F221" s="231" t="s">
        <v>172</v>
      </c>
      <c r="G221" s="229"/>
      <c r="H221" s="232">
        <v>69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144</v>
      </c>
      <c r="AU221" s="238" t="s">
        <v>83</v>
      </c>
      <c r="AV221" s="12" t="s">
        <v>136</v>
      </c>
      <c r="AW221" s="12" t="s">
        <v>39</v>
      </c>
      <c r="AX221" s="12" t="s">
        <v>24</v>
      </c>
      <c r="AY221" s="238" t="s">
        <v>135</v>
      </c>
    </row>
    <row r="222" spans="2:65" s="10" customFormat="1" ht="29.85" customHeight="1">
      <c r="B222" s="171"/>
      <c r="C222" s="172"/>
      <c r="D222" s="185" t="s">
        <v>74</v>
      </c>
      <c r="E222" s="186" t="s">
        <v>380</v>
      </c>
      <c r="F222" s="186" t="s">
        <v>381</v>
      </c>
      <c r="G222" s="172"/>
      <c r="H222" s="172"/>
      <c r="I222" s="175"/>
      <c r="J222" s="187">
        <f>BK222</f>
        <v>0</v>
      </c>
      <c r="K222" s="172"/>
      <c r="L222" s="177"/>
      <c r="M222" s="178"/>
      <c r="N222" s="179"/>
      <c r="O222" s="179"/>
      <c r="P222" s="180">
        <f>SUM(P223:P228)</f>
        <v>0</v>
      </c>
      <c r="Q222" s="179"/>
      <c r="R222" s="180">
        <f>SUM(R223:R228)</f>
        <v>1.0197099999999999</v>
      </c>
      <c r="S222" s="179"/>
      <c r="T222" s="181">
        <f>SUM(T223:T228)</f>
        <v>3.4307999999999996</v>
      </c>
      <c r="AR222" s="182" t="s">
        <v>83</v>
      </c>
      <c r="AT222" s="183" t="s">
        <v>74</v>
      </c>
      <c r="AU222" s="183" t="s">
        <v>24</v>
      </c>
      <c r="AY222" s="182" t="s">
        <v>135</v>
      </c>
      <c r="BK222" s="184">
        <f>SUM(BK223:BK228)</f>
        <v>0</v>
      </c>
    </row>
    <row r="223" spans="2:65" s="1" customFormat="1" ht="22.5" customHeight="1">
      <c r="B223" s="40"/>
      <c r="C223" s="188" t="s">
        <v>382</v>
      </c>
      <c r="D223" s="188" t="s">
        <v>138</v>
      </c>
      <c r="E223" s="189" t="s">
        <v>383</v>
      </c>
      <c r="F223" s="190" t="s">
        <v>384</v>
      </c>
      <c r="G223" s="191" t="s">
        <v>141</v>
      </c>
      <c r="H223" s="192">
        <v>190.6</v>
      </c>
      <c r="I223" s="193"/>
      <c r="J223" s="194">
        <f>ROUND(I223*H223,2)</f>
        <v>0</v>
      </c>
      <c r="K223" s="190" t="s">
        <v>142</v>
      </c>
      <c r="L223" s="60"/>
      <c r="M223" s="195" t="s">
        <v>22</v>
      </c>
      <c r="N223" s="196" t="s">
        <v>46</v>
      </c>
      <c r="O223" s="41"/>
      <c r="P223" s="197">
        <f>O223*H223</f>
        <v>0</v>
      </c>
      <c r="Q223" s="197">
        <v>0</v>
      </c>
      <c r="R223" s="197">
        <f>Q223*H223</f>
        <v>0</v>
      </c>
      <c r="S223" s="197">
        <v>1.7999999999999999E-2</v>
      </c>
      <c r="T223" s="198">
        <f>S223*H223</f>
        <v>3.4307999999999996</v>
      </c>
      <c r="AR223" s="23" t="s">
        <v>206</v>
      </c>
      <c r="AT223" s="23" t="s">
        <v>138</v>
      </c>
      <c r="AU223" s="23" t="s">
        <v>83</v>
      </c>
      <c r="AY223" s="23" t="s">
        <v>135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23" t="s">
        <v>24</v>
      </c>
      <c r="BK223" s="199">
        <f>ROUND(I223*H223,2)</f>
        <v>0</v>
      </c>
      <c r="BL223" s="23" t="s">
        <v>206</v>
      </c>
      <c r="BM223" s="23" t="s">
        <v>385</v>
      </c>
    </row>
    <row r="224" spans="2:65" s="11" customFormat="1" ht="13.5">
      <c r="B224" s="200"/>
      <c r="C224" s="201"/>
      <c r="D224" s="202" t="s">
        <v>144</v>
      </c>
      <c r="E224" s="203" t="s">
        <v>22</v>
      </c>
      <c r="F224" s="204" t="s">
        <v>386</v>
      </c>
      <c r="G224" s="201"/>
      <c r="H224" s="205">
        <v>190.6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144</v>
      </c>
      <c r="AU224" s="211" t="s">
        <v>83</v>
      </c>
      <c r="AV224" s="11" t="s">
        <v>83</v>
      </c>
      <c r="AW224" s="11" t="s">
        <v>39</v>
      </c>
      <c r="AX224" s="11" t="s">
        <v>24</v>
      </c>
      <c r="AY224" s="211" t="s">
        <v>135</v>
      </c>
    </row>
    <row r="225" spans="2:65" s="1" customFormat="1" ht="31.5" customHeight="1">
      <c r="B225" s="40"/>
      <c r="C225" s="188" t="s">
        <v>387</v>
      </c>
      <c r="D225" s="188" t="s">
        <v>138</v>
      </c>
      <c r="E225" s="189" t="s">
        <v>388</v>
      </c>
      <c r="F225" s="190" t="s">
        <v>389</v>
      </c>
      <c r="G225" s="191" t="s">
        <v>141</v>
      </c>
      <c r="H225" s="192">
        <v>190.6</v>
      </c>
      <c r="I225" s="193"/>
      <c r="J225" s="194">
        <f>ROUND(I225*H225,2)</f>
        <v>0</v>
      </c>
      <c r="K225" s="190" t="s">
        <v>142</v>
      </c>
      <c r="L225" s="60"/>
      <c r="M225" s="195" t="s">
        <v>22</v>
      </c>
      <c r="N225" s="196" t="s">
        <v>46</v>
      </c>
      <c r="O225" s="41"/>
      <c r="P225" s="197">
        <f>O225*H225</f>
        <v>0</v>
      </c>
      <c r="Q225" s="197">
        <v>5.3499999999999997E-3</v>
      </c>
      <c r="R225" s="197">
        <f>Q225*H225</f>
        <v>1.0197099999999999</v>
      </c>
      <c r="S225" s="197">
        <v>0</v>
      </c>
      <c r="T225" s="198">
        <f>S225*H225</f>
        <v>0</v>
      </c>
      <c r="AR225" s="23" t="s">
        <v>206</v>
      </c>
      <c r="AT225" s="23" t="s">
        <v>138</v>
      </c>
      <c r="AU225" s="23" t="s">
        <v>83</v>
      </c>
      <c r="AY225" s="23" t="s">
        <v>135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23" t="s">
        <v>24</v>
      </c>
      <c r="BK225" s="199">
        <f>ROUND(I225*H225,2)</f>
        <v>0</v>
      </c>
      <c r="BL225" s="23" t="s">
        <v>206</v>
      </c>
      <c r="BM225" s="23" t="s">
        <v>390</v>
      </c>
    </row>
    <row r="226" spans="2:65" s="1" customFormat="1" ht="40.5">
      <c r="B226" s="40"/>
      <c r="C226" s="62"/>
      <c r="D226" s="222" t="s">
        <v>161</v>
      </c>
      <c r="E226" s="62"/>
      <c r="F226" s="226" t="s">
        <v>391</v>
      </c>
      <c r="G226" s="62"/>
      <c r="H226" s="62"/>
      <c r="I226" s="158"/>
      <c r="J226" s="62"/>
      <c r="K226" s="62"/>
      <c r="L226" s="60"/>
      <c r="M226" s="227"/>
      <c r="N226" s="41"/>
      <c r="O226" s="41"/>
      <c r="P226" s="41"/>
      <c r="Q226" s="41"/>
      <c r="R226" s="41"/>
      <c r="S226" s="41"/>
      <c r="T226" s="77"/>
      <c r="AT226" s="23" t="s">
        <v>161</v>
      </c>
      <c r="AU226" s="23" t="s">
        <v>83</v>
      </c>
    </row>
    <row r="227" spans="2:65" s="11" customFormat="1" ht="13.5">
      <c r="B227" s="200"/>
      <c r="C227" s="201"/>
      <c r="D227" s="202" t="s">
        <v>144</v>
      </c>
      <c r="E227" s="203" t="s">
        <v>22</v>
      </c>
      <c r="F227" s="204" t="s">
        <v>386</v>
      </c>
      <c r="G227" s="201"/>
      <c r="H227" s="205">
        <v>190.6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144</v>
      </c>
      <c r="AU227" s="211" t="s">
        <v>83</v>
      </c>
      <c r="AV227" s="11" t="s">
        <v>83</v>
      </c>
      <c r="AW227" s="11" t="s">
        <v>39</v>
      </c>
      <c r="AX227" s="11" t="s">
        <v>24</v>
      </c>
      <c r="AY227" s="211" t="s">
        <v>135</v>
      </c>
    </row>
    <row r="228" spans="2:65" s="1" customFormat="1" ht="22.5" customHeight="1">
      <c r="B228" s="40"/>
      <c r="C228" s="188" t="s">
        <v>392</v>
      </c>
      <c r="D228" s="188" t="s">
        <v>138</v>
      </c>
      <c r="E228" s="189" t="s">
        <v>393</v>
      </c>
      <c r="F228" s="190" t="s">
        <v>394</v>
      </c>
      <c r="G228" s="191" t="s">
        <v>239</v>
      </c>
      <c r="H228" s="244"/>
      <c r="I228" s="193"/>
      <c r="J228" s="194">
        <f>ROUND(I228*H228,2)</f>
        <v>0</v>
      </c>
      <c r="K228" s="190" t="s">
        <v>142</v>
      </c>
      <c r="L228" s="60"/>
      <c r="M228" s="195" t="s">
        <v>22</v>
      </c>
      <c r="N228" s="196" t="s">
        <v>46</v>
      </c>
      <c r="O228" s="4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AR228" s="23" t="s">
        <v>206</v>
      </c>
      <c r="AT228" s="23" t="s">
        <v>138</v>
      </c>
      <c r="AU228" s="23" t="s">
        <v>83</v>
      </c>
      <c r="AY228" s="23" t="s">
        <v>135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23" t="s">
        <v>24</v>
      </c>
      <c r="BK228" s="199">
        <f>ROUND(I228*H228,2)</f>
        <v>0</v>
      </c>
      <c r="BL228" s="23" t="s">
        <v>206</v>
      </c>
      <c r="BM228" s="23" t="s">
        <v>395</v>
      </c>
    </row>
    <row r="229" spans="2:65" s="10" customFormat="1" ht="37.35" customHeight="1">
      <c r="B229" s="171"/>
      <c r="C229" s="172"/>
      <c r="D229" s="173" t="s">
        <v>74</v>
      </c>
      <c r="E229" s="174" t="s">
        <v>146</v>
      </c>
      <c r="F229" s="174" t="s">
        <v>396</v>
      </c>
      <c r="G229" s="172"/>
      <c r="H229" s="172"/>
      <c r="I229" s="175"/>
      <c r="J229" s="176">
        <f>BK229</f>
        <v>0</v>
      </c>
      <c r="K229" s="172"/>
      <c r="L229" s="177"/>
      <c r="M229" s="178"/>
      <c r="N229" s="179"/>
      <c r="O229" s="179"/>
      <c r="P229" s="180">
        <f>P230</f>
        <v>0</v>
      </c>
      <c r="Q229" s="179"/>
      <c r="R229" s="180">
        <f>R230</f>
        <v>0</v>
      </c>
      <c r="S229" s="179"/>
      <c r="T229" s="181">
        <f>T230</f>
        <v>0</v>
      </c>
      <c r="AR229" s="182" t="s">
        <v>153</v>
      </c>
      <c r="AT229" s="183" t="s">
        <v>74</v>
      </c>
      <c r="AU229" s="183" t="s">
        <v>75</v>
      </c>
      <c r="AY229" s="182" t="s">
        <v>135</v>
      </c>
      <c r="BK229" s="184">
        <f>BK230</f>
        <v>0</v>
      </c>
    </row>
    <row r="230" spans="2:65" s="10" customFormat="1" ht="19.899999999999999" customHeight="1">
      <c r="B230" s="171"/>
      <c r="C230" s="172"/>
      <c r="D230" s="185" t="s">
        <v>74</v>
      </c>
      <c r="E230" s="186" t="s">
        <v>397</v>
      </c>
      <c r="F230" s="186" t="s">
        <v>398</v>
      </c>
      <c r="G230" s="172"/>
      <c r="H230" s="172"/>
      <c r="I230" s="175"/>
      <c r="J230" s="187">
        <f>BK230</f>
        <v>0</v>
      </c>
      <c r="K230" s="172"/>
      <c r="L230" s="177"/>
      <c r="M230" s="178"/>
      <c r="N230" s="179"/>
      <c r="O230" s="179"/>
      <c r="P230" s="180">
        <f>P231</f>
        <v>0</v>
      </c>
      <c r="Q230" s="179"/>
      <c r="R230" s="180">
        <f>R231</f>
        <v>0</v>
      </c>
      <c r="S230" s="179"/>
      <c r="T230" s="181">
        <f>T231</f>
        <v>0</v>
      </c>
      <c r="AR230" s="182" t="s">
        <v>153</v>
      </c>
      <c r="AT230" s="183" t="s">
        <v>74</v>
      </c>
      <c r="AU230" s="183" t="s">
        <v>24</v>
      </c>
      <c r="AY230" s="182" t="s">
        <v>135</v>
      </c>
      <c r="BK230" s="184">
        <f>BK231</f>
        <v>0</v>
      </c>
    </row>
    <row r="231" spans="2:65" s="1" customFormat="1" ht="22.5" customHeight="1">
      <c r="B231" s="40"/>
      <c r="C231" s="188" t="s">
        <v>399</v>
      </c>
      <c r="D231" s="188" t="s">
        <v>138</v>
      </c>
      <c r="E231" s="189" t="s">
        <v>400</v>
      </c>
      <c r="F231" s="190" t="s">
        <v>401</v>
      </c>
      <c r="G231" s="191" t="s">
        <v>402</v>
      </c>
      <c r="H231" s="192">
        <v>1</v>
      </c>
      <c r="I231" s="193"/>
      <c r="J231" s="194">
        <f>ROUND(I231*H231,2)</f>
        <v>0</v>
      </c>
      <c r="K231" s="190" t="s">
        <v>22</v>
      </c>
      <c r="L231" s="60"/>
      <c r="M231" s="195" t="s">
        <v>22</v>
      </c>
      <c r="N231" s="196" t="s">
        <v>46</v>
      </c>
      <c r="O231" s="4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23" t="s">
        <v>403</v>
      </c>
      <c r="AT231" s="23" t="s">
        <v>138</v>
      </c>
      <c r="AU231" s="23" t="s">
        <v>83</v>
      </c>
      <c r="AY231" s="23" t="s">
        <v>135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23" t="s">
        <v>24</v>
      </c>
      <c r="BK231" s="199">
        <f>ROUND(I231*H231,2)</f>
        <v>0</v>
      </c>
      <c r="BL231" s="23" t="s">
        <v>403</v>
      </c>
      <c r="BM231" s="23" t="s">
        <v>404</v>
      </c>
    </row>
    <row r="232" spans="2:65" s="10" customFormat="1" ht="37.35" customHeight="1">
      <c r="B232" s="171"/>
      <c r="C232" s="172"/>
      <c r="D232" s="173" t="s">
        <v>74</v>
      </c>
      <c r="E232" s="174" t="s">
        <v>405</v>
      </c>
      <c r="F232" s="174" t="s">
        <v>405</v>
      </c>
      <c r="G232" s="172"/>
      <c r="H232" s="172"/>
      <c r="I232" s="175"/>
      <c r="J232" s="176">
        <f>BK232</f>
        <v>0</v>
      </c>
      <c r="K232" s="172"/>
      <c r="L232" s="177"/>
      <c r="M232" s="178"/>
      <c r="N232" s="179"/>
      <c r="O232" s="179"/>
      <c r="P232" s="180">
        <f>P233+P234+P236</f>
        <v>0</v>
      </c>
      <c r="Q232" s="179"/>
      <c r="R232" s="180">
        <f>R233+R234+R236</f>
        <v>0</v>
      </c>
      <c r="S232" s="179"/>
      <c r="T232" s="181">
        <f>T233+T234+T236</f>
        <v>0</v>
      </c>
      <c r="AR232" s="182" t="s">
        <v>165</v>
      </c>
      <c r="AT232" s="183" t="s">
        <v>74</v>
      </c>
      <c r="AU232" s="183" t="s">
        <v>75</v>
      </c>
      <c r="AY232" s="182" t="s">
        <v>135</v>
      </c>
      <c r="BK232" s="184">
        <f>BK233+BK234+BK236</f>
        <v>0</v>
      </c>
    </row>
    <row r="233" spans="2:65" s="10" customFormat="1" ht="19.899999999999999" customHeight="1">
      <c r="B233" s="171"/>
      <c r="C233" s="172"/>
      <c r="D233" s="173" t="s">
        <v>74</v>
      </c>
      <c r="E233" s="239" t="s">
        <v>406</v>
      </c>
      <c r="F233" s="239" t="s">
        <v>407</v>
      </c>
      <c r="G233" s="172"/>
      <c r="H233" s="172"/>
      <c r="I233" s="175"/>
      <c r="J233" s="240">
        <f>BK233</f>
        <v>0</v>
      </c>
      <c r="K233" s="172"/>
      <c r="L233" s="177"/>
      <c r="M233" s="178"/>
      <c r="N233" s="179"/>
      <c r="O233" s="179"/>
      <c r="P233" s="180">
        <v>0</v>
      </c>
      <c r="Q233" s="179"/>
      <c r="R233" s="180">
        <v>0</v>
      </c>
      <c r="S233" s="179"/>
      <c r="T233" s="181">
        <v>0</v>
      </c>
      <c r="AR233" s="182" t="s">
        <v>165</v>
      </c>
      <c r="AT233" s="183" t="s">
        <v>74</v>
      </c>
      <c r="AU233" s="183" t="s">
        <v>24</v>
      </c>
      <c r="AY233" s="182" t="s">
        <v>135</v>
      </c>
      <c r="BK233" s="184">
        <v>0</v>
      </c>
    </row>
    <row r="234" spans="2:65" s="10" customFormat="1" ht="19.899999999999999" customHeight="1">
      <c r="B234" s="171"/>
      <c r="C234" s="172"/>
      <c r="D234" s="185" t="s">
        <v>74</v>
      </c>
      <c r="E234" s="186" t="s">
        <v>408</v>
      </c>
      <c r="F234" s="186" t="s">
        <v>409</v>
      </c>
      <c r="G234" s="172"/>
      <c r="H234" s="172"/>
      <c r="I234" s="175"/>
      <c r="J234" s="187">
        <f>BK234</f>
        <v>0</v>
      </c>
      <c r="K234" s="172"/>
      <c r="L234" s="177"/>
      <c r="M234" s="178"/>
      <c r="N234" s="179"/>
      <c r="O234" s="179"/>
      <c r="P234" s="180">
        <f>P235</f>
        <v>0</v>
      </c>
      <c r="Q234" s="179"/>
      <c r="R234" s="180">
        <f>R235</f>
        <v>0</v>
      </c>
      <c r="S234" s="179"/>
      <c r="T234" s="181">
        <f>T235</f>
        <v>0</v>
      </c>
      <c r="AR234" s="182" t="s">
        <v>165</v>
      </c>
      <c r="AT234" s="183" t="s">
        <v>74</v>
      </c>
      <c r="AU234" s="183" t="s">
        <v>24</v>
      </c>
      <c r="AY234" s="182" t="s">
        <v>135</v>
      </c>
      <c r="BK234" s="184">
        <f>BK235</f>
        <v>0</v>
      </c>
    </row>
    <row r="235" spans="2:65" s="1" customFormat="1" ht="22.5" customHeight="1">
      <c r="B235" s="40"/>
      <c r="C235" s="188" t="s">
        <v>410</v>
      </c>
      <c r="D235" s="188" t="s">
        <v>138</v>
      </c>
      <c r="E235" s="189" t="s">
        <v>411</v>
      </c>
      <c r="F235" s="190" t="s">
        <v>412</v>
      </c>
      <c r="G235" s="191" t="s">
        <v>402</v>
      </c>
      <c r="H235" s="192">
        <v>1</v>
      </c>
      <c r="I235" s="193"/>
      <c r="J235" s="194">
        <f>ROUND(I235*H235,2)</f>
        <v>0</v>
      </c>
      <c r="K235" s="190" t="s">
        <v>168</v>
      </c>
      <c r="L235" s="60"/>
      <c r="M235" s="195" t="s">
        <v>22</v>
      </c>
      <c r="N235" s="196" t="s">
        <v>46</v>
      </c>
      <c r="O235" s="4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23" t="s">
        <v>413</v>
      </c>
      <c r="AT235" s="23" t="s">
        <v>138</v>
      </c>
      <c r="AU235" s="23" t="s">
        <v>83</v>
      </c>
      <c r="AY235" s="23" t="s">
        <v>135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23" t="s">
        <v>24</v>
      </c>
      <c r="BK235" s="199">
        <f>ROUND(I235*H235,2)</f>
        <v>0</v>
      </c>
      <c r="BL235" s="23" t="s">
        <v>413</v>
      </c>
      <c r="BM235" s="23" t="s">
        <v>414</v>
      </c>
    </row>
    <row r="236" spans="2:65" s="10" customFormat="1" ht="29.85" customHeight="1">
      <c r="B236" s="171"/>
      <c r="C236" s="172"/>
      <c r="D236" s="185" t="s">
        <v>74</v>
      </c>
      <c r="E236" s="186" t="s">
        <v>415</v>
      </c>
      <c r="F236" s="186" t="s">
        <v>416</v>
      </c>
      <c r="G236" s="172"/>
      <c r="H236" s="172"/>
      <c r="I236" s="175"/>
      <c r="J236" s="187">
        <f>BK236</f>
        <v>0</v>
      </c>
      <c r="K236" s="172"/>
      <c r="L236" s="177"/>
      <c r="M236" s="178"/>
      <c r="N236" s="179"/>
      <c r="O236" s="179"/>
      <c r="P236" s="180">
        <f>P237</f>
        <v>0</v>
      </c>
      <c r="Q236" s="179"/>
      <c r="R236" s="180">
        <f>R237</f>
        <v>0</v>
      </c>
      <c r="S236" s="179"/>
      <c r="T236" s="181">
        <f>T237</f>
        <v>0</v>
      </c>
      <c r="AR236" s="182" t="s">
        <v>165</v>
      </c>
      <c r="AT236" s="183" t="s">
        <v>74</v>
      </c>
      <c r="AU236" s="183" t="s">
        <v>24</v>
      </c>
      <c r="AY236" s="182" t="s">
        <v>135</v>
      </c>
      <c r="BK236" s="184">
        <f>BK237</f>
        <v>0</v>
      </c>
    </row>
    <row r="237" spans="2:65" s="1" customFormat="1" ht="22.5" customHeight="1">
      <c r="B237" s="40"/>
      <c r="C237" s="188" t="s">
        <v>417</v>
      </c>
      <c r="D237" s="188" t="s">
        <v>138</v>
      </c>
      <c r="E237" s="189" t="s">
        <v>418</v>
      </c>
      <c r="F237" s="190" t="s">
        <v>416</v>
      </c>
      <c r="G237" s="191" t="s">
        <v>402</v>
      </c>
      <c r="H237" s="192">
        <v>1</v>
      </c>
      <c r="I237" s="193"/>
      <c r="J237" s="194">
        <f>ROUND(I237*H237,2)</f>
        <v>0</v>
      </c>
      <c r="K237" s="190" t="s">
        <v>168</v>
      </c>
      <c r="L237" s="60"/>
      <c r="M237" s="195" t="s">
        <v>22</v>
      </c>
      <c r="N237" s="256" t="s">
        <v>46</v>
      </c>
      <c r="O237" s="257"/>
      <c r="P237" s="258">
        <f>O237*H237</f>
        <v>0</v>
      </c>
      <c r="Q237" s="258">
        <v>0</v>
      </c>
      <c r="R237" s="258">
        <f>Q237*H237</f>
        <v>0</v>
      </c>
      <c r="S237" s="258">
        <v>0</v>
      </c>
      <c r="T237" s="259">
        <f>S237*H237</f>
        <v>0</v>
      </c>
      <c r="AR237" s="23" t="s">
        <v>413</v>
      </c>
      <c r="AT237" s="23" t="s">
        <v>138</v>
      </c>
      <c r="AU237" s="23" t="s">
        <v>83</v>
      </c>
      <c r="AY237" s="23" t="s">
        <v>135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23" t="s">
        <v>24</v>
      </c>
      <c r="BK237" s="199">
        <f>ROUND(I237*H237,2)</f>
        <v>0</v>
      </c>
      <c r="BL237" s="23" t="s">
        <v>413</v>
      </c>
      <c r="BM237" s="23" t="s">
        <v>419</v>
      </c>
    </row>
    <row r="238" spans="2:65" s="1" customFormat="1" ht="6.95" customHeight="1">
      <c r="B238" s="55"/>
      <c r="C238" s="56"/>
      <c r="D238" s="56"/>
      <c r="E238" s="56"/>
      <c r="F238" s="56"/>
      <c r="G238" s="56"/>
      <c r="H238" s="56"/>
      <c r="I238" s="134"/>
      <c r="J238" s="56"/>
      <c r="K238" s="56"/>
      <c r="L238" s="60"/>
    </row>
  </sheetData>
  <sheetProtection algorithmName="SHA-512" hashValue="/S7zMaiNT80GMSr/YIoy/lVzm80blSPyS3JSZnlhPoTu0aB8+XNFL0abILGFDDz4lGPibAm+sXQYbx9zlt83Mw==" saltValue="2C4fvsFaLnYqQ7izHcA9XQ==" spinCount="100000" sheet="1" objects="1" scenarios="1" formatCells="0" formatColumns="0" formatRows="0" sort="0" autoFilter="0"/>
  <autoFilter ref="C97:K23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0" customWidth="1"/>
    <col min="2" max="2" width="1.6640625" style="260" customWidth="1"/>
    <col min="3" max="4" width="5" style="260" customWidth="1"/>
    <col min="5" max="5" width="11.6640625" style="260" customWidth="1"/>
    <col min="6" max="6" width="9.1640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4062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7" t="s">
        <v>420</v>
      </c>
      <c r="D3" s="387"/>
      <c r="E3" s="387"/>
      <c r="F3" s="387"/>
      <c r="G3" s="387"/>
      <c r="H3" s="387"/>
      <c r="I3" s="387"/>
      <c r="J3" s="387"/>
      <c r="K3" s="265"/>
    </row>
    <row r="4" spans="2:11" ht="25.5" customHeight="1">
      <c r="B4" s="266"/>
      <c r="C4" s="391" t="s">
        <v>421</v>
      </c>
      <c r="D4" s="391"/>
      <c r="E4" s="391"/>
      <c r="F4" s="391"/>
      <c r="G4" s="391"/>
      <c r="H4" s="391"/>
      <c r="I4" s="391"/>
      <c r="J4" s="391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0" t="s">
        <v>422</v>
      </c>
      <c r="D6" s="390"/>
      <c r="E6" s="390"/>
      <c r="F6" s="390"/>
      <c r="G6" s="390"/>
      <c r="H6" s="390"/>
      <c r="I6" s="390"/>
      <c r="J6" s="390"/>
      <c r="K6" s="267"/>
    </row>
    <row r="7" spans="2:11" ht="15" customHeight="1">
      <c r="B7" s="270"/>
      <c r="C7" s="390" t="s">
        <v>423</v>
      </c>
      <c r="D7" s="390"/>
      <c r="E7" s="390"/>
      <c r="F7" s="390"/>
      <c r="G7" s="390"/>
      <c r="H7" s="390"/>
      <c r="I7" s="390"/>
      <c r="J7" s="390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0" t="s">
        <v>424</v>
      </c>
      <c r="D9" s="390"/>
      <c r="E9" s="390"/>
      <c r="F9" s="390"/>
      <c r="G9" s="390"/>
      <c r="H9" s="390"/>
      <c r="I9" s="390"/>
      <c r="J9" s="390"/>
      <c r="K9" s="267"/>
    </row>
    <row r="10" spans="2:11" ht="15" customHeight="1">
      <c r="B10" s="270"/>
      <c r="C10" s="269"/>
      <c r="D10" s="390" t="s">
        <v>425</v>
      </c>
      <c r="E10" s="390"/>
      <c r="F10" s="390"/>
      <c r="G10" s="390"/>
      <c r="H10" s="390"/>
      <c r="I10" s="390"/>
      <c r="J10" s="390"/>
      <c r="K10" s="267"/>
    </row>
    <row r="11" spans="2:11" ht="15" customHeight="1">
      <c r="B11" s="270"/>
      <c r="C11" s="271"/>
      <c r="D11" s="390" t="s">
        <v>426</v>
      </c>
      <c r="E11" s="390"/>
      <c r="F11" s="390"/>
      <c r="G11" s="390"/>
      <c r="H11" s="390"/>
      <c r="I11" s="390"/>
      <c r="J11" s="390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90" t="s">
        <v>427</v>
      </c>
      <c r="E13" s="390"/>
      <c r="F13" s="390"/>
      <c r="G13" s="390"/>
      <c r="H13" s="390"/>
      <c r="I13" s="390"/>
      <c r="J13" s="390"/>
      <c r="K13" s="267"/>
    </row>
    <row r="14" spans="2:11" ht="15" customHeight="1">
      <c r="B14" s="270"/>
      <c r="C14" s="271"/>
      <c r="D14" s="390" t="s">
        <v>428</v>
      </c>
      <c r="E14" s="390"/>
      <c r="F14" s="390"/>
      <c r="G14" s="390"/>
      <c r="H14" s="390"/>
      <c r="I14" s="390"/>
      <c r="J14" s="390"/>
      <c r="K14" s="267"/>
    </row>
    <row r="15" spans="2:11" ht="15" customHeight="1">
      <c r="B15" s="270"/>
      <c r="C15" s="271"/>
      <c r="D15" s="390" t="s">
        <v>429</v>
      </c>
      <c r="E15" s="390"/>
      <c r="F15" s="390"/>
      <c r="G15" s="390"/>
      <c r="H15" s="390"/>
      <c r="I15" s="390"/>
      <c r="J15" s="390"/>
      <c r="K15" s="267"/>
    </row>
    <row r="16" spans="2:11" ht="15" customHeight="1">
      <c r="B16" s="270"/>
      <c r="C16" s="271"/>
      <c r="D16" s="271"/>
      <c r="E16" s="272" t="s">
        <v>81</v>
      </c>
      <c r="F16" s="390" t="s">
        <v>430</v>
      </c>
      <c r="G16" s="390"/>
      <c r="H16" s="390"/>
      <c r="I16" s="390"/>
      <c r="J16" s="390"/>
      <c r="K16" s="267"/>
    </row>
    <row r="17" spans="2:11" ht="15" customHeight="1">
      <c r="B17" s="270"/>
      <c r="C17" s="271"/>
      <c r="D17" s="271"/>
      <c r="E17" s="272" t="s">
        <v>431</v>
      </c>
      <c r="F17" s="390" t="s">
        <v>432</v>
      </c>
      <c r="G17" s="390"/>
      <c r="H17" s="390"/>
      <c r="I17" s="390"/>
      <c r="J17" s="390"/>
      <c r="K17" s="267"/>
    </row>
    <row r="18" spans="2:11" ht="15" customHeight="1">
      <c r="B18" s="270"/>
      <c r="C18" s="271"/>
      <c r="D18" s="271"/>
      <c r="E18" s="272" t="s">
        <v>433</v>
      </c>
      <c r="F18" s="390" t="s">
        <v>434</v>
      </c>
      <c r="G18" s="390"/>
      <c r="H18" s="390"/>
      <c r="I18" s="390"/>
      <c r="J18" s="390"/>
      <c r="K18" s="267"/>
    </row>
    <row r="19" spans="2:11" ht="15" customHeight="1">
      <c r="B19" s="270"/>
      <c r="C19" s="271"/>
      <c r="D19" s="271"/>
      <c r="E19" s="272" t="s">
        <v>435</v>
      </c>
      <c r="F19" s="390" t="s">
        <v>436</v>
      </c>
      <c r="G19" s="390"/>
      <c r="H19" s="390"/>
      <c r="I19" s="390"/>
      <c r="J19" s="390"/>
      <c r="K19" s="267"/>
    </row>
    <row r="20" spans="2:11" ht="15" customHeight="1">
      <c r="B20" s="270"/>
      <c r="C20" s="271"/>
      <c r="D20" s="271"/>
      <c r="E20" s="272" t="s">
        <v>437</v>
      </c>
      <c r="F20" s="390" t="s">
        <v>438</v>
      </c>
      <c r="G20" s="390"/>
      <c r="H20" s="390"/>
      <c r="I20" s="390"/>
      <c r="J20" s="390"/>
      <c r="K20" s="267"/>
    </row>
    <row r="21" spans="2:11" ht="15" customHeight="1">
      <c r="B21" s="270"/>
      <c r="C21" s="271"/>
      <c r="D21" s="271"/>
      <c r="E21" s="272" t="s">
        <v>439</v>
      </c>
      <c r="F21" s="390" t="s">
        <v>440</v>
      </c>
      <c r="G21" s="390"/>
      <c r="H21" s="390"/>
      <c r="I21" s="390"/>
      <c r="J21" s="390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90" t="s">
        <v>441</v>
      </c>
      <c r="D23" s="390"/>
      <c r="E23" s="390"/>
      <c r="F23" s="390"/>
      <c r="G23" s="390"/>
      <c r="H23" s="390"/>
      <c r="I23" s="390"/>
      <c r="J23" s="390"/>
      <c r="K23" s="267"/>
    </row>
    <row r="24" spans="2:11" ht="15" customHeight="1">
      <c r="B24" s="270"/>
      <c r="C24" s="390" t="s">
        <v>442</v>
      </c>
      <c r="D24" s="390"/>
      <c r="E24" s="390"/>
      <c r="F24" s="390"/>
      <c r="G24" s="390"/>
      <c r="H24" s="390"/>
      <c r="I24" s="390"/>
      <c r="J24" s="390"/>
      <c r="K24" s="267"/>
    </row>
    <row r="25" spans="2:11" ht="15" customHeight="1">
      <c r="B25" s="270"/>
      <c r="C25" s="269"/>
      <c r="D25" s="390" t="s">
        <v>443</v>
      </c>
      <c r="E25" s="390"/>
      <c r="F25" s="390"/>
      <c r="G25" s="390"/>
      <c r="H25" s="390"/>
      <c r="I25" s="390"/>
      <c r="J25" s="390"/>
      <c r="K25" s="267"/>
    </row>
    <row r="26" spans="2:11" ht="15" customHeight="1">
      <c r="B26" s="270"/>
      <c r="C26" s="271"/>
      <c r="D26" s="390" t="s">
        <v>444</v>
      </c>
      <c r="E26" s="390"/>
      <c r="F26" s="390"/>
      <c r="G26" s="390"/>
      <c r="H26" s="390"/>
      <c r="I26" s="390"/>
      <c r="J26" s="390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90" t="s">
        <v>445</v>
      </c>
      <c r="E28" s="390"/>
      <c r="F28" s="390"/>
      <c r="G28" s="390"/>
      <c r="H28" s="390"/>
      <c r="I28" s="390"/>
      <c r="J28" s="390"/>
      <c r="K28" s="267"/>
    </row>
    <row r="29" spans="2:11" ht="15" customHeight="1">
      <c r="B29" s="270"/>
      <c r="C29" s="271"/>
      <c r="D29" s="390" t="s">
        <v>446</v>
      </c>
      <c r="E29" s="390"/>
      <c r="F29" s="390"/>
      <c r="G29" s="390"/>
      <c r="H29" s="390"/>
      <c r="I29" s="390"/>
      <c r="J29" s="390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90" t="s">
        <v>447</v>
      </c>
      <c r="E31" s="390"/>
      <c r="F31" s="390"/>
      <c r="G31" s="390"/>
      <c r="H31" s="390"/>
      <c r="I31" s="390"/>
      <c r="J31" s="390"/>
      <c r="K31" s="267"/>
    </row>
    <row r="32" spans="2:11" ht="15" customHeight="1">
      <c r="B32" s="270"/>
      <c r="C32" s="271"/>
      <c r="D32" s="390" t="s">
        <v>448</v>
      </c>
      <c r="E32" s="390"/>
      <c r="F32" s="390"/>
      <c r="G32" s="390"/>
      <c r="H32" s="390"/>
      <c r="I32" s="390"/>
      <c r="J32" s="390"/>
      <c r="K32" s="267"/>
    </row>
    <row r="33" spans="2:11" ht="15" customHeight="1">
      <c r="B33" s="270"/>
      <c r="C33" s="271"/>
      <c r="D33" s="390" t="s">
        <v>449</v>
      </c>
      <c r="E33" s="390"/>
      <c r="F33" s="390"/>
      <c r="G33" s="390"/>
      <c r="H33" s="390"/>
      <c r="I33" s="390"/>
      <c r="J33" s="390"/>
      <c r="K33" s="267"/>
    </row>
    <row r="34" spans="2:11" ht="15" customHeight="1">
      <c r="B34" s="270"/>
      <c r="C34" s="271"/>
      <c r="D34" s="269"/>
      <c r="E34" s="273" t="s">
        <v>120</v>
      </c>
      <c r="F34" s="269"/>
      <c r="G34" s="390" t="s">
        <v>450</v>
      </c>
      <c r="H34" s="390"/>
      <c r="I34" s="390"/>
      <c r="J34" s="390"/>
      <c r="K34" s="267"/>
    </row>
    <row r="35" spans="2:11" ht="30.75" customHeight="1">
      <c r="B35" s="270"/>
      <c r="C35" s="271"/>
      <c r="D35" s="269"/>
      <c r="E35" s="273" t="s">
        <v>451</v>
      </c>
      <c r="F35" s="269"/>
      <c r="G35" s="390" t="s">
        <v>452</v>
      </c>
      <c r="H35" s="390"/>
      <c r="I35" s="390"/>
      <c r="J35" s="390"/>
      <c r="K35" s="267"/>
    </row>
    <row r="36" spans="2:11" ht="15" customHeight="1">
      <c r="B36" s="270"/>
      <c r="C36" s="271"/>
      <c r="D36" s="269"/>
      <c r="E36" s="273" t="s">
        <v>56</v>
      </c>
      <c r="F36" s="269"/>
      <c r="G36" s="390" t="s">
        <v>453</v>
      </c>
      <c r="H36" s="390"/>
      <c r="I36" s="390"/>
      <c r="J36" s="390"/>
      <c r="K36" s="267"/>
    </row>
    <row r="37" spans="2:11" ht="15" customHeight="1">
      <c r="B37" s="270"/>
      <c r="C37" s="271"/>
      <c r="D37" s="269"/>
      <c r="E37" s="273" t="s">
        <v>121</v>
      </c>
      <c r="F37" s="269"/>
      <c r="G37" s="390" t="s">
        <v>454</v>
      </c>
      <c r="H37" s="390"/>
      <c r="I37" s="390"/>
      <c r="J37" s="390"/>
      <c r="K37" s="267"/>
    </row>
    <row r="38" spans="2:11" ht="15" customHeight="1">
      <c r="B38" s="270"/>
      <c r="C38" s="271"/>
      <c r="D38" s="269"/>
      <c r="E38" s="273" t="s">
        <v>122</v>
      </c>
      <c r="F38" s="269"/>
      <c r="G38" s="390" t="s">
        <v>455</v>
      </c>
      <c r="H38" s="390"/>
      <c r="I38" s="390"/>
      <c r="J38" s="390"/>
      <c r="K38" s="267"/>
    </row>
    <row r="39" spans="2:11" ht="15" customHeight="1">
      <c r="B39" s="270"/>
      <c r="C39" s="271"/>
      <c r="D39" s="269"/>
      <c r="E39" s="273" t="s">
        <v>123</v>
      </c>
      <c r="F39" s="269"/>
      <c r="G39" s="390" t="s">
        <v>456</v>
      </c>
      <c r="H39" s="390"/>
      <c r="I39" s="390"/>
      <c r="J39" s="390"/>
      <c r="K39" s="267"/>
    </row>
    <row r="40" spans="2:11" ht="15" customHeight="1">
      <c r="B40" s="270"/>
      <c r="C40" s="271"/>
      <c r="D40" s="269"/>
      <c r="E40" s="273" t="s">
        <v>457</v>
      </c>
      <c r="F40" s="269"/>
      <c r="G40" s="390" t="s">
        <v>458</v>
      </c>
      <c r="H40" s="390"/>
      <c r="I40" s="390"/>
      <c r="J40" s="390"/>
      <c r="K40" s="267"/>
    </row>
    <row r="41" spans="2:11" ht="15" customHeight="1">
      <c r="B41" s="270"/>
      <c r="C41" s="271"/>
      <c r="D41" s="269"/>
      <c r="E41" s="273"/>
      <c r="F41" s="269"/>
      <c r="G41" s="390" t="s">
        <v>459</v>
      </c>
      <c r="H41" s="390"/>
      <c r="I41" s="390"/>
      <c r="J41" s="390"/>
      <c r="K41" s="267"/>
    </row>
    <row r="42" spans="2:11" ht="15" customHeight="1">
      <c r="B42" s="270"/>
      <c r="C42" s="271"/>
      <c r="D42" s="269"/>
      <c r="E42" s="273" t="s">
        <v>460</v>
      </c>
      <c r="F42" s="269"/>
      <c r="G42" s="390" t="s">
        <v>461</v>
      </c>
      <c r="H42" s="390"/>
      <c r="I42" s="390"/>
      <c r="J42" s="390"/>
      <c r="K42" s="267"/>
    </row>
    <row r="43" spans="2:11" ht="15" customHeight="1">
      <c r="B43" s="270"/>
      <c r="C43" s="271"/>
      <c r="D43" s="269"/>
      <c r="E43" s="273" t="s">
        <v>125</v>
      </c>
      <c r="F43" s="269"/>
      <c r="G43" s="390" t="s">
        <v>462</v>
      </c>
      <c r="H43" s="390"/>
      <c r="I43" s="390"/>
      <c r="J43" s="390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90" t="s">
        <v>463</v>
      </c>
      <c r="E45" s="390"/>
      <c r="F45" s="390"/>
      <c r="G45" s="390"/>
      <c r="H45" s="390"/>
      <c r="I45" s="390"/>
      <c r="J45" s="390"/>
      <c r="K45" s="267"/>
    </row>
    <row r="46" spans="2:11" ht="15" customHeight="1">
      <c r="B46" s="270"/>
      <c r="C46" s="271"/>
      <c r="D46" s="271"/>
      <c r="E46" s="390" t="s">
        <v>464</v>
      </c>
      <c r="F46" s="390"/>
      <c r="G46" s="390"/>
      <c r="H46" s="390"/>
      <c r="I46" s="390"/>
      <c r="J46" s="390"/>
      <c r="K46" s="267"/>
    </row>
    <row r="47" spans="2:11" ht="15" customHeight="1">
      <c r="B47" s="270"/>
      <c r="C47" s="271"/>
      <c r="D47" s="271"/>
      <c r="E47" s="390" t="s">
        <v>465</v>
      </c>
      <c r="F47" s="390"/>
      <c r="G47" s="390"/>
      <c r="H47" s="390"/>
      <c r="I47" s="390"/>
      <c r="J47" s="390"/>
      <c r="K47" s="267"/>
    </row>
    <row r="48" spans="2:11" ht="15" customHeight="1">
      <c r="B48" s="270"/>
      <c r="C48" s="271"/>
      <c r="D48" s="271"/>
      <c r="E48" s="390" t="s">
        <v>466</v>
      </c>
      <c r="F48" s="390"/>
      <c r="G48" s="390"/>
      <c r="H48" s="390"/>
      <c r="I48" s="390"/>
      <c r="J48" s="390"/>
      <c r="K48" s="267"/>
    </row>
    <row r="49" spans="2:11" ht="15" customHeight="1">
      <c r="B49" s="270"/>
      <c r="C49" s="271"/>
      <c r="D49" s="390" t="s">
        <v>467</v>
      </c>
      <c r="E49" s="390"/>
      <c r="F49" s="390"/>
      <c r="G49" s="390"/>
      <c r="H49" s="390"/>
      <c r="I49" s="390"/>
      <c r="J49" s="390"/>
      <c r="K49" s="267"/>
    </row>
    <row r="50" spans="2:11" ht="25.5" customHeight="1">
      <c r="B50" s="266"/>
      <c r="C50" s="391" t="s">
        <v>468</v>
      </c>
      <c r="D50" s="391"/>
      <c r="E50" s="391"/>
      <c r="F50" s="391"/>
      <c r="G50" s="391"/>
      <c r="H50" s="391"/>
      <c r="I50" s="391"/>
      <c r="J50" s="391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90" t="s">
        <v>469</v>
      </c>
      <c r="D52" s="390"/>
      <c r="E52" s="390"/>
      <c r="F52" s="390"/>
      <c r="G52" s="390"/>
      <c r="H52" s="390"/>
      <c r="I52" s="390"/>
      <c r="J52" s="390"/>
      <c r="K52" s="267"/>
    </row>
    <row r="53" spans="2:11" ht="15" customHeight="1">
      <c r="B53" s="266"/>
      <c r="C53" s="390" t="s">
        <v>470</v>
      </c>
      <c r="D53" s="390"/>
      <c r="E53" s="390"/>
      <c r="F53" s="390"/>
      <c r="G53" s="390"/>
      <c r="H53" s="390"/>
      <c r="I53" s="390"/>
      <c r="J53" s="390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90" t="s">
        <v>471</v>
      </c>
      <c r="D55" s="390"/>
      <c r="E55" s="390"/>
      <c r="F55" s="390"/>
      <c r="G55" s="390"/>
      <c r="H55" s="390"/>
      <c r="I55" s="390"/>
      <c r="J55" s="390"/>
      <c r="K55" s="267"/>
    </row>
    <row r="56" spans="2:11" ht="15" customHeight="1">
      <c r="B56" s="266"/>
      <c r="C56" s="271"/>
      <c r="D56" s="390" t="s">
        <v>472</v>
      </c>
      <c r="E56" s="390"/>
      <c r="F56" s="390"/>
      <c r="G56" s="390"/>
      <c r="H56" s="390"/>
      <c r="I56" s="390"/>
      <c r="J56" s="390"/>
      <c r="K56" s="267"/>
    </row>
    <row r="57" spans="2:11" ht="15" customHeight="1">
      <c r="B57" s="266"/>
      <c r="C57" s="271"/>
      <c r="D57" s="390" t="s">
        <v>473</v>
      </c>
      <c r="E57" s="390"/>
      <c r="F57" s="390"/>
      <c r="G57" s="390"/>
      <c r="H57" s="390"/>
      <c r="I57" s="390"/>
      <c r="J57" s="390"/>
      <c r="K57" s="267"/>
    </row>
    <row r="58" spans="2:11" ht="15" customHeight="1">
      <c r="B58" s="266"/>
      <c r="C58" s="271"/>
      <c r="D58" s="390" t="s">
        <v>474</v>
      </c>
      <c r="E58" s="390"/>
      <c r="F58" s="390"/>
      <c r="G58" s="390"/>
      <c r="H58" s="390"/>
      <c r="I58" s="390"/>
      <c r="J58" s="390"/>
      <c r="K58" s="267"/>
    </row>
    <row r="59" spans="2:11" ht="15" customHeight="1">
      <c r="B59" s="266"/>
      <c r="C59" s="271"/>
      <c r="D59" s="390" t="s">
        <v>475</v>
      </c>
      <c r="E59" s="390"/>
      <c r="F59" s="390"/>
      <c r="G59" s="390"/>
      <c r="H59" s="390"/>
      <c r="I59" s="390"/>
      <c r="J59" s="390"/>
      <c r="K59" s="267"/>
    </row>
    <row r="60" spans="2:11" ht="15" customHeight="1">
      <c r="B60" s="266"/>
      <c r="C60" s="271"/>
      <c r="D60" s="389" t="s">
        <v>476</v>
      </c>
      <c r="E60" s="389"/>
      <c r="F60" s="389"/>
      <c r="G60" s="389"/>
      <c r="H60" s="389"/>
      <c r="I60" s="389"/>
      <c r="J60" s="389"/>
      <c r="K60" s="267"/>
    </row>
    <row r="61" spans="2:11" ht="15" customHeight="1">
      <c r="B61" s="266"/>
      <c r="C61" s="271"/>
      <c r="D61" s="390" t="s">
        <v>477</v>
      </c>
      <c r="E61" s="390"/>
      <c r="F61" s="390"/>
      <c r="G61" s="390"/>
      <c r="H61" s="390"/>
      <c r="I61" s="390"/>
      <c r="J61" s="390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90" t="s">
        <v>478</v>
      </c>
      <c r="E63" s="390"/>
      <c r="F63" s="390"/>
      <c r="G63" s="390"/>
      <c r="H63" s="390"/>
      <c r="I63" s="390"/>
      <c r="J63" s="390"/>
      <c r="K63" s="267"/>
    </row>
    <row r="64" spans="2:11" ht="15" customHeight="1">
      <c r="B64" s="266"/>
      <c r="C64" s="271"/>
      <c r="D64" s="389" t="s">
        <v>479</v>
      </c>
      <c r="E64" s="389"/>
      <c r="F64" s="389"/>
      <c r="G64" s="389"/>
      <c r="H64" s="389"/>
      <c r="I64" s="389"/>
      <c r="J64" s="389"/>
      <c r="K64" s="267"/>
    </row>
    <row r="65" spans="2:11" ht="15" customHeight="1">
      <c r="B65" s="266"/>
      <c r="C65" s="271"/>
      <c r="D65" s="390" t="s">
        <v>480</v>
      </c>
      <c r="E65" s="390"/>
      <c r="F65" s="390"/>
      <c r="G65" s="390"/>
      <c r="H65" s="390"/>
      <c r="I65" s="390"/>
      <c r="J65" s="390"/>
      <c r="K65" s="267"/>
    </row>
    <row r="66" spans="2:11" ht="15" customHeight="1">
      <c r="B66" s="266"/>
      <c r="C66" s="271"/>
      <c r="D66" s="390" t="s">
        <v>481</v>
      </c>
      <c r="E66" s="390"/>
      <c r="F66" s="390"/>
      <c r="G66" s="390"/>
      <c r="H66" s="390"/>
      <c r="I66" s="390"/>
      <c r="J66" s="390"/>
      <c r="K66" s="267"/>
    </row>
    <row r="67" spans="2:11" ht="15" customHeight="1">
      <c r="B67" s="266"/>
      <c r="C67" s="271"/>
      <c r="D67" s="390" t="s">
        <v>482</v>
      </c>
      <c r="E67" s="390"/>
      <c r="F67" s="390"/>
      <c r="G67" s="390"/>
      <c r="H67" s="390"/>
      <c r="I67" s="390"/>
      <c r="J67" s="390"/>
      <c r="K67" s="267"/>
    </row>
    <row r="68" spans="2:11" ht="15" customHeight="1">
      <c r="B68" s="266"/>
      <c r="C68" s="271"/>
      <c r="D68" s="390" t="s">
        <v>483</v>
      </c>
      <c r="E68" s="390"/>
      <c r="F68" s="390"/>
      <c r="G68" s="390"/>
      <c r="H68" s="390"/>
      <c r="I68" s="390"/>
      <c r="J68" s="390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8" t="s">
        <v>88</v>
      </c>
      <c r="D73" s="388"/>
      <c r="E73" s="388"/>
      <c r="F73" s="388"/>
      <c r="G73" s="388"/>
      <c r="H73" s="388"/>
      <c r="I73" s="388"/>
      <c r="J73" s="388"/>
      <c r="K73" s="284"/>
    </row>
    <row r="74" spans="2:11" ht="17.25" customHeight="1">
      <c r="B74" s="283"/>
      <c r="C74" s="285" t="s">
        <v>484</v>
      </c>
      <c r="D74" s="285"/>
      <c r="E74" s="285"/>
      <c r="F74" s="285" t="s">
        <v>485</v>
      </c>
      <c r="G74" s="286"/>
      <c r="H74" s="285" t="s">
        <v>121</v>
      </c>
      <c r="I74" s="285" t="s">
        <v>60</v>
      </c>
      <c r="J74" s="285" t="s">
        <v>486</v>
      </c>
      <c r="K74" s="284"/>
    </row>
    <row r="75" spans="2:11" ht="17.25" customHeight="1">
      <c r="B75" s="283"/>
      <c r="C75" s="287" t="s">
        <v>487</v>
      </c>
      <c r="D75" s="287"/>
      <c r="E75" s="287"/>
      <c r="F75" s="288" t="s">
        <v>488</v>
      </c>
      <c r="G75" s="289"/>
      <c r="H75" s="287"/>
      <c r="I75" s="287"/>
      <c r="J75" s="287" t="s">
        <v>489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56</v>
      </c>
      <c r="D77" s="290"/>
      <c r="E77" s="290"/>
      <c r="F77" s="292" t="s">
        <v>490</v>
      </c>
      <c r="G77" s="291"/>
      <c r="H77" s="273" t="s">
        <v>491</v>
      </c>
      <c r="I77" s="273" t="s">
        <v>492</v>
      </c>
      <c r="J77" s="273">
        <v>20</v>
      </c>
      <c r="K77" s="284"/>
    </row>
    <row r="78" spans="2:11" ht="15" customHeight="1">
      <c r="B78" s="283"/>
      <c r="C78" s="273" t="s">
        <v>493</v>
      </c>
      <c r="D78" s="273"/>
      <c r="E78" s="273"/>
      <c r="F78" s="292" t="s">
        <v>490</v>
      </c>
      <c r="G78" s="291"/>
      <c r="H78" s="273" t="s">
        <v>494</v>
      </c>
      <c r="I78" s="273" t="s">
        <v>492</v>
      </c>
      <c r="J78" s="273">
        <v>120</v>
      </c>
      <c r="K78" s="284"/>
    </row>
    <row r="79" spans="2:11" ht="15" customHeight="1">
      <c r="B79" s="293"/>
      <c r="C79" s="273" t="s">
        <v>495</v>
      </c>
      <c r="D79" s="273"/>
      <c r="E79" s="273"/>
      <c r="F79" s="292" t="s">
        <v>496</v>
      </c>
      <c r="G79" s="291"/>
      <c r="H79" s="273" t="s">
        <v>497</v>
      </c>
      <c r="I79" s="273" t="s">
        <v>492</v>
      </c>
      <c r="J79" s="273">
        <v>50</v>
      </c>
      <c r="K79" s="284"/>
    </row>
    <row r="80" spans="2:11" ht="15" customHeight="1">
      <c r="B80" s="293"/>
      <c r="C80" s="273" t="s">
        <v>498</v>
      </c>
      <c r="D80" s="273"/>
      <c r="E80" s="273"/>
      <c r="F80" s="292" t="s">
        <v>490</v>
      </c>
      <c r="G80" s="291"/>
      <c r="H80" s="273" t="s">
        <v>499</v>
      </c>
      <c r="I80" s="273" t="s">
        <v>500</v>
      </c>
      <c r="J80" s="273"/>
      <c r="K80" s="284"/>
    </row>
    <row r="81" spans="2:11" ht="15" customHeight="1">
      <c r="B81" s="293"/>
      <c r="C81" s="294" t="s">
        <v>501</v>
      </c>
      <c r="D81" s="294"/>
      <c r="E81" s="294"/>
      <c r="F81" s="295" t="s">
        <v>496</v>
      </c>
      <c r="G81" s="294"/>
      <c r="H81" s="294" t="s">
        <v>502</v>
      </c>
      <c r="I81" s="294" t="s">
        <v>492</v>
      </c>
      <c r="J81" s="294">
        <v>15</v>
      </c>
      <c r="K81" s="284"/>
    </row>
    <row r="82" spans="2:11" ht="15" customHeight="1">
      <c r="B82" s="293"/>
      <c r="C82" s="294" t="s">
        <v>503</v>
      </c>
      <c r="D82" s="294"/>
      <c r="E82" s="294"/>
      <c r="F82" s="295" t="s">
        <v>496</v>
      </c>
      <c r="G82" s="294"/>
      <c r="H82" s="294" t="s">
        <v>504</v>
      </c>
      <c r="I82" s="294" t="s">
        <v>492</v>
      </c>
      <c r="J82" s="294">
        <v>15</v>
      </c>
      <c r="K82" s="284"/>
    </row>
    <row r="83" spans="2:11" ht="15" customHeight="1">
      <c r="B83" s="293"/>
      <c r="C83" s="294" t="s">
        <v>505</v>
      </c>
      <c r="D83" s="294"/>
      <c r="E83" s="294"/>
      <c r="F83" s="295" t="s">
        <v>496</v>
      </c>
      <c r="G83" s="294"/>
      <c r="H83" s="294" t="s">
        <v>506</v>
      </c>
      <c r="I83" s="294" t="s">
        <v>492</v>
      </c>
      <c r="J83" s="294">
        <v>20</v>
      </c>
      <c r="K83" s="284"/>
    </row>
    <row r="84" spans="2:11" ht="15" customHeight="1">
      <c r="B84" s="293"/>
      <c r="C84" s="294" t="s">
        <v>507</v>
      </c>
      <c r="D84" s="294"/>
      <c r="E84" s="294"/>
      <c r="F84" s="295" t="s">
        <v>496</v>
      </c>
      <c r="G84" s="294"/>
      <c r="H84" s="294" t="s">
        <v>508</v>
      </c>
      <c r="I84" s="294" t="s">
        <v>492</v>
      </c>
      <c r="J84" s="294">
        <v>20</v>
      </c>
      <c r="K84" s="284"/>
    </row>
    <row r="85" spans="2:11" ht="15" customHeight="1">
      <c r="B85" s="293"/>
      <c r="C85" s="273" t="s">
        <v>509</v>
      </c>
      <c r="D85" s="273"/>
      <c r="E85" s="273"/>
      <c r="F85" s="292" t="s">
        <v>496</v>
      </c>
      <c r="G85" s="291"/>
      <c r="H85" s="273" t="s">
        <v>510</v>
      </c>
      <c r="I85" s="273" t="s">
        <v>492</v>
      </c>
      <c r="J85" s="273">
        <v>50</v>
      </c>
      <c r="K85" s="284"/>
    </row>
    <row r="86" spans="2:11" ht="15" customHeight="1">
      <c r="B86" s="293"/>
      <c r="C86" s="273" t="s">
        <v>511</v>
      </c>
      <c r="D86" s="273"/>
      <c r="E86" s="273"/>
      <c r="F86" s="292" t="s">
        <v>496</v>
      </c>
      <c r="G86" s="291"/>
      <c r="H86" s="273" t="s">
        <v>512</v>
      </c>
      <c r="I86" s="273" t="s">
        <v>492</v>
      </c>
      <c r="J86" s="273">
        <v>20</v>
      </c>
      <c r="K86" s="284"/>
    </row>
    <row r="87" spans="2:11" ht="15" customHeight="1">
      <c r="B87" s="293"/>
      <c r="C87" s="273" t="s">
        <v>513</v>
      </c>
      <c r="D87" s="273"/>
      <c r="E87" s="273"/>
      <c r="F87" s="292" t="s">
        <v>496</v>
      </c>
      <c r="G87" s="291"/>
      <c r="H87" s="273" t="s">
        <v>514</v>
      </c>
      <c r="I87" s="273" t="s">
        <v>492</v>
      </c>
      <c r="J87" s="273">
        <v>20</v>
      </c>
      <c r="K87" s="284"/>
    </row>
    <row r="88" spans="2:11" ht="15" customHeight="1">
      <c r="B88" s="293"/>
      <c r="C88" s="273" t="s">
        <v>515</v>
      </c>
      <c r="D88" s="273"/>
      <c r="E88" s="273"/>
      <c r="F88" s="292" t="s">
        <v>496</v>
      </c>
      <c r="G88" s="291"/>
      <c r="H88" s="273" t="s">
        <v>516</v>
      </c>
      <c r="I88" s="273" t="s">
        <v>492</v>
      </c>
      <c r="J88" s="273">
        <v>50</v>
      </c>
      <c r="K88" s="284"/>
    </row>
    <row r="89" spans="2:11" ht="15" customHeight="1">
      <c r="B89" s="293"/>
      <c r="C89" s="273" t="s">
        <v>517</v>
      </c>
      <c r="D89" s="273"/>
      <c r="E89" s="273"/>
      <c r="F89" s="292" t="s">
        <v>496</v>
      </c>
      <c r="G89" s="291"/>
      <c r="H89" s="273" t="s">
        <v>517</v>
      </c>
      <c r="I89" s="273" t="s">
        <v>492</v>
      </c>
      <c r="J89" s="273">
        <v>50</v>
      </c>
      <c r="K89" s="284"/>
    </row>
    <row r="90" spans="2:11" ht="15" customHeight="1">
      <c r="B90" s="293"/>
      <c r="C90" s="273" t="s">
        <v>126</v>
      </c>
      <c r="D90" s="273"/>
      <c r="E90" s="273"/>
      <c r="F90" s="292" t="s">
        <v>496</v>
      </c>
      <c r="G90" s="291"/>
      <c r="H90" s="273" t="s">
        <v>518</v>
      </c>
      <c r="I90" s="273" t="s">
        <v>492</v>
      </c>
      <c r="J90" s="273">
        <v>255</v>
      </c>
      <c r="K90" s="284"/>
    </row>
    <row r="91" spans="2:11" ht="15" customHeight="1">
      <c r="B91" s="293"/>
      <c r="C91" s="273" t="s">
        <v>519</v>
      </c>
      <c r="D91" s="273"/>
      <c r="E91" s="273"/>
      <c r="F91" s="292" t="s">
        <v>490</v>
      </c>
      <c r="G91" s="291"/>
      <c r="H91" s="273" t="s">
        <v>520</v>
      </c>
      <c r="I91" s="273" t="s">
        <v>521</v>
      </c>
      <c r="J91" s="273"/>
      <c r="K91" s="284"/>
    </row>
    <row r="92" spans="2:11" ht="15" customHeight="1">
      <c r="B92" s="293"/>
      <c r="C92" s="273" t="s">
        <v>522</v>
      </c>
      <c r="D92" s="273"/>
      <c r="E92" s="273"/>
      <c r="F92" s="292" t="s">
        <v>490</v>
      </c>
      <c r="G92" s="291"/>
      <c r="H92" s="273" t="s">
        <v>523</v>
      </c>
      <c r="I92" s="273" t="s">
        <v>524</v>
      </c>
      <c r="J92" s="273"/>
      <c r="K92" s="284"/>
    </row>
    <row r="93" spans="2:11" ht="15" customHeight="1">
      <c r="B93" s="293"/>
      <c r="C93" s="273" t="s">
        <v>525</v>
      </c>
      <c r="D93" s="273"/>
      <c r="E93" s="273"/>
      <c r="F93" s="292" t="s">
        <v>490</v>
      </c>
      <c r="G93" s="291"/>
      <c r="H93" s="273" t="s">
        <v>525</v>
      </c>
      <c r="I93" s="273" t="s">
        <v>524</v>
      </c>
      <c r="J93" s="273"/>
      <c r="K93" s="284"/>
    </row>
    <row r="94" spans="2:11" ht="15" customHeight="1">
      <c r="B94" s="293"/>
      <c r="C94" s="273" t="s">
        <v>41</v>
      </c>
      <c r="D94" s="273"/>
      <c r="E94" s="273"/>
      <c r="F94" s="292" t="s">
        <v>490</v>
      </c>
      <c r="G94" s="291"/>
      <c r="H94" s="273" t="s">
        <v>526</v>
      </c>
      <c r="I94" s="273" t="s">
        <v>524</v>
      </c>
      <c r="J94" s="273"/>
      <c r="K94" s="284"/>
    </row>
    <row r="95" spans="2:11" ht="15" customHeight="1">
      <c r="B95" s="293"/>
      <c r="C95" s="273" t="s">
        <v>51</v>
      </c>
      <c r="D95" s="273"/>
      <c r="E95" s="273"/>
      <c r="F95" s="292" t="s">
        <v>490</v>
      </c>
      <c r="G95" s="291"/>
      <c r="H95" s="273" t="s">
        <v>527</v>
      </c>
      <c r="I95" s="273" t="s">
        <v>524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8" t="s">
        <v>528</v>
      </c>
      <c r="D100" s="388"/>
      <c r="E100" s="388"/>
      <c r="F100" s="388"/>
      <c r="G100" s="388"/>
      <c r="H100" s="388"/>
      <c r="I100" s="388"/>
      <c r="J100" s="388"/>
      <c r="K100" s="284"/>
    </row>
    <row r="101" spans="2:11" ht="17.25" customHeight="1">
      <c r="B101" s="283"/>
      <c r="C101" s="285" t="s">
        <v>484</v>
      </c>
      <c r="D101" s="285"/>
      <c r="E101" s="285"/>
      <c r="F101" s="285" t="s">
        <v>485</v>
      </c>
      <c r="G101" s="286"/>
      <c r="H101" s="285" t="s">
        <v>121</v>
      </c>
      <c r="I101" s="285" t="s">
        <v>60</v>
      </c>
      <c r="J101" s="285" t="s">
        <v>486</v>
      </c>
      <c r="K101" s="284"/>
    </row>
    <row r="102" spans="2:11" ht="17.25" customHeight="1">
      <c r="B102" s="283"/>
      <c r="C102" s="287" t="s">
        <v>487</v>
      </c>
      <c r="D102" s="287"/>
      <c r="E102" s="287"/>
      <c r="F102" s="288" t="s">
        <v>488</v>
      </c>
      <c r="G102" s="289"/>
      <c r="H102" s="287"/>
      <c r="I102" s="287"/>
      <c r="J102" s="287" t="s">
        <v>489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56</v>
      </c>
      <c r="D104" s="290"/>
      <c r="E104" s="290"/>
      <c r="F104" s="292" t="s">
        <v>490</v>
      </c>
      <c r="G104" s="301"/>
      <c r="H104" s="273" t="s">
        <v>529</v>
      </c>
      <c r="I104" s="273" t="s">
        <v>492</v>
      </c>
      <c r="J104" s="273">
        <v>20</v>
      </c>
      <c r="K104" s="284"/>
    </row>
    <row r="105" spans="2:11" ht="15" customHeight="1">
      <c r="B105" s="283"/>
      <c r="C105" s="273" t="s">
        <v>493</v>
      </c>
      <c r="D105" s="273"/>
      <c r="E105" s="273"/>
      <c r="F105" s="292" t="s">
        <v>490</v>
      </c>
      <c r="G105" s="273"/>
      <c r="H105" s="273" t="s">
        <v>529</v>
      </c>
      <c r="I105" s="273" t="s">
        <v>492</v>
      </c>
      <c r="J105" s="273">
        <v>120</v>
      </c>
      <c r="K105" s="284"/>
    </row>
    <row r="106" spans="2:11" ht="15" customHeight="1">
      <c r="B106" s="293"/>
      <c r="C106" s="273" t="s">
        <v>495</v>
      </c>
      <c r="D106" s="273"/>
      <c r="E106" s="273"/>
      <c r="F106" s="292" t="s">
        <v>496</v>
      </c>
      <c r="G106" s="273"/>
      <c r="H106" s="273" t="s">
        <v>529</v>
      </c>
      <c r="I106" s="273" t="s">
        <v>492</v>
      </c>
      <c r="J106" s="273">
        <v>50</v>
      </c>
      <c r="K106" s="284"/>
    </row>
    <row r="107" spans="2:11" ht="15" customHeight="1">
      <c r="B107" s="293"/>
      <c r="C107" s="273" t="s">
        <v>498</v>
      </c>
      <c r="D107" s="273"/>
      <c r="E107" s="273"/>
      <c r="F107" s="292" t="s">
        <v>490</v>
      </c>
      <c r="G107" s="273"/>
      <c r="H107" s="273" t="s">
        <v>529</v>
      </c>
      <c r="I107" s="273" t="s">
        <v>500</v>
      </c>
      <c r="J107" s="273"/>
      <c r="K107" s="284"/>
    </row>
    <row r="108" spans="2:11" ht="15" customHeight="1">
      <c r="B108" s="293"/>
      <c r="C108" s="273" t="s">
        <v>509</v>
      </c>
      <c r="D108" s="273"/>
      <c r="E108" s="273"/>
      <c r="F108" s="292" t="s">
        <v>496</v>
      </c>
      <c r="G108" s="273"/>
      <c r="H108" s="273" t="s">
        <v>529</v>
      </c>
      <c r="I108" s="273" t="s">
        <v>492</v>
      </c>
      <c r="J108" s="273">
        <v>50</v>
      </c>
      <c r="K108" s="284"/>
    </row>
    <row r="109" spans="2:11" ht="15" customHeight="1">
      <c r="B109" s="293"/>
      <c r="C109" s="273" t="s">
        <v>517</v>
      </c>
      <c r="D109" s="273"/>
      <c r="E109" s="273"/>
      <c r="F109" s="292" t="s">
        <v>496</v>
      </c>
      <c r="G109" s="273"/>
      <c r="H109" s="273" t="s">
        <v>529</v>
      </c>
      <c r="I109" s="273" t="s">
        <v>492</v>
      </c>
      <c r="J109" s="273">
        <v>50</v>
      </c>
      <c r="K109" s="284"/>
    </row>
    <row r="110" spans="2:11" ht="15" customHeight="1">
      <c r="B110" s="293"/>
      <c r="C110" s="273" t="s">
        <v>515</v>
      </c>
      <c r="D110" s="273"/>
      <c r="E110" s="273"/>
      <c r="F110" s="292" t="s">
        <v>496</v>
      </c>
      <c r="G110" s="273"/>
      <c r="H110" s="273" t="s">
        <v>529</v>
      </c>
      <c r="I110" s="273" t="s">
        <v>492</v>
      </c>
      <c r="J110" s="273">
        <v>50</v>
      </c>
      <c r="K110" s="284"/>
    </row>
    <row r="111" spans="2:11" ht="15" customHeight="1">
      <c r="B111" s="293"/>
      <c r="C111" s="273" t="s">
        <v>56</v>
      </c>
      <c r="D111" s="273"/>
      <c r="E111" s="273"/>
      <c r="F111" s="292" t="s">
        <v>490</v>
      </c>
      <c r="G111" s="273"/>
      <c r="H111" s="273" t="s">
        <v>530</v>
      </c>
      <c r="I111" s="273" t="s">
        <v>492</v>
      </c>
      <c r="J111" s="273">
        <v>20</v>
      </c>
      <c r="K111" s="284"/>
    </row>
    <row r="112" spans="2:11" ht="15" customHeight="1">
      <c r="B112" s="293"/>
      <c r="C112" s="273" t="s">
        <v>531</v>
      </c>
      <c r="D112" s="273"/>
      <c r="E112" s="273"/>
      <c r="F112" s="292" t="s">
        <v>490</v>
      </c>
      <c r="G112" s="273"/>
      <c r="H112" s="273" t="s">
        <v>532</v>
      </c>
      <c r="I112" s="273" t="s">
        <v>492</v>
      </c>
      <c r="J112" s="273">
        <v>120</v>
      </c>
      <c r="K112" s="284"/>
    </row>
    <row r="113" spans="2:11" ht="15" customHeight="1">
      <c r="B113" s="293"/>
      <c r="C113" s="273" t="s">
        <v>41</v>
      </c>
      <c r="D113" s="273"/>
      <c r="E113" s="273"/>
      <c r="F113" s="292" t="s">
        <v>490</v>
      </c>
      <c r="G113" s="273"/>
      <c r="H113" s="273" t="s">
        <v>533</v>
      </c>
      <c r="I113" s="273" t="s">
        <v>524</v>
      </c>
      <c r="J113" s="273"/>
      <c r="K113" s="284"/>
    </row>
    <row r="114" spans="2:11" ht="15" customHeight="1">
      <c r="B114" s="293"/>
      <c r="C114" s="273" t="s">
        <v>51</v>
      </c>
      <c r="D114" s="273"/>
      <c r="E114" s="273"/>
      <c r="F114" s="292" t="s">
        <v>490</v>
      </c>
      <c r="G114" s="273"/>
      <c r="H114" s="273" t="s">
        <v>534</v>
      </c>
      <c r="I114" s="273" t="s">
        <v>524</v>
      </c>
      <c r="J114" s="273"/>
      <c r="K114" s="284"/>
    </row>
    <row r="115" spans="2:11" ht="15" customHeight="1">
      <c r="B115" s="293"/>
      <c r="C115" s="273" t="s">
        <v>60</v>
      </c>
      <c r="D115" s="273"/>
      <c r="E115" s="273"/>
      <c r="F115" s="292" t="s">
        <v>490</v>
      </c>
      <c r="G115" s="273"/>
      <c r="H115" s="273" t="s">
        <v>535</v>
      </c>
      <c r="I115" s="273" t="s">
        <v>536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7" t="s">
        <v>537</v>
      </c>
      <c r="D120" s="387"/>
      <c r="E120" s="387"/>
      <c r="F120" s="387"/>
      <c r="G120" s="387"/>
      <c r="H120" s="387"/>
      <c r="I120" s="387"/>
      <c r="J120" s="387"/>
      <c r="K120" s="309"/>
    </row>
    <row r="121" spans="2:11" ht="17.25" customHeight="1">
      <c r="B121" s="310"/>
      <c r="C121" s="285" t="s">
        <v>484</v>
      </c>
      <c r="D121" s="285"/>
      <c r="E121" s="285"/>
      <c r="F121" s="285" t="s">
        <v>485</v>
      </c>
      <c r="G121" s="286"/>
      <c r="H121" s="285" t="s">
        <v>121</v>
      </c>
      <c r="I121" s="285" t="s">
        <v>60</v>
      </c>
      <c r="J121" s="285" t="s">
        <v>486</v>
      </c>
      <c r="K121" s="311"/>
    </row>
    <row r="122" spans="2:11" ht="17.25" customHeight="1">
      <c r="B122" s="310"/>
      <c r="C122" s="287" t="s">
        <v>487</v>
      </c>
      <c r="D122" s="287"/>
      <c r="E122" s="287"/>
      <c r="F122" s="288" t="s">
        <v>488</v>
      </c>
      <c r="G122" s="289"/>
      <c r="H122" s="287"/>
      <c r="I122" s="287"/>
      <c r="J122" s="287" t="s">
        <v>489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493</v>
      </c>
      <c r="D124" s="290"/>
      <c r="E124" s="290"/>
      <c r="F124" s="292" t="s">
        <v>490</v>
      </c>
      <c r="G124" s="273"/>
      <c r="H124" s="273" t="s">
        <v>529</v>
      </c>
      <c r="I124" s="273" t="s">
        <v>492</v>
      </c>
      <c r="J124" s="273">
        <v>120</v>
      </c>
      <c r="K124" s="314"/>
    </row>
    <row r="125" spans="2:11" ht="15" customHeight="1">
      <c r="B125" s="312"/>
      <c r="C125" s="273" t="s">
        <v>538</v>
      </c>
      <c r="D125" s="273"/>
      <c r="E125" s="273"/>
      <c r="F125" s="292" t="s">
        <v>490</v>
      </c>
      <c r="G125" s="273"/>
      <c r="H125" s="273" t="s">
        <v>539</v>
      </c>
      <c r="I125" s="273" t="s">
        <v>492</v>
      </c>
      <c r="J125" s="273" t="s">
        <v>540</v>
      </c>
      <c r="K125" s="314"/>
    </row>
    <row r="126" spans="2:11" ht="15" customHeight="1">
      <c r="B126" s="312"/>
      <c r="C126" s="273" t="s">
        <v>439</v>
      </c>
      <c r="D126" s="273"/>
      <c r="E126" s="273"/>
      <c r="F126" s="292" t="s">
        <v>490</v>
      </c>
      <c r="G126" s="273"/>
      <c r="H126" s="273" t="s">
        <v>541</v>
      </c>
      <c r="I126" s="273" t="s">
        <v>492</v>
      </c>
      <c r="J126" s="273" t="s">
        <v>540</v>
      </c>
      <c r="K126" s="314"/>
    </row>
    <row r="127" spans="2:11" ht="15" customHeight="1">
      <c r="B127" s="312"/>
      <c r="C127" s="273" t="s">
        <v>501</v>
      </c>
      <c r="D127" s="273"/>
      <c r="E127" s="273"/>
      <c r="F127" s="292" t="s">
        <v>496</v>
      </c>
      <c r="G127" s="273"/>
      <c r="H127" s="273" t="s">
        <v>502</v>
      </c>
      <c r="I127" s="273" t="s">
        <v>492</v>
      </c>
      <c r="J127" s="273">
        <v>15</v>
      </c>
      <c r="K127" s="314"/>
    </row>
    <row r="128" spans="2:11" ht="15" customHeight="1">
      <c r="B128" s="312"/>
      <c r="C128" s="294" t="s">
        <v>503</v>
      </c>
      <c r="D128" s="294"/>
      <c r="E128" s="294"/>
      <c r="F128" s="295" t="s">
        <v>496</v>
      </c>
      <c r="G128" s="294"/>
      <c r="H128" s="294" t="s">
        <v>504</v>
      </c>
      <c r="I128" s="294" t="s">
        <v>492</v>
      </c>
      <c r="J128" s="294">
        <v>15</v>
      </c>
      <c r="K128" s="314"/>
    </row>
    <row r="129" spans="2:11" ht="15" customHeight="1">
      <c r="B129" s="312"/>
      <c r="C129" s="294" t="s">
        <v>505</v>
      </c>
      <c r="D129" s="294"/>
      <c r="E129" s="294"/>
      <c r="F129" s="295" t="s">
        <v>496</v>
      </c>
      <c r="G129" s="294"/>
      <c r="H129" s="294" t="s">
        <v>506</v>
      </c>
      <c r="I129" s="294" t="s">
        <v>492</v>
      </c>
      <c r="J129" s="294">
        <v>20</v>
      </c>
      <c r="K129" s="314"/>
    </row>
    <row r="130" spans="2:11" ht="15" customHeight="1">
      <c r="B130" s="312"/>
      <c r="C130" s="294" t="s">
        <v>507</v>
      </c>
      <c r="D130" s="294"/>
      <c r="E130" s="294"/>
      <c r="F130" s="295" t="s">
        <v>496</v>
      </c>
      <c r="G130" s="294"/>
      <c r="H130" s="294" t="s">
        <v>508</v>
      </c>
      <c r="I130" s="294" t="s">
        <v>492</v>
      </c>
      <c r="J130" s="294">
        <v>20</v>
      </c>
      <c r="K130" s="314"/>
    </row>
    <row r="131" spans="2:11" ht="15" customHeight="1">
      <c r="B131" s="312"/>
      <c r="C131" s="273" t="s">
        <v>495</v>
      </c>
      <c r="D131" s="273"/>
      <c r="E131" s="273"/>
      <c r="F131" s="292" t="s">
        <v>496</v>
      </c>
      <c r="G131" s="273"/>
      <c r="H131" s="273" t="s">
        <v>529</v>
      </c>
      <c r="I131" s="273" t="s">
        <v>492</v>
      </c>
      <c r="J131" s="273">
        <v>50</v>
      </c>
      <c r="K131" s="314"/>
    </row>
    <row r="132" spans="2:11" ht="15" customHeight="1">
      <c r="B132" s="312"/>
      <c r="C132" s="273" t="s">
        <v>509</v>
      </c>
      <c r="D132" s="273"/>
      <c r="E132" s="273"/>
      <c r="F132" s="292" t="s">
        <v>496</v>
      </c>
      <c r="G132" s="273"/>
      <c r="H132" s="273" t="s">
        <v>529</v>
      </c>
      <c r="I132" s="273" t="s">
        <v>492</v>
      </c>
      <c r="J132" s="273">
        <v>50</v>
      </c>
      <c r="K132" s="314"/>
    </row>
    <row r="133" spans="2:11" ht="15" customHeight="1">
      <c r="B133" s="312"/>
      <c r="C133" s="273" t="s">
        <v>515</v>
      </c>
      <c r="D133" s="273"/>
      <c r="E133" s="273"/>
      <c r="F133" s="292" t="s">
        <v>496</v>
      </c>
      <c r="G133" s="273"/>
      <c r="H133" s="273" t="s">
        <v>529</v>
      </c>
      <c r="I133" s="273" t="s">
        <v>492</v>
      </c>
      <c r="J133" s="273">
        <v>50</v>
      </c>
      <c r="K133" s="314"/>
    </row>
    <row r="134" spans="2:11" ht="15" customHeight="1">
      <c r="B134" s="312"/>
      <c r="C134" s="273" t="s">
        <v>517</v>
      </c>
      <c r="D134" s="273"/>
      <c r="E134" s="273"/>
      <c r="F134" s="292" t="s">
        <v>496</v>
      </c>
      <c r="G134" s="273"/>
      <c r="H134" s="273" t="s">
        <v>529</v>
      </c>
      <c r="I134" s="273" t="s">
        <v>492</v>
      </c>
      <c r="J134" s="273">
        <v>50</v>
      </c>
      <c r="K134" s="314"/>
    </row>
    <row r="135" spans="2:11" ht="15" customHeight="1">
      <c r="B135" s="312"/>
      <c r="C135" s="273" t="s">
        <v>126</v>
      </c>
      <c r="D135" s="273"/>
      <c r="E135" s="273"/>
      <c r="F135" s="292" t="s">
        <v>496</v>
      </c>
      <c r="G135" s="273"/>
      <c r="H135" s="273" t="s">
        <v>542</v>
      </c>
      <c r="I135" s="273" t="s">
        <v>492</v>
      </c>
      <c r="J135" s="273">
        <v>255</v>
      </c>
      <c r="K135" s="314"/>
    </row>
    <row r="136" spans="2:11" ht="15" customHeight="1">
      <c r="B136" s="312"/>
      <c r="C136" s="273" t="s">
        <v>519</v>
      </c>
      <c r="D136" s="273"/>
      <c r="E136" s="273"/>
      <c r="F136" s="292" t="s">
        <v>490</v>
      </c>
      <c r="G136" s="273"/>
      <c r="H136" s="273" t="s">
        <v>543</v>
      </c>
      <c r="I136" s="273" t="s">
        <v>521</v>
      </c>
      <c r="J136" s="273"/>
      <c r="K136" s="314"/>
    </row>
    <row r="137" spans="2:11" ht="15" customHeight="1">
      <c r="B137" s="312"/>
      <c r="C137" s="273" t="s">
        <v>522</v>
      </c>
      <c r="D137" s="273"/>
      <c r="E137" s="273"/>
      <c r="F137" s="292" t="s">
        <v>490</v>
      </c>
      <c r="G137" s="273"/>
      <c r="H137" s="273" t="s">
        <v>544</v>
      </c>
      <c r="I137" s="273" t="s">
        <v>524</v>
      </c>
      <c r="J137" s="273"/>
      <c r="K137" s="314"/>
    </row>
    <row r="138" spans="2:11" ht="15" customHeight="1">
      <c r="B138" s="312"/>
      <c r="C138" s="273" t="s">
        <v>525</v>
      </c>
      <c r="D138" s="273"/>
      <c r="E138" s="273"/>
      <c r="F138" s="292" t="s">
        <v>490</v>
      </c>
      <c r="G138" s="273"/>
      <c r="H138" s="273" t="s">
        <v>525</v>
      </c>
      <c r="I138" s="273" t="s">
        <v>524</v>
      </c>
      <c r="J138" s="273"/>
      <c r="K138" s="314"/>
    </row>
    <row r="139" spans="2:11" ht="15" customHeight="1">
      <c r="B139" s="312"/>
      <c r="C139" s="273" t="s">
        <v>41</v>
      </c>
      <c r="D139" s="273"/>
      <c r="E139" s="273"/>
      <c r="F139" s="292" t="s">
        <v>490</v>
      </c>
      <c r="G139" s="273"/>
      <c r="H139" s="273" t="s">
        <v>545</v>
      </c>
      <c r="I139" s="273" t="s">
        <v>524</v>
      </c>
      <c r="J139" s="273"/>
      <c r="K139" s="314"/>
    </row>
    <row r="140" spans="2:11" ht="15" customHeight="1">
      <c r="B140" s="312"/>
      <c r="C140" s="273" t="s">
        <v>546</v>
      </c>
      <c r="D140" s="273"/>
      <c r="E140" s="273"/>
      <c r="F140" s="292" t="s">
        <v>490</v>
      </c>
      <c r="G140" s="273"/>
      <c r="H140" s="273" t="s">
        <v>547</v>
      </c>
      <c r="I140" s="273" t="s">
        <v>524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8" t="s">
        <v>548</v>
      </c>
      <c r="D145" s="388"/>
      <c r="E145" s="388"/>
      <c r="F145" s="388"/>
      <c r="G145" s="388"/>
      <c r="H145" s="388"/>
      <c r="I145" s="388"/>
      <c r="J145" s="388"/>
      <c r="K145" s="284"/>
    </row>
    <row r="146" spans="2:11" ht="17.25" customHeight="1">
      <c r="B146" s="283"/>
      <c r="C146" s="285" t="s">
        <v>484</v>
      </c>
      <c r="D146" s="285"/>
      <c r="E146" s="285"/>
      <c r="F146" s="285" t="s">
        <v>485</v>
      </c>
      <c r="G146" s="286"/>
      <c r="H146" s="285" t="s">
        <v>121</v>
      </c>
      <c r="I146" s="285" t="s">
        <v>60</v>
      </c>
      <c r="J146" s="285" t="s">
        <v>486</v>
      </c>
      <c r="K146" s="284"/>
    </row>
    <row r="147" spans="2:11" ht="17.25" customHeight="1">
      <c r="B147" s="283"/>
      <c r="C147" s="287" t="s">
        <v>487</v>
      </c>
      <c r="D147" s="287"/>
      <c r="E147" s="287"/>
      <c r="F147" s="288" t="s">
        <v>488</v>
      </c>
      <c r="G147" s="289"/>
      <c r="H147" s="287"/>
      <c r="I147" s="287"/>
      <c r="J147" s="287" t="s">
        <v>489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493</v>
      </c>
      <c r="D149" s="273"/>
      <c r="E149" s="273"/>
      <c r="F149" s="319" t="s">
        <v>490</v>
      </c>
      <c r="G149" s="273"/>
      <c r="H149" s="318" t="s">
        <v>529</v>
      </c>
      <c r="I149" s="318" t="s">
        <v>492</v>
      </c>
      <c r="J149" s="318">
        <v>120</v>
      </c>
      <c r="K149" s="314"/>
    </row>
    <row r="150" spans="2:11" ht="15" customHeight="1">
      <c r="B150" s="293"/>
      <c r="C150" s="318" t="s">
        <v>538</v>
      </c>
      <c r="D150" s="273"/>
      <c r="E150" s="273"/>
      <c r="F150" s="319" t="s">
        <v>490</v>
      </c>
      <c r="G150" s="273"/>
      <c r="H150" s="318" t="s">
        <v>549</v>
      </c>
      <c r="I150" s="318" t="s">
        <v>492</v>
      </c>
      <c r="J150" s="318" t="s">
        <v>540</v>
      </c>
      <c r="K150" s="314"/>
    </row>
    <row r="151" spans="2:11" ht="15" customHeight="1">
      <c r="B151" s="293"/>
      <c r="C151" s="318" t="s">
        <v>439</v>
      </c>
      <c r="D151" s="273"/>
      <c r="E151" s="273"/>
      <c r="F151" s="319" t="s">
        <v>490</v>
      </c>
      <c r="G151" s="273"/>
      <c r="H151" s="318" t="s">
        <v>550</v>
      </c>
      <c r="I151" s="318" t="s">
        <v>492</v>
      </c>
      <c r="J151" s="318" t="s">
        <v>540</v>
      </c>
      <c r="K151" s="314"/>
    </row>
    <row r="152" spans="2:11" ht="15" customHeight="1">
      <c r="B152" s="293"/>
      <c r="C152" s="318" t="s">
        <v>495</v>
      </c>
      <c r="D152" s="273"/>
      <c r="E152" s="273"/>
      <c r="F152" s="319" t="s">
        <v>496</v>
      </c>
      <c r="G152" s="273"/>
      <c r="H152" s="318" t="s">
        <v>529</v>
      </c>
      <c r="I152" s="318" t="s">
        <v>492</v>
      </c>
      <c r="J152" s="318">
        <v>50</v>
      </c>
      <c r="K152" s="314"/>
    </row>
    <row r="153" spans="2:11" ht="15" customHeight="1">
      <c r="B153" s="293"/>
      <c r="C153" s="318" t="s">
        <v>498</v>
      </c>
      <c r="D153" s="273"/>
      <c r="E153" s="273"/>
      <c r="F153" s="319" t="s">
        <v>490</v>
      </c>
      <c r="G153" s="273"/>
      <c r="H153" s="318" t="s">
        <v>529</v>
      </c>
      <c r="I153" s="318" t="s">
        <v>500</v>
      </c>
      <c r="J153" s="318"/>
      <c r="K153" s="314"/>
    </row>
    <row r="154" spans="2:11" ht="15" customHeight="1">
      <c r="B154" s="293"/>
      <c r="C154" s="318" t="s">
        <v>509</v>
      </c>
      <c r="D154" s="273"/>
      <c r="E154" s="273"/>
      <c r="F154" s="319" t="s">
        <v>496</v>
      </c>
      <c r="G154" s="273"/>
      <c r="H154" s="318" t="s">
        <v>529</v>
      </c>
      <c r="I154" s="318" t="s">
        <v>492</v>
      </c>
      <c r="J154" s="318">
        <v>50</v>
      </c>
      <c r="K154" s="314"/>
    </row>
    <row r="155" spans="2:11" ht="15" customHeight="1">
      <c r="B155" s="293"/>
      <c r="C155" s="318" t="s">
        <v>517</v>
      </c>
      <c r="D155" s="273"/>
      <c r="E155" s="273"/>
      <c r="F155" s="319" t="s">
        <v>496</v>
      </c>
      <c r="G155" s="273"/>
      <c r="H155" s="318" t="s">
        <v>529</v>
      </c>
      <c r="I155" s="318" t="s">
        <v>492</v>
      </c>
      <c r="J155" s="318">
        <v>50</v>
      </c>
      <c r="K155" s="314"/>
    </row>
    <row r="156" spans="2:11" ht="15" customHeight="1">
      <c r="B156" s="293"/>
      <c r="C156" s="318" t="s">
        <v>515</v>
      </c>
      <c r="D156" s="273"/>
      <c r="E156" s="273"/>
      <c r="F156" s="319" t="s">
        <v>496</v>
      </c>
      <c r="G156" s="273"/>
      <c r="H156" s="318" t="s">
        <v>529</v>
      </c>
      <c r="I156" s="318" t="s">
        <v>492</v>
      </c>
      <c r="J156" s="318">
        <v>50</v>
      </c>
      <c r="K156" s="314"/>
    </row>
    <row r="157" spans="2:11" ht="15" customHeight="1">
      <c r="B157" s="293"/>
      <c r="C157" s="318" t="s">
        <v>93</v>
      </c>
      <c r="D157" s="273"/>
      <c r="E157" s="273"/>
      <c r="F157" s="319" t="s">
        <v>490</v>
      </c>
      <c r="G157" s="273"/>
      <c r="H157" s="318" t="s">
        <v>551</v>
      </c>
      <c r="I157" s="318" t="s">
        <v>492</v>
      </c>
      <c r="J157" s="318" t="s">
        <v>552</v>
      </c>
      <c r="K157" s="314"/>
    </row>
    <row r="158" spans="2:11" ht="15" customHeight="1">
      <c r="B158" s="293"/>
      <c r="C158" s="318" t="s">
        <v>553</v>
      </c>
      <c r="D158" s="273"/>
      <c r="E158" s="273"/>
      <c r="F158" s="319" t="s">
        <v>490</v>
      </c>
      <c r="G158" s="273"/>
      <c r="H158" s="318" t="s">
        <v>554</v>
      </c>
      <c r="I158" s="318" t="s">
        <v>524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7" t="s">
        <v>555</v>
      </c>
      <c r="D163" s="387"/>
      <c r="E163" s="387"/>
      <c r="F163" s="387"/>
      <c r="G163" s="387"/>
      <c r="H163" s="387"/>
      <c r="I163" s="387"/>
      <c r="J163" s="387"/>
      <c r="K163" s="265"/>
    </row>
    <row r="164" spans="2:11" ht="17.25" customHeight="1">
      <c r="B164" s="264"/>
      <c r="C164" s="285" t="s">
        <v>484</v>
      </c>
      <c r="D164" s="285"/>
      <c r="E164" s="285"/>
      <c r="F164" s="285" t="s">
        <v>485</v>
      </c>
      <c r="G164" s="322"/>
      <c r="H164" s="323" t="s">
        <v>121</v>
      </c>
      <c r="I164" s="323" t="s">
        <v>60</v>
      </c>
      <c r="J164" s="285" t="s">
        <v>486</v>
      </c>
      <c r="K164" s="265"/>
    </row>
    <row r="165" spans="2:11" ht="17.25" customHeight="1">
      <c r="B165" s="266"/>
      <c r="C165" s="287" t="s">
        <v>487</v>
      </c>
      <c r="D165" s="287"/>
      <c r="E165" s="287"/>
      <c r="F165" s="288" t="s">
        <v>488</v>
      </c>
      <c r="G165" s="324"/>
      <c r="H165" s="325"/>
      <c r="I165" s="325"/>
      <c r="J165" s="287" t="s">
        <v>489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493</v>
      </c>
      <c r="D167" s="273"/>
      <c r="E167" s="273"/>
      <c r="F167" s="292" t="s">
        <v>490</v>
      </c>
      <c r="G167" s="273"/>
      <c r="H167" s="273" t="s">
        <v>529</v>
      </c>
      <c r="I167" s="273" t="s">
        <v>492</v>
      </c>
      <c r="J167" s="273">
        <v>120</v>
      </c>
      <c r="K167" s="314"/>
    </row>
    <row r="168" spans="2:11" ht="15" customHeight="1">
      <c r="B168" s="293"/>
      <c r="C168" s="273" t="s">
        <v>538</v>
      </c>
      <c r="D168" s="273"/>
      <c r="E168" s="273"/>
      <c r="F168" s="292" t="s">
        <v>490</v>
      </c>
      <c r="G168" s="273"/>
      <c r="H168" s="273" t="s">
        <v>539</v>
      </c>
      <c r="I168" s="273" t="s">
        <v>492</v>
      </c>
      <c r="J168" s="273" t="s">
        <v>540</v>
      </c>
      <c r="K168" s="314"/>
    </row>
    <row r="169" spans="2:11" ht="15" customHeight="1">
      <c r="B169" s="293"/>
      <c r="C169" s="273" t="s">
        <v>439</v>
      </c>
      <c r="D169" s="273"/>
      <c r="E169" s="273"/>
      <c r="F169" s="292" t="s">
        <v>490</v>
      </c>
      <c r="G169" s="273"/>
      <c r="H169" s="273" t="s">
        <v>556</v>
      </c>
      <c r="I169" s="273" t="s">
        <v>492</v>
      </c>
      <c r="J169" s="273" t="s">
        <v>540</v>
      </c>
      <c r="K169" s="314"/>
    </row>
    <row r="170" spans="2:11" ht="15" customHeight="1">
      <c r="B170" s="293"/>
      <c r="C170" s="273" t="s">
        <v>495</v>
      </c>
      <c r="D170" s="273"/>
      <c r="E170" s="273"/>
      <c r="F170" s="292" t="s">
        <v>496</v>
      </c>
      <c r="G170" s="273"/>
      <c r="H170" s="273" t="s">
        <v>556</v>
      </c>
      <c r="I170" s="273" t="s">
        <v>492</v>
      </c>
      <c r="J170" s="273">
        <v>50</v>
      </c>
      <c r="K170" s="314"/>
    </row>
    <row r="171" spans="2:11" ht="15" customHeight="1">
      <c r="B171" s="293"/>
      <c r="C171" s="273" t="s">
        <v>498</v>
      </c>
      <c r="D171" s="273"/>
      <c r="E171" s="273"/>
      <c r="F171" s="292" t="s">
        <v>490</v>
      </c>
      <c r="G171" s="273"/>
      <c r="H171" s="273" t="s">
        <v>556</v>
      </c>
      <c r="I171" s="273" t="s">
        <v>500</v>
      </c>
      <c r="J171" s="273"/>
      <c r="K171" s="314"/>
    </row>
    <row r="172" spans="2:11" ht="15" customHeight="1">
      <c r="B172" s="293"/>
      <c r="C172" s="273" t="s">
        <v>509</v>
      </c>
      <c r="D172" s="273"/>
      <c r="E172" s="273"/>
      <c r="F172" s="292" t="s">
        <v>496</v>
      </c>
      <c r="G172" s="273"/>
      <c r="H172" s="273" t="s">
        <v>556</v>
      </c>
      <c r="I172" s="273" t="s">
        <v>492</v>
      </c>
      <c r="J172" s="273">
        <v>50</v>
      </c>
      <c r="K172" s="314"/>
    </row>
    <row r="173" spans="2:11" ht="15" customHeight="1">
      <c r="B173" s="293"/>
      <c r="C173" s="273" t="s">
        <v>517</v>
      </c>
      <c r="D173" s="273"/>
      <c r="E173" s="273"/>
      <c r="F173" s="292" t="s">
        <v>496</v>
      </c>
      <c r="G173" s="273"/>
      <c r="H173" s="273" t="s">
        <v>556</v>
      </c>
      <c r="I173" s="273" t="s">
        <v>492</v>
      </c>
      <c r="J173" s="273">
        <v>50</v>
      </c>
      <c r="K173" s="314"/>
    </row>
    <row r="174" spans="2:11" ht="15" customHeight="1">
      <c r="B174" s="293"/>
      <c r="C174" s="273" t="s">
        <v>515</v>
      </c>
      <c r="D174" s="273"/>
      <c r="E174" s="273"/>
      <c r="F174" s="292" t="s">
        <v>496</v>
      </c>
      <c r="G174" s="273"/>
      <c r="H174" s="273" t="s">
        <v>556</v>
      </c>
      <c r="I174" s="273" t="s">
        <v>492</v>
      </c>
      <c r="J174" s="273">
        <v>50</v>
      </c>
      <c r="K174" s="314"/>
    </row>
    <row r="175" spans="2:11" ht="15" customHeight="1">
      <c r="B175" s="293"/>
      <c r="C175" s="273" t="s">
        <v>120</v>
      </c>
      <c r="D175" s="273"/>
      <c r="E175" s="273"/>
      <c r="F175" s="292" t="s">
        <v>490</v>
      </c>
      <c r="G175" s="273"/>
      <c r="H175" s="273" t="s">
        <v>557</v>
      </c>
      <c r="I175" s="273" t="s">
        <v>558</v>
      </c>
      <c r="J175" s="273"/>
      <c r="K175" s="314"/>
    </row>
    <row r="176" spans="2:11" ht="15" customHeight="1">
      <c r="B176" s="293"/>
      <c r="C176" s="273" t="s">
        <v>60</v>
      </c>
      <c r="D176" s="273"/>
      <c r="E176" s="273"/>
      <c r="F176" s="292" t="s">
        <v>490</v>
      </c>
      <c r="G176" s="273"/>
      <c r="H176" s="273" t="s">
        <v>559</v>
      </c>
      <c r="I176" s="273" t="s">
        <v>560</v>
      </c>
      <c r="J176" s="273">
        <v>1</v>
      </c>
      <c r="K176" s="314"/>
    </row>
    <row r="177" spans="2:11" ht="15" customHeight="1">
      <c r="B177" s="293"/>
      <c r="C177" s="273" t="s">
        <v>56</v>
      </c>
      <c r="D177" s="273"/>
      <c r="E177" s="273"/>
      <c r="F177" s="292" t="s">
        <v>490</v>
      </c>
      <c r="G177" s="273"/>
      <c r="H177" s="273" t="s">
        <v>561</v>
      </c>
      <c r="I177" s="273" t="s">
        <v>492</v>
      </c>
      <c r="J177" s="273">
        <v>20</v>
      </c>
      <c r="K177" s="314"/>
    </row>
    <row r="178" spans="2:11" ht="15" customHeight="1">
      <c r="B178" s="293"/>
      <c r="C178" s="273" t="s">
        <v>121</v>
      </c>
      <c r="D178" s="273"/>
      <c r="E178" s="273"/>
      <c r="F178" s="292" t="s">
        <v>490</v>
      </c>
      <c r="G178" s="273"/>
      <c r="H178" s="273" t="s">
        <v>562</v>
      </c>
      <c r="I178" s="273" t="s">
        <v>492</v>
      </c>
      <c r="J178" s="273">
        <v>255</v>
      </c>
      <c r="K178" s="314"/>
    </row>
    <row r="179" spans="2:11" ht="15" customHeight="1">
      <c r="B179" s="293"/>
      <c r="C179" s="273" t="s">
        <v>122</v>
      </c>
      <c r="D179" s="273"/>
      <c r="E179" s="273"/>
      <c r="F179" s="292" t="s">
        <v>490</v>
      </c>
      <c r="G179" s="273"/>
      <c r="H179" s="273" t="s">
        <v>455</v>
      </c>
      <c r="I179" s="273" t="s">
        <v>492</v>
      </c>
      <c r="J179" s="273">
        <v>10</v>
      </c>
      <c r="K179" s="314"/>
    </row>
    <row r="180" spans="2:11" ht="15" customHeight="1">
      <c r="B180" s="293"/>
      <c r="C180" s="273" t="s">
        <v>123</v>
      </c>
      <c r="D180" s="273"/>
      <c r="E180" s="273"/>
      <c r="F180" s="292" t="s">
        <v>490</v>
      </c>
      <c r="G180" s="273"/>
      <c r="H180" s="273" t="s">
        <v>563</v>
      </c>
      <c r="I180" s="273" t="s">
        <v>524</v>
      </c>
      <c r="J180" s="273"/>
      <c r="K180" s="314"/>
    </row>
    <row r="181" spans="2:11" ht="15" customHeight="1">
      <c r="B181" s="293"/>
      <c r="C181" s="273" t="s">
        <v>564</v>
      </c>
      <c r="D181" s="273"/>
      <c r="E181" s="273"/>
      <c r="F181" s="292" t="s">
        <v>490</v>
      </c>
      <c r="G181" s="273"/>
      <c r="H181" s="273" t="s">
        <v>565</v>
      </c>
      <c r="I181" s="273" t="s">
        <v>524</v>
      </c>
      <c r="J181" s="273"/>
      <c r="K181" s="314"/>
    </row>
    <row r="182" spans="2:11" ht="15" customHeight="1">
      <c r="B182" s="293"/>
      <c r="C182" s="273" t="s">
        <v>553</v>
      </c>
      <c r="D182" s="273"/>
      <c r="E182" s="273"/>
      <c r="F182" s="292" t="s">
        <v>490</v>
      </c>
      <c r="G182" s="273"/>
      <c r="H182" s="273" t="s">
        <v>566</v>
      </c>
      <c r="I182" s="273" t="s">
        <v>524</v>
      </c>
      <c r="J182" s="273"/>
      <c r="K182" s="314"/>
    </row>
    <row r="183" spans="2:11" ht="15" customHeight="1">
      <c r="B183" s="293"/>
      <c r="C183" s="273" t="s">
        <v>125</v>
      </c>
      <c r="D183" s="273"/>
      <c r="E183" s="273"/>
      <c r="F183" s="292" t="s">
        <v>496</v>
      </c>
      <c r="G183" s="273"/>
      <c r="H183" s="273" t="s">
        <v>567</v>
      </c>
      <c r="I183" s="273" t="s">
        <v>492</v>
      </c>
      <c r="J183" s="273">
        <v>50</v>
      </c>
      <c r="K183" s="314"/>
    </row>
    <row r="184" spans="2:11" ht="15" customHeight="1">
      <c r="B184" s="293"/>
      <c r="C184" s="273" t="s">
        <v>568</v>
      </c>
      <c r="D184" s="273"/>
      <c r="E184" s="273"/>
      <c r="F184" s="292" t="s">
        <v>496</v>
      </c>
      <c r="G184" s="273"/>
      <c r="H184" s="273" t="s">
        <v>569</v>
      </c>
      <c r="I184" s="273" t="s">
        <v>570</v>
      </c>
      <c r="J184" s="273"/>
      <c r="K184" s="314"/>
    </row>
    <row r="185" spans="2:11" ht="15" customHeight="1">
      <c r="B185" s="293"/>
      <c r="C185" s="273" t="s">
        <v>571</v>
      </c>
      <c r="D185" s="273"/>
      <c r="E185" s="273"/>
      <c r="F185" s="292" t="s">
        <v>496</v>
      </c>
      <c r="G185" s="273"/>
      <c r="H185" s="273" t="s">
        <v>572</v>
      </c>
      <c r="I185" s="273" t="s">
        <v>570</v>
      </c>
      <c r="J185" s="273"/>
      <c r="K185" s="314"/>
    </row>
    <row r="186" spans="2:11" ht="15" customHeight="1">
      <c r="B186" s="293"/>
      <c r="C186" s="273" t="s">
        <v>573</v>
      </c>
      <c r="D186" s="273"/>
      <c r="E186" s="273"/>
      <c r="F186" s="292" t="s">
        <v>496</v>
      </c>
      <c r="G186" s="273"/>
      <c r="H186" s="273" t="s">
        <v>574</v>
      </c>
      <c r="I186" s="273" t="s">
        <v>570</v>
      </c>
      <c r="J186" s="273"/>
      <c r="K186" s="314"/>
    </row>
    <row r="187" spans="2:11" ht="15" customHeight="1">
      <c r="B187" s="293"/>
      <c r="C187" s="326" t="s">
        <v>575</v>
      </c>
      <c r="D187" s="273"/>
      <c r="E187" s="273"/>
      <c r="F187" s="292" t="s">
        <v>496</v>
      </c>
      <c r="G187" s="273"/>
      <c r="H187" s="273" t="s">
        <v>576</v>
      </c>
      <c r="I187" s="273" t="s">
        <v>577</v>
      </c>
      <c r="J187" s="327" t="s">
        <v>578</v>
      </c>
      <c r="K187" s="314"/>
    </row>
    <row r="188" spans="2:11" ht="15" customHeight="1">
      <c r="B188" s="293"/>
      <c r="C188" s="278" t="s">
        <v>45</v>
      </c>
      <c r="D188" s="273"/>
      <c r="E188" s="273"/>
      <c r="F188" s="292" t="s">
        <v>490</v>
      </c>
      <c r="G188" s="273"/>
      <c r="H188" s="269" t="s">
        <v>579</v>
      </c>
      <c r="I188" s="273" t="s">
        <v>580</v>
      </c>
      <c r="J188" s="273"/>
      <c r="K188" s="314"/>
    </row>
    <row r="189" spans="2:11" ht="15" customHeight="1">
      <c r="B189" s="293"/>
      <c r="C189" s="278" t="s">
        <v>581</v>
      </c>
      <c r="D189" s="273"/>
      <c r="E189" s="273"/>
      <c r="F189" s="292" t="s">
        <v>490</v>
      </c>
      <c r="G189" s="273"/>
      <c r="H189" s="273" t="s">
        <v>582</v>
      </c>
      <c r="I189" s="273" t="s">
        <v>524</v>
      </c>
      <c r="J189" s="273"/>
      <c r="K189" s="314"/>
    </row>
    <row r="190" spans="2:11" ht="15" customHeight="1">
      <c r="B190" s="293"/>
      <c r="C190" s="278" t="s">
        <v>583</v>
      </c>
      <c r="D190" s="273"/>
      <c r="E190" s="273"/>
      <c r="F190" s="292" t="s">
        <v>490</v>
      </c>
      <c r="G190" s="273"/>
      <c r="H190" s="273" t="s">
        <v>584</v>
      </c>
      <c r="I190" s="273" t="s">
        <v>524</v>
      </c>
      <c r="J190" s="273"/>
      <c r="K190" s="314"/>
    </row>
    <row r="191" spans="2:11" ht="15" customHeight="1">
      <c r="B191" s="293"/>
      <c r="C191" s="278" t="s">
        <v>585</v>
      </c>
      <c r="D191" s="273"/>
      <c r="E191" s="273"/>
      <c r="F191" s="292" t="s">
        <v>496</v>
      </c>
      <c r="G191" s="273"/>
      <c r="H191" s="273" t="s">
        <v>586</v>
      </c>
      <c r="I191" s="273" t="s">
        <v>524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7" t="s">
        <v>587</v>
      </c>
      <c r="D197" s="387"/>
      <c r="E197" s="387"/>
      <c r="F197" s="387"/>
      <c r="G197" s="387"/>
      <c r="H197" s="387"/>
      <c r="I197" s="387"/>
      <c r="J197" s="387"/>
      <c r="K197" s="265"/>
    </row>
    <row r="198" spans="2:11" ht="25.5" customHeight="1">
      <c r="B198" s="264"/>
      <c r="C198" s="329" t="s">
        <v>588</v>
      </c>
      <c r="D198" s="329"/>
      <c r="E198" s="329"/>
      <c r="F198" s="329" t="s">
        <v>589</v>
      </c>
      <c r="G198" s="330"/>
      <c r="H198" s="386" t="s">
        <v>590</v>
      </c>
      <c r="I198" s="386"/>
      <c r="J198" s="386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580</v>
      </c>
      <c r="D200" s="273"/>
      <c r="E200" s="273"/>
      <c r="F200" s="292" t="s">
        <v>46</v>
      </c>
      <c r="G200" s="273"/>
      <c r="H200" s="384" t="s">
        <v>591</v>
      </c>
      <c r="I200" s="384"/>
      <c r="J200" s="384"/>
      <c r="K200" s="314"/>
    </row>
    <row r="201" spans="2:11" ht="15" customHeight="1">
      <c r="B201" s="293"/>
      <c r="C201" s="299"/>
      <c r="D201" s="273"/>
      <c r="E201" s="273"/>
      <c r="F201" s="292" t="s">
        <v>47</v>
      </c>
      <c r="G201" s="273"/>
      <c r="H201" s="384" t="s">
        <v>592</v>
      </c>
      <c r="I201" s="384"/>
      <c r="J201" s="384"/>
      <c r="K201" s="314"/>
    </row>
    <row r="202" spans="2:11" ht="15" customHeight="1">
      <c r="B202" s="293"/>
      <c r="C202" s="299"/>
      <c r="D202" s="273"/>
      <c r="E202" s="273"/>
      <c r="F202" s="292" t="s">
        <v>50</v>
      </c>
      <c r="G202" s="273"/>
      <c r="H202" s="384" t="s">
        <v>593</v>
      </c>
      <c r="I202" s="384"/>
      <c r="J202" s="384"/>
      <c r="K202" s="314"/>
    </row>
    <row r="203" spans="2:11" ht="15" customHeight="1">
      <c r="B203" s="293"/>
      <c r="C203" s="273"/>
      <c r="D203" s="273"/>
      <c r="E203" s="273"/>
      <c r="F203" s="292" t="s">
        <v>48</v>
      </c>
      <c r="G203" s="273"/>
      <c r="H203" s="384" t="s">
        <v>594</v>
      </c>
      <c r="I203" s="384"/>
      <c r="J203" s="384"/>
      <c r="K203" s="314"/>
    </row>
    <row r="204" spans="2:11" ht="15" customHeight="1">
      <c r="B204" s="293"/>
      <c r="C204" s="273"/>
      <c r="D204" s="273"/>
      <c r="E204" s="273"/>
      <c r="F204" s="292" t="s">
        <v>49</v>
      </c>
      <c r="G204" s="273"/>
      <c r="H204" s="384" t="s">
        <v>595</v>
      </c>
      <c r="I204" s="384"/>
      <c r="J204" s="384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536</v>
      </c>
      <c r="D206" s="273"/>
      <c r="E206" s="273"/>
      <c r="F206" s="292" t="s">
        <v>81</v>
      </c>
      <c r="G206" s="273"/>
      <c r="H206" s="384" t="s">
        <v>596</v>
      </c>
      <c r="I206" s="384"/>
      <c r="J206" s="384"/>
      <c r="K206" s="314"/>
    </row>
    <row r="207" spans="2:11" ht="15" customHeight="1">
      <c r="B207" s="293"/>
      <c r="C207" s="299"/>
      <c r="D207" s="273"/>
      <c r="E207" s="273"/>
      <c r="F207" s="292" t="s">
        <v>433</v>
      </c>
      <c r="G207" s="273"/>
      <c r="H207" s="384" t="s">
        <v>434</v>
      </c>
      <c r="I207" s="384"/>
      <c r="J207" s="384"/>
      <c r="K207" s="314"/>
    </row>
    <row r="208" spans="2:11" ht="15" customHeight="1">
      <c r="B208" s="293"/>
      <c r="C208" s="273"/>
      <c r="D208" s="273"/>
      <c r="E208" s="273"/>
      <c r="F208" s="292" t="s">
        <v>431</v>
      </c>
      <c r="G208" s="273"/>
      <c r="H208" s="384" t="s">
        <v>597</v>
      </c>
      <c r="I208" s="384"/>
      <c r="J208" s="384"/>
      <c r="K208" s="314"/>
    </row>
    <row r="209" spans="2:11" ht="15" customHeight="1">
      <c r="B209" s="331"/>
      <c r="C209" s="299"/>
      <c r="D209" s="299"/>
      <c r="E209" s="299"/>
      <c r="F209" s="292" t="s">
        <v>435</v>
      </c>
      <c r="G209" s="278"/>
      <c r="H209" s="385" t="s">
        <v>436</v>
      </c>
      <c r="I209" s="385"/>
      <c r="J209" s="385"/>
      <c r="K209" s="332"/>
    </row>
    <row r="210" spans="2:11" ht="15" customHeight="1">
      <c r="B210" s="331"/>
      <c r="C210" s="299"/>
      <c r="D210" s="299"/>
      <c r="E210" s="299"/>
      <c r="F210" s="292" t="s">
        <v>437</v>
      </c>
      <c r="G210" s="278"/>
      <c r="H210" s="385" t="s">
        <v>598</v>
      </c>
      <c r="I210" s="385"/>
      <c r="J210" s="385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560</v>
      </c>
      <c r="D212" s="299"/>
      <c r="E212" s="299"/>
      <c r="F212" s="292">
        <v>1</v>
      </c>
      <c r="G212" s="278"/>
      <c r="H212" s="385" t="s">
        <v>599</v>
      </c>
      <c r="I212" s="385"/>
      <c r="J212" s="385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5" t="s">
        <v>600</v>
      </c>
      <c r="I213" s="385"/>
      <c r="J213" s="385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5" t="s">
        <v>601</v>
      </c>
      <c r="I214" s="385"/>
      <c r="J214" s="385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5" t="s">
        <v>602</v>
      </c>
      <c r="I215" s="385"/>
      <c r="J215" s="385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algorithmName="SHA-512" hashValue="nS20AtSMLAciWm/tHV+BYjwz2z05CRJecV4gwRhyMi6ZE1cE3GKz0Kj66eBP+tUmSwipySubmRYBnXxd4BROzw==" saltValue="J8wx9sXFszSHRteh0vIit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001 - Stavební úpravy na ...</vt:lpstr>
      <vt:lpstr>Pokyny pro vyplnění</vt:lpstr>
      <vt:lpstr>'001 - Stavební úpravy na ...'!Názvy_tisku</vt:lpstr>
      <vt:lpstr>'Rekapitulace stavby'!Názvy_tisku</vt:lpstr>
      <vt:lpstr>'001 - Stavební úpravy na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BARBORAKYKOEFDD\barborakyskova</dc:creator>
  <cp:lastModifiedBy>Barbora Kyšková</cp:lastModifiedBy>
  <dcterms:created xsi:type="dcterms:W3CDTF">2017-07-17T15:46:29Z</dcterms:created>
  <dcterms:modified xsi:type="dcterms:W3CDTF">2017-07-17T15:46:37Z</dcterms:modified>
</cp:coreProperties>
</file>