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20700" windowHeight="1042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'Rekapitulace'!$G$17</definedName>
    <definedName name="Dodavka0">'Položky'!#REF!</definedName>
    <definedName name="HSV">'Rekapitulace'!$E$17</definedName>
    <definedName name="HSV0">'Položky'!#REF!</definedName>
    <definedName name="HZS">'Rekapitulace'!$I$17</definedName>
    <definedName name="HZS0">'Položky'!#REF!</definedName>
    <definedName name="JKSO">'Krycí list'!$G$2</definedName>
    <definedName name="MJ">'Krycí list'!$G$5</definedName>
    <definedName name="Mont">'Rekapitulace'!$H$17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'Položky'!$A$1:$G$134</definedName>
    <definedName name="_xlnm.Print_Area" localSheetId="1">'Rekapitulace'!$A$1:$I$31</definedName>
    <definedName name="PocetMJ">'Krycí list'!$G$6</definedName>
    <definedName name="Poznamka">'Krycí list'!$B$37</definedName>
    <definedName name="Projektant">'Krycí list'!$C$8</definedName>
    <definedName name="PSV">'Rekapitulace'!$F$17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'Rekapitulace'!$H$30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<sst xmlns="http://schemas.openxmlformats.org/spreadsheetml/2006/main" count="411" uniqueCount="249">
  <si>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</si>
  <si>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</si>
  <si>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</si>
  <si>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</si>
  <si>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</si>
  <si>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</si>
  <si>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</si>
  <si>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</si>
  <si>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</si>
  <si>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</si>
  <si>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</si>
  <si>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</si>
  <si>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</si>
  <si>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</si>
  <si>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</si>
  <si>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</si>
  <si>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</si>
  <si>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</si>
  <si>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</si>
  <si>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</si>
  <si>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</si>
  <si>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</si>
  <si>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</si>
  <si>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</si>
  <si>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</si>
  <si>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</si>
  <si>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</si>
  <si>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</si>
  <si>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</si>
  <si>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</si>
  <si>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</si>
  <si>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</si>
  <si>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</si>
  <si>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</si>
  <si>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</si>
  <si>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</si>
  <si>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</si>
  <si>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</si>
  <si>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</si>
  <si>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</si>
  <si>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</si>
  <si>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</si>
  <si>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</si>
  <si>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</si>
  <si>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</si>
  <si>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</si>
  <si>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</si>
  <si>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</si>
  <si>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</si>
  <si>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</si>
  <si>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</si>
  <si>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</si>
  <si>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</si>
  <si>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</si>
  <si>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</si>
  <si>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</si>
  <si>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</si>
  <si>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</si>
  <si>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</si>
  <si>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</si>
  <si>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</si>
  <si>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</si>
  <si>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</si>
  <si>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</si>
  <si>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</si>
  <si>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</si>
  <si>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</si>
  <si>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</si>
  <si>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</si>
  <si>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</si>
  <si>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</si>
  <si>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</si>
  <si>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</si>
  <si>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</si>
  <si>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</si>
  <si>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</si>
  <si>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20150420</t>
  </si>
  <si>
    <t>SPGŠ a SZŠ Hlubčická ul.</t>
  </si>
  <si>
    <t>220415</t>
  </si>
  <si>
    <t>Domov mládeže - oprava hyg. zařízení</t>
  </si>
  <si>
    <t>204</t>
  </si>
  <si>
    <t>Vzduchotechnika 2.NP</t>
  </si>
  <si>
    <t>3</t>
  </si>
  <si>
    <t>Svislé a kompletní konstrukce</t>
  </si>
  <si>
    <t>310237251R00</t>
  </si>
  <si>
    <t xml:space="preserve">Zazdívka otvorů pl. 0,25 m2 cihlami, tl. zdi 45 cm </t>
  </si>
  <si>
    <t>kus</t>
  </si>
  <si>
    <t>2.NP:2</t>
  </si>
  <si>
    <t>4</t>
  </si>
  <si>
    <t>Vodorovné konstrukce</t>
  </si>
  <si>
    <t>411387531R00</t>
  </si>
  <si>
    <t xml:space="preserve">Zabetonování otvorů 0,25 m2 ve stropech a klenbách </t>
  </si>
  <si>
    <t>61</t>
  </si>
  <si>
    <t>Upravy povrchů vnitřní</t>
  </si>
  <si>
    <t>612401291R00</t>
  </si>
  <si>
    <t xml:space="preserve">Omítka malých ploch vnitřních stěn do 0,25 m2 </t>
  </si>
  <si>
    <t>2*2+2</t>
  </si>
  <si>
    <t>95</t>
  </si>
  <si>
    <t>Dokončovací konstrukce na pozemních stavbách</t>
  </si>
  <si>
    <t>953943111R00</t>
  </si>
  <si>
    <t xml:space="preserve">Osazení kovových předmětů do zdiva, 1 kg / kus </t>
  </si>
  <si>
    <t>2.NP:52</t>
  </si>
  <si>
    <t>97</t>
  </si>
  <si>
    <t>Prorážení otvorů</t>
  </si>
  <si>
    <t>971033441R00</t>
  </si>
  <si>
    <t xml:space="preserve">Vybourání otv. zeď cihel. pl.0,25 m2, tl.30cm, MVC </t>
  </si>
  <si>
    <t>972012311R00</t>
  </si>
  <si>
    <t xml:space="preserve">Vybourání otvorů strop pl. 0,25 m2, nad 12cm </t>
  </si>
  <si>
    <t>972085391R00</t>
  </si>
  <si>
    <t xml:space="preserve">Vybourání otvoru  podhledu rabic. pl. 0,25 m2 </t>
  </si>
  <si>
    <t>99</t>
  </si>
  <si>
    <t>Staveništní přesun hmot</t>
  </si>
  <si>
    <t>999281111R00</t>
  </si>
  <si>
    <t xml:space="preserve">Přesun hmot pro opravy a údržbu do výšky 25 m </t>
  </si>
  <si>
    <t>t</t>
  </si>
  <si>
    <t>767</t>
  </si>
  <si>
    <t>Konstrukce zámečnické</t>
  </si>
  <si>
    <t>767995101R00</t>
  </si>
  <si>
    <t xml:space="preserve">Výroba a montáž kov. atypických konstr. do 5 kg </t>
  </si>
  <si>
    <t>kg</t>
  </si>
  <si>
    <t>2.NP:16</t>
  </si>
  <si>
    <t>767995102R00</t>
  </si>
  <si>
    <t>Výroba a montáž kov. atypických konstr. do 10 kg včetně dodávky válcovaných profilů do otvorů</t>
  </si>
  <si>
    <t>10*4</t>
  </si>
  <si>
    <t>998767201R00</t>
  </si>
  <si>
    <t xml:space="preserve">Přesun hmot pro zámečnické konstr., výšky do 6 m </t>
  </si>
  <si>
    <t>783</t>
  </si>
  <si>
    <t>Nátěry</t>
  </si>
  <si>
    <t>783222100R00</t>
  </si>
  <si>
    <t xml:space="preserve">Nátěr syntetický kovových konstrukcí dvojnásobný </t>
  </si>
  <si>
    <t>m2</t>
  </si>
  <si>
    <t>2.NP:1,94</t>
  </si>
  <si>
    <t>783226100R00</t>
  </si>
  <si>
    <t xml:space="preserve">Nátěr syntetický kovových konstrukcí základní </t>
  </si>
  <si>
    <t>M24</t>
  </si>
  <si>
    <t>Montáže vzduchotechnických zařízení</t>
  </si>
  <si>
    <t>240070587RZ3</t>
  </si>
  <si>
    <t xml:space="preserve">Montáž klapek do 4hr.potrubí do pbv.1050 </t>
  </si>
  <si>
    <t>pro 1.NP:1</t>
  </si>
  <si>
    <t>240071102R00</t>
  </si>
  <si>
    <t xml:space="preserve">Ventil talířový z termoplastů vel. 100,160,250 </t>
  </si>
  <si>
    <t xml:space="preserve">montáž </t>
  </si>
  <si>
    <t>2.NP:9</t>
  </si>
  <si>
    <t>240071279RZ3</t>
  </si>
  <si>
    <t>Mtž.vyústek obdélník.na 4-hr.PZ potrubí plocha do 0,25m2</t>
  </si>
  <si>
    <t>2.NP:6</t>
  </si>
  <si>
    <t>240071289R00</t>
  </si>
  <si>
    <t xml:space="preserve">Zhotovení závěsů pro kruhové a 4hran. potrubí </t>
  </si>
  <si>
    <t>2.NP:32</t>
  </si>
  <si>
    <t>240071290R00</t>
  </si>
  <si>
    <t xml:space="preserve">Montáž závěsů pro kruhové a 4hran. potrubí </t>
  </si>
  <si>
    <t>240080029R00</t>
  </si>
  <si>
    <t xml:space="preserve">Potrubí ocel. 4hran. sk. I. PK120401 do obv. 700 </t>
  </si>
  <si>
    <t>m</t>
  </si>
  <si>
    <t>2.NP:2,3+0,8+0,9+0,8+7,2</t>
  </si>
  <si>
    <t>240080030R00</t>
  </si>
  <si>
    <t xml:space="preserve">Potrubí ocel. 4hran. sk. I. PK120401 do obv. 900 </t>
  </si>
  <si>
    <t>2.NP:0,6+1,5+3+3+3</t>
  </si>
  <si>
    <t>240080033R00</t>
  </si>
  <si>
    <t xml:space="preserve">Potrubí ocel. 4hran. sk. I. PK120401 do obv. 1700 </t>
  </si>
  <si>
    <t>2.NP:1,2+1,2</t>
  </si>
  <si>
    <t>240080339RZ3</t>
  </si>
  <si>
    <t>Trouby ohebné do  d 100 zvuktlumící, s tep.izolací tl.25mm</t>
  </si>
  <si>
    <t>2.NP:1,5+2+2+2,5</t>
  </si>
  <si>
    <t>240080340RZ3</t>
  </si>
  <si>
    <t>Trouby ohebné do  d 125 zvuktlumící, s tep.izolací tl.25mm</t>
  </si>
  <si>
    <t>2.NP:0,8+3</t>
  </si>
  <si>
    <t>240080799T00</t>
  </si>
  <si>
    <t xml:space="preserve">Kotvení, těsnění, spojovací materiál </t>
  </si>
  <si>
    <t>2.NP:42</t>
  </si>
  <si>
    <t>240080936RZ3</t>
  </si>
  <si>
    <t xml:space="preserve">Izolace tepelná a zvuková potrubí 4-hr.do obv.1800 </t>
  </si>
  <si>
    <t>Montáž tepelné izolace z min.vlny tl.50mm s povrchem z Al na šestihranném pletivu.</t>
  </si>
  <si>
    <t>2.NP:3,2+3,2+0,8+0,6</t>
  </si>
  <si>
    <t>241080686R00</t>
  </si>
  <si>
    <t xml:space="preserve">Zhotovení otvoru do potrubí sk.I. vel.  225x75 </t>
  </si>
  <si>
    <t>241080725RZ3</t>
  </si>
  <si>
    <t xml:space="preserve">Zhotovení otvoru do potrubí sk.I. do d= 200 </t>
  </si>
  <si>
    <t>40511419.RZ3</t>
  </si>
  <si>
    <t>Čidlo vlhkosti - hygrostat</t>
  </si>
  <si>
    <t>2.NP:1</t>
  </si>
  <si>
    <t>42971659.RZ3</t>
  </si>
  <si>
    <t>Klapka 4hranná regulační velikost 300x150 ovládání ruční</t>
  </si>
  <si>
    <t>42972669.1.RZ3</t>
  </si>
  <si>
    <t>Přívodní ventil plastový S - d=100</t>
  </si>
  <si>
    <t>42972669.RZ3</t>
  </si>
  <si>
    <t>Odvodní ventil plastový E - d=100</t>
  </si>
  <si>
    <t>2.NP:5</t>
  </si>
  <si>
    <t>42972670.1.RZ3</t>
  </si>
  <si>
    <t>Přívodní ventil plastový S - d=125</t>
  </si>
  <si>
    <t>42972803.RZ3</t>
  </si>
  <si>
    <t>Vyústka odvodní 4-hr. B-2-2-225x75-R1-UR-V-RAL vč.upínacího rámečku a regulace</t>
  </si>
  <si>
    <t>Odvodní vyústka s regulací a upínání rámečkem.</t>
  </si>
  <si>
    <t>2.NP:3</t>
  </si>
  <si>
    <t>42972973</t>
  </si>
  <si>
    <t>Vyústka přívodní 4-hr. B-2-2-225x75-R2-UR-H-RAL vč.upínacího rámečku a regulace</t>
  </si>
  <si>
    <t>vertikální žaluzie - přípl.x1,15</t>
  </si>
  <si>
    <t>42981904.RZ3</t>
  </si>
  <si>
    <t>Trouba Al-laminátová MI ohebná tlum.zvuk d 100 tep.izol.tl.25mm</t>
  </si>
  <si>
    <t>42981905.RZ3</t>
  </si>
  <si>
    <t>Trouba Al-laminátová MI ohebná tlum.zvuk d 125 tep.izol.tl.25mm</t>
  </si>
  <si>
    <t>42982100</t>
  </si>
  <si>
    <t>Trouba rovná 4hranná do d 650 mm potr. 1 Pz plech</t>
  </si>
  <si>
    <t>42982101</t>
  </si>
  <si>
    <t>Trouba rovná 4hranná do d 1050 mm potr. 1 Pz plech</t>
  </si>
  <si>
    <t>42982102</t>
  </si>
  <si>
    <t>Trouba rovná 4hranná do d 1500 mm potr. 1 Pz plech</t>
  </si>
  <si>
    <t>42982120</t>
  </si>
  <si>
    <t>Tvarovka 4hranná do d 650 mm potrubí 1 Pz plech</t>
  </si>
  <si>
    <t>2.NP:4</t>
  </si>
  <si>
    <t>42982121</t>
  </si>
  <si>
    <t>Tvarovka 4hranná do d 1050 mm potrubí 1 Pz plech</t>
  </si>
  <si>
    <t>2.NP:5+2</t>
  </si>
  <si>
    <t>63153565</t>
  </si>
  <si>
    <t>Rohož izolační 65kg/m3 3000x1000x 50 mm</t>
  </si>
  <si>
    <t>Rohož našitá na drátěném pletivu</t>
  </si>
  <si>
    <t>Součinitel tepelné vodivosti: 0,042 W/m . K</t>
  </si>
  <si>
    <t>2.NP:(3,2+3,2+0,8+0,6)*1,5</t>
  </si>
  <si>
    <t>904      R01</t>
  </si>
  <si>
    <t>Hzs-zkoušky v rámci montáž.prací Komplexní vyzkoušení a nastavení VZT</t>
  </si>
  <si>
    <t>h</t>
  </si>
  <si>
    <t>2.NP:8</t>
  </si>
  <si>
    <t>D96</t>
  </si>
  <si>
    <t>Přesuny suti a vybouraných hmot</t>
  </si>
  <si>
    <t>979011111R00</t>
  </si>
  <si>
    <t xml:space="preserve">Svislá doprava suti a vybour. hmot za 1.podlaží </t>
  </si>
  <si>
    <t>979017191R00</t>
  </si>
  <si>
    <t xml:space="preserve">Příplatek k přemístění suti za dalších H 3,5 m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</si>
  <si>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</si>
  <si>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</si>
  <si>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</si>
  <si>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</si>
  <si>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</si>
  <si>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</si>
  <si>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</si>
  <si>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</si>
  <si>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979087112R00</t>
  </si>
  <si>
    <t xml:space="preserve">Nakládání suti na dopravní prostředky </t>
  </si>
  <si>
    <t>979999997RZ1</t>
  </si>
  <si>
    <t xml:space="preserve">Poplatek za skládku čistá suť </t>
  </si>
  <si>
    <t xml:space="preserve">včetně likvidace nebezpečného odpadu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</si>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</sst>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8">
    <font>
      <sz val="10"/>
      <name val="Arial CE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41" fillId="23" borderId="6" applyNumberFormat="0" applyFont="0" applyAlignment="0" applyProtection="0"/>
    <xf numFmtId="9" fontId="41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8" fillId="0" borderId="10" xfId="0" applyFont="1" applyBorder="1" applyAlignment="1">
      <alignment horizontal="centerContinuous" vertical="top"/>
    </xf>
    <xf numFmtId="0" fontId="19" fillId="0" borderId="10" xfId="0" applyFont="1" applyBorder="1" applyAlignment="1">
      <alignment horizontal="centerContinuous"/>
    </xf>
    <xf numFmtId="0" fontId="20" fillId="33" borderId="11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centerContinuous"/>
    </xf>
    <xf numFmtId="49" fontId="22" fillId="33" borderId="13" xfId="0" applyNumberFormat="1" applyFont="1" applyFill="1" applyBorder="1" applyAlignment="1">
      <alignment horizontal="left"/>
    </xf>
    <xf numFmtId="49" fontId="21" fillId="33" borderId="12" xfId="0" applyNumberFormat="1" applyFont="1" applyFill="1" applyBorder="1" applyAlignment="1">
      <alignment horizontal="centerContinuous"/>
    </xf>
    <xf numFmtId="0" fontId="21" fillId="0" borderId="14" xfId="0" applyFont="1" applyBorder="1" applyAlignment="1">
      <alignment/>
    </xf>
    <xf numFmtId="49" fontId="21" fillId="0" borderId="15" xfId="0" applyNumberFormat="1" applyFont="1" applyBorder="1" applyAlignment="1">
      <alignment horizontal="left"/>
    </xf>
    <xf numFmtId="0" fontId="19" fillId="0" borderId="16" xfId="0" applyFont="1" applyBorder="1" applyAlignment="1">
      <alignment/>
    </xf>
    <xf numFmtId="0" fontId="21" fillId="0" borderId="17" xfId="0" applyFont="1" applyBorder="1" applyAlignment="1">
      <alignment/>
    </xf>
    <xf numFmtId="49" fontId="21" fillId="0" borderId="18" xfId="0" applyNumberFormat="1" applyFont="1" applyBorder="1" applyAlignment="1">
      <alignment/>
    </xf>
    <xf numFmtId="49" fontId="21" fillId="0" borderId="17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0" fillId="0" borderId="16" xfId="0" applyFont="1" applyBorder="1" applyAlignment="1">
      <alignment/>
    </xf>
    <xf numFmtId="49" fontId="21" fillId="0" borderId="20" xfId="0" applyNumberFormat="1" applyFont="1" applyBorder="1" applyAlignment="1">
      <alignment horizontal="left"/>
    </xf>
    <xf numFmtId="49" fontId="20" fillId="33" borderId="16" xfId="0" applyNumberFormat="1" applyFont="1" applyFill="1" applyBorder="1" applyAlignment="1">
      <alignment/>
    </xf>
    <xf numFmtId="49" fontId="19" fillId="33" borderId="17" xfId="0" applyNumberFormat="1" applyFont="1" applyFill="1" applyBorder="1" applyAlignment="1">
      <alignment/>
    </xf>
    <xf numFmtId="49" fontId="20" fillId="33" borderId="18" xfId="0" applyNumberFormat="1" applyFont="1" applyFill="1" applyBorder="1" applyAlignment="1">
      <alignment/>
    </xf>
    <xf numFmtId="49" fontId="19" fillId="33" borderId="18" xfId="0" applyNumberFormat="1" applyFont="1" applyFill="1" applyBorder="1" applyAlignment="1">
      <alignment/>
    </xf>
    <xf numFmtId="0" fontId="21" fillId="0" borderId="19" xfId="0" applyFont="1" applyFill="1" applyBorder="1" applyAlignment="1">
      <alignment/>
    </xf>
    <xf numFmtId="3" fontId="21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0" fillId="33" borderId="21" xfId="0" applyNumberFormat="1" applyFont="1" applyFill="1" applyBorder="1" applyAlignment="1">
      <alignment/>
    </xf>
    <xf numFmtId="49" fontId="19" fillId="33" borderId="22" xfId="0" applyNumberFormat="1" applyFont="1" applyFill="1" applyBorder="1" applyAlignment="1">
      <alignment/>
    </xf>
    <xf numFmtId="49" fontId="20" fillId="33" borderId="0" xfId="0" applyNumberFormat="1" applyFont="1" applyFill="1" applyBorder="1" applyAlignment="1">
      <alignment/>
    </xf>
    <xf numFmtId="49" fontId="19" fillId="33" borderId="0" xfId="0" applyNumberFormat="1" applyFont="1" applyFill="1" applyBorder="1" applyAlignment="1">
      <alignment/>
    </xf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19" xfId="0" applyNumberFormat="1" applyFont="1" applyBorder="1" applyAlignment="1">
      <alignment/>
    </xf>
    <xf numFmtId="0" fontId="21" fillId="0" borderId="2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1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21" fillId="0" borderId="16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18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19" fillId="0" borderId="28" xfId="0" applyFont="1" applyBorder="1" applyAlignment="1">
      <alignment horizontal="centerContinuous" vertical="center"/>
    </xf>
    <xf numFmtId="0" fontId="19" fillId="0" borderId="29" xfId="0" applyFont="1" applyBorder="1" applyAlignment="1">
      <alignment horizontal="centerContinuous" vertical="center"/>
    </xf>
    <xf numFmtId="0" fontId="20" fillId="33" borderId="30" xfId="0" applyFont="1" applyFill="1" applyBorder="1" applyAlignment="1">
      <alignment horizontal="left"/>
    </xf>
    <xf numFmtId="0" fontId="19" fillId="33" borderId="31" xfId="0" applyFont="1" applyFill="1" applyBorder="1" applyAlignment="1">
      <alignment horizontal="left"/>
    </xf>
    <xf numFmtId="0" fontId="19" fillId="33" borderId="32" xfId="0" applyFont="1" applyFill="1" applyBorder="1" applyAlignment="1">
      <alignment horizontal="centerContinuous"/>
    </xf>
    <xf numFmtId="0" fontId="20" fillId="33" borderId="31" xfId="0" applyFont="1" applyFill="1" applyBorder="1" applyAlignment="1">
      <alignment horizontal="centerContinuous"/>
    </xf>
    <xf numFmtId="0" fontId="19" fillId="33" borderId="31" xfId="0" applyFont="1" applyFill="1" applyBorder="1" applyAlignment="1">
      <alignment horizontal="centerContinuous"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4" xfId="0" applyFont="1" applyBorder="1" applyAlignment="1">
      <alignment shrinkToFit="1"/>
    </xf>
    <xf numFmtId="0" fontId="19" fillId="0" borderId="36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7" xfId="0" applyFont="1" applyBorder="1" applyAlignment="1">
      <alignment horizontal="center" shrinkToFit="1"/>
    </xf>
    <xf numFmtId="0" fontId="19" fillId="0" borderId="38" xfId="0" applyFont="1" applyBorder="1" applyAlignment="1">
      <alignment horizontal="center" shrinkToFit="1"/>
    </xf>
    <xf numFmtId="3" fontId="19" fillId="0" borderId="39" xfId="0" applyNumberFormat="1" applyFont="1" applyBorder="1" applyAlignment="1">
      <alignment/>
    </xf>
    <xf numFmtId="0" fontId="19" fillId="0" borderId="37" xfId="0" applyFont="1" applyBorder="1" applyAlignment="1">
      <alignment/>
    </xf>
    <xf numFmtId="3" fontId="19" fillId="0" borderId="40" xfId="0" applyNumberFormat="1" applyFont="1" applyBorder="1" applyAlignment="1">
      <alignment/>
    </xf>
    <xf numFmtId="0" fontId="19" fillId="0" borderId="38" xfId="0" applyFont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41" xfId="0" applyFont="1" applyFill="1" applyBorder="1" applyAlignment="1">
      <alignment/>
    </xf>
    <xf numFmtId="0" fontId="20" fillId="33" borderId="42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19" fillId="0" borderId="48" xfId="0" applyFont="1" applyBorder="1" applyAlignment="1">
      <alignment/>
    </xf>
    <xf numFmtId="165" fontId="19" fillId="0" borderId="49" xfId="0" applyNumberFormat="1" applyFont="1" applyBorder="1" applyAlignment="1">
      <alignment horizontal="right"/>
    </xf>
    <xf numFmtId="0" fontId="19" fillId="0" borderId="49" xfId="0" applyFont="1" applyBorder="1" applyAlignment="1">
      <alignment/>
    </xf>
    <xf numFmtId="166" fontId="19" fillId="0" borderId="24" xfId="0" applyNumberFormat="1" applyFont="1" applyBorder="1" applyAlignment="1">
      <alignment horizontal="right" indent="2"/>
    </xf>
    <xf numFmtId="166" fontId="19" fillId="0" borderId="25" xfId="0" applyNumberFormat="1" applyFont="1" applyBorder="1" applyAlignment="1">
      <alignment horizontal="right" indent="2"/>
    </xf>
    <xf numFmtId="0" fontId="19" fillId="0" borderId="18" xfId="0" applyFont="1" applyBorder="1" applyAlignment="1">
      <alignment/>
    </xf>
    <xf numFmtId="165" fontId="19" fillId="0" borderId="17" xfId="0" applyNumberFormat="1" applyFont="1" applyBorder="1" applyAlignment="1">
      <alignment horizontal="right"/>
    </xf>
    <xf numFmtId="0" fontId="23" fillId="33" borderId="37" xfId="0" applyFont="1" applyFill="1" applyBorder="1" applyAlignment="1">
      <alignment/>
    </xf>
    <xf numFmtId="0" fontId="23" fillId="33" borderId="40" xfId="0" applyFont="1" applyFill="1" applyBorder="1" applyAlignment="1">
      <alignment/>
    </xf>
    <xf numFmtId="0" fontId="23" fillId="33" borderId="38" xfId="0" applyFont="1" applyFill="1" applyBorder="1" applyAlignment="1">
      <alignment/>
    </xf>
    <xf numFmtId="166" fontId="23" fillId="33" borderId="50" xfId="0" applyNumberFormat="1" applyFont="1" applyFill="1" applyBorder="1" applyAlignment="1">
      <alignment horizontal="right" indent="2"/>
    </xf>
    <xf numFmtId="166" fontId="23" fillId="33" borderId="51" xfId="0" applyNumberFormat="1" applyFont="1" applyFill="1" applyBorder="1" applyAlignment="1">
      <alignment horizontal="right" indent="2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9" fillId="0" borderId="52" xfId="46" applyFont="1" applyBorder="1" applyAlignment="1">
      <alignment horizontal="center"/>
      <protection/>
    </xf>
    <xf numFmtId="0" fontId="19" fillId="0" borderId="53" xfId="46" applyFont="1" applyBorder="1" applyAlignment="1">
      <alignment horizontal="center"/>
      <protection/>
    </xf>
    <xf numFmtId="49" fontId="20" fillId="0" borderId="54" xfId="46" applyNumberFormat="1" applyFont="1" applyBorder="1">
      <alignment/>
      <protection/>
    </xf>
    <xf numFmtId="49" fontId="19" fillId="0" borderId="54" xfId="46" applyNumberFormat="1" applyFont="1" applyBorder="1">
      <alignment/>
      <protection/>
    </xf>
    <xf numFmtId="49" fontId="19" fillId="0" borderId="54" xfId="46" applyNumberFormat="1" applyFont="1" applyBorder="1" applyAlignment="1">
      <alignment horizontal="right"/>
      <protection/>
    </xf>
    <xf numFmtId="0" fontId="19" fillId="0" borderId="55" xfId="46" applyFont="1" applyBorder="1">
      <alignment/>
      <protection/>
    </xf>
    <xf numFmtId="49" fontId="19" fillId="0" borderId="54" xfId="0" applyNumberFormat="1" applyFont="1" applyBorder="1" applyAlignment="1">
      <alignment horizontal="left"/>
    </xf>
    <xf numFmtId="0" fontId="19" fillId="0" borderId="56" xfId="0" applyNumberFormat="1" applyFont="1" applyBorder="1" applyAlignment="1">
      <alignment/>
    </xf>
    <xf numFmtId="0" fontId="19" fillId="0" borderId="57" xfId="46" applyFont="1" applyBorder="1" applyAlignment="1">
      <alignment horizontal="center"/>
      <protection/>
    </xf>
    <xf numFmtId="0" fontId="19" fillId="0" borderId="58" xfId="46" applyFont="1" applyBorder="1" applyAlignment="1">
      <alignment horizontal="center"/>
      <protection/>
    </xf>
    <xf numFmtId="49" fontId="20" fillId="0" borderId="59" xfId="46" applyNumberFormat="1" applyFont="1" applyBorder="1">
      <alignment/>
      <protection/>
    </xf>
    <xf numFmtId="49" fontId="19" fillId="0" borderId="59" xfId="46" applyNumberFormat="1" applyFont="1" applyBorder="1">
      <alignment/>
      <protection/>
    </xf>
    <xf numFmtId="49" fontId="19" fillId="0" borderId="59" xfId="46" applyNumberFormat="1" applyFont="1" applyBorder="1" applyAlignment="1">
      <alignment horizontal="right"/>
      <protection/>
    </xf>
    <xf numFmtId="0" fontId="19" fillId="0" borderId="60" xfId="46" applyFont="1" applyBorder="1" applyAlignment="1">
      <alignment horizontal="left"/>
      <protection/>
    </xf>
    <xf numFmtId="0" fontId="19" fillId="0" borderId="59" xfId="46" applyFont="1" applyBorder="1" applyAlignment="1">
      <alignment horizontal="left"/>
      <protection/>
    </xf>
    <xf numFmtId="0" fontId="19" fillId="0" borderId="61" xfId="46" applyFont="1" applyBorder="1" applyAlignment="1">
      <alignment horizontal="lef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0" fillId="33" borderId="30" xfId="0" applyNumberFormat="1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62" xfId="0" applyFont="1" applyFill="1" applyBorder="1" applyAlignment="1">
      <alignment horizontal="center"/>
    </xf>
    <xf numFmtId="0" fontId="20" fillId="33" borderId="63" xfId="0" applyFont="1" applyFill="1" applyBorder="1" applyAlignment="1">
      <alignment horizontal="center"/>
    </xf>
    <xf numFmtId="0" fontId="20" fillId="33" borderId="64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19" fillId="0" borderId="44" xfId="0" applyNumberFormat="1" applyFont="1" applyBorder="1" applyAlignment="1">
      <alignment/>
    </xf>
    <xf numFmtId="0" fontId="20" fillId="33" borderId="30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3" fontId="20" fillId="33" borderId="32" xfId="0" applyNumberFormat="1" applyFont="1" applyFill="1" applyBorder="1" applyAlignment="1">
      <alignment/>
    </xf>
    <xf numFmtId="3" fontId="20" fillId="33" borderId="62" xfId="0" applyNumberFormat="1" applyFont="1" applyFill="1" applyBorder="1" applyAlignment="1">
      <alignment/>
    </xf>
    <xf numFmtId="3" fontId="20" fillId="33" borderId="63" xfId="0" applyNumberFormat="1" applyFont="1" applyFill="1" applyBorder="1" applyAlignment="1">
      <alignment/>
    </xf>
    <xf numFmtId="3" fontId="20" fillId="33" borderId="64" xfId="0" applyNumberFormat="1" applyFont="1" applyFill="1" applyBorder="1" applyAlignment="1">
      <alignment/>
    </xf>
    <xf numFmtId="0" fontId="26" fillId="0" borderId="0" xfId="0" applyFont="1" applyAlignment="1">
      <alignment/>
    </xf>
    <xf numFmtId="3" fontId="18" fillId="0" borderId="0" xfId="0" applyNumberFormat="1" applyFont="1" applyAlignment="1">
      <alignment horizontal="centerContinuous"/>
    </xf>
    <xf numFmtId="0" fontId="19" fillId="33" borderId="42" xfId="0" applyFont="1" applyFill="1" applyBorder="1" applyAlignment="1">
      <alignment/>
    </xf>
    <xf numFmtId="0" fontId="20" fillId="33" borderId="65" xfId="0" applyFont="1" applyFill="1" applyBorder="1" applyAlignment="1">
      <alignment horizontal="right"/>
    </xf>
    <xf numFmtId="0" fontId="20" fillId="33" borderId="13" xfId="0" applyFont="1" applyFill="1" applyBorder="1" applyAlignment="1">
      <alignment horizontal="right"/>
    </xf>
    <xf numFmtId="0" fontId="20" fillId="33" borderId="12" xfId="0" applyFont="1" applyFill="1" applyBorder="1" applyAlignment="1">
      <alignment horizontal="center"/>
    </xf>
    <xf numFmtId="4" fontId="22" fillId="33" borderId="13" xfId="0" applyNumberFormat="1" applyFont="1" applyFill="1" applyBorder="1" applyAlignment="1">
      <alignment horizontal="right"/>
    </xf>
    <xf numFmtId="4" fontId="22" fillId="33" borderId="42" xfId="0" applyNumberFormat="1" applyFont="1" applyFill="1" applyBorder="1" applyAlignment="1">
      <alignment horizontal="right"/>
    </xf>
    <xf numFmtId="0" fontId="19" fillId="0" borderId="26" xfId="0" applyFont="1" applyBorder="1" applyAlignment="1">
      <alignment/>
    </xf>
    <xf numFmtId="3" fontId="19" fillId="0" borderId="35" xfId="0" applyNumberFormat="1" applyFont="1" applyBorder="1" applyAlignment="1">
      <alignment horizontal="right"/>
    </xf>
    <xf numFmtId="165" fontId="19" fillId="0" borderId="19" xfId="0" applyNumberFormat="1" applyFont="1" applyBorder="1" applyAlignment="1">
      <alignment horizontal="right"/>
    </xf>
    <xf numFmtId="3" fontId="19" fillId="0" borderId="45" xfId="0" applyNumberFormat="1" applyFont="1" applyBorder="1" applyAlignment="1">
      <alignment horizontal="right"/>
    </xf>
    <xf numFmtId="4" fontId="19" fillId="0" borderId="34" xfId="0" applyNumberFormat="1" applyFont="1" applyBorder="1" applyAlignment="1">
      <alignment horizontal="right"/>
    </xf>
    <xf numFmtId="3" fontId="19" fillId="0" borderId="26" xfId="0" applyNumberFormat="1" applyFont="1" applyBorder="1" applyAlignment="1">
      <alignment horizontal="right"/>
    </xf>
    <xf numFmtId="0" fontId="19" fillId="33" borderId="37" xfId="0" applyFont="1" applyFill="1" applyBorder="1" applyAlignment="1">
      <alignment/>
    </xf>
    <xf numFmtId="0" fontId="20" fillId="33" borderId="40" xfId="0" applyFont="1" applyFill="1" applyBorder="1" applyAlignment="1">
      <alignment/>
    </xf>
    <xf numFmtId="0" fontId="19" fillId="33" borderId="40" xfId="0" applyFont="1" applyFill="1" applyBorder="1" applyAlignment="1">
      <alignment/>
    </xf>
    <xf numFmtId="4" fontId="19" fillId="33" borderId="51" xfId="0" applyNumberFormat="1" applyFont="1" applyFill="1" applyBorder="1" applyAlignment="1">
      <alignment/>
    </xf>
    <xf numFmtId="4" fontId="19" fillId="33" borderId="37" xfId="0" applyNumberFormat="1" applyFont="1" applyFill="1" applyBorder="1" applyAlignment="1">
      <alignment/>
    </xf>
    <xf numFmtId="4" fontId="19" fillId="33" borderId="40" xfId="0" applyNumberFormat="1" applyFont="1" applyFill="1" applyBorder="1" applyAlignment="1">
      <alignment/>
    </xf>
    <xf numFmtId="3" fontId="20" fillId="33" borderId="40" xfId="0" applyNumberFormat="1" applyFont="1" applyFill="1" applyBorder="1" applyAlignment="1">
      <alignment horizontal="right"/>
    </xf>
    <xf numFmtId="3" fontId="20" fillId="33" borderId="51" xfId="0" applyNumberFormat="1" applyFont="1" applyFill="1" applyBorder="1" applyAlignment="1">
      <alignment horizontal="right"/>
    </xf>
    <xf numFmtId="3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8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19" fillId="0" borderId="0" xfId="46" applyFont="1">
      <alignment/>
      <protection/>
    </xf>
    <xf numFmtId="0" fontId="29" fillId="0" borderId="0" xfId="46" applyFont="1" applyAlignment="1">
      <alignment horizontal="centerContinuous"/>
      <protection/>
    </xf>
    <xf numFmtId="0" fontId="30" fillId="0" borderId="0" xfId="46" applyFont="1" applyAlignment="1">
      <alignment horizontal="centerContinuous"/>
      <protection/>
    </xf>
    <xf numFmtId="0" fontId="30" fillId="0" borderId="0" xfId="46" applyFont="1" applyAlignment="1">
      <alignment horizontal="right"/>
      <protection/>
    </xf>
    <xf numFmtId="0" fontId="19" fillId="0" borderId="54" xfId="46" applyFont="1" applyBorder="1">
      <alignment/>
      <protection/>
    </xf>
    <xf numFmtId="0" fontId="21" fillId="0" borderId="55" xfId="46" applyFont="1" applyBorder="1" applyAlignment="1">
      <alignment horizontal="right"/>
      <protection/>
    </xf>
    <xf numFmtId="49" fontId="19" fillId="0" borderId="54" xfId="46" applyNumberFormat="1" applyFont="1" applyBorder="1" applyAlignment="1">
      <alignment horizontal="left"/>
      <protection/>
    </xf>
    <xf numFmtId="0" fontId="19" fillId="0" borderId="56" xfId="46" applyFont="1" applyBorder="1">
      <alignment/>
      <protection/>
    </xf>
    <xf numFmtId="49" fontId="19" fillId="0" borderId="57" xfId="46" applyNumberFormat="1" applyFont="1" applyBorder="1" applyAlignment="1">
      <alignment horizontal="center"/>
      <protection/>
    </xf>
    <xf numFmtId="0" fontId="19" fillId="0" borderId="59" xfId="46" applyFont="1" applyBorder="1">
      <alignment/>
      <protection/>
    </xf>
    <xf numFmtId="0" fontId="19" fillId="0" borderId="60" xfId="46" applyFont="1" applyBorder="1" applyAlignment="1">
      <alignment horizontal="center" shrinkToFit="1"/>
      <protection/>
    </xf>
    <xf numFmtId="0" fontId="19" fillId="0" borderId="59" xfId="46" applyFont="1" applyBorder="1" applyAlignment="1">
      <alignment horizontal="center" shrinkToFit="1"/>
      <protection/>
    </xf>
    <xf numFmtId="0" fontId="19" fillId="0" borderId="61" xfId="46" applyFont="1" applyBorder="1" applyAlignment="1">
      <alignment horizontal="center" shrinkToFit="1"/>
      <protection/>
    </xf>
    <xf numFmtId="0" fontId="21" fillId="0" borderId="0" xfId="46" applyFont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/>
      <protection/>
    </xf>
    <xf numFmtId="49" fontId="21" fillId="33" borderId="19" xfId="46" applyNumberFormat="1" applyFont="1" applyFill="1" applyBorder="1">
      <alignment/>
      <protection/>
    </xf>
    <xf numFmtId="0" fontId="21" fillId="33" borderId="17" xfId="46" applyFont="1" applyFill="1" applyBorder="1" applyAlignment="1">
      <alignment horizontal="center"/>
      <protection/>
    </xf>
    <xf numFmtId="0" fontId="21" fillId="33" borderId="17" xfId="46" applyNumberFormat="1" applyFont="1" applyFill="1" applyBorder="1" applyAlignment="1">
      <alignment horizontal="center"/>
      <protection/>
    </xf>
    <xf numFmtId="0" fontId="21" fillId="33" borderId="19" xfId="46" applyFont="1" applyFill="1" applyBorder="1" applyAlignment="1">
      <alignment horizontal="center"/>
      <protection/>
    </xf>
    <xf numFmtId="0" fontId="20" fillId="0" borderId="66" xfId="46" applyFont="1" applyBorder="1" applyAlignment="1">
      <alignment horizontal="center"/>
      <protection/>
    </xf>
    <xf numFmtId="49" fontId="20" fillId="0" borderId="66" xfId="46" applyNumberFormat="1" applyFont="1" applyBorder="1" applyAlignment="1">
      <alignment horizontal="left"/>
      <protection/>
    </xf>
    <xf numFmtId="0" fontId="20" fillId="0" borderId="24" xfId="46" applyFont="1" applyBorder="1">
      <alignment/>
      <protection/>
    </xf>
    <xf numFmtId="0" fontId="19" fillId="0" borderId="18" xfId="46" applyFont="1" applyBorder="1" applyAlignment="1">
      <alignment horizontal="center"/>
      <protection/>
    </xf>
    <xf numFmtId="0" fontId="19" fillId="0" borderId="18" xfId="46" applyNumberFormat="1" applyFont="1" applyBorder="1" applyAlignment="1">
      <alignment horizontal="right"/>
      <protection/>
    </xf>
    <xf numFmtId="0" fontId="19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31" fillId="0" borderId="0" xfId="46" applyFont="1">
      <alignment/>
      <protection/>
    </xf>
    <xf numFmtId="0" fontId="32" fillId="0" borderId="67" xfId="46" applyFont="1" applyBorder="1" applyAlignment="1">
      <alignment horizontal="center" vertical="top"/>
      <protection/>
    </xf>
    <xf numFmtId="49" fontId="32" fillId="0" borderId="67" xfId="46" applyNumberFormat="1" applyFont="1" applyBorder="1" applyAlignment="1">
      <alignment horizontal="left" vertical="top"/>
      <protection/>
    </xf>
    <xf numFmtId="0" fontId="32" fillId="0" borderId="67" xfId="46" applyFont="1" applyBorder="1" applyAlignment="1">
      <alignment vertical="top" wrapText="1"/>
      <protection/>
    </xf>
    <xf numFmtId="49" fontId="32" fillId="0" borderId="67" xfId="46" applyNumberFormat="1" applyFont="1" applyBorder="1" applyAlignment="1">
      <alignment horizontal="center" shrinkToFit="1"/>
      <protection/>
    </xf>
    <xf numFmtId="4" fontId="32" fillId="0" borderId="67" xfId="46" applyNumberFormat="1" applyFont="1" applyBorder="1" applyAlignment="1">
      <alignment horizontal="right"/>
      <protection/>
    </xf>
    <xf numFmtId="4" fontId="32" fillId="0" borderId="67" xfId="46" applyNumberFormat="1" applyFont="1" applyBorder="1">
      <alignment/>
      <protection/>
    </xf>
    <xf numFmtId="0" fontId="21" fillId="0" borderId="66" xfId="46" applyFont="1" applyBorder="1" applyAlignment="1">
      <alignment horizontal="center"/>
      <protection/>
    </xf>
    <xf numFmtId="49" fontId="21" fillId="0" borderId="66" xfId="46" applyNumberFormat="1" applyFont="1" applyBorder="1" applyAlignment="1">
      <alignment horizontal="left"/>
      <protection/>
    </xf>
    <xf numFmtId="0" fontId="33" fillId="34" borderId="43" xfId="46" applyNumberFormat="1" applyFont="1" applyFill="1" applyBorder="1" applyAlignment="1">
      <alignment horizontal="left" wrapText="1" indent="1"/>
      <protection/>
    </xf>
    <xf numFmtId="0" fontId="34" fillId="0" borderId="0" xfId="0" applyNumberFormat="1" applyFont="1" applyAlignment="1">
      <alignment/>
    </xf>
    <xf numFmtId="0" fontId="34" fillId="0" borderId="22" xfId="0" applyNumberFormat="1" applyFont="1" applyBorder="1" applyAlignment="1">
      <alignment/>
    </xf>
    <xf numFmtId="0" fontId="35" fillId="0" borderId="0" xfId="46" applyFont="1" applyAlignment="1">
      <alignment wrapText="1"/>
      <protection/>
    </xf>
    <xf numFmtId="49" fontId="21" fillId="0" borderId="66" xfId="46" applyNumberFormat="1" applyFont="1" applyBorder="1" applyAlignment="1">
      <alignment horizontal="right"/>
      <protection/>
    </xf>
    <xf numFmtId="49" fontId="36" fillId="34" borderId="68" xfId="46" applyNumberFormat="1" applyFont="1" applyFill="1" applyBorder="1" applyAlignment="1">
      <alignment horizontal="left" wrapText="1"/>
      <protection/>
    </xf>
    <xf numFmtId="49" fontId="37" fillId="0" borderId="69" xfId="0" applyNumberFormat="1" applyFont="1" applyBorder="1" applyAlignment="1">
      <alignment horizontal="left" wrapText="1"/>
    </xf>
    <xf numFmtId="4" fontId="36" fillId="34" borderId="70" xfId="46" applyNumberFormat="1" applyFont="1" applyFill="1" applyBorder="1" applyAlignment="1">
      <alignment horizontal="right" wrapText="1"/>
      <protection/>
    </xf>
    <xf numFmtId="0" fontId="36" fillId="34" borderId="43" xfId="46" applyFont="1" applyFill="1" applyBorder="1" applyAlignment="1">
      <alignment horizontal="left" wrapText="1"/>
      <protection/>
    </xf>
    <xf numFmtId="0" fontId="36" fillId="0" borderId="22" xfId="0" applyFont="1" applyBorder="1" applyAlignment="1">
      <alignment horizontal="right"/>
    </xf>
    <xf numFmtId="0" fontId="19" fillId="33" borderId="19" xfId="46" applyFont="1" applyFill="1" applyBorder="1" applyAlignment="1">
      <alignment horizontal="center"/>
      <protection/>
    </xf>
    <xf numFmtId="49" fontId="38" fillId="33" borderId="19" xfId="46" applyNumberFormat="1" applyFont="1" applyFill="1" applyBorder="1" applyAlignment="1">
      <alignment horizontal="left"/>
      <protection/>
    </xf>
    <xf numFmtId="0" fontId="38" fillId="33" borderId="24" xfId="46" applyFont="1" applyFill="1" applyBorder="1">
      <alignment/>
      <protection/>
    </xf>
    <xf numFmtId="0" fontId="19" fillId="33" borderId="18" xfId="46" applyFont="1" applyFill="1" applyBorder="1" applyAlignment="1">
      <alignment horizontal="center"/>
      <protection/>
    </xf>
    <xf numFmtId="4" fontId="19" fillId="33" borderId="18" xfId="46" applyNumberFormat="1" applyFont="1" applyFill="1" applyBorder="1" applyAlignment="1">
      <alignment horizontal="right"/>
      <protection/>
    </xf>
    <xf numFmtId="4" fontId="19" fillId="33" borderId="17" xfId="46" applyNumberFormat="1" applyFont="1" applyFill="1" applyBorder="1" applyAlignment="1">
      <alignment horizontal="right"/>
      <protection/>
    </xf>
    <xf numFmtId="4" fontId="20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9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40" fillId="0" borderId="0" xfId="46" applyFont="1" applyBorder="1">
      <alignment/>
      <protection/>
    </xf>
    <xf numFmtId="3" fontId="40" fillId="0" borderId="0" xfId="46" applyNumberFormat="1" applyFont="1" applyBorder="1" applyAlignment="1">
      <alignment horizontal="right"/>
      <protection/>
    </xf>
    <xf numFmtId="4" fontId="40" fillId="0" borderId="0" xfId="46" applyNumberFormat="1" applyFont="1" applyBorder="1">
      <alignment/>
      <protection/>
    </xf>
    <xf numFmtId="0" fontId="39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1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19" fillId="0" borderId="71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zoomScalePageLayoutView="0" workbookViewId="0" topLeftCell="A16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204</v>
      </c>
      <c r="D2" s="5" t="str">
        <f>Rekapitulace!G2</f>
        <v>Vzduchotechnika 2.NP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78</v>
      </c>
      <c r="B5" s="18"/>
      <c r="C5" s="19" t="s">
        <v>79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76</v>
      </c>
      <c r="B7" s="25"/>
      <c r="C7" s="26" t="s">
        <v>77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30"/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3"/>
      <c r="C9" s="30">
        <f>Projektant</f>
        <v>0</v>
      </c>
      <c r="D9" s="30"/>
      <c r="E9" s="31"/>
      <c r="F9" s="13"/>
      <c r="G9" s="36"/>
      <c r="H9" s="37"/>
    </row>
    <row r="10" spans="1:8" ht="12.75">
      <c r="A10" s="29" t="s">
        <v>14</v>
      </c>
      <c r="B10" s="13"/>
      <c r="C10" s="30"/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/>
      <c r="D11" s="30"/>
      <c r="E11" s="30"/>
      <c r="F11" s="41" t="s">
        <v>16</v>
      </c>
      <c r="G11" s="42">
        <v>20150420</v>
      </c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75" customHeight="1">
      <c r="A15" s="57"/>
      <c r="B15" s="58" t="s">
        <v>22</v>
      </c>
      <c r="C15" s="59">
        <f>HSV</f>
        <v>0</v>
      </c>
      <c r="D15" s="60" t="str">
        <f>Rekapitulace!A22</f>
        <v>Ztížené výrobní podmínky</v>
      </c>
      <c r="E15" s="61"/>
      <c r="F15" s="62"/>
      <c r="G15" s="59">
        <f>Rekapitulace!I22</f>
        <v>0</v>
      </c>
    </row>
    <row r="16" spans="1:7" ht="15.75" customHeight="1">
      <c r="A16" s="57" t="s">
        <v>23</v>
      </c>
      <c r="B16" s="58" t="s">
        <v>24</v>
      </c>
      <c r="C16" s="59">
        <f>PSV</f>
        <v>0</v>
      </c>
      <c r="D16" s="9" t="str">
        <f>Rekapitulace!A23</f>
        <v>Oborová přirážka</v>
      </c>
      <c r="E16" s="63"/>
      <c r="F16" s="64"/>
      <c r="G16" s="59">
        <f>Rekapitulace!I23</f>
        <v>0</v>
      </c>
    </row>
    <row r="17" spans="1:7" ht="15.75" customHeight="1">
      <c r="A17" s="57" t="s">
        <v>25</v>
      </c>
      <c r="B17" s="58" t="s">
        <v>26</v>
      </c>
      <c r="C17" s="59">
        <f>Mont</f>
        <v>0</v>
      </c>
      <c r="D17" s="9" t="str">
        <f>Rekapitulace!A24</f>
        <v>Přesun stavebních kapacit</v>
      </c>
      <c r="E17" s="63"/>
      <c r="F17" s="64"/>
      <c r="G17" s="59">
        <f>Rekapitulace!I24</f>
        <v>0</v>
      </c>
    </row>
    <row r="18" spans="1:7" ht="15.75" customHeight="1">
      <c r="A18" s="65" t="s">
        <v>27</v>
      </c>
      <c r="B18" s="66" t="s">
        <v>28</v>
      </c>
      <c r="C18" s="59">
        <f>Dodavka</f>
        <v>0</v>
      </c>
      <c r="D18" s="9" t="str">
        <f>Rekapitulace!A25</f>
        <v>Mimostaveništní doprava</v>
      </c>
      <c r="E18" s="63"/>
      <c r="F18" s="64"/>
      <c r="G18" s="59">
        <f>Rekapitulace!I25</f>
        <v>0</v>
      </c>
    </row>
    <row r="19" spans="1:7" ht="15.75" customHeight="1">
      <c r="A19" s="67" t="s">
        <v>29</v>
      </c>
      <c r="B19" s="58"/>
      <c r="C19" s="59">
        <f>SUM(C15:C18)</f>
        <v>0</v>
      </c>
      <c r="D19" s="9" t="str">
        <f>Rekapitulace!A26</f>
        <v>Zařízení staveniště</v>
      </c>
      <c r="E19" s="63"/>
      <c r="F19" s="64"/>
      <c r="G19" s="59">
        <f>Rekapitulace!I26</f>
        <v>0</v>
      </c>
    </row>
    <row r="20" spans="1:7" ht="15.75" customHeight="1">
      <c r="A20" s="67"/>
      <c r="B20" s="58"/>
      <c r="C20" s="59"/>
      <c r="D20" s="9" t="str">
        <f>Rekapitulace!A27</f>
        <v>Provoz investora</v>
      </c>
      <c r="E20" s="63"/>
      <c r="F20" s="64"/>
      <c r="G20" s="59">
        <f>Rekapitulace!I27</f>
        <v>0</v>
      </c>
    </row>
    <row r="21" spans="1:7" ht="15.75" customHeight="1">
      <c r="A21" s="67" t="s">
        <v>30</v>
      </c>
      <c r="B21" s="58"/>
      <c r="C21" s="59">
        <f>HZS</f>
        <v>0</v>
      </c>
      <c r="D21" s="9" t="str">
        <f>Rekapitulace!A28</f>
        <v>Kompletační činnost (IČD)</v>
      </c>
      <c r="E21" s="63"/>
      <c r="F21" s="64"/>
      <c r="G21" s="59">
        <f>Rekapitulace!I28</f>
        <v>0</v>
      </c>
    </row>
    <row r="22" spans="1:7" ht="15.75" customHeight="1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7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 ht="12.75">
      <c r="A27" s="68"/>
      <c r="B27" s="86"/>
      <c r="C27" s="81"/>
      <c r="D27" s="69"/>
      <c r="E27" s="82"/>
      <c r="F27" s="83"/>
      <c r="G27" s="84"/>
    </row>
    <row r="28" spans="1:7" ht="12.75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 ht="12.75">
      <c r="A30" s="90" t="s">
        <v>42</v>
      </c>
      <c r="B30" s="91"/>
      <c r="C30" s="92">
        <v>21</v>
      </c>
      <c r="D30" s="91" t="s">
        <v>43</v>
      </c>
      <c r="E30" s="93"/>
      <c r="F30" s="94">
        <f>C23-F32</f>
        <v>0</v>
      </c>
      <c r="G30" s="95"/>
    </row>
    <row r="31" spans="1:7" ht="12.75">
      <c r="A31" s="90" t="s">
        <v>44</v>
      </c>
      <c r="B31" s="91"/>
      <c r="C31" s="92">
        <f>SazbaDPH1</f>
        <v>21</v>
      </c>
      <c r="D31" s="91" t="s">
        <v>45</v>
      </c>
      <c r="E31" s="93"/>
      <c r="F31" s="94">
        <f>ROUND(PRODUCT(F30,C31/100),0)</f>
        <v>0</v>
      </c>
      <c r="G31" s="95"/>
    </row>
    <row r="32" spans="1:7" ht="12.75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7" ht="12.75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7" s="103" customFormat="1" ht="19.5" customHeight="1" thickBot="1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ht="12.75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ht="12.75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ht="12.75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ht="12.75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ht="12.75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ht="12.75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ht="12.75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5</v>
      </c>
    </row>
    <row r="46" spans="2:7" ht="12.75">
      <c r="B46" s="107"/>
      <c r="C46" s="107"/>
      <c r="D46" s="107"/>
      <c r="E46" s="107"/>
      <c r="F46" s="107"/>
      <c r="G46" s="107"/>
    </row>
    <row r="47" spans="2:7" ht="12.75">
      <c r="B47" s="107"/>
      <c r="C47" s="107"/>
      <c r="D47" s="107"/>
      <c r="E47" s="107"/>
      <c r="F47" s="107"/>
      <c r="G47" s="107"/>
    </row>
    <row r="48" spans="2:7" ht="12.75">
      <c r="B48" s="107"/>
      <c r="C48" s="107"/>
      <c r="D48" s="107"/>
      <c r="E48" s="107"/>
      <c r="F48" s="107"/>
      <c r="G48" s="107"/>
    </row>
    <row r="49" spans="2:7" ht="12.75">
      <c r="B49" s="107"/>
      <c r="C49" s="107"/>
      <c r="D49" s="107"/>
      <c r="E49" s="107"/>
      <c r="F49" s="107"/>
      <c r="G49" s="107"/>
    </row>
    <row r="50" spans="2:7" ht="12.75">
      <c r="B50" s="107"/>
      <c r="C50" s="107"/>
      <c r="D50" s="107"/>
      <c r="E50" s="107"/>
      <c r="F50" s="107"/>
      <c r="G50" s="107"/>
    </row>
    <row r="51" spans="2:7" ht="12.75">
      <c r="B51" s="107"/>
      <c r="C51" s="107"/>
      <c r="D51" s="107"/>
      <c r="E51" s="107"/>
      <c r="F51" s="107"/>
      <c r="G51" s="107"/>
    </row>
    <row r="52" spans="2:7" ht="12.75">
      <c r="B52" s="107"/>
      <c r="C52" s="107"/>
      <c r="D52" s="107"/>
      <c r="E52" s="107"/>
      <c r="F52" s="107"/>
      <c r="G52" s="107"/>
    </row>
    <row r="53" spans="2:7" ht="12.75">
      <c r="B53" s="107"/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81"/>
  <sheetViews>
    <sheetView zoomScalePageLayoutView="0" workbookViewId="0" topLeftCell="A1">
      <selection activeCell="H30" sqref="H30:I3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8" t="s">
        <v>48</v>
      </c>
      <c r="B1" s="109"/>
      <c r="C1" s="110" t="str">
        <f>CONCATENATE(cislostavby," ",nazevstavby)</f>
        <v>20150420 SPGŠ a SZŠ Hlubčická ul.</v>
      </c>
      <c r="D1" s="111"/>
      <c r="E1" s="112"/>
      <c r="F1" s="111"/>
      <c r="G1" s="113" t="s">
        <v>49</v>
      </c>
      <c r="H1" s="114" t="s">
        <v>80</v>
      </c>
      <c r="I1" s="115"/>
    </row>
    <row r="2" spans="1:9" ht="13.5" thickBot="1">
      <c r="A2" s="116" t="s">
        <v>50</v>
      </c>
      <c r="B2" s="117"/>
      <c r="C2" s="118" t="str">
        <f>CONCATENATE(cisloobjektu," ",nazevobjektu)</f>
        <v>220415 Domov mládeže - oprava hyg. zařízení</v>
      </c>
      <c r="D2" s="119"/>
      <c r="E2" s="120"/>
      <c r="F2" s="119"/>
      <c r="G2" s="121" t="s">
        <v>81</v>
      </c>
      <c r="H2" s="122"/>
      <c r="I2" s="123"/>
    </row>
    <row r="3" spans="1:9" ht="13.5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 ht="12.75">
      <c r="A7" s="230" t="str">
        <f>Položky!B7</f>
        <v>3</v>
      </c>
      <c r="B7" s="133" t="str">
        <f>Položky!C7</f>
        <v>Svislé a kompletní konstrukce</v>
      </c>
      <c r="C7" s="69"/>
      <c r="D7" s="134"/>
      <c r="E7" s="231">
        <f>Položky!BA10</f>
        <v>0</v>
      </c>
      <c r="F7" s="232">
        <f>Položky!BB10</f>
        <v>0</v>
      </c>
      <c r="G7" s="232">
        <f>Položky!BC10</f>
        <v>0</v>
      </c>
      <c r="H7" s="232">
        <f>Položky!BD10</f>
        <v>0</v>
      </c>
      <c r="I7" s="233">
        <f>Položky!BE10</f>
        <v>0</v>
      </c>
    </row>
    <row r="8" spans="1:9" s="37" customFormat="1" ht="12.75">
      <c r="A8" s="230" t="str">
        <f>Položky!B11</f>
        <v>4</v>
      </c>
      <c r="B8" s="133" t="str">
        <f>Položky!C11</f>
        <v>Vodorovné konstrukce</v>
      </c>
      <c r="C8" s="69"/>
      <c r="D8" s="134"/>
      <c r="E8" s="231">
        <f>Položky!BA14</f>
        <v>0</v>
      </c>
      <c r="F8" s="232">
        <f>Položky!BB14</f>
        <v>0</v>
      </c>
      <c r="G8" s="232">
        <f>Položky!BC14</f>
        <v>0</v>
      </c>
      <c r="H8" s="232">
        <f>Položky!BD14</f>
        <v>0</v>
      </c>
      <c r="I8" s="233">
        <f>Položky!BE14</f>
        <v>0</v>
      </c>
    </row>
    <row r="9" spans="1:9" s="37" customFormat="1" ht="12.75">
      <c r="A9" s="230" t="str">
        <f>Položky!B15</f>
        <v>61</v>
      </c>
      <c r="B9" s="133" t="str">
        <f>Položky!C15</f>
        <v>Upravy povrchů vnitřní</v>
      </c>
      <c r="C9" s="69"/>
      <c r="D9" s="134"/>
      <c r="E9" s="231">
        <f>Položky!BA19</f>
        <v>0</v>
      </c>
      <c r="F9" s="232">
        <f>Položky!BB19</f>
        <v>0</v>
      </c>
      <c r="G9" s="232">
        <f>Položky!BC19</f>
        <v>0</v>
      </c>
      <c r="H9" s="232">
        <f>Položky!BD19</f>
        <v>0</v>
      </c>
      <c r="I9" s="233">
        <f>Položky!BE19</f>
        <v>0</v>
      </c>
    </row>
    <row r="10" spans="1:9" s="37" customFormat="1" ht="12.75">
      <c r="A10" s="230" t="str">
        <f>Položky!B20</f>
        <v>95</v>
      </c>
      <c r="B10" s="133" t="str">
        <f>Položky!C20</f>
        <v>Dokončovací konstrukce na pozemních stavbách</v>
      </c>
      <c r="C10" s="69"/>
      <c r="D10" s="134"/>
      <c r="E10" s="231">
        <f>Položky!BA23</f>
        <v>0</v>
      </c>
      <c r="F10" s="232">
        <f>Položky!BB23</f>
        <v>0</v>
      </c>
      <c r="G10" s="232">
        <f>Položky!BC23</f>
        <v>0</v>
      </c>
      <c r="H10" s="232">
        <f>Položky!BD23</f>
        <v>0</v>
      </c>
      <c r="I10" s="233">
        <f>Položky!BE23</f>
        <v>0</v>
      </c>
    </row>
    <row r="11" spans="1:9" s="37" customFormat="1" ht="12.75">
      <c r="A11" s="230" t="str">
        <f>Položky!B24</f>
        <v>97</v>
      </c>
      <c r="B11" s="133" t="str">
        <f>Položky!C24</f>
        <v>Prorážení otvorů</v>
      </c>
      <c r="C11" s="69"/>
      <c r="D11" s="134"/>
      <c r="E11" s="231">
        <f>Položky!BA31</f>
        <v>0</v>
      </c>
      <c r="F11" s="232">
        <f>Položky!BB31</f>
        <v>0</v>
      </c>
      <c r="G11" s="232">
        <f>Položky!BC31</f>
        <v>0</v>
      </c>
      <c r="H11" s="232">
        <f>Položky!BD31</f>
        <v>0</v>
      </c>
      <c r="I11" s="233">
        <f>Položky!BE31</f>
        <v>0</v>
      </c>
    </row>
    <row r="12" spans="1:9" s="37" customFormat="1" ht="12.75">
      <c r="A12" s="230" t="str">
        <f>Položky!B32</f>
        <v>99</v>
      </c>
      <c r="B12" s="133" t="str">
        <f>Položky!C32</f>
        <v>Staveništní přesun hmot</v>
      </c>
      <c r="C12" s="69"/>
      <c r="D12" s="134"/>
      <c r="E12" s="231">
        <f>Položky!BA34</f>
        <v>0</v>
      </c>
      <c r="F12" s="232">
        <f>Položky!BB34</f>
        <v>0</v>
      </c>
      <c r="G12" s="232">
        <f>Položky!BC34</f>
        <v>0</v>
      </c>
      <c r="H12" s="232">
        <f>Položky!BD34</f>
        <v>0</v>
      </c>
      <c r="I12" s="233">
        <f>Položky!BE34</f>
        <v>0</v>
      </c>
    </row>
    <row r="13" spans="1:9" s="37" customFormat="1" ht="12.75">
      <c r="A13" s="230" t="str">
        <f>Položky!B35</f>
        <v>767</v>
      </c>
      <c r="B13" s="133" t="str">
        <f>Položky!C35</f>
        <v>Konstrukce zámečnické</v>
      </c>
      <c r="C13" s="69"/>
      <c r="D13" s="134"/>
      <c r="E13" s="231">
        <f>Položky!BA41</f>
        <v>0</v>
      </c>
      <c r="F13" s="232">
        <f>Položky!BB41</f>
        <v>0</v>
      </c>
      <c r="G13" s="232">
        <f>Položky!BC41</f>
        <v>0</v>
      </c>
      <c r="H13" s="232">
        <f>Položky!BD41</f>
        <v>0</v>
      </c>
      <c r="I13" s="233">
        <f>Položky!BE41</f>
        <v>0</v>
      </c>
    </row>
    <row r="14" spans="1:9" s="37" customFormat="1" ht="12.75">
      <c r="A14" s="230" t="str">
        <f>Položky!B42</f>
        <v>783</v>
      </c>
      <c r="B14" s="133" t="str">
        <f>Položky!C42</f>
        <v>Nátěry</v>
      </c>
      <c r="C14" s="69"/>
      <c r="D14" s="134"/>
      <c r="E14" s="231">
        <f>Položky!BA47</f>
        <v>0</v>
      </c>
      <c r="F14" s="232">
        <f>Položky!BB47</f>
        <v>0</v>
      </c>
      <c r="G14" s="232">
        <f>Položky!BC47</f>
        <v>0</v>
      </c>
      <c r="H14" s="232">
        <f>Položky!BD47</f>
        <v>0</v>
      </c>
      <c r="I14" s="233">
        <f>Položky!BE47</f>
        <v>0</v>
      </c>
    </row>
    <row r="15" spans="1:9" s="37" customFormat="1" ht="12.75">
      <c r="A15" s="230" t="str">
        <f>Položky!B48</f>
        <v>M24</v>
      </c>
      <c r="B15" s="133" t="str">
        <f>Položky!C48</f>
        <v>Montáže vzduchotechnických zařízení</v>
      </c>
      <c r="C15" s="69"/>
      <c r="D15" s="134"/>
      <c r="E15" s="231">
        <f>Položky!BA123</f>
        <v>0</v>
      </c>
      <c r="F15" s="232">
        <f>Položky!BB123</f>
        <v>0</v>
      </c>
      <c r="G15" s="232">
        <f>Položky!BC123</f>
        <v>0</v>
      </c>
      <c r="H15" s="232">
        <f>Položky!BD123</f>
        <v>0</v>
      </c>
      <c r="I15" s="233">
        <f>Položky!BE123</f>
        <v>0</v>
      </c>
    </row>
    <row r="16" spans="1:9" s="37" customFormat="1" ht="13.5" thickBot="1">
      <c r="A16" s="230" t="str">
        <f>Položky!B124</f>
        <v>D96</v>
      </c>
      <c r="B16" s="133" t="str">
        <f>Položky!C124</f>
        <v>Přesuny suti a vybouraných hmot</v>
      </c>
      <c r="C16" s="69"/>
      <c r="D16" s="134"/>
      <c r="E16" s="231">
        <f>Položky!BA134</f>
        <v>0</v>
      </c>
      <c r="F16" s="232">
        <f>Položky!BB134</f>
        <v>0</v>
      </c>
      <c r="G16" s="232">
        <f>Položky!BC134</f>
        <v>0</v>
      </c>
      <c r="H16" s="232">
        <f>Položky!BD134</f>
        <v>0</v>
      </c>
      <c r="I16" s="233">
        <f>Položky!BE134</f>
        <v>0</v>
      </c>
    </row>
    <row r="17" spans="1:9" s="141" customFormat="1" ht="13.5" thickBot="1">
      <c r="A17" s="135"/>
      <c r="B17" s="136" t="s">
        <v>57</v>
      </c>
      <c r="C17" s="136"/>
      <c r="D17" s="137"/>
      <c r="E17" s="138">
        <f>SUM(E7:E16)</f>
        <v>0</v>
      </c>
      <c r="F17" s="139">
        <f>SUM(F7:F16)</f>
        <v>0</v>
      </c>
      <c r="G17" s="139">
        <f>SUM(G7:G16)</f>
        <v>0</v>
      </c>
      <c r="H17" s="139">
        <f>SUM(H7:H16)</f>
        <v>0</v>
      </c>
      <c r="I17" s="140">
        <f>SUM(I7:I16)</f>
        <v>0</v>
      </c>
    </row>
    <row r="18" spans="1:9" ht="12.75">
      <c r="A18" s="69"/>
      <c r="B18" s="69"/>
      <c r="C18" s="69"/>
      <c r="D18" s="69"/>
      <c r="E18" s="69"/>
      <c r="F18" s="69"/>
      <c r="G18" s="69"/>
      <c r="H18" s="69"/>
      <c r="I18" s="69"/>
    </row>
    <row r="19" spans="1:57" ht="19.5" customHeight="1">
      <c r="A19" s="125" t="s">
        <v>58</v>
      </c>
      <c r="B19" s="125"/>
      <c r="C19" s="125"/>
      <c r="D19" s="125"/>
      <c r="E19" s="125"/>
      <c r="F19" s="125"/>
      <c r="G19" s="142"/>
      <c r="H19" s="125"/>
      <c r="I19" s="125"/>
      <c r="BA19" s="43"/>
      <c r="BB19" s="43"/>
      <c r="BC19" s="43"/>
      <c r="BD19" s="43"/>
      <c r="BE19" s="43"/>
    </row>
    <row r="20" spans="1:9" ht="13.5" thickBot="1">
      <c r="A20" s="82"/>
      <c r="B20" s="82"/>
      <c r="C20" s="82"/>
      <c r="D20" s="82"/>
      <c r="E20" s="82"/>
      <c r="F20" s="82"/>
      <c r="G20" s="82"/>
      <c r="H20" s="82"/>
      <c r="I20" s="82"/>
    </row>
    <row r="21" spans="1:9" ht="12.75">
      <c r="A21" s="76" t="s">
        <v>59</v>
      </c>
      <c r="B21" s="77"/>
      <c r="C21" s="77"/>
      <c r="D21" s="143"/>
      <c r="E21" s="144" t="s">
        <v>60</v>
      </c>
      <c r="F21" s="145" t="s">
        <v>61</v>
      </c>
      <c r="G21" s="146" t="s">
        <v>62</v>
      </c>
      <c r="H21" s="147"/>
      <c r="I21" s="148" t="s">
        <v>60</v>
      </c>
    </row>
    <row r="22" spans="1:53" ht="12.75">
      <c r="A22" s="67" t="s">
        <v>241</v>
      </c>
      <c r="B22" s="58"/>
      <c r="C22" s="58"/>
      <c r="D22" s="149"/>
      <c r="E22" s="150"/>
      <c r="F22" s="151"/>
      <c r="G22" s="152">
        <f>CHOOSE(BA22+1,HSV+PSV,HSV+PSV+Mont,HSV+PSV+Dodavka+Mont,HSV,PSV,Mont,Dodavka,Mont+Dodavka,0)</f>
        <v>0</v>
      </c>
      <c r="H22" s="153"/>
      <c r="I22" s="154">
        <f>E22+F22*G22/100</f>
        <v>0</v>
      </c>
      <c r="BA22">
        <v>0</v>
      </c>
    </row>
    <row r="23" spans="1:53" ht="12.75">
      <c r="A23" s="67" t="s">
        <v>242</v>
      </c>
      <c r="B23" s="58"/>
      <c r="C23" s="58"/>
      <c r="D23" s="149"/>
      <c r="E23" s="150"/>
      <c r="F23" s="151"/>
      <c r="G23" s="152">
        <f>CHOOSE(BA23+1,HSV+PSV,HSV+PSV+Mont,HSV+PSV+Dodavka+Mont,HSV,PSV,Mont,Dodavka,Mont+Dodavka,0)</f>
        <v>0</v>
      </c>
      <c r="H23" s="153"/>
      <c r="I23" s="154">
        <f>E23+F23*G23/100</f>
        <v>0</v>
      </c>
      <c r="BA23">
        <v>0</v>
      </c>
    </row>
    <row r="24" spans="1:53" ht="12.75">
      <c r="A24" s="67" t="s">
        <v>243</v>
      </c>
      <c r="B24" s="58"/>
      <c r="C24" s="58"/>
      <c r="D24" s="149"/>
      <c r="E24" s="150"/>
      <c r="F24" s="151"/>
      <c r="G24" s="152">
        <f>CHOOSE(BA24+1,HSV+PSV,HSV+PSV+Mont,HSV+PSV+Dodavka+Mont,HSV,PSV,Mont,Dodavka,Mont+Dodavka,0)</f>
        <v>0</v>
      </c>
      <c r="H24" s="153"/>
      <c r="I24" s="154">
        <f>E24+F24*G24/100</f>
        <v>0</v>
      </c>
      <c r="BA24">
        <v>0</v>
      </c>
    </row>
    <row r="25" spans="1:53" ht="12.75">
      <c r="A25" s="67" t="s">
        <v>244</v>
      </c>
      <c r="B25" s="58"/>
      <c r="C25" s="58"/>
      <c r="D25" s="149"/>
      <c r="E25" s="150"/>
      <c r="F25" s="151"/>
      <c r="G25" s="152">
        <f>CHOOSE(BA25+1,HSV+PSV,HSV+PSV+Mont,HSV+PSV+Dodavka+Mont,HSV,PSV,Mont,Dodavka,Mont+Dodavka,0)</f>
        <v>0</v>
      </c>
      <c r="H25" s="153"/>
      <c r="I25" s="154">
        <f>E25+F25*G25/100</f>
        <v>0</v>
      </c>
      <c r="BA25">
        <v>0</v>
      </c>
    </row>
    <row r="26" spans="1:53" ht="12.75">
      <c r="A26" s="67" t="s">
        <v>245</v>
      </c>
      <c r="B26" s="58"/>
      <c r="C26" s="58"/>
      <c r="D26" s="149"/>
      <c r="E26" s="150"/>
      <c r="F26" s="151"/>
      <c r="G26" s="152">
        <f>CHOOSE(BA26+1,HSV+PSV,HSV+PSV+Mont,HSV+PSV+Dodavka+Mont,HSV,PSV,Mont,Dodavka,Mont+Dodavka,0)</f>
        <v>0</v>
      </c>
      <c r="H26" s="153"/>
      <c r="I26" s="154">
        <f>E26+F26*G26/100</f>
        <v>0</v>
      </c>
      <c r="BA26">
        <v>1</v>
      </c>
    </row>
    <row r="27" spans="1:53" ht="12.75">
      <c r="A27" s="67" t="s">
        <v>246</v>
      </c>
      <c r="B27" s="58"/>
      <c r="C27" s="58"/>
      <c r="D27" s="149"/>
      <c r="E27" s="150"/>
      <c r="F27" s="151"/>
      <c r="G27" s="152">
        <f>CHOOSE(BA27+1,HSV+PSV,HSV+PSV+Mont,HSV+PSV+Dodavka+Mont,HSV,PSV,Mont,Dodavka,Mont+Dodavka,0)</f>
        <v>0</v>
      </c>
      <c r="H27" s="153"/>
      <c r="I27" s="154">
        <f>E27+F27*G27/100</f>
        <v>0</v>
      </c>
      <c r="BA27">
        <v>1</v>
      </c>
    </row>
    <row r="28" spans="1:53" ht="12.75">
      <c r="A28" s="67" t="s">
        <v>247</v>
      </c>
      <c r="B28" s="58"/>
      <c r="C28" s="58"/>
      <c r="D28" s="149"/>
      <c r="E28" s="150"/>
      <c r="F28" s="151"/>
      <c r="G28" s="152">
        <f>CHOOSE(BA28+1,HSV+PSV,HSV+PSV+Mont,HSV+PSV+Dodavka+Mont,HSV,PSV,Mont,Dodavka,Mont+Dodavka,0)</f>
        <v>0</v>
      </c>
      <c r="H28" s="153"/>
      <c r="I28" s="154">
        <f>E28+F28*G28/100</f>
        <v>0</v>
      </c>
      <c r="BA28">
        <v>2</v>
      </c>
    </row>
    <row r="29" spans="1:53" ht="12.75">
      <c r="A29" s="67" t="s">
        <v>248</v>
      </c>
      <c r="B29" s="58"/>
      <c r="C29" s="58"/>
      <c r="D29" s="149"/>
      <c r="E29" s="150"/>
      <c r="F29" s="151"/>
      <c r="G29" s="152">
        <f>CHOOSE(BA29+1,HSV+PSV,HSV+PSV+Mont,HSV+PSV+Dodavka+Mont,HSV,PSV,Mont,Dodavka,Mont+Dodavka,0)</f>
        <v>0</v>
      </c>
      <c r="H29" s="153"/>
      <c r="I29" s="154">
        <f>E29+F29*G29/100</f>
        <v>0</v>
      </c>
      <c r="BA29">
        <v>2</v>
      </c>
    </row>
    <row r="30" spans="1:9" ht="13.5" thickBot="1">
      <c r="A30" s="155"/>
      <c r="B30" s="156" t="s">
        <v>63</v>
      </c>
      <c r="C30" s="157"/>
      <c r="D30" s="158"/>
      <c r="E30" s="159"/>
      <c r="F30" s="160"/>
      <c r="G30" s="160"/>
      <c r="H30" s="161">
        <f>SUM(I22:I29)</f>
        <v>0</v>
      </c>
      <c r="I30" s="162"/>
    </row>
    <row r="32" spans="2:9" ht="12.75">
      <c r="B32" s="141"/>
      <c r="F32" s="163"/>
      <c r="G32" s="164"/>
      <c r="H32" s="164"/>
      <c r="I32" s="165"/>
    </row>
    <row r="33" spans="6:9" ht="12.75">
      <c r="F33" s="163"/>
      <c r="G33" s="164"/>
      <c r="H33" s="164"/>
      <c r="I33" s="165"/>
    </row>
    <row r="34" spans="6:9" ht="12.75">
      <c r="F34" s="163"/>
      <c r="G34" s="164"/>
      <c r="H34" s="164"/>
      <c r="I34" s="165"/>
    </row>
    <row r="35" spans="6:9" ht="12.75">
      <c r="F35" s="163"/>
      <c r="G35" s="164"/>
      <c r="H35" s="164"/>
      <c r="I35" s="165"/>
    </row>
    <row r="36" spans="6:9" ht="12.75">
      <c r="F36" s="163"/>
      <c r="G36" s="164"/>
      <c r="H36" s="164"/>
      <c r="I36" s="165"/>
    </row>
    <row r="37" spans="6:9" ht="12.75">
      <c r="F37" s="163"/>
      <c r="G37" s="164"/>
      <c r="H37" s="164"/>
      <c r="I37" s="165"/>
    </row>
    <row r="38" spans="6:9" ht="12.75">
      <c r="F38" s="163"/>
      <c r="G38" s="164"/>
      <c r="H38" s="164"/>
      <c r="I38" s="165"/>
    </row>
    <row r="39" spans="6:9" ht="12.75">
      <c r="F39" s="163"/>
      <c r="G39" s="164"/>
      <c r="H39" s="164"/>
      <c r="I39" s="165"/>
    </row>
    <row r="40" spans="6:9" ht="12.75">
      <c r="F40" s="163"/>
      <c r="G40" s="164"/>
      <c r="H40" s="164"/>
      <c r="I40" s="165"/>
    </row>
    <row r="41" spans="6:9" ht="12.75">
      <c r="F41" s="163"/>
      <c r="G41" s="164"/>
      <c r="H41" s="164"/>
      <c r="I41" s="165"/>
    </row>
    <row r="42" spans="6:9" ht="12.75">
      <c r="F42" s="163"/>
      <c r="G42" s="164"/>
      <c r="H42" s="164"/>
      <c r="I42" s="165"/>
    </row>
    <row r="43" spans="6:9" ht="12.75">
      <c r="F43" s="163"/>
      <c r="G43" s="164"/>
      <c r="H43" s="164"/>
      <c r="I43" s="165"/>
    </row>
    <row r="44" spans="6:9" ht="12.75">
      <c r="F44" s="163"/>
      <c r="G44" s="164"/>
      <c r="H44" s="164"/>
      <c r="I44" s="165"/>
    </row>
    <row r="45" spans="6:9" ht="12.75">
      <c r="F45" s="163"/>
      <c r="G45" s="164"/>
      <c r="H45" s="164"/>
      <c r="I45" s="165"/>
    </row>
    <row r="46" spans="6:9" ht="12.75">
      <c r="F46" s="163"/>
      <c r="G46" s="164"/>
      <c r="H46" s="164"/>
      <c r="I46" s="165"/>
    </row>
    <row r="47" spans="6:9" ht="12.75">
      <c r="F47" s="163"/>
      <c r="G47" s="164"/>
      <c r="H47" s="164"/>
      <c r="I47" s="165"/>
    </row>
    <row r="48" spans="6:9" ht="12.75">
      <c r="F48" s="163"/>
      <c r="G48" s="164"/>
      <c r="H48" s="164"/>
      <c r="I48" s="165"/>
    </row>
    <row r="49" spans="6:9" ht="12.75">
      <c r="F49" s="163"/>
      <c r="G49" s="164"/>
      <c r="H49" s="164"/>
      <c r="I49" s="165"/>
    </row>
    <row r="50" spans="6:9" ht="12.75">
      <c r="F50" s="163"/>
      <c r="G50" s="164"/>
      <c r="H50" s="164"/>
      <c r="I50" s="165"/>
    </row>
    <row r="51" spans="6:9" ht="12.75">
      <c r="F51" s="163"/>
      <c r="G51" s="164"/>
      <c r="H51" s="164"/>
      <c r="I51" s="165"/>
    </row>
    <row r="52" spans="6:9" ht="12.75">
      <c r="F52" s="163"/>
      <c r="G52" s="164"/>
      <c r="H52" s="164"/>
      <c r="I52" s="165"/>
    </row>
    <row r="53" spans="6:9" ht="12.75">
      <c r="F53" s="163"/>
      <c r="G53" s="164"/>
      <c r="H53" s="164"/>
      <c r="I53" s="165"/>
    </row>
    <row r="54" spans="6:9" ht="12.75">
      <c r="F54" s="163"/>
      <c r="G54" s="164"/>
      <c r="H54" s="164"/>
      <c r="I54" s="165"/>
    </row>
    <row r="55" spans="6:9" ht="12.75">
      <c r="F55" s="163"/>
      <c r="G55" s="164"/>
      <c r="H55" s="164"/>
      <c r="I55" s="165"/>
    </row>
    <row r="56" spans="6:9" ht="12.75">
      <c r="F56" s="163"/>
      <c r="G56" s="164"/>
      <c r="H56" s="164"/>
      <c r="I56" s="165"/>
    </row>
    <row r="57" spans="6:9" ht="12.75">
      <c r="F57" s="163"/>
      <c r="G57" s="164"/>
      <c r="H57" s="164"/>
      <c r="I57" s="165"/>
    </row>
    <row r="58" spans="6:9" ht="12.75">
      <c r="F58" s="163"/>
      <c r="G58" s="164"/>
      <c r="H58" s="164"/>
      <c r="I58" s="165"/>
    </row>
    <row r="59" spans="6:9" ht="12.75">
      <c r="F59" s="163"/>
      <c r="G59" s="164"/>
      <c r="H59" s="164"/>
      <c r="I59" s="165"/>
    </row>
    <row r="60" spans="6:9" ht="12.75">
      <c r="F60" s="163"/>
      <c r="G60" s="164"/>
      <c r="H60" s="164"/>
      <c r="I60" s="165"/>
    </row>
    <row r="61" spans="6:9" ht="12.75">
      <c r="F61" s="163"/>
      <c r="G61" s="164"/>
      <c r="H61" s="164"/>
      <c r="I61" s="165"/>
    </row>
    <row r="62" spans="6:9" ht="12.75">
      <c r="F62" s="163"/>
      <c r="G62" s="164"/>
      <c r="H62" s="164"/>
      <c r="I62" s="165"/>
    </row>
    <row r="63" spans="6:9" ht="12.75">
      <c r="F63" s="163"/>
      <c r="G63" s="164"/>
      <c r="H63" s="164"/>
      <c r="I63" s="165"/>
    </row>
    <row r="64" spans="6:9" ht="12.75">
      <c r="F64" s="163"/>
      <c r="G64" s="164"/>
      <c r="H64" s="164"/>
      <c r="I64" s="165"/>
    </row>
    <row r="65" spans="6:9" ht="12.75">
      <c r="F65" s="163"/>
      <c r="G65" s="164"/>
      <c r="H65" s="164"/>
      <c r="I65" s="165"/>
    </row>
    <row r="66" spans="6:9" ht="12.75">
      <c r="F66" s="163"/>
      <c r="G66" s="164"/>
      <c r="H66" s="164"/>
      <c r="I66" s="165"/>
    </row>
    <row r="67" spans="6:9" ht="12.75">
      <c r="F67" s="163"/>
      <c r="G67" s="164"/>
      <c r="H67" s="164"/>
      <c r="I67" s="165"/>
    </row>
    <row r="68" spans="6:9" ht="12.75">
      <c r="F68" s="163"/>
      <c r="G68" s="164"/>
      <c r="H68" s="164"/>
      <c r="I68" s="165"/>
    </row>
    <row r="69" spans="6:9" ht="12.75">
      <c r="F69" s="163"/>
      <c r="G69" s="164"/>
      <c r="H69" s="164"/>
      <c r="I69" s="165"/>
    </row>
    <row r="70" spans="6:9" ht="12.75">
      <c r="F70" s="163"/>
      <c r="G70" s="164"/>
      <c r="H70" s="164"/>
      <c r="I70" s="165"/>
    </row>
    <row r="71" spans="6:9" ht="12.75">
      <c r="F71" s="163"/>
      <c r="G71" s="164"/>
      <c r="H71" s="164"/>
      <c r="I71" s="165"/>
    </row>
    <row r="72" spans="6:9" ht="12.75">
      <c r="F72" s="163"/>
      <c r="G72" s="164"/>
      <c r="H72" s="164"/>
      <c r="I72" s="165"/>
    </row>
    <row r="73" spans="6:9" ht="12.75">
      <c r="F73" s="163"/>
      <c r="G73" s="164"/>
      <c r="H73" s="164"/>
      <c r="I73" s="165"/>
    </row>
    <row r="74" spans="6:9" ht="12.75">
      <c r="F74" s="163"/>
      <c r="G74" s="164"/>
      <c r="H74" s="164"/>
      <c r="I74" s="165"/>
    </row>
    <row r="75" spans="6:9" ht="12.75">
      <c r="F75" s="163"/>
      <c r="G75" s="164"/>
      <c r="H75" s="164"/>
      <c r="I75" s="165"/>
    </row>
    <row r="76" spans="6:9" ht="12.75">
      <c r="F76" s="163"/>
      <c r="G76" s="164"/>
      <c r="H76" s="164"/>
      <c r="I76" s="165"/>
    </row>
    <row r="77" spans="6:9" ht="12.75">
      <c r="F77" s="163"/>
      <c r="G77" s="164"/>
      <c r="H77" s="164"/>
      <c r="I77" s="165"/>
    </row>
    <row r="78" spans="6:9" ht="12.75">
      <c r="F78" s="163"/>
      <c r="G78" s="164"/>
      <c r="H78" s="164"/>
      <c r="I78" s="165"/>
    </row>
    <row r="79" spans="6:9" ht="12.75">
      <c r="F79" s="163"/>
      <c r="G79" s="164"/>
      <c r="H79" s="164"/>
      <c r="I79" s="165"/>
    </row>
    <row r="80" spans="6:9" ht="12.75">
      <c r="F80" s="163"/>
      <c r="G80" s="164"/>
      <c r="H80" s="164"/>
      <c r="I80" s="165"/>
    </row>
    <row r="81" spans="6:9" ht="12.75">
      <c r="F81" s="163"/>
      <c r="G81" s="164"/>
      <c r="H81" s="164"/>
      <c r="I81" s="165"/>
    </row>
  </sheetData>
  <sheetProtection/>
  <mergeCells count="4">
    <mergeCell ref="A1:B1"/>
    <mergeCell ref="A2:B2"/>
    <mergeCell ref="G2:I2"/>
    <mergeCell ref="H30:I3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207"/>
  <sheetViews>
    <sheetView showGridLines="0" showZeros="0" tabSelected="1" zoomScalePageLayoutView="0" workbookViewId="0" topLeftCell="A79">
      <selection activeCell="A134" sqref="A134:IV136"/>
    </sheetView>
  </sheetViews>
  <sheetFormatPr defaultColWidth="9.00390625" defaultRowHeight="12.75"/>
  <cols>
    <col min="1" max="1" width="4.375" style="167" customWidth="1"/>
    <col min="2" max="2" width="11.625" style="167" customWidth="1"/>
    <col min="3" max="3" width="40.375" style="167" customWidth="1"/>
    <col min="4" max="4" width="5.625" style="167" customWidth="1"/>
    <col min="5" max="5" width="8.625" style="224" customWidth="1"/>
    <col min="6" max="6" width="9.875" style="167" customWidth="1"/>
    <col min="7" max="7" width="13.875" style="167" customWidth="1"/>
    <col min="8" max="11" width="9.125" style="167" customWidth="1"/>
    <col min="12" max="12" width="75.375" style="167" customWidth="1"/>
    <col min="13" max="13" width="45.25390625" style="167" customWidth="1"/>
    <col min="14" max="16384" width="9.125" style="167" customWidth="1"/>
  </cols>
  <sheetData>
    <row r="1" spans="1:7" ht="15.75">
      <c r="A1" s="166" t="s">
        <v>75</v>
      </c>
      <c r="B1" s="166"/>
      <c r="C1" s="166"/>
      <c r="D1" s="166"/>
      <c r="E1" s="166"/>
      <c r="F1" s="166"/>
      <c r="G1" s="166"/>
    </row>
    <row r="2" spans="1:7" ht="14.25" customHeight="1" thickBot="1">
      <c r="A2" s="168"/>
      <c r="B2" s="169"/>
      <c r="C2" s="170"/>
      <c r="D2" s="170"/>
      <c r="E2" s="171"/>
      <c r="F2" s="170"/>
      <c r="G2" s="170"/>
    </row>
    <row r="3" spans="1:7" ht="13.5" thickTop="1">
      <c r="A3" s="108" t="s">
        <v>48</v>
      </c>
      <c r="B3" s="109"/>
      <c r="C3" s="110" t="str">
        <f>CONCATENATE(cislostavby," ",nazevstavby)</f>
        <v>20150420 SPGŠ a SZŠ Hlubčická ul.</v>
      </c>
      <c r="D3" s="172"/>
      <c r="E3" s="173" t="s">
        <v>64</v>
      </c>
      <c r="F3" s="174" t="str">
        <f>Rekapitulace!H1</f>
        <v>204</v>
      </c>
      <c r="G3" s="175"/>
    </row>
    <row r="4" spans="1:7" ht="13.5" thickBot="1">
      <c r="A4" s="176" t="s">
        <v>50</v>
      </c>
      <c r="B4" s="117"/>
      <c r="C4" s="118" t="str">
        <f>CONCATENATE(cisloobjektu," ",nazevobjektu)</f>
        <v>220415 Domov mládeže - oprava hyg. zařízení</v>
      </c>
      <c r="D4" s="177"/>
      <c r="E4" s="178" t="str">
        <f>Rekapitulace!G2</f>
        <v>Vzduchotechnika 2.NP</v>
      </c>
      <c r="F4" s="179"/>
      <c r="G4" s="180"/>
    </row>
    <row r="5" spans="1:7" ht="13.5" thickTop="1">
      <c r="A5" s="181"/>
      <c r="B5" s="168"/>
      <c r="C5" s="168"/>
      <c r="D5" s="168"/>
      <c r="E5" s="182"/>
      <c r="F5" s="168"/>
      <c r="G5" s="183"/>
    </row>
    <row r="6" spans="1:7" ht="12.75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5" ht="12.75">
      <c r="A7" s="188" t="s">
        <v>72</v>
      </c>
      <c r="B7" s="189" t="s">
        <v>82</v>
      </c>
      <c r="C7" s="190" t="s">
        <v>83</v>
      </c>
      <c r="D7" s="191"/>
      <c r="E7" s="192"/>
      <c r="F7" s="192"/>
      <c r="G7" s="193"/>
      <c r="H7" s="194"/>
      <c r="I7" s="194"/>
      <c r="O7" s="195">
        <v>1</v>
      </c>
    </row>
    <row r="8" spans="1:104" ht="12.75">
      <c r="A8" s="196">
        <v>1</v>
      </c>
      <c r="B8" s="197" t="s">
        <v>84</v>
      </c>
      <c r="C8" s="198" t="s">
        <v>85</v>
      </c>
      <c r="D8" s="199" t="s">
        <v>86</v>
      </c>
      <c r="E8" s="200">
        <v>2</v>
      </c>
      <c r="F8" s="200">
        <v>0</v>
      </c>
      <c r="G8" s="201">
        <f>E8*F8</f>
        <v>0</v>
      </c>
      <c r="O8" s="195">
        <v>2</v>
      </c>
      <c r="AA8" s="167">
        <v>1</v>
      </c>
      <c r="AB8" s="167">
        <v>1</v>
      </c>
      <c r="AC8" s="167">
        <v>1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195">
        <v>1</v>
      </c>
      <c r="CB8" s="195">
        <v>1</v>
      </c>
      <c r="CZ8" s="167">
        <v>0.20318</v>
      </c>
    </row>
    <row r="9" spans="1:15" ht="12.75">
      <c r="A9" s="202"/>
      <c r="B9" s="208"/>
      <c r="C9" s="209" t="s">
        <v>87</v>
      </c>
      <c r="D9" s="210"/>
      <c r="E9" s="211">
        <v>2</v>
      </c>
      <c r="F9" s="212"/>
      <c r="G9" s="213"/>
      <c r="M9" s="207" t="s">
        <v>87</v>
      </c>
      <c r="O9" s="195"/>
    </row>
    <row r="10" spans="1:57" ht="12.75">
      <c r="A10" s="214"/>
      <c r="B10" s="215" t="s">
        <v>73</v>
      </c>
      <c r="C10" s="216" t="str">
        <f>CONCATENATE(B7," ",C7)</f>
        <v>3 Svislé a kompletní konstrukce</v>
      </c>
      <c r="D10" s="217"/>
      <c r="E10" s="218"/>
      <c r="F10" s="219"/>
      <c r="G10" s="220">
        <f>SUM(G7:G9)</f>
        <v>0</v>
      </c>
      <c r="O10" s="195">
        <v>4</v>
      </c>
      <c r="BA10" s="221">
        <f>SUM(BA7:BA9)</f>
        <v>0</v>
      </c>
      <c r="BB10" s="221">
        <f>SUM(BB7:BB9)</f>
        <v>0</v>
      </c>
      <c r="BC10" s="221">
        <f>SUM(BC7:BC9)</f>
        <v>0</v>
      </c>
      <c r="BD10" s="221">
        <f>SUM(BD7:BD9)</f>
        <v>0</v>
      </c>
      <c r="BE10" s="221">
        <f>SUM(BE7:BE9)</f>
        <v>0</v>
      </c>
    </row>
    <row r="11" spans="1:15" ht="12.75">
      <c r="A11" s="188" t="s">
        <v>72</v>
      </c>
      <c r="B11" s="189" t="s">
        <v>88</v>
      </c>
      <c r="C11" s="190" t="s">
        <v>89</v>
      </c>
      <c r="D11" s="191"/>
      <c r="E11" s="192"/>
      <c r="F11" s="192"/>
      <c r="G11" s="193"/>
      <c r="H11" s="194"/>
      <c r="I11" s="194"/>
      <c r="O11" s="195">
        <v>1</v>
      </c>
    </row>
    <row r="12" spans="1:104" ht="12.75">
      <c r="A12" s="196">
        <v>2</v>
      </c>
      <c r="B12" s="197" t="s">
        <v>90</v>
      </c>
      <c r="C12" s="198" t="s">
        <v>91</v>
      </c>
      <c r="D12" s="199" t="s">
        <v>86</v>
      </c>
      <c r="E12" s="200">
        <v>2</v>
      </c>
      <c r="F12" s="200">
        <v>0</v>
      </c>
      <c r="G12" s="201">
        <f>E12*F12</f>
        <v>0</v>
      </c>
      <c r="O12" s="195">
        <v>2</v>
      </c>
      <c r="AA12" s="167">
        <v>1</v>
      </c>
      <c r="AB12" s="167">
        <v>0</v>
      </c>
      <c r="AC12" s="167">
        <v>0</v>
      </c>
      <c r="AZ12" s="167">
        <v>1</v>
      </c>
      <c r="BA12" s="167">
        <f>IF(AZ12=1,G12,0)</f>
        <v>0</v>
      </c>
      <c r="BB12" s="167">
        <f>IF(AZ12=2,G12,0)</f>
        <v>0</v>
      </c>
      <c r="BC12" s="167">
        <f>IF(AZ12=3,G12,0)</f>
        <v>0</v>
      </c>
      <c r="BD12" s="167">
        <f>IF(AZ12=4,G12,0)</f>
        <v>0</v>
      </c>
      <c r="BE12" s="167">
        <f>IF(AZ12=5,G12,0)</f>
        <v>0</v>
      </c>
      <c r="CA12" s="195">
        <v>1</v>
      </c>
      <c r="CB12" s="195">
        <v>0</v>
      </c>
      <c r="CZ12" s="167">
        <v>0.0502</v>
      </c>
    </row>
    <row r="13" spans="1:15" ht="12.75">
      <c r="A13" s="202"/>
      <c r="B13" s="208"/>
      <c r="C13" s="209" t="s">
        <v>87</v>
      </c>
      <c r="D13" s="210"/>
      <c r="E13" s="211">
        <v>2</v>
      </c>
      <c r="F13" s="212"/>
      <c r="G13" s="213"/>
      <c r="M13" s="207" t="s">
        <v>87</v>
      </c>
      <c r="O13" s="195"/>
    </row>
    <row r="14" spans="1:57" ht="12.75">
      <c r="A14" s="214"/>
      <c r="B14" s="215" t="s">
        <v>73</v>
      </c>
      <c r="C14" s="216" t="str">
        <f>CONCATENATE(B11," ",C11)</f>
        <v>4 Vodorovné konstrukce</v>
      </c>
      <c r="D14" s="217"/>
      <c r="E14" s="218"/>
      <c r="F14" s="219"/>
      <c r="G14" s="220">
        <f>SUM(G11:G13)</f>
        <v>0</v>
      </c>
      <c r="O14" s="195">
        <v>4</v>
      </c>
      <c r="BA14" s="221">
        <f>SUM(BA11:BA13)</f>
        <v>0</v>
      </c>
      <c r="BB14" s="221">
        <f>SUM(BB11:BB13)</f>
        <v>0</v>
      </c>
      <c r="BC14" s="221">
        <f>SUM(BC11:BC13)</f>
        <v>0</v>
      </c>
      <c r="BD14" s="221">
        <f>SUM(BD11:BD13)</f>
        <v>0</v>
      </c>
      <c r="BE14" s="221">
        <f>SUM(BE11:BE13)</f>
        <v>0</v>
      </c>
    </row>
    <row r="15" spans="1:15" ht="12.75">
      <c r="A15" s="188" t="s">
        <v>72</v>
      </c>
      <c r="B15" s="189" t="s">
        <v>92</v>
      </c>
      <c r="C15" s="190" t="s">
        <v>93</v>
      </c>
      <c r="D15" s="191"/>
      <c r="E15" s="192"/>
      <c r="F15" s="192"/>
      <c r="G15" s="193"/>
      <c r="H15" s="194"/>
      <c r="I15" s="194"/>
      <c r="O15" s="195">
        <v>1</v>
      </c>
    </row>
    <row r="16" spans="1:104" ht="12.75">
      <c r="A16" s="196">
        <v>3</v>
      </c>
      <c r="B16" s="197" t="s">
        <v>94</v>
      </c>
      <c r="C16" s="198" t="s">
        <v>95</v>
      </c>
      <c r="D16" s="199" t="s">
        <v>86</v>
      </c>
      <c r="E16" s="200">
        <v>6</v>
      </c>
      <c r="F16" s="200">
        <v>0</v>
      </c>
      <c r="G16" s="201">
        <f>E16*F16</f>
        <v>0</v>
      </c>
      <c r="O16" s="195">
        <v>2</v>
      </c>
      <c r="AA16" s="167">
        <v>1</v>
      </c>
      <c r="AB16" s="167">
        <v>1</v>
      </c>
      <c r="AC16" s="167">
        <v>1</v>
      </c>
      <c r="AZ16" s="167">
        <v>1</v>
      </c>
      <c r="BA16" s="167">
        <f>IF(AZ16=1,G16,0)</f>
        <v>0</v>
      </c>
      <c r="BB16" s="167">
        <f>IF(AZ16=2,G16,0)</f>
        <v>0</v>
      </c>
      <c r="BC16" s="167">
        <f>IF(AZ16=3,G16,0)</f>
        <v>0</v>
      </c>
      <c r="BD16" s="167">
        <f>IF(AZ16=4,G16,0)</f>
        <v>0</v>
      </c>
      <c r="BE16" s="167">
        <f>IF(AZ16=5,G16,0)</f>
        <v>0</v>
      </c>
      <c r="CA16" s="195">
        <v>1</v>
      </c>
      <c r="CB16" s="195">
        <v>1</v>
      </c>
      <c r="CZ16" s="167">
        <v>0.01374</v>
      </c>
    </row>
    <row r="17" spans="1:15" ht="12.75">
      <c r="A17" s="202"/>
      <c r="B17" s="203"/>
      <c r="C17" s="204"/>
      <c r="D17" s="205"/>
      <c r="E17" s="205"/>
      <c r="F17" s="205"/>
      <c r="G17" s="206"/>
      <c r="L17" s="207"/>
      <c r="O17" s="195">
        <v>3</v>
      </c>
    </row>
    <row r="18" spans="1:15" ht="12.75">
      <c r="A18" s="202"/>
      <c r="B18" s="208"/>
      <c r="C18" s="209" t="s">
        <v>96</v>
      </c>
      <c r="D18" s="210"/>
      <c r="E18" s="211">
        <v>6</v>
      </c>
      <c r="F18" s="212"/>
      <c r="G18" s="213"/>
      <c r="M18" s="207" t="s">
        <v>96</v>
      </c>
      <c r="O18" s="195"/>
    </row>
    <row r="19" spans="1:57" ht="12.75">
      <c r="A19" s="214"/>
      <c r="B19" s="215" t="s">
        <v>73</v>
      </c>
      <c r="C19" s="216" t="str">
        <f>CONCATENATE(B15," ",C15)</f>
        <v>61 Upravy povrchů vnitřní</v>
      </c>
      <c r="D19" s="217"/>
      <c r="E19" s="218"/>
      <c r="F19" s="219"/>
      <c r="G19" s="220">
        <f>SUM(G15:G18)</f>
        <v>0</v>
      </c>
      <c r="O19" s="195">
        <v>4</v>
      </c>
      <c r="BA19" s="221">
        <f>SUM(BA15:BA18)</f>
        <v>0</v>
      </c>
      <c r="BB19" s="221">
        <f>SUM(BB15:BB18)</f>
        <v>0</v>
      </c>
      <c r="BC19" s="221">
        <f>SUM(BC15:BC18)</f>
        <v>0</v>
      </c>
      <c r="BD19" s="221">
        <f>SUM(BD15:BD18)</f>
        <v>0</v>
      </c>
      <c r="BE19" s="221">
        <f>SUM(BE15:BE18)</f>
        <v>0</v>
      </c>
    </row>
    <row r="20" spans="1:15" ht="12.75">
      <c r="A20" s="188" t="s">
        <v>72</v>
      </c>
      <c r="B20" s="189" t="s">
        <v>97</v>
      </c>
      <c r="C20" s="190" t="s">
        <v>98</v>
      </c>
      <c r="D20" s="191"/>
      <c r="E20" s="192"/>
      <c r="F20" s="192"/>
      <c r="G20" s="193"/>
      <c r="H20" s="194"/>
      <c r="I20" s="194"/>
      <c r="O20" s="195">
        <v>1</v>
      </c>
    </row>
    <row r="21" spans="1:104" ht="12.75">
      <c r="A21" s="196">
        <v>4</v>
      </c>
      <c r="B21" s="197" t="s">
        <v>99</v>
      </c>
      <c r="C21" s="198" t="s">
        <v>100</v>
      </c>
      <c r="D21" s="199" t="s">
        <v>86</v>
      </c>
      <c r="E21" s="200">
        <v>52</v>
      </c>
      <c r="F21" s="200">
        <v>0</v>
      </c>
      <c r="G21" s="201">
        <f>E21*F21</f>
        <v>0</v>
      </c>
      <c r="O21" s="195">
        <v>2</v>
      </c>
      <c r="AA21" s="167">
        <v>1</v>
      </c>
      <c r="AB21" s="167">
        <v>1</v>
      </c>
      <c r="AC21" s="167">
        <v>1</v>
      </c>
      <c r="AZ21" s="167">
        <v>1</v>
      </c>
      <c r="BA21" s="167">
        <f>IF(AZ21=1,G21,0)</f>
        <v>0</v>
      </c>
      <c r="BB21" s="167">
        <f>IF(AZ21=2,G21,0)</f>
        <v>0</v>
      </c>
      <c r="BC21" s="167">
        <f>IF(AZ21=3,G21,0)</f>
        <v>0</v>
      </c>
      <c r="BD21" s="167">
        <f>IF(AZ21=4,G21,0)</f>
        <v>0</v>
      </c>
      <c r="BE21" s="167">
        <f>IF(AZ21=5,G21,0)</f>
        <v>0</v>
      </c>
      <c r="CA21" s="195">
        <v>1</v>
      </c>
      <c r="CB21" s="195">
        <v>1</v>
      </c>
      <c r="CZ21" s="167">
        <v>0.0117</v>
      </c>
    </row>
    <row r="22" spans="1:15" ht="12.75">
      <c r="A22" s="202"/>
      <c r="B22" s="208"/>
      <c r="C22" s="209" t="s">
        <v>101</v>
      </c>
      <c r="D22" s="210"/>
      <c r="E22" s="211">
        <v>52</v>
      </c>
      <c r="F22" s="212"/>
      <c r="G22" s="213"/>
      <c r="M22" s="207" t="s">
        <v>101</v>
      </c>
      <c r="O22" s="195"/>
    </row>
    <row r="23" spans="1:57" ht="12.75">
      <c r="A23" s="214"/>
      <c r="B23" s="215" t="s">
        <v>73</v>
      </c>
      <c r="C23" s="216" t="str">
        <f>CONCATENATE(B20," ",C20)</f>
        <v>95 Dokončovací konstrukce na pozemních stavbách</v>
      </c>
      <c r="D23" s="217"/>
      <c r="E23" s="218"/>
      <c r="F23" s="219"/>
      <c r="G23" s="220">
        <f>SUM(G20:G22)</f>
        <v>0</v>
      </c>
      <c r="O23" s="195">
        <v>4</v>
      </c>
      <c r="BA23" s="221">
        <f>SUM(BA20:BA22)</f>
        <v>0</v>
      </c>
      <c r="BB23" s="221">
        <f>SUM(BB20:BB22)</f>
        <v>0</v>
      </c>
      <c r="BC23" s="221">
        <f>SUM(BC20:BC22)</f>
        <v>0</v>
      </c>
      <c r="BD23" s="221">
        <f>SUM(BD20:BD22)</f>
        <v>0</v>
      </c>
      <c r="BE23" s="221">
        <f>SUM(BE20:BE22)</f>
        <v>0</v>
      </c>
    </row>
    <row r="24" spans="1:15" ht="12.75">
      <c r="A24" s="188" t="s">
        <v>72</v>
      </c>
      <c r="B24" s="189" t="s">
        <v>102</v>
      </c>
      <c r="C24" s="190" t="s">
        <v>103</v>
      </c>
      <c r="D24" s="191"/>
      <c r="E24" s="192"/>
      <c r="F24" s="192"/>
      <c r="G24" s="193"/>
      <c r="H24" s="194"/>
      <c r="I24" s="194"/>
      <c r="O24" s="195">
        <v>1</v>
      </c>
    </row>
    <row r="25" spans="1:104" ht="12.75">
      <c r="A25" s="196">
        <v>5</v>
      </c>
      <c r="B25" s="197" t="s">
        <v>104</v>
      </c>
      <c r="C25" s="198" t="s">
        <v>105</v>
      </c>
      <c r="D25" s="199" t="s">
        <v>86</v>
      </c>
      <c r="E25" s="200">
        <v>2</v>
      </c>
      <c r="F25" s="200">
        <v>0</v>
      </c>
      <c r="G25" s="201">
        <f>E25*F25</f>
        <v>0</v>
      </c>
      <c r="O25" s="195">
        <v>2</v>
      </c>
      <c r="AA25" s="167">
        <v>1</v>
      </c>
      <c r="AB25" s="167">
        <v>1</v>
      </c>
      <c r="AC25" s="167">
        <v>1</v>
      </c>
      <c r="AZ25" s="167">
        <v>1</v>
      </c>
      <c r="BA25" s="167">
        <f>IF(AZ25=1,G25,0)</f>
        <v>0</v>
      </c>
      <c r="BB25" s="167">
        <f>IF(AZ25=2,G25,0)</f>
        <v>0</v>
      </c>
      <c r="BC25" s="167">
        <f>IF(AZ25=3,G25,0)</f>
        <v>0</v>
      </c>
      <c r="BD25" s="167">
        <f>IF(AZ25=4,G25,0)</f>
        <v>0</v>
      </c>
      <c r="BE25" s="167">
        <f>IF(AZ25=5,G25,0)</f>
        <v>0</v>
      </c>
      <c r="CA25" s="195">
        <v>1</v>
      </c>
      <c r="CB25" s="195">
        <v>1</v>
      </c>
      <c r="CZ25" s="167">
        <v>0.00034</v>
      </c>
    </row>
    <row r="26" spans="1:15" ht="12.75">
      <c r="A26" s="202"/>
      <c r="B26" s="208"/>
      <c r="C26" s="209" t="s">
        <v>87</v>
      </c>
      <c r="D26" s="210"/>
      <c r="E26" s="211">
        <v>2</v>
      </c>
      <c r="F26" s="212"/>
      <c r="G26" s="213"/>
      <c r="M26" s="207" t="s">
        <v>87</v>
      </c>
      <c r="O26" s="195"/>
    </row>
    <row r="27" spans="1:104" ht="12.75">
      <c r="A27" s="196">
        <v>6</v>
      </c>
      <c r="B27" s="197" t="s">
        <v>106</v>
      </c>
      <c r="C27" s="198" t="s">
        <v>107</v>
      </c>
      <c r="D27" s="199" t="s">
        <v>86</v>
      </c>
      <c r="E27" s="200">
        <v>2</v>
      </c>
      <c r="F27" s="200">
        <v>0</v>
      </c>
      <c r="G27" s="201">
        <f>E27*F27</f>
        <v>0</v>
      </c>
      <c r="O27" s="195">
        <v>2</v>
      </c>
      <c r="AA27" s="167">
        <v>1</v>
      </c>
      <c r="AB27" s="167">
        <v>1</v>
      </c>
      <c r="AC27" s="167">
        <v>1</v>
      </c>
      <c r="AZ27" s="167">
        <v>1</v>
      </c>
      <c r="BA27" s="167">
        <f>IF(AZ27=1,G27,0)</f>
        <v>0</v>
      </c>
      <c r="BB27" s="167">
        <f>IF(AZ27=2,G27,0)</f>
        <v>0</v>
      </c>
      <c r="BC27" s="167">
        <f>IF(AZ27=3,G27,0)</f>
        <v>0</v>
      </c>
      <c r="BD27" s="167">
        <f>IF(AZ27=4,G27,0)</f>
        <v>0</v>
      </c>
      <c r="BE27" s="167">
        <f>IF(AZ27=5,G27,0)</f>
        <v>0</v>
      </c>
      <c r="CA27" s="195">
        <v>1</v>
      </c>
      <c r="CB27" s="195">
        <v>1</v>
      </c>
      <c r="CZ27" s="167">
        <v>0.00133</v>
      </c>
    </row>
    <row r="28" spans="1:15" ht="12.75">
      <c r="A28" s="202"/>
      <c r="B28" s="208"/>
      <c r="C28" s="209" t="s">
        <v>87</v>
      </c>
      <c r="D28" s="210"/>
      <c r="E28" s="211">
        <v>2</v>
      </c>
      <c r="F28" s="212"/>
      <c r="G28" s="213"/>
      <c r="M28" s="207" t="s">
        <v>87</v>
      </c>
      <c r="O28" s="195"/>
    </row>
    <row r="29" spans="1:104" ht="12.75">
      <c r="A29" s="196">
        <v>7</v>
      </c>
      <c r="B29" s="197" t="s">
        <v>108</v>
      </c>
      <c r="C29" s="198" t="s">
        <v>109</v>
      </c>
      <c r="D29" s="199" t="s">
        <v>86</v>
      </c>
      <c r="E29" s="200">
        <v>2</v>
      </c>
      <c r="F29" s="200">
        <v>0</v>
      </c>
      <c r="G29" s="201">
        <f>E29*F29</f>
        <v>0</v>
      </c>
      <c r="O29" s="195">
        <v>2</v>
      </c>
      <c r="AA29" s="167">
        <v>1</v>
      </c>
      <c r="AB29" s="167">
        <v>1</v>
      </c>
      <c r="AC29" s="167">
        <v>1</v>
      </c>
      <c r="AZ29" s="167">
        <v>1</v>
      </c>
      <c r="BA29" s="167">
        <f>IF(AZ29=1,G29,0)</f>
        <v>0</v>
      </c>
      <c r="BB29" s="167">
        <f>IF(AZ29=2,G29,0)</f>
        <v>0</v>
      </c>
      <c r="BC29" s="167">
        <f>IF(AZ29=3,G29,0)</f>
        <v>0</v>
      </c>
      <c r="BD29" s="167">
        <f>IF(AZ29=4,G29,0)</f>
        <v>0</v>
      </c>
      <c r="BE29" s="167">
        <f>IF(AZ29=5,G29,0)</f>
        <v>0</v>
      </c>
      <c r="CA29" s="195">
        <v>1</v>
      </c>
      <c r="CB29" s="195">
        <v>1</v>
      </c>
      <c r="CZ29" s="167">
        <v>0.00133</v>
      </c>
    </row>
    <row r="30" spans="1:15" ht="12.75">
      <c r="A30" s="202"/>
      <c r="B30" s="208"/>
      <c r="C30" s="209" t="s">
        <v>87</v>
      </c>
      <c r="D30" s="210"/>
      <c r="E30" s="211">
        <v>2</v>
      </c>
      <c r="F30" s="212"/>
      <c r="G30" s="213"/>
      <c r="M30" s="207" t="s">
        <v>87</v>
      </c>
      <c r="O30" s="195"/>
    </row>
    <row r="31" spans="1:57" ht="12.75">
      <c r="A31" s="214"/>
      <c r="B31" s="215" t="s">
        <v>73</v>
      </c>
      <c r="C31" s="216" t="str">
        <f>CONCATENATE(B24," ",C24)</f>
        <v>97 Prorážení otvorů</v>
      </c>
      <c r="D31" s="217"/>
      <c r="E31" s="218"/>
      <c r="F31" s="219"/>
      <c r="G31" s="220">
        <f>SUM(G24:G30)</f>
        <v>0</v>
      </c>
      <c r="O31" s="195">
        <v>4</v>
      </c>
      <c r="BA31" s="221">
        <f>SUM(BA24:BA30)</f>
        <v>0</v>
      </c>
      <c r="BB31" s="221">
        <f>SUM(BB24:BB30)</f>
        <v>0</v>
      </c>
      <c r="BC31" s="221">
        <f>SUM(BC24:BC30)</f>
        <v>0</v>
      </c>
      <c r="BD31" s="221">
        <f>SUM(BD24:BD30)</f>
        <v>0</v>
      </c>
      <c r="BE31" s="221">
        <f>SUM(BE24:BE30)</f>
        <v>0</v>
      </c>
    </row>
    <row r="32" spans="1:15" ht="12.75">
      <c r="A32" s="188" t="s">
        <v>72</v>
      </c>
      <c r="B32" s="189" t="s">
        <v>110</v>
      </c>
      <c r="C32" s="190" t="s">
        <v>111</v>
      </c>
      <c r="D32" s="191"/>
      <c r="E32" s="192"/>
      <c r="F32" s="192"/>
      <c r="G32" s="193"/>
      <c r="H32" s="194"/>
      <c r="I32" s="194"/>
      <c r="O32" s="195">
        <v>1</v>
      </c>
    </row>
    <row r="33" spans="1:104" ht="12.75">
      <c r="A33" s="196">
        <v>8</v>
      </c>
      <c r="B33" s="197" t="s">
        <v>112</v>
      </c>
      <c r="C33" s="198" t="s">
        <v>113</v>
      </c>
      <c r="D33" s="199" t="s">
        <v>114</v>
      </c>
      <c r="E33" s="200">
        <v>1.2036</v>
      </c>
      <c r="F33" s="200">
        <v>0</v>
      </c>
      <c r="G33" s="201">
        <f>E33*F33</f>
        <v>0</v>
      </c>
      <c r="O33" s="195">
        <v>2</v>
      </c>
      <c r="AA33" s="167">
        <v>7</v>
      </c>
      <c r="AB33" s="167">
        <v>1</v>
      </c>
      <c r="AC33" s="167">
        <v>2</v>
      </c>
      <c r="AZ33" s="167">
        <v>1</v>
      </c>
      <c r="BA33" s="167">
        <f>IF(AZ33=1,G33,0)</f>
        <v>0</v>
      </c>
      <c r="BB33" s="167">
        <f>IF(AZ33=2,G33,0)</f>
        <v>0</v>
      </c>
      <c r="BC33" s="167">
        <f>IF(AZ33=3,G33,0)</f>
        <v>0</v>
      </c>
      <c r="BD33" s="167">
        <f>IF(AZ33=4,G33,0)</f>
        <v>0</v>
      </c>
      <c r="BE33" s="167">
        <f>IF(AZ33=5,G33,0)</f>
        <v>0</v>
      </c>
      <c r="CA33" s="195">
        <v>7</v>
      </c>
      <c r="CB33" s="195">
        <v>1</v>
      </c>
      <c r="CZ33" s="167">
        <v>0</v>
      </c>
    </row>
    <row r="34" spans="1:57" ht="12.75">
      <c r="A34" s="214"/>
      <c r="B34" s="215" t="s">
        <v>73</v>
      </c>
      <c r="C34" s="216" t="str">
        <f>CONCATENATE(B32," ",C32)</f>
        <v>99 Staveništní přesun hmot</v>
      </c>
      <c r="D34" s="217"/>
      <c r="E34" s="218"/>
      <c r="F34" s="219"/>
      <c r="G34" s="220">
        <f>SUM(G32:G33)</f>
        <v>0</v>
      </c>
      <c r="O34" s="195">
        <v>4</v>
      </c>
      <c r="BA34" s="221">
        <f>SUM(BA32:BA33)</f>
        <v>0</v>
      </c>
      <c r="BB34" s="221">
        <f>SUM(BB32:BB33)</f>
        <v>0</v>
      </c>
      <c r="BC34" s="221">
        <f>SUM(BC32:BC33)</f>
        <v>0</v>
      </c>
      <c r="BD34" s="221">
        <f>SUM(BD32:BD33)</f>
        <v>0</v>
      </c>
      <c r="BE34" s="221">
        <f>SUM(BE32:BE33)</f>
        <v>0</v>
      </c>
    </row>
    <row r="35" spans="1:15" ht="12.75">
      <c r="A35" s="188" t="s">
        <v>72</v>
      </c>
      <c r="B35" s="189" t="s">
        <v>115</v>
      </c>
      <c r="C35" s="190" t="s">
        <v>116</v>
      </c>
      <c r="D35" s="191"/>
      <c r="E35" s="192"/>
      <c r="F35" s="192"/>
      <c r="G35" s="193"/>
      <c r="H35" s="194"/>
      <c r="I35" s="194"/>
      <c r="O35" s="195">
        <v>1</v>
      </c>
    </row>
    <row r="36" spans="1:104" ht="12.75">
      <c r="A36" s="196">
        <v>9</v>
      </c>
      <c r="B36" s="197" t="s">
        <v>117</v>
      </c>
      <c r="C36" s="198" t="s">
        <v>118</v>
      </c>
      <c r="D36" s="199" t="s">
        <v>119</v>
      </c>
      <c r="E36" s="200">
        <v>16</v>
      </c>
      <c r="F36" s="200">
        <v>0</v>
      </c>
      <c r="G36" s="201">
        <f>E36*F36</f>
        <v>0</v>
      </c>
      <c r="O36" s="195">
        <v>2</v>
      </c>
      <c r="AA36" s="167">
        <v>1</v>
      </c>
      <c r="AB36" s="167">
        <v>7</v>
      </c>
      <c r="AC36" s="167">
        <v>7</v>
      </c>
      <c r="AZ36" s="167">
        <v>2</v>
      </c>
      <c r="BA36" s="167">
        <f>IF(AZ36=1,G36,0)</f>
        <v>0</v>
      </c>
      <c r="BB36" s="167">
        <f>IF(AZ36=2,G36,0)</f>
        <v>0</v>
      </c>
      <c r="BC36" s="167">
        <f>IF(AZ36=3,G36,0)</f>
        <v>0</v>
      </c>
      <c r="BD36" s="167">
        <f>IF(AZ36=4,G36,0)</f>
        <v>0</v>
      </c>
      <c r="BE36" s="167">
        <f>IF(AZ36=5,G36,0)</f>
        <v>0</v>
      </c>
      <c r="CA36" s="195">
        <v>1</v>
      </c>
      <c r="CB36" s="195">
        <v>7</v>
      </c>
      <c r="CZ36" s="167">
        <v>6E-05</v>
      </c>
    </row>
    <row r="37" spans="1:15" ht="12.75">
      <c r="A37" s="202"/>
      <c r="B37" s="208"/>
      <c r="C37" s="209" t="s">
        <v>120</v>
      </c>
      <c r="D37" s="210"/>
      <c r="E37" s="211">
        <v>16</v>
      </c>
      <c r="F37" s="212"/>
      <c r="G37" s="213"/>
      <c r="M37" s="207" t="s">
        <v>120</v>
      </c>
      <c r="O37" s="195"/>
    </row>
    <row r="38" spans="1:104" ht="22.5">
      <c r="A38" s="196">
        <v>10</v>
      </c>
      <c r="B38" s="197" t="s">
        <v>121</v>
      </c>
      <c r="C38" s="198" t="s">
        <v>122</v>
      </c>
      <c r="D38" s="199" t="s">
        <v>119</v>
      </c>
      <c r="E38" s="200">
        <v>40</v>
      </c>
      <c r="F38" s="200">
        <v>0</v>
      </c>
      <c r="G38" s="201">
        <f>E38*F38</f>
        <v>0</v>
      </c>
      <c r="O38" s="195">
        <v>2</v>
      </c>
      <c r="AA38" s="167">
        <v>1</v>
      </c>
      <c r="AB38" s="167">
        <v>7</v>
      </c>
      <c r="AC38" s="167">
        <v>7</v>
      </c>
      <c r="AZ38" s="167">
        <v>2</v>
      </c>
      <c r="BA38" s="167">
        <f>IF(AZ38=1,G38,0)</f>
        <v>0</v>
      </c>
      <c r="BB38" s="167">
        <f>IF(AZ38=2,G38,0)</f>
        <v>0</v>
      </c>
      <c r="BC38" s="167">
        <f>IF(AZ38=3,G38,0)</f>
        <v>0</v>
      </c>
      <c r="BD38" s="167">
        <f>IF(AZ38=4,G38,0)</f>
        <v>0</v>
      </c>
      <c r="BE38" s="167">
        <f>IF(AZ38=5,G38,0)</f>
        <v>0</v>
      </c>
      <c r="CA38" s="195">
        <v>1</v>
      </c>
      <c r="CB38" s="195">
        <v>7</v>
      </c>
      <c r="CZ38" s="167">
        <v>6E-05</v>
      </c>
    </row>
    <row r="39" spans="1:15" ht="12.75">
      <c r="A39" s="202"/>
      <c r="B39" s="208"/>
      <c r="C39" s="209" t="s">
        <v>123</v>
      </c>
      <c r="D39" s="210"/>
      <c r="E39" s="211">
        <v>40</v>
      </c>
      <c r="F39" s="212"/>
      <c r="G39" s="213"/>
      <c r="M39" s="207" t="s">
        <v>123</v>
      </c>
      <c r="O39" s="195"/>
    </row>
    <row r="40" spans="1:104" ht="12.75">
      <c r="A40" s="196">
        <v>11</v>
      </c>
      <c r="B40" s="197" t="s">
        <v>124</v>
      </c>
      <c r="C40" s="198" t="s">
        <v>125</v>
      </c>
      <c r="D40" s="199" t="s">
        <v>61</v>
      </c>
      <c r="E40" s="200"/>
      <c r="F40" s="200">
        <v>0</v>
      </c>
      <c r="G40" s="201">
        <f>E40*F40</f>
        <v>0</v>
      </c>
      <c r="O40" s="195">
        <v>2</v>
      </c>
      <c r="AA40" s="167">
        <v>7</v>
      </c>
      <c r="AB40" s="167">
        <v>1002</v>
      </c>
      <c r="AC40" s="167">
        <v>5</v>
      </c>
      <c r="AZ40" s="167">
        <v>2</v>
      </c>
      <c r="BA40" s="167">
        <f>IF(AZ40=1,G40,0)</f>
        <v>0</v>
      </c>
      <c r="BB40" s="167">
        <f>IF(AZ40=2,G40,0)</f>
        <v>0</v>
      </c>
      <c r="BC40" s="167">
        <f>IF(AZ40=3,G40,0)</f>
        <v>0</v>
      </c>
      <c r="BD40" s="167">
        <f>IF(AZ40=4,G40,0)</f>
        <v>0</v>
      </c>
      <c r="BE40" s="167">
        <f>IF(AZ40=5,G40,0)</f>
        <v>0</v>
      </c>
      <c r="CA40" s="195">
        <v>7</v>
      </c>
      <c r="CB40" s="195">
        <v>1002</v>
      </c>
      <c r="CZ40" s="167">
        <v>0</v>
      </c>
    </row>
    <row r="41" spans="1:57" ht="12.75">
      <c r="A41" s="214"/>
      <c r="B41" s="215" t="s">
        <v>73</v>
      </c>
      <c r="C41" s="216" t="str">
        <f>CONCATENATE(B35," ",C35)</f>
        <v>767 Konstrukce zámečnické</v>
      </c>
      <c r="D41" s="217"/>
      <c r="E41" s="218"/>
      <c r="F41" s="219"/>
      <c r="G41" s="220">
        <f>SUM(G35:G40)</f>
        <v>0</v>
      </c>
      <c r="O41" s="195">
        <v>4</v>
      </c>
      <c r="BA41" s="221">
        <f>SUM(BA35:BA40)</f>
        <v>0</v>
      </c>
      <c r="BB41" s="221">
        <f>SUM(BB35:BB40)</f>
        <v>0</v>
      </c>
      <c r="BC41" s="221">
        <f>SUM(BC35:BC40)</f>
        <v>0</v>
      </c>
      <c r="BD41" s="221">
        <f>SUM(BD35:BD40)</f>
        <v>0</v>
      </c>
      <c r="BE41" s="221">
        <f>SUM(BE35:BE40)</f>
        <v>0</v>
      </c>
    </row>
    <row r="42" spans="1:15" ht="12.75">
      <c r="A42" s="188" t="s">
        <v>72</v>
      </c>
      <c r="B42" s="189" t="s">
        <v>126</v>
      </c>
      <c r="C42" s="190" t="s">
        <v>127</v>
      </c>
      <c r="D42" s="191"/>
      <c r="E42" s="192"/>
      <c r="F42" s="192"/>
      <c r="G42" s="193"/>
      <c r="H42" s="194"/>
      <c r="I42" s="194"/>
      <c r="O42" s="195">
        <v>1</v>
      </c>
    </row>
    <row r="43" spans="1:104" ht="12.75">
      <c r="A43" s="196">
        <v>12</v>
      </c>
      <c r="B43" s="197" t="s">
        <v>128</v>
      </c>
      <c r="C43" s="198" t="s">
        <v>129</v>
      </c>
      <c r="D43" s="199" t="s">
        <v>130</v>
      </c>
      <c r="E43" s="200">
        <v>1.94</v>
      </c>
      <c r="F43" s="200">
        <v>0</v>
      </c>
      <c r="G43" s="201">
        <f>E43*F43</f>
        <v>0</v>
      </c>
      <c r="O43" s="195">
        <v>2</v>
      </c>
      <c r="AA43" s="167">
        <v>1</v>
      </c>
      <c r="AB43" s="167">
        <v>7</v>
      </c>
      <c r="AC43" s="167">
        <v>7</v>
      </c>
      <c r="AZ43" s="167">
        <v>2</v>
      </c>
      <c r="BA43" s="167">
        <f>IF(AZ43=1,G43,0)</f>
        <v>0</v>
      </c>
      <c r="BB43" s="167">
        <f>IF(AZ43=2,G43,0)</f>
        <v>0</v>
      </c>
      <c r="BC43" s="167">
        <f>IF(AZ43=3,G43,0)</f>
        <v>0</v>
      </c>
      <c r="BD43" s="167">
        <f>IF(AZ43=4,G43,0)</f>
        <v>0</v>
      </c>
      <c r="BE43" s="167">
        <f>IF(AZ43=5,G43,0)</f>
        <v>0</v>
      </c>
      <c r="CA43" s="195">
        <v>1</v>
      </c>
      <c r="CB43" s="195">
        <v>7</v>
      </c>
      <c r="CZ43" s="167">
        <v>0.00024</v>
      </c>
    </row>
    <row r="44" spans="1:15" ht="12.75">
      <c r="A44" s="202"/>
      <c r="B44" s="208"/>
      <c r="C44" s="209" t="s">
        <v>131</v>
      </c>
      <c r="D44" s="210"/>
      <c r="E44" s="211">
        <v>1.94</v>
      </c>
      <c r="F44" s="212"/>
      <c r="G44" s="213"/>
      <c r="M44" s="207" t="s">
        <v>131</v>
      </c>
      <c r="O44" s="195"/>
    </row>
    <row r="45" spans="1:104" ht="12.75">
      <c r="A45" s="196">
        <v>13</v>
      </c>
      <c r="B45" s="197" t="s">
        <v>132</v>
      </c>
      <c r="C45" s="198" t="s">
        <v>133</v>
      </c>
      <c r="D45" s="199" t="s">
        <v>130</v>
      </c>
      <c r="E45" s="200">
        <v>1.94</v>
      </c>
      <c r="F45" s="200">
        <v>0</v>
      </c>
      <c r="G45" s="201">
        <f>E45*F45</f>
        <v>0</v>
      </c>
      <c r="O45" s="195">
        <v>2</v>
      </c>
      <c r="AA45" s="167">
        <v>1</v>
      </c>
      <c r="AB45" s="167">
        <v>7</v>
      </c>
      <c r="AC45" s="167">
        <v>7</v>
      </c>
      <c r="AZ45" s="167">
        <v>2</v>
      </c>
      <c r="BA45" s="167">
        <f>IF(AZ45=1,G45,0)</f>
        <v>0</v>
      </c>
      <c r="BB45" s="167">
        <f>IF(AZ45=2,G45,0)</f>
        <v>0</v>
      </c>
      <c r="BC45" s="167">
        <f>IF(AZ45=3,G45,0)</f>
        <v>0</v>
      </c>
      <c r="BD45" s="167">
        <f>IF(AZ45=4,G45,0)</f>
        <v>0</v>
      </c>
      <c r="BE45" s="167">
        <f>IF(AZ45=5,G45,0)</f>
        <v>0</v>
      </c>
      <c r="CA45" s="195">
        <v>1</v>
      </c>
      <c r="CB45" s="195">
        <v>7</v>
      </c>
      <c r="CZ45" s="167">
        <v>8E-05</v>
      </c>
    </row>
    <row r="46" spans="1:15" ht="12.75">
      <c r="A46" s="202"/>
      <c r="B46" s="208"/>
      <c r="C46" s="209" t="s">
        <v>131</v>
      </c>
      <c r="D46" s="210"/>
      <c r="E46" s="211">
        <v>1.94</v>
      </c>
      <c r="F46" s="212"/>
      <c r="G46" s="213"/>
      <c r="M46" s="207" t="s">
        <v>131</v>
      </c>
      <c r="O46" s="195"/>
    </row>
    <row r="47" spans="1:57" ht="12.75">
      <c r="A47" s="214"/>
      <c r="B47" s="215" t="s">
        <v>73</v>
      </c>
      <c r="C47" s="216" t="str">
        <f>CONCATENATE(B42," ",C42)</f>
        <v>783 Nátěry</v>
      </c>
      <c r="D47" s="217"/>
      <c r="E47" s="218"/>
      <c r="F47" s="219"/>
      <c r="G47" s="220">
        <f>SUM(G42:G46)</f>
        <v>0</v>
      </c>
      <c r="O47" s="195">
        <v>4</v>
      </c>
      <c r="BA47" s="221">
        <f>SUM(BA42:BA46)</f>
        <v>0</v>
      </c>
      <c r="BB47" s="221">
        <f>SUM(BB42:BB46)</f>
        <v>0</v>
      </c>
      <c r="BC47" s="221">
        <f>SUM(BC42:BC46)</f>
        <v>0</v>
      </c>
      <c r="BD47" s="221">
        <f>SUM(BD42:BD46)</f>
        <v>0</v>
      </c>
      <c r="BE47" s="221">
        <f>SUM(BE42:BE46)</f>
        <v>0</v>
      </c>
    </row>
    <row r="48" spans="1:15" ht="12.75">
      <c r="A48" s="188" t="s">
        <v>72</v>
      </c>
      <c r="B48" s="189" t="s">
        <v>134</v>
      </c>
      <c r="C48" s="190" t="s">
        <v>135</v>
      </c>
      <c r="D48" s="191"/>
      <c r="E48" s="192"/>
      <c r="F48" s="192"/>
      <c r="G48" s="193"/>
      <c r="H48" s="194"/>
      <c r="I48" s="194"/>
      <c r="O48" s="195">
        <v>1</v>
      </c>
    </row>
    <row r="49" spans="1:104" ht="12.75">
      <c r="A49" s="196">
        <v>14</v>
      </c>
      <c r="B49" s="197" t="s">
        <v>136</v>
      </c>
      <c r="C49" s="198" t="s">
        <v>137</v>
      </c>
      <c r="D49" s="199" t="s">
        <v>86</v>
      </c>
      <c r="E49" s="200">
        <v>3</v>
      </c>
      <c r="F49" s="200">
        <v>0</v>
      </c>
      <c r="G49" s="201">
        <f>E49*F49</f>
        <v>0</v>
      </c>
      <c r="O49" s="195">
        <v>2</v>
      </c>
      <c r="AA49" s="167">
        <v>1</v>
      </c>
      <c r="AB49" s="167">
        <v>9</v>
      </c>
      <c r="AC49" s="167">
        <v>9</v>
      </c>
      <c r="AZ49" s="167">
        <v>4</v>
      </c>
      <c r="BA49" s="167">
        <f>IF(AZ49=1,G49,0)</f>
        <v>0</v>
      </c>
      <c r="BB49" s="167">
        <f>IF(AZ49=2,G49,0)</f>
        <v>0</v>
      </c>
      <c r="BC49" s="167">
        <f>IF(AZ49=3,G49,0)</f>
        <v>0</v>
      </c>
      <c r="BD49" s="167">
        <f>IF(AZ49=4,G49,0)</f>
        <v>0</v>
      </c>
      <c r="BE49" s="167">
        <f>IF(AZ49=5,G49,0)</f>
        <v>0</v>
      </c>
      <c r="CA49" s="195">
        <v>1</v>
      </c>
      <c r="CB49" s="195">
        <v>9</v>
      </c>
      <c r="CZ49" s="167">
        <v>0</v>
      </c>
    </row>
    <row r="50" spans="1:15" ht="12.75">
      <c r="A50" s="202"/>
      <c r="B50" s="208"/>
      <c r="C50" s="209" t="s">
        <v>87</v>
      </c>
      <c r="D50" s="210"/>
      <c r="E50" s="211">
        <v>2</v>
      </c>
      <c r="F50" s="212"/>
      <c r="G50" s="213"/>
      <c r="M50" s="207" t="s">
        <v>87</v>
      </c>
      <c r="O50" s="195"/>
    </row>
    <row r="51" spans="1:15" ht="12.75">
      <c r="A51" s="202"/>
      <c r="B51" s="208"/>
      <c r="C51" s="209" t="s">
        <v>138</v>
      </c>
      <c r="D51" s="210"/>
      <c r="E51" s="211">
        <v>1</v>
      </c>
      <c r="F51" s="212"/>
      <c r="G51" s="213"/>
      <c r="M51" s="207" t="s">
        <v>138</v>
      </c>
      <c r="O51" s="195"/>
    </row>
    <row r="52" spans="1:104" ht="12.75">
      <c r="A52" s="196">
        <v>15</v>
      </c>
      <c r="B52" s="197" t="s">
        <v>139</v>
      </c>
      <c r="C52" s="198" t="s">
        <v>140</v>
      </c>
      <c r="D52" s="199" t="s">
        <v>86</v>
      </c>
      <c r="E52" s="200">
        <v>9</v>
      </c>
      <c r="F52" s="200">
        <v>0</v>
      </c>
      <c r="G52" s="201">
        <f>E52*F52</f>
        <v>0</v>
      </c>
      <c r="O52" s="195">
        <v>2</v>
      </c>
      <c r="AA52" s="167">
        <v>1</v>
      </c>
      <c r="AB52" s="167">
        <v>9</v>
      </c>
      <c r="AC52" s="167">
        <v>9</v>
      </c>
      <c r="AZ52" s="167">
        <v>4</v>
      </c>
      <c r="BA52" s="167">
        <f>IF(AZ52=1,G52,0)</f>
        <v>0</v>
      </c>
      <c r="BB52" s="167">
        <f>IF(AZ52=2,G52,0)</f>
        <v>0</v>
      </c>
      <c r="BC52" s="167">
        <f>IF(AZ52=3,G52,0)</f>
        <v>0</v>
      </c>
      <c r="BD52" s="167">
        <f>IF(AZ52=4,G52,0)</f>
        <v>0</v>
      </c>
      <c r="BE52" s="167">
        <f>IF(AZ52=5,G52,0)</f>
        <v>0</v>
      </c>
      <c r="CA52" s="195">
        <v>1</v>
      </c>
      <c r="CB52" s="195">
        <v>9</v>
      </c>
      <c r="CZ52" s="167">
        <v>0</v>
      </c>
    </row>
    <row r="53" spans="1:15" ht="12.75">
      <c r="A53" s="202"/>
      <c r="B53" s="203"/>
      <c r="C53" s="204" t="s">
        <v>141</v>
      </c>
      <c r="D53" s="205"/>
      <c r="E53" s="205"/>
      <c r="F53" s="205"/>
      <c r="G53" s="206"/>
      <c r="L53" s="207" t="s">
        <v>141</v>
      </c>
      <c r="O53" s="195">
        <v>3</v>
      </c>
    </row>
    <row r="54" spans="1:15" ht="12.75">
      <c r="A54" s="202"/>
      <c r="B54" s="208"/>
      <c r="C54" s="209" t="s">
        <v>142</v>
      </c>
      <c r="D54" s="210"/>
      <c r="E54" s="211">
        <v>9</v>
      </c>
      <c r="F54" s="212"/>
      <c r="G54" s="213"/>
      <c r="M54" s="207" t="s">
        <v>142</v>
      </c>
      <c r="O54" s="195"/>
    </row>
    <row r="55" spans="1:104" ht="22.5">
      <c r="A55" s="196">
        <v>16</v>
      </c>
      <c r="B55" s="197" t="s">
        <v>143</v>
      </c>
      <c r="C55" s="198" t="s">
        <v>144</v>
      </c>
      <c r="D55" s="199" t="s">
        <v>86</v>
      </c>
      <c r="E55" s="200">
        <v>6</v>
      </c>
      <c r="F55" s="200">
        <v>0</v>
      </c>
      <c r="G55" s="201">
        <f>E55*F55</f>
        <v>0</v>
      </c>
      <c r="O55" s="195">
        <v>2</v>
      </c>
      <c r="AA55" s="167">
        <v>1</v>
      </c>
      <c r="AB55" s="167">
        <v>0</v>
      </c>
      <c r="AC55" s="167">
        <v>0</v>
      </c>
      <c r="AZ55" s="167">
        <v>4</v>
      </c>
      <c r="BA55" s="167">
        <f>IF(AZ55=1,G55,0)</f>
        <v>0</v>
      </c>
      <c r="BB55" s="167">
        <f>IF(AZ55=2,G55,0)</f>
        <v>0</v>
      </c>
      <c r="BC55" s="167">
        <f>IF(AZ55=3,G55,0)</f>
        <v>0</v>
      </c>
      <c r="BD55" s="167">
        <f>IF(AZ55=4,G55,0)</f>
        <v>0</v>
      </c>
      <c r="BE55" s="167">
        <f>IF(AZ55=5,G55,0)</f>
        <v>0</v>
      </c>
      <c r="CA55" s="195">
        <v>1</v>
      </c>
      <c r="CB55" s="195">
        <v>0</v>
      </c>
      <c r="CZ55" s="167">
        <v>0</v>
      </c>
    </row>
    <row r="56" spans="1:15" ht="12.75">
      <c r="A56" s="202"/>
      <c r="B56" s="203"/>
      <c r="C56" s="204"/>
      <c r="D56" s="205"/>
      <c r="E56" s="205"/>
      <c r="F56" s="205"/>
      <c r="G56" s="206"/>
      <c r="L56" s="207"/>
      <c r="O56" s="195">
        <v>3</v>
      </c>
    </row>
    <row r="57" spans="1:15" ht="12.75">
      <c r="A57" s="202"/>
      <c r="B57" s="208"/>
      <c r="C57" s="209" t="s">
        <v>145</v>
      </c>
      <c r="D57" s="210"/>
      <c r="E57" s="211">
        <v>6</v>
      </c>
      <c r="F57" s="212"/>
      <c r="G57" s="213"/>
      <c r="M57" s="207" t="s">
        <v>145</v>
      </c>
      <c r="O57" s="195"/>
    </row>
    <row r="58" spans="1:104" ht="12.75">
      <c r="A58" s="196">
        <v>17</v>
      </c>
      <c r="B58" s="197" t="s">
        <v>146</v>
      </c>
      <c r="C58" s="198" t="s">
        <v>147</v>
      </c>
      <c r="D58" s="199" t="s">
        <v>119</v>
      </c>
      <c r="E58" s="200">
        <v>32</v>
      </c>
      <c r="F58" s="200">
        <v>0</v>
      </c>
      <c r="G58" s="201">
        <f>E58*F58</f>
        <v>0</v>
      </c>
      <c r="O58" s="195">
        <v>2</v>
      </c>
      <c r="AA58" s="167">
        <v>1</v>
      </c>
      <c r="AB58" s="167">
        <v>9</v>
      </c>
      <c r="AC58" s="167">
        <v>9</v>
      </c>
      <c r="AZ58" s="167">
        <v>4</v>
      </c>
      <c r="BA58" s="167">
        <f>IF(AZ58=1,G58,0)</f>
        <v>0</v>
      </c>
      <c r="BB58" s="167">
        <f>IF(AZ58=2,G58,0)</f>
        <v>0</v>
      </c>
      <c r="BC58" s="167">
        <f>IF(AZ58=3,G58,0)</f>
        <v>0</v>
      </c>
      <c r="BD58" s="167">
        <f>IF(AZ58=4,G58,0)</f>
        <v>0</v>
      </c>
      <c r="BE58" s="167">
        <f>IF(AZ58=5,G58,0)</f>
        <v>0</v>
      </c>
      <c r="CA58" s="195">
        <v>1</v>
      </c>
      <c r="CB58" s="195">
        <v>9</v>
      </c>
      <c r="CZ58" s="167">
        <v>0</v>
      </c>
    </row>
    <row r="59" spans="1:15" ht="12.75">
      <c r="A59" s="202"/>
      <c r="B59" s="208"/>
      <c r="C59" s="209" t="s">
        <v>148</v>
      </c>
      <c r="D59" s="210"/>
      <c r="E59" s="211">
        <v>32</v>
      </c>
      <c r="F59" s="212"/>
      <c r="G59" s="213"/>
      <c r="M59" s="207" t="s">
        <v>148</v>
      </c>
      <c r="O59" s="195"/>
    </row>
    <row r="60" spans="1:104" ht="12.75">
      <c r="A60" s="196">
        <v>18</v>
      </c>
      <c r="B60" s="197" t="s">
        <v>149</v>
      </c>
      <c r="C60" s="198" t="s">
        <v>150</v>
      </c>
      <c r="D60" s="199" t="s">
        <v>119</v>
      </c>
      <c r="E60" s="200">
        <v>32</v>
      </c>
      <c r="F60" s="200">
        <v>0</v>
      </c>
      <c r="G60" s="201">
        <f>E60*F60</f>
        <v>0</v>
      </c>
      <c r="O60" s="195">
        <v>2</v>
      </c>
      <c r="AA60" s="167">
        <v>1</v>
      </c>
      <c r="AB60" s="167">
        <v>9</v>
      </c>
      <c r="AC60" s="167">
        <v>9</v>
      </c>
      <c r="AZ60" s="167">
        <v>4</v>
      </c>
      <c r="BA60" s="167">
        <f>IF(AZ60=1,G60,0)</f>
        <v>0</v>
      </c>
      <c r="BB60" s="167">
        <f>IF(AZ60=2,G60,0)</f>
        <v>0</v>
      </c>
      <c r="BC60" s="167">
        <f>IF(AZ60=3,G60,0)</f>
        <v>0</v>
      </c>
      <c r="BD60" s="167">
        <f>IF(AZ60=4,G60,0)</f>
        <v>0</v>
      </c>
      <c r="BE60" s="167">
        <f>IF(AZ60=5,G60,0)</f>
        <v>0</v>
      </c>
      <c r="CA60" s="195">
        <v>1</v>
      </c>
      <c r="CB60" s="195">
        <v>9</v>
      </c>
      <c r="CZ60" s="167">
        <v>0</v>
      </c>
    </row>
    <row r="61" spans="1:15" ht="12.75">
      <c r="A61" s="202"/>
      <c r="B61" s="208"/>
      <c r="C61" s="209" t="s">
        <v>148</v>
      </c>
      <c r="D61" s="210"/>
      <c r="E61" s="211">
        <v>32</v>
      </c>
      <c r="F61" s="212"/>
      <c r="G61" s="213"/>
      <c r="M61" s="207" t="s">
        <v>148</v>
      </c>
      <c r="O61" s="195"/>
    </row>
    <row r="62" spans="1:104" ht="12.75">
      <c r="A62" s="196">
        <v>19</v>
      </c>
      <c r="B62" s="197" t="s">
        <v>151</v>
      </c>
      <c r="C62" s="198" t="s">
        <v>152</v>
      </c>
      <c r="D62" s="199" t="s">
        <v>153</v>
      </c>
      <c r="E62" s="200">
        <v>12</v>
      </c>
      <c r="F62" s="200">
        <v>0</v>
      </c>
      <c r="G62" s="201">
        <f>E62*F62</f>
        <v>0</v>
      </c>
      <c r="O62" s="195">
        <v>2</v>
      </c>
      <c r="AA62" s="167">
        <v>1</v>
      </c>
      <c r="AB62" s="167">
        <v>9</v>
      </c>
      <c r="AC62" s="167">
        <v>9</v>
      </c>
      <c r="AZ62" s="167">
        <v>4</v>
      </c>
      <c r="BA62" s="167">
        <f>IF(AZ62=1,G62,0)</f>
        <v>0</v>
      </c>
      <c r="BB62" s="167">
        <f>IF(AZ62=2,G62,0)</f>
        <v>0</v>
      </c>
      <c r="BC62" s="167">
        <f>IF(AZ62=3,G62,0)</f>
        <v>0</v>
      </c>
      <c r="BD62" s="167">
        <f>IF(AZ62=4,G62,0)</f>
        <v>0</v>
      </c>
      <c r="BE62" s="167">
        <f>IF(AZ62=5,G62,0)</f>
        <v>0</v>
      </c>
      <c r="CA62" s="195">
        <v>1</v>
      </c>
      <c r="CB62" s="195">
        <v>9</v>
      </c>
      <c r="CZ62" s="167">
        <v>0</v>
      </c>
    </row>
    <row r="63" spans="1:15" ht="12.75">
      <c r="A63" s="202"/>
      <c r="B63" s="208"/>
      <c r="C63" s="209" t="s">
        <v>154</v>
      </c>
      <c r="D63" s="210"/>
      <c r="E63" s="211">
        <v>12</v>
      </c>
      <c r="F63" s="212"/>
      <c r="G63" s="213"/>
      <c r="M63" s="207" t="s">
        <v>154</v>
      </c>
      <c r="O63" s="195"/>
    </row>
    <row r="64" spans="1:104" ht="12.75">
      <c r="A64" s="196">
        <v>20</v>
      </c>
      <c r="B64" s="197" t="s">
        <v>155</v>
      </c>
      <c r="C64" s="198" t="s">
        <v>156</v>
      </c>
      <c r="D64" s="199" t="s">
        <v>153</v>
      </c>
      <c r="E64" s="200">
        <v>11.1</v>
      </c>
      <c r="F64" s="200">
        <v>0</v>
      </c>
      <c r="G64" s="201">
        <f>E64*F64</f>
        <v>0</v>
      </c>
      <c r="O64" s="195">
        <v>2</v>
      </c>
      <c r="AA64" s="167">
        <v>1</v>
      </c>
      <c r="AB64" s="167">
        <v>9</v>
      </c>
      <c r="AC64" s="167">
        <v>9</v>
      </c>
      <c r="AZ64" s="167">
        <v>4</v>
      </c>
      <c r="BA64" s="167">
        <f>IF(AZ64=1,G64,0)</f>
        <v>0</v>
      </c>
      <c r="BB64" s="167">
        <f>IF(AZ64=2,G64,0)</f>
        <v>0</v>
      </c>
      <c r="BC64" s="167">
        <f>IF(AZ64=3,G64,0)</f>
        <v>0</v>
      </c>
      <c r="BD64" s="167">
        <f>IF(AZ64=4,G64,0)</f>
        <v>0</v>
      </c>
      <c r="BE64" s="167">
        <f>IF(AZ64=5,G64,0)</f>
        <v>0</v>
      </c>
      <c r="CA64" s="195">
        <v>1</v>
      </c>
      <c r="CB64" s="195">
        <v>9</v>
      </c>
      <c r="CZ64" s="167">
        <v>0</v>
      </c>
    </row>
    <row r="65" spans="1:15" ht="12.75">
      <c r="A65" s="202"/>
      <c r="B65" s="208"/>
      <c r="C65" s="209" t="s">
        <v>157</v>
      </c>
      <c r="D65" s="210"/>
      <c r="E65" s="211">
        <v>11.1</v>
      </c>
      <c r="F65" s="212"/>
      <c r="G65" s="213"/>
      <c r="M65" s="207" t="s">
        <v>157</v>
      </c>
      <c r="O65" s="195"/>
    </row>
    <row r="66" spans="1:104" ht="12.75">
      <c r="A66" s="196">
        <v>21</v>
      </c>
      <c r="B66" s="197" t="s">
        <v>158</v>
      </c>
      <c r="C66" s="198" t="s">
        <v>159</v>
      </c>
      <c r="D66" s="199" t="s">
        <v>153</v>
      </c>
      <c r="E66" s="200">
        <v>2.4</v>
      </c>
      <c r="F66" s="200">
        <v>0</v>
      </c>
      <c r="G66" s="201">
        <f>E66*F66</f>
        <v>0</v>
      </c>
      <c r="O66" s="195">
        <v>2</v>
      </c>
      <c r="AA66" s="167">
        <v>1</v>
      </c>
      <c r="AB66" s="167">
        <v>9</v>
      </c>
      <c r="AC66" s="167">
        <v>9</v>
      </c>
      <c r="AZ66" s="167">
        <v>4</v>
      </c>
      <c r="BA66" s="167">
        <f>IF(AZ66=1,G66,0)</f>
        <v>0</v>
      </c>
      <c r="BB66" s="167">
        <f>IF(AZ66=2,G66,0)</f>
        <v>0</v>
      </c>
      <c r="BC66" s="167">
        <f>IF(AZ66=3,G66,0)</f>
        <v>0</v>
      </c>
      <c r="BD66" s="167">
        <f>IF(AZ66=4,G66,0)</f>
        <v>0</v>
      </c>
      <c r="BE66" s="167">
        <f>IF(AZ66=5,G66,0)</f>
        <v>0</v>
      </c>
      <c r="CA66" s="195">
        <v>1</v>
      </c>
      <c r="CB66" s="195">
        <v>9</v>
      </c>
      <c r="CZ66" s="167">
        <v>0</v>
      </c>
    </row>
    <row r="67" spans="1:15" ht="12.75">
      <c r="A67" s="202"/>
      <c r="B67" s="208"/>
      <c r="C67" s="209" t="s">
        <v>160</v>
      </c>
      <c r="D67" s="210"/>
      <c r="E67" s="211">
        <v>2.4</v>
      </c>
      <c r="F67" s="212"/>
      <c r="G67" s="213"/>
      <c r="M67" s="207" t="s">
        <v>160</v>
      </c>
      <c r="O67" s="195"/>
    </row>
    <row r="68" spans="1:104" ht="22.5">
      <c r="A68" s="196">
        <v>22</v>
      </c>
      <c r="B68" s="197" t="s">
        <v>161</v>
      </c>
      <c r="C68" s="198" t="s">
        <v>162</v>
      </c>
      <c r="D68" s="199" t="s">
        <v>153</v>
      </c>
      <c r="E68" s="200">
        <v>8</v>
      </c>
      <c r="F68" s="200">
        <v>0</v>
      </c>
      <c r="G68" s="201">
        <f>E68*F68</f>
        <v>0</v>
      </c>
      <c r="O68" s="195">
        <v>2</v>
      </c>
      <c r="AA68" s="167">
        <v>1</v>
      </c>
      <c r="AB68" s="167">
        <v>9</v>
      </c>
      <c r="AC68" s="167">
        <v>9</v>
      </c>
      <c r="AZ68" s="167">
        <v>4</v>
      </c>
      <c r="BA68" s="167">
        <f>IF(AZ68=1,G68,0)</f>
        <v>0</v>
      </c>
      <c r="BB68" s="167">
        <f>IF(AZ68=2,G68,0)</f>
        <v>0</v>
      </c>
      <c r="BC68" s="167">
        <f>IF(AZ68=3,G68,0)</f>
        <v>0</v>
      </c>
      <c r="BD68" s="167">
        <f>IF(AZ68=4,G68,0)</f>
        <v>0</v>
      </c>
      <c r="BE68" s="167">
        <f>IF(AZ68=5,G68,0)</f>
        <v>0</v>
      </c>
      <c r="CA68" s="195">
        <v>1</v>
      </c>
      <c r="CB68" s="195">
        <v>9</v>
      </c>
      <c r="CZ68" s="167">
        <v>0</v>
      </c>
    </row>
    <row r="69" spans="1:15" ht="12.75">
      <c r="A69" s="202"/>
      <c r="B69" s="208"/>
      <c r="C69" s="209" t="s">
        <v>163</v>
      </c>
      <c r="D69" s="210"/>
      <c r="E69" s="211">
        <v>8</v>
      </c>
      <c r="F69" s="212"/>
      <c r="G69" s="213"/>
      <c r="M69" s="207" t="s">
        <v>163</v>
      </c>
      <c r="O69" s="195"/>
    </row>
    <row r="70" spans="1:104" ht="22.5">
      <c r="A70" s="196">
        <v>23</v>
      </c>
      <c r="B70" s="197" t="s">
        <v>164</v>
      </c>
      <c r="C70" s="198" t="s">
        <v>165</v>
      </c>
      <c r="D70" s="199" t="s">
        <v>153</v>
      </c>
      <c r="E70" s="200">
        <v>3.8</v>
      </c>
      <c r="F70" s="200">
        <v>0</v>
      </c>
      <c r="G70" s="201">
        <f>E70*F70</f>
        <v>0</v>
      </c>
      <c r="O70" s="195">
        <v>2</v>
      </c>
      <c r="AA70" s="167">
        <v>1</v>
      </c>
      <c r="AB70" s="167">
        <v>9</v>
      </c>
      <c r="AC70" s="167">
        <v>9</v>
      </c>
      <c r="AZ70" s="167">
        <v>4</v>
      </c>
      <c r="BA70" s="167">
        <f>IF(AZ70=1,G70,0)</f>
        <v>0</v>
      </c>
      <c r="BB70" s="167">
        <f>IF(AZ70=2,G70,0)</f>
        <v>0</v>
      </c>
      <c r="BC70" s="167">
        <f>IF(AZ70=3,G70,0)</f>
        <v>0</v>
      </c>
      <c r="BD70" s="167">
        <f>IF(AZ70=4,G70,0)</f>
        <v>0</v>
      </c>
      <c r="BE70" s="167">
        <f>IF(AZ70=5,G70,0)</f>
        <v>0</v>
      </c>
      <c r="CA70" s="195">
        <v>1</v>
      </c>
      <c r="CB70" s="195">
        <v>9</v>
      </c>
      <c r="CZ70" s="167">
        <v>0</v>
      </c>
    </row>
    <row r="71" spans="1:15" ht="12.75">
      <c r="A71" s="202"/>
      <c r="B71" s="208"/>
      <c r="C71" s="209" t="s">
        <v>166</v>
      </c>
      <c r="D71" s="210"/>
      <c r="E71" s="211">
        <v>3.8</v>
      </c>
      <c r="F71" s="212"/>
      <c r="G71" s="213"/>
      <c r="M71" s="207" t="s">
        <v>166</v>
      </c>
      <c r="O71" s="195"/>
    </row>
    <row r="72" spans="1:104" ht="12.75">
      <c r="A72" s="196">
        <v>24</v>
      </c>
      <c r="B72" s="197" t="s">
        <v>167</v>
      </c>
      <c r="C72" s="198" t="s">
        <v>168</v>
      </c>
      <c r="D72" s="199" t="s">
        <v>119</v>
      </c>
      <c r="E72" s="200">
        <v>42</v>
      </c>
      <c r="F72" s="200">
        <v>0</v>
      </c>
      <c r="G72" s="201">
        <f>E72*F72</f>
        <v>0</v>
      </c>
      <c r="O72" s="195">
        <v>2</v>
      </c>
      <c r="AA72" s="167">
        <v>1</v>
      </c>
      <c r="AB72" s="167">
        <v>9</v>
      </c>
      <c r="AC72" s="167">
        <v>9</v>
      </c>
      <c r="AZ72" s="167">
        <v>4</v>
      </c>
      <c r="BA72" s="167">
        <f>IF(AZ72=1,G72,0)</f>
        <v>0</v>
      </c>
      <c r="BB72" s="167">
        <f>IF(AZ72=2,G72,0)</f>
        <v>0</v>
      </c>
      <c r="BC72" s="167">
        <f>IF(AZ72=3,G72,0)</f>
        <v>0</v>
      </c>
      <c r="BD72" s="167">
        <f>IF(AZ72=4,G72,0)</f>
        <v>0</v>
      </c>
      <c r="BE72" s="167">
        <f>IF(AZ72=5,G72,0)</f>
        <v>0</v>
      </c>
      <c r="CA72" s="195">
        <v>1</v>
      </c>
      <c r="CB72" s="195">
        <v>9</v>
      </c>
      <c r="CZ72" s="167">
        <v>0</v>
      </c>
    </row>
    <row r="73" spans="1:15" ht="12.75">
      <c r="A73" s="202"/>
      <c r="B73" s="208"/>
      <c r="C73" s="209" t="s">
        <v>169</v>
      </c>
      <c r="D73" s="210"/>
      <c r="E73" s="211">
        <v>42</v>
      </c>
      <c r="F73" s="212"/>
      <c r="G73" s="213"/>
      <c r="M73" s="207" t="s">
        <v>169</v>
      </c>
      <c r="O73" s="195"/>
    </row>
    <row r="74" spans="1:104" ht="12.75">
      <c r="A74" s="196">
        <v>25</v>
      </c>
      <c r="B74" s="197" t="s">
        <v>170</v>
      </c>
      <c r="C74" s="198" t="s">
        <v>171</v>
      </c>
      <c r="D74" s="199" t="s">
        <v>153</v>
      </c>
      <c r="E74" s="200">
        <v>7.8</v>
      </c>
      <c r="F74" s="200">
        <v>0</v>
      </c>
      <c r="G74" s="201">
        <f>E74*F74</f>
        <v>0</v>
      </c>
      <c r="O74" s="195">
        <v>2</v>
      </c>
      <c r="AA74" s="167">
        <v>1</v>
      </c>
      <c r="AB74" s="167">
        <v>0</v>
      </c>
      <c r="AC74" s="167">
        <v>0</v>
      </c>
      <c r="AZ74" s="167">
        <v>4</v>
      </c>
      <c r="BA74" s="167">
        <f>IF(AZ74=1,G74,0)</f>
        <v>0</v>
      </c>
      <c r="BB74" s="167">
        <f>IF(AZ74=2,G74,0)</f>
        <v>0</v>
      </c>
      <c r="BC74" s="167">
        <f>IF(AZ74=3,G74,0)</f>
        <v>0</v>
      </c>
      <c r="BD74" s="167">
        <f>IF(AZ74=4,G74,0)</f>
        <v>0</v>
      </c>
      <c r="BE74" s="167">
        <f>IF(AZ74=5,G74,0)</f>
        <v>0</v>
      </c>
      <c r="CA74" s="195">
        <v>1</v>
      </c>
      <c r="CB74" s="195">
        <v>0</v>
      </c>
      <c r="CZ74" s="167">
        <v>0</v>
      </c>
    </row>
    <row r="75" spans="1:15" ht="12.75">
      <c r="A75" s="202"/>
      <c r="B75" s="203"/>
      <c r="C75" s="204" t="s">
        <v>172</v>
      </c>
      <c r="D75" s="205"/>
      <c r="E75" s="205"/>
      <c r="F75" s="205"/>
      <c r="G75" s="206"/>
      <c r="L75" s="207" t="s">
        <v>172</v>
      </c>
      <c r="O75" s="195">
        <v>3</v>
      </c>
    </row>
    <row r="76" spans="1:15" ht="12.75">
      <c r="A76" s="202"/>
      <c r="B76" s="208"/>
      <c r="C76" s="209" t="s">
        <v>173</v>
      </c>
      <c r="D76" s="210"/>
      <c r="E76" s="211">
        <v>7.8</v>
      </c>
      <c r="F76" s="212"/>
      <c r="G76" s="213"/>
      <c r="M76" s="207" t="s">
        <v>173</v>
      </c>
      <c r="O76" s="195"/>
    </row>
    <row r="77" spans="1:104" ht="12.75">
      <c r="A77" s="196">
        <v>26</v>
      </c>
      <c r="B77" s="197" t="s">
        <v>174</v>
      </c>
      <c r="C77" s="198" t="s">
        <v>175</v>
      </c>
      <c r="D77" s="199" t="s">
        <v>86</v>
      </c>
      <c r="E77" s="200">
        <v>6</v>
      </c>
      <c r="F77" s="200">
        <v>0</v>
      </c>
      <c r="G77" s="201">
        <f>E77*F77</f>
        <v>0</v>
      </c>
      <c r="O77" s="195">
        <v>2</v>
      </c>
      <c r="AA77" s="167">
        <v>1</v>
      </c>
      <c r="AB77" s="167">
        <v>9</v>
      </c>
      <c r="AC77" s="167">
        <v>9</v>
      </c>
      <c r="AZ77" s="167">
        <v>4</v>
      </c>
      <c r="BA77" s="167">
        <f>IF(AZ77=1,G77,0)</f>
        <v>0</v>
      </c>
      <c r="BB77" s="167">
        <f>IF(AZ77=2,G77,0)</f>
        <v>0</v>
      </c>
      <c r="BC77" s="167">
        <f>IF(AZ77=3,G77,0)</f>
        <v>0</v>
      </c>
      <c r="BD77" s="167">
        <f>IF(AZ77=4,G77,0)</f>
        <v>0</v>
      </c>
      <c r="BE77" s="167">
        <f>IF(AZ77=5,G77,0)</f>
        <v>0</v>
      </c>
      <c r="CA77" s="195">
        <v>1</v>
      </c>
      <c r="CB77" s="195">
        <v>9</v>
      </c>
      <c r="CZ77" s="167">
        <v>0</v>
      </c>
    </row>
    <row r="78" spans="1:15" ht="12.75">
      <c r="A78" s="202"/>
      <c r="B78" s="203"/>
      <c r="C78" s="204"/>
      <c r="D78" s="205"/>
      <c r="E78" s="205"/>
      <c r="F78" s="205"/>
      <c r="G78" s="206"/>
      <c r="L78" s="207"/>
      <c r="O78" s="195">
        <v>3</v>
      </c>
    </row>
    <row r="79" spans="1:15" ht="12.75">
      <c r="A79" s="202"/>
      <c r="B79" s="208"/>
      <c r="C79" s="209" t="s">
        <v>145</v>
      </c>
      <c r="D79" s="210"/>
      <c r="E79" s="211">
        <v>6</v>
      </c>
      <c r="F79" s="212"/>
      <c r="G79" s="213"/>
      <c r="M79" s="207" t="s">
        <v>145</v>
      </c>
      <c r="O79" s="195"/>
    </row>
    <row r="80" spans="1:104" ht="12.75">
      <c r="A80" s="196">
        <v>27</v>
      </c>
      <c r="B80" s="197" t="s">
        <v>176</v>
      </c>
      <c r="C80" s="198" t="s">
        <v>177</v>
      </c>
      <c r="D80" s="199" t="s">
        <v>86</v>
      </c>
      <c r="E80" s="200">
        <v>9</v>
      </c>
      <c r="F80" s="200">
        <v>0</v>
      </c>
      <c r="G80" s="201">
        <f>E80*F80</f>
        <v>0</v>
      </c>
      <c r="O80" s="195">
        <v>2</v>
      </c>
      <c r="AA80" s="167">
        <v>1</v>
      </c>
      <c r="AB80" s="167">
        <v>9</v>
      </c>
      <c r="AC80" s="167">
        <v>9</v>
      </c>
      <c r="AZ80" s="167">
        <v>4</v>
      </c>
      <c r="BA80" s="167">
        <f>IF(AZ80=1,G80,0)</f>
        <v>0</v>
      </c>
      <c r="BB80" s="167">
        <f>IF(AZ80=2,G80,0)</f>
        <v>0</v>
      </c>
      <c r="BC80" s="167">
        <f>IF(AZ80=3,G80,0)</f>
        <v>0</v>
      </c>
      <c r="BD80" s="167">
        <f>IF(AZ80=4,G80,0)</f>
        <v>0</v>
      </c>
      <c r="BE80" s="167">
        <f>IF(AZ80=5,G80,0)</f>
        <v>0</v>
      </c>
      <c r="CA80" s="195">
        <v>1</v>
      </c>
      <c r="CB80" s="195">
        <v>9</v>
      </c>
      <c r="CZ80" s="167">
        <v>0</v>
      </c>
    </row>
    <row r="81" spans="1:15" ht="12.75">
      <c r="A81" s="202"/>
      <c r="B81" s="203"/>
      <c r="C81" s="204"/>
      <c r="D81" s="205"/>
      <c r="E81" s="205"/>
      <c r="F81" s="205"/>
      <c r="G81" s="206"/>
      <c r="L81" s="207"/>
      <c r="O81" s="195">
        <v>3</v>
      </c>
    </row>
    <row r="82" spans="1:15" ht="12.75">
      <c r="A82" s="202"/>
      <c r="B82" s="208"/>
      <c r="C82" s="209" t="s">
        <v>142</v>
      </c>
      <c r="D82" s="210"/>
      <c r="E82" s="211">
        <v>9</v>
      </c>
      <c r="F82" s="212"/>
      <c r="G82" s="213"/>
      <c r="M82" s="207" t="s">
        <v>142</v>
      </c>
      <c r="O82" s="195"/>
    </row>
    <row r="83" spans="1:104" ht="12.75">
      <c r="A83" s="196">
        <v>28</v>
      </c>
      <c r="B83" s="197" t="s">
        <v>178</v>
      </c>
      <c r="C83" s="198" t="s">
        <v>179</v>
      </c>
      <c r="D83" s="199" t="s">
        <v>86</v>
      </c>
      <c r="E83" s="200">
        <v>1</v>
      </c>
      <c r="F83" s="200">
        <v>0</v>
      </c>
      <c r="G83" s="201">
        <f>E83*F83</f>
        <v>0</v>
      </c>
      <c r="O83" s="195">
        <v>2</v>
      </c>
      <c r="AA83" s="167">
        <v>3</v>
      </c>
      <c r="AB83" s="167">
        <v>9</v>
      </c>
      <c r="AC83" s="167" t="s">
        <v>178</v>
      </c>
      <c r="AZ83" s="167">
        <v>3</v>
      </c>
      <c r="BA83" s="167">
        <f>IF(AZ83=1,G83,0)</f>
        <v>0</v>
      </c>
      <c r="BB83" s="167">
        <f>IF(AZ83=2,G83,0)</f>
        <v>0</v>
      </c>
      <c r="BC83" s="167">
        <f>IF(AZ83=3,G83,0)</f>
        <v>0</v>
      </c>
      <c r="BD83" s="167">
        <f>IF(AZ83=4,G83,0)</f>
        <v>0</v>
      </c>
      <c r="BE83" s="167">
        <f>IF(AZ83=5,G83,0)</f>
        <v>0</v>
      </c>
      <c r="CA83" s="195">
        <v>3</v>
      </c>
      <c r="CB83" s="195">
        <v>9</v>
      </c>
      <c r="CZ83" s="167">
        <v>0.0011</v>
      </c>
    </row>
    <row r="84" spans="1:15" ht="12.75">
      <c r="A84" s="202"/>
      <c r="B84" s="208"/>
      <c r="C84" s="209" t="s">
        <v>180</v>
      </c>
      <c r="D84" s="210"/>
      <c r="E84" s="211">
        <v>1</v>
      </c>
      <c r="F84" s="212"/>
      <c r="G84" s="213"/>
      <c r="M84" s="207" t="s">
        <v>180</v>
      </c>
      <c r="O84" s="195"/>
    </row>
    <row r="85" spans="1:104" ht="22.5">
      <c r="A85" s="196">
        <v>29</v>
      </c>
      <c r="B85" s="197" t="s">
        <v>181</v>
      </c>
      <c r="C85" s="198" t="s">
        <v>182</v>
      </c>
      <c r="D85" s="199" t="s">
        <v>86</v>
      </c>
      <c r="E85" s="200">
        <v>3</v>
      </c>
      <c r="F85" s="200">
        <v>0</v>
      </c>
      <c r="G85" s="201">
        <f>E85*F85</f>
        <v>0</v>
      </c>
      <c r="O85" s="195">
        <v>2</v>
      </c>
      <c r="AA85" s="167">
        <v>3</v>
      </c>
      <c r="AB85" s="167">
        <v>9</v>
      </c>
      <c r="AC85" s="167" t="s">
        <v>181</v>
      </c>
      <c r="AZ85" s="167">
        <v>3</v>
      </c>
      <c r="BA85" s="167">
        <f>IF(AZ85=1,G85,0)</f>
        <v>0</v>
      </c>
      <c r="BB85" s="167">
        <f>IF(AZ85=2,G85,0)</f>
        <v>0</v>
      </c>
      <c r="BC85" s="167">
        <f>IF(AZ85=3,G85,0)</f>
        <v>0</v>
      </c>
      <c r="BD85" s="167">
        <f>IF(AZ85=4,G85,0)</f>
        <v>0</v>
      </c>
      <c r="BE85" s="167">
        <f>IF(AZ85=5,G85,0)</f>
        <v>0</v>
      </c>
      <c r="CA85" s="195">
        <v>3</v>
      </c>
      <c r="CB85" s="195">
        <v>9</v>
      </c>
      <c r="CZ85" s="167">
        <v>0.01</v>
      </c>
    </row>
    <row r="86" spans="1:15" ht="12.75">
      <c r="A86" s="202"/>
      <c r="B86" s="208"/>
      <c r="C86" s="209" t="s">
        <v>87</v>
      </c>
      <c r="D86" s="210"/>
      <c r="E86" s="211">
        <v>2</v>
      </c>
      <c r="F86" s="212"/>
      <c r="G86" s="213"/>
      <c r="M86" s="207" t="s">
        <v>87</v>
      </c>
      <c r="O86" s="195"/>
    </row>
    <row r="87" spans="1:15" ht="12.75">
      <c r="A87" s="202"/>
      <c r="B87" s="208"/>
      <c r="C87" s="209" t="s">
        <v>138</v>
      </c>
      <c r="D87" s="210"/>
      <c r="E87" s="211">
        <v>1</v>
      </c>
      <c r="F87" s="212"/>
      <c r="G87" s="213"/>
      <c r="M87" s="207" t="s">
        <v>138</v>
      </c>
      <c r="O87" s="195"/>
    </row>
    <row r="88" spans="1:104" ht="12.75">
      <c r="A88" s="196">
        <v>30</v>
      </c>
      <c r="B88" s="197" t="s">
        <v>183</v>
      </c>
      <c r="C88" s="198" t="s">
        <v>184</v>
      </c>
      <c r="D88" s="199" t="s">
        <v>86</v>
      </c>
      <c r="E88" s="200">
        <v>2</v>
      </c>
      <c r="F88" s="200">
        <v>0</v>
      </c>
      <c r="G88" s="201">
        <f>E88*F88</f>
        <v>0</v>
      </c>
      <c r="O88" s="195">
        <v>2</v>
      </c>
      <c r="AA88" s="167">
        <v>3</v>
      </c>
      <c r="AB88" s="167">
        <v>9</v>
      </c>
      <c r="AC88" s="167" t="s">
        <v>183</v>
      </c>
      <c r="AZ88" s="167">
        <v>3</v>
      </c>
      <c r="BA88" s="167">
        <f>IF(AZ88=1,G88,0)</f>
        <v>0</v>
      </c>
      <c r="BB88" s="167">
        <f>IF(AZ88=2,G88,0)</f>
        <v>0</v>
      </c>
      <c r="BC88" s="167">
        <f>IF(AZ88=3,G88,0)</f>
        <v>0</v>
      </c>
      <c r="BD88" s="167">
        <f>IF(AZ88=4,G88,0)</f>
        <v>0</v>
      </c>
      <c r="BE88" s="167">
        <f>IF(AZ88=5,G88,0)</f>
        <v>0</v>
      </c>
      <c r="CA88" s="195">
        <v>3</v>
      </c>
      <c r="CB88" s="195">
        <v>9</v>
      </c>
      <c r="CZ88" s="167">
        <v>0.0035</v>
      </c>
    </row>
    <row r="89" spans="1:15" ht="12.75">
      <c r="A89" s="202"/>
      <c r="B89" s="203"/>
      <c r="C89" s="204"/>
      <c r="D89" s="205"/>
      <c r="E89" s="205"/>
      <c r="F89" s="205"/>
      <c r="G89" s="206"/>
      <c r="L89" s="207"/>
      <c r="O89" s="195">
        <v>3</v>
      </c>
    </row>
    <row r="90" spans="1:15" ht="12.75">
      <c r="A90" s="202"/>
      <c r="B90" s="208"/>
      <c r="C90" s="209" t="s">
        <v>87</v>
      </c>
      <c r="D90" s="210"/>
      <c r="E90" s="211">
        <v>2</v>
      </c>
      <c r="F90" s="212"/>
      <c r="G90" s="213"/>
      <c r="M90" s="207" t="s">
        <v>87</v>
      </c>
      <c r="O90" s="195"/>
    </row>
    <row r="91" spans="1:104" ht="12.75">
      <c r="A91" s="196">
        <v>31</v>
      </c>
      <c r="B91" s="197" t="s">
        <v>185</v>
      </c>
      <c r="C91" s="198" t="s">
        <v>186</v>
      </c>
      <c r="D91" s="199" t="s">
        <v>86</v>
      </c>
      <c r="E91" s="200">
        <v>5</v>
      </c>
      <c r="F91" s="200">
        <v>0</v>
      </c>
      <c r="G91" s="201">
        <f>E91*F91</f>
        <v>0</v>
      </c>
      <c r="O91" s="195">
        <v>2</v>
      </c>
      <c r="AA91" s="167">
        <v>3</v>
      </c>
      <c r="AB91" s="167">
        <v>9</v>
      </c>
      <c r="AC91" s="167" t="s">
        <v>185</v>
      </c>
      <c r="AZ91" s="167">
        <v>3</v>
      </c>
      <c r="BA91" s="167">
        <f>IF(AZ91=1,G91,0)</f>
        <v>0</v>
      </c>
      <c r="BB91" s="167">
        <f>IF(AZ91=2,G91,0)</f>
        <v>0</v>
      </c>
      <c r="BC91" s="167">
        <f>IF(AZ91=3,G91,0)</f>
        <v>0</v>
      </c>
      <c r="BD91" s="167">
        <f>IF(AZ91=4,G91,0)</f>
        <v>0</v>
      </c>
      <c r="BE91" s="167">
        <f>IF(AZ91=5,G91,0)</f>
        <v>0</v>
      </c>
      <c r="CA91" s="195">
        <v>3</v>
      </c>
      <c r="CB91" s="195">
        <v>9</v>
      </c>
      <c r="CZ91" s="167">
        <v>0.0035</v>
      </c>
    </row>
    <row r="92" spans="1:15" ht="12.75">
      <c r="A92" s="202"/>
      <c r="B92" s="203"/>
      <c r="C92" s="204"/>
      <c r="D92" s="205"/>
      <c r="E92" s="205"/>
      <c r="F92" s="205"/>
      <c r="G92" s="206"/>
      <c r="L92" s="207"/>
      <c r="O92" s="195">
        <v>3</v>
      </c>
    </row>
    <row r="93" spans="1:15" ht="12.75">
      <c r="A93" s="202"/>
      <c r="B93" s="208"/>
      <c r="C93" s="209" t="s">
        <v>187</v>
      </c>
      <c r="D93" s="210"/>
      <c r="E93" s="211">
        <v>5</v>
      </c>
      <c r="F93" s="212"/>
      <c r="G93" s="213"/>
      <c r="M93" s="207" t="s">
        <v>187</v>
      </c>
      <c r="O93" s="195"/>
    </row>
    <row r="94" spans="1:104" ht="12.75">
      <c r="A94" s="196">
        <v>32</v>
      </c>
      <c r="B94" s="197" t="s">
        <v>188</v>
      </c>
      <c r="C94" s="198" t="s">
        <v>189</v>
      </c>
      <c r="D94" s="199" t="s">
        <v>86</v>
      </c>
      <c r="E94" s="200">
        <v>2</v>
      </c>
      <c r="F94" s="200">
        <v>0</v>
      </c>
      <c r="G94" s="201">
        <f>E94*F94</f>
        <v>0</v>
      </c>
      <c r="O94" s="195">
        <v>2</v>
      </c>
      <c r="AA94" s="167">
        <v>3</v>
      </c>
      <c r="AB94" s="167">
        <v>9</v>
      </c>
      <c r="AC94" s="167" t="s">
        <v>188</v>
      </c>
      <c r="AZ94" s="167">
        <v>3</v>
      </c>
      <c r="BA94" s="167">
        <f>IF(AZ94=1,G94,0)</f>
        <v>0</v>
      </c>
      <c r="BB94" s="167">
        <f>IF(AZ94=2,G94,0)</f>
        <v>0</v>
      </c>
      <c r="BC94" s="167">
        <f>IF(AZ94=3,G94,0)</f>
        <v>0</v>
      </c>
      <c r="BD94" s="167">
        <f>IF(AZ94=4,G94,0)</f>
        <v>0</v>
      </c>
      <c r="BE94" s="167">
        <f>IF(AZ94=5,G94,0)</f>
        <v>0</v>
      </c>
      <c r="CA94" s="195">
        <v>3</v>
      </c>
      <c r="CB94" s="195">
        <v>9</v>
      </c>
      <c r="CZ94" s="167">
        <v>0.0035</v>
      </c>
    </row>
    <row r="95" spans="1:15" ht="12.75">
      <c r="A95" s="202"/>
      <c r="B95" s="203"/>
      <c r="C95" s="204"/>
      <c r="D95" s="205"/>
      <c r="E95" s="205"/>
      <c r="F95" s="205"/>
      <c r="G95" s="206"/>
      <c r="L95" s="207"/>
      <c r="O95" s="195">
        <v>3</v>
      </c>
    </row>
    <row r="96" spans="1:15" ht="12.75">
      <c r="A96" s="202"/>
      <c r="B96" s="208"/>
      <c r="C96" s="209" t="s">
        <v>87</v>
      </c>
      <c r="D96" s="210"/>
      <c r="E96" s="211">
        <v>2</v>
      </c>
      <c r="F96" s="212"/>
      <c r="G96" s="213"/>
      <c r="M96" s="207" t="s">
        <v>87</v>
      </c>
      <c r="O96" s="195"/>
    </row>
    <row r="97" spans="1:104" ht="22.5">
      <c r="A97" s="196">
        <v>33</v>
      </c>
      <c r="B97" s="197" t="s">
        <v>190</v>
      </c>
      <c r="C97" s="198" t="s">
        <v>191</v>
      </c>
      <c r="D97" s="199" t="s">
        <v>86</v>
      </c>
      <c r="E97" s="200">
        <v>3</v>
      </c>
      <c r="F97" s="200">
        <v>0</v>
      </c>
      <c r="G97" s="201">
        <f>E97*F97</f>
        <v>0</v>
      </c>
      <c r="O97" s="195">
        <v>2</v>
      </c>
      <c r="AA97" s="167">
        <v>3</v>
      </c>
      <c r="AB97" s="167">
        <v>9</v>
      </c>
      <c r="AC97" s="167" t="s">
        <v>190</v>
      </c>
      <c r="AZ97" s="167">
        <v>3</v>
      </c>
      <c r="BA97" s="167">
        <f>IF(AZ97=1,G97,0)</f>
        <v>0</v>
      </c>
      <c r="BB97" s="167">
        <f>IF(AZ97=2,G97,0)</f>
        <v>0</v>
      </c>
      <c r="BC97" s="167">
        <f>IF(AZ97=3,G97,0)</f>
        <v>0</v>
      </c>
      <c r="BD97" s="167">
        <f>IF(AZ97=4,G97,0)</f>
        <v>0</v>
      </c>
      <c r="BE97" s="167">
        <f>IF(AZ97=5,G97,0)</f>
        <v>0</v>
      </c>
      <c r="CA97" s="195">
        <v>3</v>
      </c>
      <c r="CB97" s="195">
        <v>9</v>
      </c>
      <c r="CZ97" s="167">
        <v>0.0006</v>
      </c>
    </row>
    <row r="98" spans="1:15" ht="12.75">
      <c r="A98" s="202"/>
      <c r="B98" s="203"/>
      <c r="C98" s="204" t="s">
        <v>192</v>
      </c>
      <c r="D98" s="205"/>
      <c r="E98" s="205"/>
      <c r="F98" s="205"/>
      <c r="G98" s="206"/>
      <c r="L98" s="207" t="s">
        <v>192</v>
      </c>
      <c r="O98" s="195">
        <v>3</v>
      </c>
    </row>
    <row r="99" spans="1:15" ht="12.75">
      <c r="A99" s="202"/>
      <c r="B99" s="208"/>
      <c r="C99" s="209" t="s">
        <v>193</v>
      </c>
      <c r="D99" s="210"/>
      <c r="E99" s="211">
        <v>3</v>
      </c>
      <c r="F99" s="212"/>
      <c r="G99" s="213"/>
      <c r="M99" s="207" t="s">
        <v>193</v>
      </c>
      <c r="O99" s="195"/>
    </row>
    <row r="100" spans="1:104" ht="22.5">
      <c r="A100" s="196">
        <v>34</v>
      </c>
      <c r="B100" s="197" t="s">
        <v>194</v>
      </c>
      <c r="C100" s="198" t="s">
        <v>195</v>
      </c>
      <c r="D100" s="199" t="s">
        <v>86</v>
      </c>
      <c r="E100" s="200">
        <v>3</v>
      </c>
      <c r="F100" s="200">
        <v>0</v>
      </c>
      <c r="G100" s="201">
        <f>E100*F100</f>
        <v>0</v>
      </c>
      <c r="O100" s="195">
        <v>2</v>
      </c>
      <c r="AA100" s="167">
        <v>3</v>
      </c>
      <c r="AB100" s="167">
        <v>9</v>
      </c>
      <c r="AC100" s="167">
        <v>42972973</v>
      </c>
      <c r="AZ100" s="167">
        <v>3</v>
      </c>
      <c r="BA100" s="167">
        <f>IF(AZ100=1,G100,0)</f>
        <v>0</v>
      </c>
      <c r="BB100" s="167">
        <f>IF(AZ100=2,G100,0)</f>
        <v>0</v>
      </c>
      <c r="BC100" s="167">
        <f>IF(AZ100=3,G100,0)</f>
        <v>0</v>
      </c>
      <c r="BD100" s="167">
        <f>IF(AZ100=4,G100,0)</f>
        <v>0</v>
      </c>
      <c r="BE100" s="167">
        <f>IF(AZ100=5,G100,0)</f>
        <v>0</v>
      </c>
      <c r="CA100" s="195">
        <v>3</v>
      </c>
      <c r="CB100" s="195">
        <v>9</v>
      </c>
      <c r="CZ100" s="167">
        <v>0.00141</v>
      </c>
    </row>
    <row r="101" spans="1:15" ht="12.75">
      <c r="A101" s="202"/>
      <c r="B101" s="203"/>
      <c r="C101" s="204" t="s">
        <v>196</v>
      </c>
      <c r="D101" s="205"/>
      <c r="E101" s="205"/>
      <c r="F101" s="205"/>
      <c r="G101" s="206"/>
      <c r="L101" s="207" t="s">
        <v>196</v>
      </c>
      <c r="O101" s="195">
        <v>3</v>
      </c>
    </row>
    <row r="102" spans="1:15" ht="12.75">
      <c r="A102" s="202"/>
      <c r="B102" s="208"/>
      <c r="C102" s="209" t="s">
        <v>193</v>
      </c>
      <c r="D102" s="210"/>
      <c r="E102" s="211">
        <v>3</v>
      </c>
      <c r="F102" s="212"/>
      <c r="G102" s="213"/>
      <c r="M102" s="207" t="s">
        <v>193</v>
      </c>
      <c r="O102" s="195"/>
    </row>
    <row r="103" spans="1:104" ht="22.5">
      <c r="A103" s="196">
        <v>35</v>
      </c>
      <c r="B103" s="197" t="s">
        <v>197</v>
      </c>
      <c r="C103" s="198" t="s">
        <v>198</v>
      </c>
      <c r="D103" s="199" t="s">
        <v>153</v>
      </c>
      <c r="E103" s="200">
        <v>8</v>
      </c>
      <c r="F103" s="200">
        <v>0</v>
      </c>
      <c r="G103" s="201">
        <f>E103*F103</f>
        <v>0</v>
      </c>
      <c r="O103" s="195">
        <v>2</v>
      </c>
      <c r="AA103" s="167">
        <v>3</v>
      </c>
      <c r="AB103" s="167">
        <v>9</v>
      </c>
      <c r="AC103" s="167" t="s">
        <v>197</v>
      </c>
      <c r="AZ103" s="167">
        <v>3</v>
      </c>
      <c r="BA103" s="167">
        <f>IF(AZ103=1,G103,0)</f>
        <v>0</v>
      </c>
      <c r="BB103" s="167">
        <f>IF(AZ103=2,G103,0)</f>
        <v>0</v>
      </c>
      <c r="BC103" s="167">
        <f>IF(AZ103=3,G103,0)</f>
        <v>0</v>
      </c>
      <c r="BD103" s="167">
        <f>IF(AZ103=4,G103,0)</f>
        <v>0</v>
      </c>
      <c r="BE103" s="167">
        <f>IF(AZ103=5,G103,0)</f>
        <v>0</v>
      </c>
      <c r="CA103" s="195">
        <v>3</v>
      </c>
      <c r="CB103" s="195">
        <v>9</v>
      </c>
      <c r="CZ103" s="167">
        <v>0.0005</v>
      </c>
    </row>
    <row r="104" spans="1:15" ht="12.75">
      <c r="A104" s="202"/>
      <c r="B104" s="208"/>
      <c r="C104" s="209" t="s">
        <v>163</v>
      </c>
      <c r="D104" s="210"/>
      <c r="E104" s="211">
        <v>8</v>
      </c>
      <c r="F104" s="212"/>
      <c r="G104" s="213"/>
      <c r="M104" s="207" t="s">
        <v>163</v>
      </c>
      <c r="O104" s="195"/>
    </row>
    <row r="105" spans="1:104" ht="22.5">
      <c r="A105" s="196">
        <v>36</v>
      </c>
      <c r="B105" s="197" t="s">
        <v>199</v>
      </c>
      <c r="C105" s="198" t="s">
        <v>200</v>
      </c>
      <c r="D105" s="199" t="s">
        <v>153</v>
      </c>
      <c r="E105" s="200">
        <v>3.8</v>
      </c>
      <c r="F105" s="200">
        <v>0</v>
      </c>
      <c r="G105" s="201">
        <f>E105*F105</f>
        <v>0</v>
      </c>
      <c r="O105" s="195">
        <v>2</v>
      </c>
      <c r="AA105" s="167">
        <v>3</v>
      </c>
      <c r="AB105" s="167">
        <v>9</v>
      </c>
      <c r="AC105" s="167" t="s">
        <v>199</v>
      </c>
      <c r="AZ105" s="167">
        <v>3</v>
      </c>
      <c r="BA105" s="167">
        <f>IF(AZ105=1,G105,0)</f>
        <v>0</v>
      </c>
      <c r="BB105" s="167">
        <f>IF(AZ105=2,G105,0)</f>
        <v>0</v>
      </c>
      <c r="BC105" s="167">
        <f>IF(AZ105=3,G105,0)</f>
        <v>0</v>
      </c>
      <c r="BD105" s="167">
        <f>IF(AZ105=4,G105,0)</f>
        <v>0</v>
      </c>
      <c r="BE105" s="167">
        <f>IF(AZ105=5,G105,0)</f>
        <v>0</v>
      </c>
      <c r="CA105" s="195">
        <v>3</v>
      </c>
      <c r="CB105" s="195">
        <v>9</v>
      </c>
      <c r="CZ105" s="167">
        <v>0.0005</v>
      </c>
    </row>
    <row r="106" spans="1:15" ht="12.75">
      <c r="A106" s="202"/>
      <c r="B106" s="208"/>
      <c r="C106" s="209" t="s">
        <v>166</v>
      </c>
      <c r="D106" s="210"/>
      <c r="E106" s="211">
        <v>3.8</v>
      </c>
      <c r="F106" s="212"/>
      <c r="G106" s="213"/>
      <c r="M106" s="207" t="s">
        <v>166</v>
      </c>
      <c r="O106" s="195"/>
    </row>
    <row r="107" spans="1:104" ht="12.75">
      <c r="A107" s="196">
        <v>37</v>
      </c>
      <c r="B107" s="197" t="s">
        <v>201</v>
      </c>
      <c r="C107" s="198" t="s">
        <v>202</v>
      </c>
      <c r="D107" s="199" t="s">
        <v>86</v>
      </c>
      <c r="E107" s="200">
        <v>12</v>
      </c>
      <c r="F107" s="200">
        <v>0</v>
      </c>
      <c r="G107" s="201">
        <f>E107*F107</f>
        <v>0</v>
      </c>
      <c r="O107" s="195">
        <v>2</v>
      </c>
      <c r="AA107" s="167">
        <v>3</v>
      </c>
      <c r="AB107" s="167">
        <v>9</v>
      </c>
      <c r="AC107" s="167">
        <v>42982100</v>
      </c>
      <c r="AZ107" s="167">
        <v>3</v>
      </c>
      <c r="BA107" s="167">
        <f>IF(AZ107=1,G107,0)</f>
        <v>0</v>
      </c>
      <c r="BB107" s="167">
        <f>IF(AZ107=2,G107,0)</f>
        <v>0</v>
      </c>
      <c r="BC107" s="167">
        <f>IF(AZ107=3,G107,0)</f>
        <v>0</v>
      </c>
      <c r="BD107" s="167">
        <f>IF(AZ107=4,G107,0)</f>
        <v>0</v>
      </c>
      <c r="BE107" s="167">
        <f>IF(AZ107=5,G107,0)</f>
        <v>0</v>
      </c>
      <c r="CA107" s="195">
        <v>3</v>
      </c>
      <c r="CB107" s="195">
        <v>9</v>
      </c>
      <c r="CZ107" s="167">
        <v>0.005</v>
      </c>
    </row>
    <row r="108" spans="1:15" ht="12.75">
      <c r="A108" s="202"/>
      <c r="B108" s="208"/>
      <c r="C108" s="209" t="s">
        <v>154</v>
      </c>
      <c r="D108" s="210"/>
      <c r="E108" s="211">
        <v>12</v>
      </c>
      <c r="F108" s="212"/>
      <c r="G108" s="213"/>
      <c r="M108" s="207" t="s">
        <v>154</v>
      </c>
      <c r="O108" s="195"/>
    </row>
    <row r="109" spans="1:104" ht="12.75">
      <c r="A109" s="196">
        <v>38</v>
      </c>
      <c r="B109" s="197" t="s">
        <v>203</v>
      </c>
      <c r="C109" s="198" t="s">
        <v>204</v>
      </c>
      <c r="D109" s="199" t="s">
        <v>86</v>
      </c>
      <c r="E109" s="200">
        <v>11.1</v>
      </c>
      <c r="F109" s="200">
        <v>0</v>
      </c>
      <c r="G109" s="201">
        <f>E109*F109</f>
        <v>0</v>
      </c>
      <c r="O109" s="195">
        <v>2</v>
      </c>
      <c r="AA109" s="167">
        <v>3</v>
      </c>
      <c r="AB109" s="167">
        <v>9</v>
      </c>
      <c r="AC109" s="167">
        <v>42982101</v>
      </c>
      <c r="AZ109" s="167">
        <v>3</v>
      </c>
      <c r="BA109" s="167">
        <f>IF(AZ109=1,G109,0)</f>
        <v>0</v>
      </c>
      <c r="BB109" s="167">
        <f>IF(AZ109=2,G109,0)</f>
        <v>0</v>
      </c>
      <c r="BC109" s="167">
        <f>IF(AZ109=3,G109,0)</f>
        <v>0</v>
      </c>
      <c r="BD109" s="167">
        <f>IF(AZ109=4,G109,0)</f>
        <v>0</v>
      </c>
      <c r="BE109" s="167">
        <f>IF(AZ109=5,G109,0)</f>
        <v>0</v>
      </c>
      <c r="CA109" s="195">
        <v>3</v>
      </c>
      <c r="CB109" s="195">
        <v>9</v>
      </c>
      <c r="CZ109" s="167">
        <v>0.01</v>
      </c>
    </row>
    <row r="110" spans="1:15" ht="12.75">
      <c r="A110" s="202"/>
      <c r="B110" s="208"/>
      <c r="C110" s="209" t="s">
        <v>157</v>
      </c>
      <c r="D110" s="210"/>
      <c r="E110" s="211">
        <v>11.1</v>
      </c>
      <c r="F110" s="212"/>
      <c r="G110" s="213"/>
      <c r="M110" s="207" t="s">
        <v>157</v>
      </c>
      <c r="O110" s="195"/>
    </row>
    <row r="111" spans="1:104" ht="12.75">
      <c r="A111" s="196">
        <v>39</v>
      </c>
      <c r="B111" s="197" t="s">
        <v>205</v>
      </c>
      <c r="C111" s="198" t="s">
        <v>206</v>
      </c>
      <c r="D111" s="199" t="s">
        <v>86</v>
      </c>
      <c r="E111" s="200">
        <v>2.4</v>
      </c>
      <c r="F111" s="200">
        <v>0</v>
      </c>
      <c r="G111" s="201">
        <f>E111*F111</f>
        <v>0</v>
      </c>
      <c r="O111" s="195">
        <v>2</v>
      </c>
      <c r="AA111" s="167">
        <v>3</v>
      </c>
      <c r="AB111" s="167">
        <v>9</v>
      </c>
      <c r="AC111" s="167">
        <v>42982102</v>
      </c>
      <c r="AZ111" s="167">
        <v>3</v>
      </c>
      <c r="BA111" s="167">
        <f>IF(AZ111=1,G111,0)</f>
        <v>0</v>
      </c>
      <c r="BB111" s="167">
        <f>IF(AZ111=2,G111,0)</f>
        <v>0</v>
      </c>
      <c r="BC111" s="167">
        <f>IF(AZ111=3,G111,0)</f>
        <v>0</v>
      </c>
      <c r="BD111" s="167">
        <f>IF(AZ111=4,G111,0)</f>
        <v>0</v>
      </c>
      <c r="BE111" s="167">
        <f>IF(AZ111=5,G111,0)</f>
        <v>0</v>
      </c>
      <c r="CA111" s="195">
        <v>3</v>
      </c>
      <c r="CB111" s="195">
        <v>9</v>
      </c>
      <c r="CZ111" s="167">
        <v>0.015</v>
      </c>
    </row>
    <row r="112" spans="1:15" ht="12.75">
      <c r="A112" s="202"/>
      <c r="B112" s="208"/>
      <c r="C112" s="209" t="s">
        <v>160</v>
      </c>
      <c r="D112" s="210"/>
      <c r="E112" s="211">
        <v>2.4</v>
      </c>
      <c r="F112" s="212"/>
      <c r="G112" s="213"/>
      <c r="M112" s="207" t="s">
        <v>160</v>
      </c>
      <c r="O112" s="195"/>
    </row>
    <row r="113" spans="1:104" ht="12.75">
      <c r="A113" s="196">
        <v>40</v>
      </c>
      <c r="B113" s="197" t="s">
        <v>207</v>
      </c>
      <c r="C113" s="198" t="s">
        <v>208</v>
      </c>
      <c r="D113" s="199" t="s">
        <v>86</v>
      </c>
      <c r="E113" s="200">
        <v>4</v>
      </c>
      <c r="F113" s="200">
        <v>0</v>
      </c>
      <c r="G113" s="201">
        <f>E113*F113</f>
        <v>0</v>
      </c>
      <c r="O113" s="195">
        <v>2</v>
      </c>
      <c r="AA113" s="167">
        <v>3</v>
      </c>
      <c r="AB113" s="167">
        <v>9</v>
      </c>
      <c r="AC113" s="167">
        <v>42982120</v>
      </c>
      <c r="AZ113" s="167">
        <v>3</v>
      </c>
      <c r="BA113" s="167">
        <f>IF(AZ113=1,G113,0)</f>
        <v>0</v>
      </c>
      <c r="BB113" s="167">
        <f>IF(AZ113=2,G113,0)</f>
        <v>0</v>
      </c>
      <c r="BC113" s="167">
        <f>IF(AZ113=3,G113,0)</f>
        <v>0</v>
      </c>
      <c r="BD113" s="167">
        <f>IF(AZ113=4,G113,0)</f>
        <v>0</v>
      </c>
      <c r="BE113" s="167">
        <f>IF(AZ113=5,G113,0)</f>
        <v>0</v>
      </c>
      <c r="CA113" s="195">
        <v>3</v>
      </c>
      <c r="CB113" s="195">
        <v>9</v>
      </c>
      <c r="CZ113" s="167">
        <v>0.005</v>
      </c>
    </row>
    <row r="114" spans="1:15" ht="12.75">
      <c r="A114" s="202"/>
      <c r="B114" s="208"/>
      <c r="C114" s="209" t="s">
        <v>209</v>
      </c>
      <c r="D114" s="210"/>
      <c r="E114" s="211">
        <v>4</v>
      </c>
      <c r="F114" s="212"/>
      <c r="G114" s="213"/>
      <c r="M114" s="207" t="s">
        <v>209</v>
      </c>
      <c r="O114" s="195"/>
    </row>
    <row r="115" spans="1:104" ht="12.75">
      <c r="A115" s="196">
        <v>41</v>
      </c>
      <c r="B115" s="197" t="s">
        <v>210</v>
      </c>
      <c r="C115" s="198" t="s">
        <v>211</v>
      </c>
      <c r="D115" s="199" t="s">
        <v>86</v>
      </c>
      <c r="E115" s="200">
        <v>7</v>
      </c>
      <c r="F115" s="200">
        <v>0</v>
      </c>
      <c r="G115" s="201">
        <f>E115*F115</f>
        <v>0</v>
      </c>
      <c r="O115" s="195">
        <v>2</v>
      </c>
      <c r="AA115" s="167">
        <v>3</v>
      </c>
      <c r="AB115" s="167">
        <v>9</v>
      </c>
      <c r="AC115" s="167">
        <v>42982121</v>
      </c>
      <c r="AZ115" s="167">
        <v>3</v>
      </c>
      <c r="BA115" s="167">
        <f>IF(AZ115=1,G115,0)</f>
        <v>0</v>
      </c>
      <c r="BB115" s="167">
        <f>IF(AZ115=2,G115,0)</f>
        <v>0</v>
      </c>
      <c r="BC115" s="167">
        <f>IF(AZ115=3,G115,0)</f>
        <v>0</v>
      </c>
      <c r="BD115" s="167">
        <f>IF(AZ115=4,G115,0)</f>
        <v>0</v>
      </c>
      <c r="BE115" s="167">
        <f>IF(AZ115=5,G115,0)</f>
        <v>0</v>
      </c>
      <c r="CA115" s="195">
        <v>3</v>
      </c>
      <c r="CB115" s="195">
        <v>9</v>
      </c>
      <c r="CZ115" s="167">
        <v>0.01</v>
      </c>
    </row>
    <row r="116" spans="1:15" ht="12.75">
      <c r="A116" s="202"/>
      <c r="B116" s="208"/>
      <c r="C116" s="209" t="s">
        <v>212</v>
      </c>
      <c r="D116" s="210"/>
      <c r="E116" s="211">
        <v>7</v>
      </c>
      <c r="F116" s="212"/>
      <c r="G116" s="213"/>
      <c r="M116" s="207" t="s">
        <v>212</v>
      </c>
      <c r="O116" s="195"/>
    </row>
    <row r="117" spans="1:104" ht="12.75">
      <c r="A117" s="196">
        <v>42</v>
      </c>
      <c r="B117" s="197" t="s">
        <v>213</v>
      </c>
      <c r="C117" s="198" t="s">
        <v>214</v>
      </c>
      <c r="D117" s="199" t="s">
        <v>130</v>
      </c>
      <c r="E117" s="200">
        <v>11.7</v>
      </c>
      <c r="F117" s="200">
        <v>0</v>
      </c>
      <c r="G117" s="201">
        <f>E117*F117</f>
        <v>0</v>
      </c>
      <c r="O117" s="195">
        <v>2</v>
      </c>
      <c r="AA117" s="167">
        <v>3</v>
      </c>
      <c r="AB117" s="167">
        <v>9</v>
      </c>
      <c r="AC117" s="167">
        <v>63153565</v>
      </c>
      <c r="AZ117" s="167">
        <v>3</v>
      </c>
      <c r="BA117" s="167">
        <f>IF(AZ117=1,G117,0)</f>
        <v>0</v>
      </c>
      <c r="BB117" s="167">
        <f>IF(AZ117=2,G117,0)</f>
        <v>0</v>
      </c>
      <c r="BC117" s="167">
        <f>IF(AZ117=3,G117,0)</f>
        <v>0</v>
      </c>
      <c r="BD117" s="167">
        <f>IF(AZ117=4,G117,0)</f>
        <v>0</v>
      </c>
      <c r="BE117" s="167">
        <f>IF(AZ117=5,G117,0)</f>
        <v>0</v>
      </c>
      <c r="CA117" s="195">
        <v>3</v>
      </c>
      <c r="CB117" s="195">
        <v>9</v>
      </c>
      <c r="CZ117" s="167">
        <v>0.00325</v>
      </c>
    </row>
    <row r="118" spans="1:15" ht="12.75">
      <c r="A118" s="202"/>
      <c r="B118" s="203"/>
      <c r="C118" s="204" t="s">
        <v>215</v>
      </c>
      <c r="D118" s="205"/>
      <c r="E118" s="205"/>
      <c r="F118" s="205"/>
      <c r="G118" s="206"/>
      <c r="L118" s="207" t="s">
        <v>215</v>
      </c>
      <c r="O118" s="195">
        <v>3</v>
      </c>
    </row>
    <row r="119" spans="1:15" ht="12.75">
      <c r="A119" s="202"/>
      <c r="B119" s="203"/>
      <c r="C119" s="204" t="s">
        <v>216</v>
      </c>
      <c r="D119" s="205"/>
      <c r="E119" s="205"/>
      <c r="F119" s="205"/>
      <c r="G119" s="206"/>
      <c r="L119" s="207" t="s">
        <v>216</v>
      </c>
      <c r="O119" s="195">
        <v>3</v>
      </c>
    </row>
    <row r="120" spans="1:15" ht="12.75">
      <c r="A120" s="202"/>
      <c r="B120" s="208"/>
      <c r="C120" s="209" t="s">
        <v>217</v>
      </c>
      <c r="D120" s="210"/>
      <c r="E120" s="211">
        <v>11.7</v>
      </c>
      <c r="F120" s="212"/>
      <c r="G120" s="213"/>
      <c r="M120" s="207" t="s">
        <v>217</v>
      </c>
      <c r="O120" s="195"/>
    </row>
    <row r="121" spans="1:104" ht="22.5">
      <c r="A121" s="196">
        <v>43</v>
      </c>
      <c r="B121" s="197" t="s">
        <v>218</v>
      </c>
      <c r="C121" s="198" t="s">
        <v>219</v>
      </c>
      <c r="D121" s="199" t="s">
        <v>220</v>
      </c>
      <c r="E121" s="200">
        <v>8</v>
      </c>
      <c r="F121" s="200">
        <v>0</v>
      </c>
      <c r="G121" s="201">
        <f>E121*F121</f>
        <v>0</v>
      </c>
      <c r="O121" s="195">
        <v>2</v>
      </c>
      <c r="AA121" s="167">
        <v>10</v>
      </c>
      <c r="AB121" s="167">
        <v>0</v>
      </c>
      <c r="AC121" s="167">
        <v>8</v>
      </c>
      <c r="AZ121" s="167">
        <v>5</v>
      </c>
      <c r="BA121" s="167">
        <f>IF(AZ121=1,G121,0)</f>
        <v>0</v>
      </c>
      <c r="BB121" s="167">
        <f>IF(AZ121=2,G121,0)</f>
        <v>0</v>
      </c>
      <c r="BC121" s="167">
        <f>IF(AZ121=3,G121,0)</f>
        <v>0</v>
      </c>
      <c r="BD121" s="167">
        <f>IF(AZ121=4,G121,0)</f>
        <v>0</v>
      </c>
      <c r="BE121" s="167">
        <f>IF(AZ121=5,G121,0)</f>
        <v>0</v>
      </c>
      <c r="CA121" s="195">
        <v>10</v>
      </c>
      <c r="CB121" s="195">
        <v>0</v>
      </c>
      <c r="CZ121" s="167">
        <v>0</v>
      </c>
    </row>
    <row r="122" spans="1:15" ht="12.75">
      <c r="A122" s="202"/>
      <c r="B122" s="208"/>
      <c r="C122" s="209" t="s">
        <v>221</v>
      </c>
      <c r="D122" s="210"/>
      <c r="E122" s="211">
        <v>8</v>
      </c>
      <c r="F122" s="212"/>
      <c r="G122" s="213"/>
      <c r="M122" s="207" t="s">
        <v>221</v>
      </c>
      <c r="O122" s="195"/>
    </row>
    <row r="123" spans="1:57" ht="12.75">
      <c r="A123" s="214"/>
      <c r="B123" s="215" t="s">
        <v>73</v>
      </c>
      <c r="C123" s="216" t="str">
        <f>CONCATENATE(B48," ",C48)</f>
        <v>M24 Montáže vzduchotechnických zařízení</v>
      </c>
      <c r="D123" s="217"/>
      <c r="E123" s="218"/>
      <c r="F123" s="219"/>
      <c r="G123" s="220">
        <f>SUM(G48:G122)</f>
        <v>0</v>
      </c>
      <c r="O123" s="195">
        <v>4</v>
      </c>
      <c r="BA123" s="221">
        <f>SUM(BA48:BA122)</f>
        <v>0</v>
      </c>
      <c r="BB123" s="221">
        <f>SUM(BB48:BB122)</f>
        <v>0</v>
      </c>
      <c r="BC123" s="221">
        <f>SUM(BC48:BC122)</f>
        <v>0</v>
      </c>
      <c r="BD123" s="221">
        <f>SUM(BD48:BD122)</f>
        <v>0</v>
      </c>
      <c r="BE123" s="221">
        <f>SUM(BE48:BE122)</f>
        <v>0</v>
      </c>
    </row>
    <row r="124" spans="1:15" ht="12.75">
      <c r="A124" s="188" t="s">
        <v>72</v>
      </c>
      <c r="B124" s="189" t="s">
        <v>222</v>
      </c>
      <c r="C124" s="190" t="s">
        <v>223</v>
      </c>
      <c r="D124" s="191"/>
      <c r="E124" s="192"/>
      <c r="F124" s="192"/>
      <c r="G124" s="193"/>
      <c r="H124" s="194"/>
      <c r="I124" s="194"/>
      <c r="O124" s="195">
        <v>1</v>
      </c>
    </row>
    <row r="125" spans="1:104" ht="12.75">
      <c r="A125" s="196">
        <v>44</v>
      </c>
      <c r="B125" s="197" t="s">
        <v>224</v>
      </c>
      <c r="C125" s="198" t="s">
        <v>225</v>
      </c>
      <c r="D125" s="199" t="s">
        <v>114</v>
      </c>
      <c r="E125" s="200">
        <v>0.352</v>
      </c>
      <c r="F125" s="200">
        <v>0</v>
      </c>
      <c r="G125" s="201">
        <f>E125*F125</f>
        <v>0</v>
      </c>
      <c r="O125" s="195">
        <v>2</v>
      </c>
      <c r="AA125" s="167">
        <v>8</v>
      </c>
      <c r="AB125" s="167">
        <v>0</v>
      </c>
      <c r="AC125" s="167">
        <v>3</v>
      </c>
      <c r="AZ125" s="167">
        <v>1</v>
      </c>
      <c r="BA125" s="167">
        <f>IF(AZ125=1,G125,0)</f>
        <v>0</v>
      </c>
      <c r="BB125" s="167">
        <f>IF(AZ125=2,G125,0)</f>
        <v>0</v>
      </c>
      <c r="BC125" s="167">
        <f>IF(AZ125=3,G125,0)</f>
        <v>0</v>
      </c>
      <c r="BD125" s="167">
        <f>IF(AZ125=4,G125,0)</f>
        <v>0</v>
      </c>
      <c r="BE125" s="167">
        <f>IF(AZ125=5,G125,0)</f>
        <v>0</v>
      </c>
      <c r="CA125" s="195">
        <v>8</v>
      </c>
      <c r="CB125" s="195">
        <v>0</v>
      </c>
      <c r="CZ125" s="167">
        <v>0</v>
      </c>
    </row>
    <row r="126" spans="1:104" ht="12.75">
      <c r="A126" s="196">
        <v>45</v>
      </c>
      <c r="B126" s="197" t="s">
        <v>226</v>
      </c>
      <c r="C126" s="198" t="s">
        <v>227</v>
      </c>
      <c r="D126" s="199" t="s">
        <v>114</v>
      </c>
      <c r="E126" s="200">
        <v>0.352</v>
      </c>
      <c r="F126" s="200">
        <v>0</v>
      </c>
      <c r="G126" s="201">
        <f>E126*F126</f>
        <v>0</v>
      </c>
      <c r="O126" s="195">
        <v>2</v>
      </c>
      <c r="AA126" s="167">
        <v>8</v>
      </c>
      <c r="AB126" s="167">
        <v>0</v>
      </c>
      <c r="AC126" s="167">
        <v>3</v>
      </c>
      <c r="AZ126" s="167">
        <v>1</v>
      </c>
      <c r="BA126" s="167">
        <f>IF(AZ126=1,G126,0)</f>
        <v>0</v>
      </c>
      <c r="BB126" s="167">
        <f>IF(AZ126=2,G126,0)</f>
        <v>0</v>
      </c>
      <c r="BC126" s="167">
        <f>IF(AZ126=3,G126,0)</f>
        <v>0</v>
      </c>
      <c r="BD126" s="167">
        <f>IF(AZ126=4,G126,0)</f>
        <v>0</v>
      </c>
      <c r="BE126" s="167">
        <f>IF(AZ126=5,G126,0)</f>
        <v>0</v>
      </c>
      <c r="CA126" s="195">
        <v>8</v>
      </c>
      <c r="CB126" s="195">
        <v>0</v>
      </c>
      <c r="CZ126" s="167">
        <v>0</v>
      </c>
    </row>
    <row r="127" spans="1:104" ht="12.75">
      <c r="A127" s="196">
        <v>46</v>
      </c>
      <c r="B127" s="197" t="s">
        <v>228</v>
      </c>
      <c r="C127" s="198" t="s">
        <v>229</v>
      </c>
      <c r="D127" s="199" t="s">
        <v>114</v>
      </c>
      <c r="E127" s="200">
        <v>0.352</v>
      </c>
      <c r="F127" s="200">
        <v>0</v>
      </c>
      <c r="G127" s="201">
        <f>E127*F127</f>
        <v>0</v>
      </c>
      <c r="O127" s="195">
        <v>2</v>
      </c>
      <c r="AA127" s="167">
        <v>8</v>
      </c>
      <c r="AB127" s="167">
        <v>0</v>
      </c>
      <c r="AC127" s="167">
        <v>3</v>
      </c>
      <c r="AZ127" s="167">
        <v>1</v>
      </c>
      <c r="BA127" s="167">
        <f>IF(AZ127=1,G127,0)</f>
        <v>0</v>
      </c>
      <c r="BB127" s="167">
        <f>IF(AZ127=2,G127,0)</f>
        <v>0</v>
      </c>
      <c r="BC127" s="167">
        <f>IF(AZ127=3,G127,0)</f>
        <v>0</v>
      </c>
      <c r="BD127" s="167">
        <f>IF(AZ127=4,G127,0)</f>
        <v>0</v>
      </c>
      <c r="BE127" s="167">
        <f>IF(AZ127=5,G127,0)</f>
        <v>0</v>
      </c>
      <c r="CA127" s="195">
        <v>8</v>
      </c>
      <c r="CB127" s="195">
        <v>0</v>
      </c>
      <c r="CZ127" s="167">
        <v>0</v>
      </c>
    </row>
    <row r="128" spans="1:104" ht="12.75">
      <c r="A128" s="196">
        <v>47</v>
      </c>
      <c r="B128" s="197" t="s">
        <v>230</v>
      </c>
      <c r="C128" s="198" t="s">
        <v>231</v>
      </c>
      <c r="D128" s="199" t="s">
        <v>114</v>
      </c>
      <c r="E128" s="200">
        <v>4.928</v>
      </c>
      <c r="F128" s="200">
        <v>0</v>
      </c>
      <c r="G128" s="201">
        <f>E128*F128</f>
        <v>0</v>
      </c>
      <c r="O128" s="195">
        <v>2</v>
      </c>
      <c r="AA128" s="167">
        <v>8</v>
      </c>
      <c r="AB128" s="167">
        <v>0</v>
      </c>
      <c r="AC128" s="167">
        <v>3</v>
      </c>
      <c r="AZ128" s="167">
        <v>1</v>
      </c>
      <c r="BA128" s="167">
        <f>IF(AZ128=1,G128,0)</f>
        <v>0</v>
      </c>
      <c r="BB128" s="167">
        <f>IF(AZ128=2,G128,0)</f>
        <v>0</v>
      </c>
      <c r="BC128" s="167">
        <f>IF(AZ128=3,G128,0)</f>
        <v>0</v>
      </c>
      <c r="BD128" s="167">
        <f>IF(AZ128=4,G128,0)</f>
        <v>0</v>
      </c>
      <c r="BE128" s="167">
        <f>IF(AZ128=5,G128,0)</f>
        <v>0</v>
      </c>
      <c r="CA128" s="195">
        <v>8</v>
      </c>
      <c r="CB128" s="195">
        <v>0</v>
      </c>
      <c r="CZ128" s="167">
        <v>0</v>
      </c>
    </row>
    <row r="129" spans="1:104" ht="12.75">
      <c r="A129" s="196">
        <v>48</v>
      </c>
      <c r="B129" s="197" t="s">
        <v>232</v>
      </c>
      <c r="C129" s="198" t="s">
        <v>233</v>
      </c>
      <c r="D129" s="199" t="s">
        <v>114</v>
      </c>
      <c r="E129" s="200">
        <v>0.352</v>
      </c>
      <c r="F129" s="200">
        <v>0</v>
      </c>
      <c r="G129" s="201">
        <f>E129*F129</f>
        <v>0</v>
      </c>
      <c r="O129" s="195">
        <v>2</v>
      </c>
      <c r="AA129" s="167">
        <v>8</v>
      </c>
      <c r="AB129" s="167">
        <v>0</v>
      </c>
      <c r="AC129" s="167">
        <v>3</v>
      </c>
      <c r="AZ129" s="167">
        <v>1</v>
      </c>
      <c r="BA129" s="167">
        <f>IF(AZ129=1,G129,0)</f>
        <v>0</v>
      </c>
      <c r="BB129" s="167">
        <f>IF(AZ129=2,G129,0)</f>
        <v>0</v>
      </c>
      <c r="BC129" s="167">
        <f>IF(AZ129=3,G129,0)</f>
        <v>0</v>
      </c>
      <c r="BD129" s="167">
        <f>IF(AZ129=4,G129,0)</f>
        <v>0</v>
      </c>
      <c r="BE129" s="167">
        <f>IF(AZ129=5,G129,0)</f>
        <v>0</v>
      </c>
      <c r="CA129" s="195">
        <v>8</v>
      </c>
      <c r="CB129" s="195">
        <v>0</v>
      </c>
      <c r="CZ129" s="167">
        <v>0</v>
      </c>
    </row>
    <row r="130" spans="1:104" ht="12.75">
      <c r="A130" s="196">
        <v>49</v>
      </c>
      <c r="B130" s="197" t="s">
        <v>234</v>
      </c>
      <c r="C130" s="198" t="s">
        <v>235</v>
      </c>
      <c r="D130" s="199" t="s">
        <v>114</v>
      </c>
      <c r="E130" s="200">
        <v>0.704</v>
      </c>
      <c r="F130" s="200">
        <v>0</v>
      </c>
      <c r="G130" s="201">
        <f>E130*F130</f>
        <v>0</v>
      </c>
      <c r="O130" s="195">
        <v>2</v>
      </c>
      <c r="AA130" s="167">
        <v>8</v>
      </c>
      <c r="AB130" s="167">
        <v>0</v>
      </c>
      <c r="AC130" s="167">
        <v>3</v>
      </c>
      <c r="AZ130" s="167">
        <v>1</v>
      </c>
      <c r="BA130" s="167">
        <f>IF(AZ130=1,G130,0)</f>
        <v>0</v>
      </c>
      <c r="BB130" s="167">
        <f>IF(AZ130=2,G130,0)</f>
        <v>0</v>
      </c>
      <c r="BC130" s="167">
        <f>IF(AZ130=3,G130,0)</f>
        <v>0</v>
      </c>
      <c r="BD130" s="167">
        <f>IF(AZ130=4,G130,0)</f>
        <v>0</v>
      </c>
      <c r="BE130" s="167">
        <f>IF(AZ130=5,G130,0)</f>
        <v>0</v>
      </c>
      <c r="CA130" s="195">
        <v>8</v>
      </c>
      <c r="CB130" s="195">
        <v>0</v>
      </c>
      <c r="CZ130" s="167">
        <v>0</v>
      </c>
    </row>
    <row r="131" spans="1:104" ht="12.75">
      <c r="A131" s="196">
        <v>50</v>
      </c>
      <c r="B131" s="197" t="s">
        <v>236</v>
      </c>
      <c r="C131" s="198" t="s">
        <v>237</v>
      </c>
      <c r="D131" s="199" t="s">
        <v>114</v>
      </c>
      <c r="E131" s="200">
        <v>0.352</v>
      </c>
      <c r="F131" s="200">
        <v>0</v>
      </c>
      <c r="G131" s="201">
        <f>E131*F131</f>
        <v>0</v>
      </c>
      <c r="O131" s="195">
        <v>2</v>
      </c>
      <c r="AA131" s="167">
        <v>8</v>
      </c>
      <c r="AB131" s="167">
        <v>0</v>
      </c>
      <c r="AC131" s="167">
        <v>3</v>
      </c>
      <c r="AZ131" s="167">
        <v>1</v>
      </c>
      <c r="BA131" s="167">
        <f>IF(AZ131=1,G131,0)</f>
        <v>0</v>
      </c>
      <c r="BB131" s="167">
        <f>IF(AZ131=2,G131,0)</f>
        <v>0</v>
      </c>
      <c r="BC131" s="167">
        <f>IF(AZ131=3,G131,0)</f>
        <v>0</v>
      </c>
      <c r="BD131" s="167">
        <f>IF(AZ131=4,G131,0)</f>
        <v>0</v>
      </c>
      <c r="BE131" s="167">
        <f>IF(AZ131=5,G131,0)</f>
        <v>0</v>
      </c>
      <c r="CA131" s="195">
        <v>8</v>
      </c>
      <c r="CB131" s="195">
        <v>0</v>
      </c>
      <c r="CZ131" s="167">
        <v>0</v>
      </c>
    </row>
    <row r="132" spans="1:104" ht="12.75">
      <c r="A132" s="196">
        <v>51</v>
      </c>
      <c r="B132" s="197" t="s">
        <v>238</v>
      </c>
      <c r="C132" s="198" t="s">
        <v>239</v>
      </c>
      <c r="D132" s="199" t="s">
        <v>114</v>
      </c>
      <c r="E132" s="200">
        <v>0.352</v>
      </c>
      <c r="F132" s="200">
        <v>0</v>
      </c>
      <c r="G132" s="201">
        <f>E132*F132</f>
        <v>0</v>
      </c>
      <c r="O132" s="195">
        <v>2</v>
      </c>
      <c r="AA132" s="167">
        <v>8</v>
      </c>
      <c r="AB132" s="167">
        <v>0</v>
      </c>
      <c r="AC132" s="167">
        <v>3</v>
      </c>
      <c r="AZ132" s="167">
        <v>1</v>
      </c>
      <c r="BA132" s="167">
        <f>IF(AZ132=1,G132,0)</f>
        <v>0</v>
      </c>
      <c r="BB132" s="167">
        <f>IF(AZ132=2,G132,0)</f>
        <v>0</v>
      </c>
      <c r="BC132" s="167">
        <f>IF(AZ132=3,G132,0)</f>
        <v>0</v>
      </c>
      <c r="BD132" s="167">
        <f>IF(AZ132=4,G132,0)</f>
        <v>0</v>
      </c>
      <c r="BE132" s="167">
        <f>IF(AZ132=5,G132,0)</f>
        <v>0</v>
      </c>
      <c r="CA132" s="195">
        <v>8</v>
      </c>
      <c r="CB132" s="195">
        <v>0</v>
      </c>
      <c r="CZ132" s="167">
        <v>0</v>
      </c>
    </row>
    <row r="133" spans="1:15" ht="12.75">
      <c r="A133" s="202"/>
      <c r="B133" s="203"/>
      <c r="C133" s="204" t="s">
        <v>240</v>
      </c>
      <c r="D133" s="205"/>
      <c r="E133" s="205"/>
      <c r="F133" s="205"/>
      <c r="G133" s="206"/>
      <c r="L133" s="207" t="s">
        <v>240</v>
      </c>
      <c r="O133" s="195">
        <v>3</v>
      </c>
    </row>
    <row r="134" spans="1:57" ht="12.75">
      <c r="A134" s="214"/>
      <c r="B134" s="215" t="s">
        <v>73</v>
      </c>
      <c r="C134" s="216" t="str">
        <f>CONCATENATE(B124," ",C124)</f>
        <v>D96 Přesuny suti a vybouraných hmot</v>
      </c>
      <c r="D134" s="217"/>
      <c r="E134" s="218"/>
      <c r="F134" s="219"/>
      <c r="G134" s="220">
        <f>SUM(G124:G133)</f>
        <v>0</v>
      </c>
      <c r="O134" s="195">
        <v>4</v>
      </c>
      <c r="BA134" s="221">
        <f>SUM(BA124:BA133)</f>
        <v>0</v>
      </c>
      <c r="BB134" s="221">
        <f>SUM(BB124:BB133)</f>
        <v>0</v>
      </c>
      <c r="BC134" s="221">
        <f>SUM(BC124:BC133)</f>
        <v>0</v>
      </c>
      <c r="BD134" s="221">
        <f>SUM(BD124:BD133)</f>
        <v>0</v>
      </c>
      <c r="BE134" s="221">
        <f>SUM(BE124:BE133)</f>
        <v>0</v>
      </c>
    </row>
    <row r="135" ht="12.75">
      <c r="E135" s="167"/>
    </row>
    <row r="136" ht="12.75">
      <c r="E136" s="167"/>
    </row>
    <row r="137" ht="12.75">
      <c r="E137" s="167"/>
    </row>
    <row r="138" ht="12.75">
      <c r="E138" s="167"/>
    </row>
    <row r="139" ht="12.75">
      <c r="E139" s="167"/>
    </row>
    <row r="140" ht="12.75">
      <c r="E140" s="167"/>
    </row>
    <row r="141" ht="12.75">
      <c r="E141" s="167"/>
    </row>
    <row r="142" ht="12.75">
      <c r="E142" s="167"/>
    </row>
    <row r="143" ht="12.75">
      <c r="E143" s="167"/>
    </row>
    <row r="144" ht="12.75">
      <c r="E144" s="167"/>
    </row>
    <row r="145" ht="12.75">
      <c r="E145" s="167"/>
    </row>
    <row r="146" ht="12.75">
      <c r="E146" s="167"/>
    </row>
    <row r="147" ht="12.75">
      <c r="E147" s="167"/>
    </row>
    <row r="148" ht="12.75">
      <c r="E148" s="167"/>
    </row>
    <row r="149" ht="12.75">
      <c r="E149" s="167"/>
    </row>
    <row r="150" ht="12.75">
      <c r="E150" s="167"/>
    </row>
    <row r="151" ht="12.75">
      <c r="E151" s="167"/>
    </row>
    <row r="152" ht="12.75">
      <c r="E152" s="167"/>
    </row>
    <row r="153" ht="12.75">
      <c r="E153" s="167"/>
    </row>
    <row r="154" ht="12.75">
      <c r="E154" s="167"/>
    </row>
    <row r="155" ht="12.75">
      <c r="E155" s="167"/>
    </row>
    <row r="156" ht="12.75">
      <c r="E156" s="167"/>
    </row>
    <row r="157" ht="12.75">
      <c r="E157" s="167"/>
    </row>
    <row r="158" spans="1:7" ht="12.75">
      <c r="A158" s="222"/>
      <c r="B158" s="222"/>
      <c r="C158" s="222"/>
      <c r="D158" s="222"/>
      <c r="E158" s="222"/>
      <c r="F158" s="222"/>
      <c r="G158" s="222"/>
    </row>
    <row r="159" spans="1:7" ht="12.75">
      <c r="A159" s="222"/>
      <c r="B159" s="222"/>
      <c r="C159" s="222"/>
      <c r="D159" s="222"/>
      <c r="E159" s="222"/>
      <c r="F159" s="222"/>
      <c r="G159" s="222"/>
    </row>
    <row r="160" spans="1:7" ht="12.75">
      <c r="A160" s="222"/>
      <c r="B160" s="222"/>
      <c r="C160" s="222"/>
      <c r="D160" s="222"/>
      <c r="E160" s="222"/>
      <c r="F160" s="222"/>
      <c r="G160" s="222"/>
    </row>
    <row r="161" spans="1:7" ht="12.75">
      <c r="A161" s="222"/>
      <c r="B161" s="222"/>
      <c r="C161" s="222"/>
      <c r="D161" s="222"/>
      <c r="E161" s="222"/>
      <c r="F161" s="222"/>
      <c r="G161" s="222"/>
    </row>
    <row r="162" ht="12.75">
      <c r="E162" s="167"/>
    </row>
    <row r="163" ht="12.75">
      <c r="E163" s="167"/>
    </row>
    <row r="164" ht="12.75">
      <c r="E164" s="167"/>
    </row>
    <row r="165" ht="12.75">
      <c r="E165" s="167"/>
    </row>
    <row r="166" ht="12.75">
      <c r="E166" s="167"/>
    </row>
    <row r="167" ht="12.75">
      <c r="E167" s="167"/>
    </row>
    <row r="168" ht="12.75">
      <c r="E168" s="167"/>
    </row>
    <row r="169" ht="12.75">
      <c r="E169" s="167"/>
    </row>
    <row r="170" ht="12.75">
      <c r="E170" s="167"/>
    </row>
    <row r="171" ht="12.75">
      <c r="E171" s="167"/>
    </row>
    <row r="172" ht="12.75">
      <c r="E172" s="167"/>
    </row>
    <row r="173" ht="12.75">
      <c r="E173" s="167"/>
    </row>
    <row r="174" ht="12.75">
      <c r="E174" s="167"/>
    </row>
    <row r="175" ht="12.75">
      <c r="E175" s="167"/>
    </row>
    <row r="176" ht="12.75">
      <c r="E176" s="167"/>
    </row>
    <row r="177" ht="12.75">
      <c r="E177" s="167"/>
    </row>
    <row r="178" ht="12.75">
      <c r="E178" s="167"/>
    </row>
    <row r="179" ht="12.75">
      <c r="E179" s="167"/>
    </row>
    <row r="180" ht="12.75">
      <c r="E180" s="167"/>
    </row>
    <row r="181" ht="12.75">
      <c r="E181" s="167"/>
    </row>
    <row r="182" ht="12.75">
      <c r="E182" s="167"/>
    </row>
    <row r="183" ht="12.75">
      <c r="E183" s="167"/>
    </row>
    <row r="184" ht="12.75">
      <c r="E184" s="167"/>
    </row>
    <row r="185" ht="12.75">
      <c r="E185" s="167"/>
    </row>
    <row r="186" ht="12.75">
      <c r="E186" s="167"/>
    </row>
    <row r="187" ht="12.75">
      <c r="E187" s="167"/>
    </row>
    <row r="188" ht="12.75">
      <c r="E188" s="167"/>
    </row>
    <row r="189" ht="12.75">
      <c r="E189" s="167"/>
    </row>
    <row r="190" ht="12.75">
      <c r="E190" s="167"/>
    </row>
    <row r="191" ht="12.75">
      <c r="E191" s="167"/>
    </row>
    <row r="192" ht="12.75">
      <c r="E192" s="167"/>
    </row>
    <row r="193" spans="1:2" ht="12.75">
      <c r="A193" s="223"/>
      <c r="B193" s="223"/>
    </row>
    <row r="194" spans="1:7" ht="12.75">
      <c r="A194" s="222"/>
      <c r="B194" s="222"/>
      <c r="C194" s="225"/>
      <c r="D194" s="225"/>
      <c r="E194" s="226"/>
      <c r="F194" s="225"/>
      <c r="G194" s="227"/>
    </row>
    <row r="195" spans="1:7" ht="12.75">
      <c r="A195" s="228"/>
      <c r="B195" s="228"/>
      <c r="C195" s="222"/>
      <c r="D195" s="222"/>
      <c r="E195" s="229"/>
      <c r="F195" s="222"/>
      <c r="G195" s="222"/>
    </row>
    <row r="196" spans="1:7" ht="12.75">
      <c r="A196" s="222"/>
      <c r="B196" s="222"/>
      <c r="C196" s="222"/>
      <c r="D196" s="222"/>
      <c r="E196" s="229"/>
      <c r="F196" s="222"/>
      <c r="G196" s="222"/>
    </row>
    <row r="197" spans="1:7" ht="12.75">
      <c r="A197" s="222"/>
      <c r="B197" s="222"/>
      <c r="C197" s="222"/>
      <c r="D197" s="222"/>
      <c r="E197" s="229"/>
      <c r="F197" s="222"/>
      <c r="G197" s="222"/>
    </row>
    <row r="198" spans="1:7" ht="12.75">
      <c r="A198" s="222"/>
      <c r="B198" s="222"/>
      <c r="C198" s="222"/>
      <c r="D198" s="222"/>
      <c r="E198" s="229"/>
      <c r="F198" s="222"/>
      <c r="G198" s="222"/>
    </row>
    <row r="199" spans="1:7" ht="12.75">
      <c r="A199" s="222"/>
      <c r="B199" s="222"/>
      <c r="C199" s="222"/>
      <c r="D199" s="222"/>
      <c r="E199" s="229"/>
      <c r="F199" s="222"/>
      <c r="G199" s="222"/>
    </row>
    <row r="200" spans="1:7" ht="12.75">
      <c r="A200" s="222"/>
      <c r="B200" s="222"/>
      <c r="C200" s="222"/>
      <c r="D200" s="222"/>
      <c r="E200" s="229"/>
      <c r="F200" s="222"/>
      <c r="G200" s="222"/>
    </row>
    <row r="201" spans="1:7" ht="12.75">
      <c r="A201" s="222"/>
      <c r="B201" s="222"/>
      <c r="C201" s="222"/>
      <c r="D201" s="222"/>
      <c r="E201" s="229"/>
      <c r="F201" s="222"/>
      <c r="G201" s="222"/>
    </row>
    <row r="202" spans="1:7" ht="12.75">
      <c r="A202" s="222"/>
      <c r="B202" s="222"/>
      <c r="C202" s="222"/>
      <c r="D202" s="222"/>
      <c r="E202" s="229"/>
      <c r="F202" s="222"/>
      <c r="G202" s="222"/>
    </row>
    <row r="203" spans="1:7" ht="12.75">
      <c r="A203" s="222"/>
      <c r="B203" s="222"/>
      <c r="C203" s="222"/>
      <c r="D203" s="222"/>
      <c r="E203" s="229"/>
      <c r="F203" s="222"/>
      <c r="G203" s="222"/>
    </row>
    <row r="204" spans="1:7" ht="12.75">
      <c r="A204" s="222"/>
      <c r="B204" s="222"/>
      <c r="C204" s="222"/>
      <c r="D204" s="222"/>
      <c r="E204" s="229"/>
      <c r="F204" s="222"/>
      <c r="G204" s="222"/>
    </row>
    <row r="205" spans="1:7" ht="12.75">
      <c r="A205" s="222"/>
      <c r="B205" s="222"/>
      <c r="C205" s="222"/>
      <c r="D205" s="222"/>
      <c r="E205" s="229"/>
      <c r="F205" s="222"/>
      <c r="G205" s="222"/>
    </row>
    <row r="206" spans="1:7" ht="12.75">
      <c r="A206" s="222"/>
      <c r="B206" s="222"/>
      <c r="C206" s="222"/>
      <c r="D206" s="222"/>
      <c r="E206" s="229"/>
      <c r="F206" s="222"/>
      <c r="G206" s="222"/>
    </row>
    <row r="207" spans="1:7" ht="12.75">
      <c r="A207" s="222"/>
      <c r="B207" s="222"/>
      <c r="C207" s="222"/>
      <c r="D207" s="222"/>
      <c r="E207" s="229"/>
      <c r="F207" s="222"/>
      <c r="G207" s="222"/>
    </row>
  </sheetData>
  <sheetProtection/>
  <mergeCells count="61">
    <mergeCell ref="C118:G118"/>
    <mergeCell ref="C119:G119"/>
    <mergeCell ref="C120:D120"/>
    <mergeCell ref="C122:D122"/>
    <mergeCell ref="C133:G133"/>
    <mergeCell ref="C106:D106"/>
    <mergeCell ref="C108:D108"/>
    <mergeCell ref="C110:D110"/>
    <mergeCell ref="C112:D112"/>
    <mergeCell ref="C114:D114"/>
    <mergeCell ref="C116:D116"/>
    <mergeCell ref="C96:D96"/>
    <mergeCell ref="C98:G98"/>
    <mergeCell ref="C99:D99"/>
    <mergeCell ref="C101:G101"/>
    <mergeCell ref="C102:D102"/>
    <mergeCell ref="C104:D104"/>
    <mergeCell ref="C87:D87"/>
    <mergeCell ref="C89:G89"/>
    <mergeCell ref="C90:D90"/>
    <mergeCell ref="C92:G92"/>
    <mergeCell ref="C93:D93"/>
    <mergeCell ref="C95:G95"/>
    <mergeCell ref="C78:G78"/>
    <mergeCell ref="C79:D79"/>
    <mergeCell ref="C81:G81"/>
    <mergeCell ref="C82:D82"/>
    <mergeCell ref="C84:D84"/>
    <mergeCell ref="C86:D86"/>
    <mergeCell ref="C67:D67"/>
    <mergeCell ref="C69:D69"/>
    <mergeCell ref="C71:D71"/>
    <mergeCell ref="C73:D73"/>
    <mergeCell ref="C75:G75"/>
    <mergeCell ref="C76:D76"/>
    <mergeCell ref="C56:G56"/>
    <mergeCell ref="C57:D57"/>
    <mergeCell ref="C59:D59"/>
    <mergeCell ref="C61:D61"/>
    <mergeCell ref="C63:D63"/>
    <mergeCell ref="C65:D65"/>
    <mergeCell ref="C44:D44"/>
    <mergeCell ref="C46:D46"/>
    <mergeCell ref="C50:D50"/>
    <mergeCell ref="C51:D51"/>
    <mergeCell ref="C53:G53"/>
    <mergeCell ref="C54:D54"/>
    <mergeCell ref="C37:D37"/>
    <mergeCell ref="C39:D39"/>
    <mergeCell ref="C22:D22"/>
    <mergeCell ref="C26:D26"/>
    <mergeCell ref="C28:D28"/>
    <mergeCell ref="C30:D30"/>
    <mergeCell ref="C13:D13"/>
    <mergeCell ref="C17:G17"/>
    <mergeCell ref="C18:D18"/>
    <mergeCell ref="A1:G1"/>
    <mergeCell ref="A3:B3"/>
    <mergeCell ref="A4:B4"/>
    <mergeCell ref="E4:G4"/>
    <mergeCell ref="C9:D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</cp:lastModifiedBy>
  <dcterms:created xsi:type="dcterms:W3CDTF">2015-05-24T08:12:29Z</dcterms:created>
  <dcterms:modified xsi:type="dcterms:W3CDTF">2015-05-24T08:13:32Z</dcterms:modified>
  <cp:category/>
  <cp:version/>
  <cp:contentType/>
  <cp:contentStatus/>
</cp:coreProperties>
</file>