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heckCompatibility="1"/>
  <mc:AlternateContent xmlns:mc="http://schemas.openxmlformats.org/markup-compatibility/2006">
    <mc:Choice Requires="x15">
      <x15ac:absPath xmlns:x15ac="http://schemas.microsoft.com/office/spreadsheetml/2010/11/ac" url="F:\Praca\RRA\Verejne zakazky\2014-2020\IROP\4 Energetická náročnost\3 Valašská Bystřice\1 Výzva\Podpis\"/>
    </mc:Choice>
  </mc:AlternateContent>
  <bookViews>
    <workbookView xWindow="270" yWindow="615" windowWidth="24615" windowHeight="13995"/>
  </bookViews>
  <sheets>
    <sheet name="Rekapitulace stavby" sheetId="1" r:id="rId1"/>
    <sheet name="01 - Způsobilé výdaje" sheetId="2" r:id="rId2"/>
    <sheet name="02 - Nezpůsobilé výdaje" sheetId="3" r:id="rId3"/>
    <sheet name="Pokyny pro vyplnění" sheetId="4" r:id="rId4"/>
  </sheets>
  <definedNames>
    <definedName name="_xlnm._FilterDatabase" localSheetId="1" hidden="1">'01 - Způsobilé výdaje'!$C$97:$K$97</definedName>
    <definedName name="_xlnm._FilterDatabase" localSheetId="2" hidden="1">'02 - Nezpůsobilé výdaje'!$C$101:$K$101</definedName>
    <definedName name="_xlnm.Print_Titles" localSheetId="1">'01 - Způsobilé výdaje'!$97:$97</definedName>
    <definedName name="_xlnm.Print_Titles" localSheetId="2">'02 - Nezpůsobilé výdaje'!$101:$101</definedName>
    <definedName name="_xlnm.Print_Titles" localSheetId="0">'Rekapitulace stavby'!$49:$49</definedName>
    <definedName name="_xlnm.Print_Area" localSheetId="1">'01 - Způsobilé výdaje'!$C$4:$J$38,'01 - Způsobilé výdaje'!$C$44:$J$77,'01 - Způsobilé výdaje'!$C$83:$K$651</definedName>
    <definedName name="_xlnm.Print_Area" localSheetId="2">'02 - Nezpůsobilé výdaje'!$C$4:$J$38,'02 - Nezpůsobilé výdaje'!$C$44:$J$81,'02 - Nezpůsobilé výdaje'!$C$87:$K$484</definedName>
    <definedName name="_xlnm.Print_Area" localSheetId="3">'Pokyny pro vyplnění'!$B$2:$K$69,'Pokyny pro vyplnění'!$B$72:$K$116,'Pokyny pro vyplnění'!$B$119:$K$188,'Pokyny pro vyplnění'!$B$196:$K$216</definedName>
    <definedName name="_xlnm.Print_Area" localSheetId="0">'Rekapitulace stavby'!$D$4:$AO$33,'Rekapitulace stavby'!$C$39:$AQ$55</definedName>
  </definedNames>
  <calcPr calcId="162913"/>
</workbook>
</file>

<file path=xl/calcChain.xml><?xml version="1.0" encoding="utf-8"?>
<calcChain xmlns="http://schemas.openxmlformats.org/spreadsheetml/2006/main">
  <c r="T480" i="3" l="1"/>
  <c r="R480" i="3"/>
  <c r="AY54" i="1"/>
  <c r="AX54" i="1"/>
  <c r="BI481" i="3"/>
  <c r="BH481" i="3"/>
  <c r="BG481" i="3"/>
  <c r="BE481" i="3"/>
  <c r="T481" i="3"/>
  <c r="R481" i="3"/>
  <c r="P481" i="3"/>
  <c r="P480" i="3" s="1"/>
  <c r="BK481" i="3"/>
  <c r="BK480" i="3" s="1"/>
  <c r="J480" i="3" s="1"/>
  <c r="J80" i="3" s="1"/>
  <c r="J481" i="3"/>
  <c r="BF481" i="3" s="1"/>
  <c r="BI473" i="3"/>
  <c r="BH473" i="3"/>
  <c r="BG473" i="3"/>
  <c r="BE473" i="3"/>
  <c r="T473" i="3"/>
  <c r="T472" i="3" s="1"/>
  <c r="R473" i="3"/>
  <c r="R472" i="3" s="1"/>
  <c r="P473" i="3"/>
  <c r="P472" i="3" s="1"/>
  <c r="P471" i="3" s="1"/>
  <c r="BK473" i="3"/>
  <c r="BK472" i="3" s="1"/>
  <c r="J473" i="3"/>
  <c r="BF473" i="3" s="1"/>
  <c r="BI465" i="3"/>
  <c r="BH465" i="3"/>
  <c r="BG465" i="3"/>
  <c r="BE465" i="3"/>
  <c r="T465" i="3"/>
  <c r="T464" i="3" s="1"/>
  <c r="R465" i="3"/>
  <c r="R464" i="3" s="1"/>
  <c r="P465" i="3"/>
  <c r="P464" i="3" s="1"/>
  <c r="BK465" i="3"/>
  <c r="BK464" i="3" s="1"/>
  <c r="J464" i="3" s="1"/>
  <c r="J77" i="3" s="1"/>
  <c r="J465" i="3"/>
  <c r="BF465" i="3" s="1"/>
  <c r="BI462" i="3"/>
  <c r="BH462" i="3"/>
  <c r="BG462" i="3"/>
  <c r="BE462" i="3"/>
  <c r="T462" i="3"/>
  <c r="R462" i="3"/>
  <c r="P462" i="3"/>
  <c r="BK462" i="3"/>
  <c r="J462" i="3"/>
  <c r="BF462" i="3" s="1"/>
  <c r="BI457" i="3"/>
  <c r="BH457" i="3"/>
  <c r="BG457" i="3"/>
  <c r="BF457" i="3"/>
  <c r="BE457" i="3"/>
  <c r="T457" i="3"/>
  <c r="R457" i="3"/>
  <c r="P457" i="3"/>
  <c r="BK457" i="3"/>
  <c r="J457" i="3"/>
  <c r="BI455" i="3"/>
  <c r="BH455" i="3"/>
  <c r="BG455" i="3"/>
  <c r="BE455" i="3"/>
  <c r="T455" i="3"/>
  <c r="R455" i="3"/>
  <c r="P455" i="3"/>
  <c r="BK455" i="3"/>
  <c r="J455" i="3"/>
  <c r="BF455" i="3" s="1"/>
  <c r="BI450" i="3"/>
  <c r="BH450" i="3"/>
  <c r="BG450" i="3"/>
  <c r="BE450" i="3"/>
  <c r="T450" i="3"/>
  <c r="R450" i="3"/>
  <c r="P450" i="3"/>
  <c r="BK450" i="3"/>
  <c r="BK449" i="3" s="1"/>
  <c r="J449" i="3" s="1"/>
  <c r="J76" i="3" s="1"/>
  <c r="J450" i="3"/>
  <c r="BF450" i="3" s="1"/>
  <c r="BI442" i="3"/>
  <c r="BH442" i="3"/>
  <c r="BG442" i="3"/>
  <c r="BF442" i="3"/>
  <c r="BE442" i="3"/>
  <c r="T442" i="3"/>
  <c r="R442" i="3"/>
  <c r="P442" i="3"/>
  <c r="P435" i="3" s="1"/>
  <c r="BK442" i="3"/>
  <c r="J442" i="3"/>
  <c r="BI436" i="3"/>
  <c r="BH436" i="3"/>
  <c r="BG436" i="3"/>
  <c r="BE436" i="3"/>
  <c r="T436" i="3"/>
  <c r="T435" i="3" s="1"/>
  <c r="R436" i="3"/>
  <c r="P436" i="3"/>
  <c r="BK436" i="3"/>
  <c r="BK435" i="3" s="1"/>
  <c r="J435" i="3" s="1"/>
  <c r="J74" i="3" s="1"/>
  <c r="J436" i="3"/>
  <c r="BF436" i="3" s="1"/>
  <c r="BI429" i="3"/>
  <c r="BH429" i="3"/>
  <c r="BG429" i="3"/>
  <c r="BF429" i="3"/>
  <c r="BE429" i="3"/>
  <c r="T429" i="3"/>
  <c r="R429" i="3"/>
  <c r="P429" i="3"/>
  <c r="BK429" i="3"/>
  <c r="J429" i="3"/>
  <c r="BI423" i="3"/>
  <c r="BH423" i="3"/>
  <c r="BG423" i="3"/>
  <c r="BE423" i="3"/>
  <c r="T423" i="3"/>
  <c r="R423" i="3"/>
  <c r="P423" i="3"/>
  <c r="BK423" i="3"/>
  <c r="J423" i="3"/>
  <c r="BF423" i="3" s="1"/>
  <c r="BI417" i="3"/>
  <c r="BH417" i="3"/>
  <c r="BG417" i="3"/>
  <c r="BF417" i="3"/>
  <c r="BE417" i="3"/>
  <c r="T417" i="3"/>
  <c r="R417" i="3"/>
  <c r="P417" i="3"/>
  <c r="BK417" i="3"/>
  <c r="J417" i="3"/>
  <c r="BI411" i="3"/>
  <c r="BH411" i="3"/>
  <c r="BG411" i="3"/>
  <c r="BE411" i="3"/>
  <c r="T411" i="3"/>
  <c r="R411" i="3"/>
  <c r="P411" i="3"/>
  <c r="BK411" i="3"/>
  <c r="J411" i="3"/>
  <c r="BF411" i="3" s="1"/>
  <c r="BI405" i="3"/>
  <c r="BH405" i="3"/>
  <c r="BG405" i="3"/>
  <c r="BE405" i="3"/>
  <c r="T405" i="3"/>
  <c r="R405" i="3"/>
  <c r="P405" i="3"/>
  <c r="BK405" i="3"/>
  <c r="BK404" i="3" s="1"/>
  <c r="J404" i="3" s="1"/>
  <c r="J73" i="3" s="1"/>
  <c r="J405" i="3"/>
  <c r="BF405" i="3" s="1"/>
  <c r="BI401" i="3"/>
  <c r="BH401" i="3"/>
  <c r="BG401" i="3"/>
  <c r="BF401" i="3"/>
  <c r="BE401" i="3"/>
  <c r="T401" i="3"/>
  <c r="R401" i="3"/>
  <c r="P401" i="3"/>
  <c r="BK401" i="3"/>
  <c r="J401" i="3"/>
  <c r="BI398" i="3"/>
  <c r="BH398" i="3"/>
  <c r="BG398" i="3"/>
  <c r="BE398" i="3"/>
  <c r="T398" i="3"/>
  <c r="R398" i="3"/>
  <c r="P398" i="3"/>
  <c r="BK398" i="3"/>
  <c r="J398" i="3"/>
  <c r="BF398" i="3" s="1"/>
  <c r="BI393" i="3"/>
  <c r="BH393" i="3"/>
  <c r="BG393" i="3"/>
  <c r="BF393" i="3"/>
  <c r="BE393" i="3"/>
  <c r="T393" i="3"/>
  <c r="R393" i="3"/>
  <c r="P393" i="3"/>
  <c r="BK393" i="3"/>
  <c r="J393" i="3"/>
  <c r="BI388" i="3"/>
  <c r="BH388" i="3"/>
  <c r="BG388" i="3"/>
  <c r="BE388" i="3"/>
  <c r="T388" i="3"/>
  <c r="R388" i="3"/>
  <c r="P388" i="3"/>
  <c r="BK388" i="3"/>
  <c r="J388" i="3"/>
  <c r="BF388" i="3" s="1"/>
  <c r="BI383" i="3"/>
  <c r="BH383" i="3"/>
  <c r="BG383" i="3"/>
  <c r="BE383" i="3"/>
  <c r="T383" i="3"/>
  <c r="R383" i="3"/>
  <c r="P383" i="3"/>
  <c r="BK383" i="3"/>
  <c r="J383" i="3"/>
  <c r="BF383" i="3" s="1"/>
  <c r="BI378" i="3"/>
  <c r="BH378" i="3"/>
  <c r="BG378" i="3"/>
  <c r="BF378" i="3"/>
  <c r="BE378" i="3"/>
  <c r="T378" i="3"/>
  <c r="R378" i="3"/>
  <c r="R377" i="3" s="1"/>
  <c r="P378" i="3"/>
  <c r="BK378" i="3"/>
  <c r="J378" i="3"/>
  <c r="BI374" i="3"/>
  <c r="BH374" i="3"/>
  <c r="BG374" i="3"/>
  <c r="BE374" i="3"/>
  <c r="T374" i="3"/>
  <c r="R374" i="3"/>
  <c r="P374" i="3"/>
  <c r="BK374" i="3"/>
  <c r="J374" i="3"/>
  <c r="BF374" i="3" s="1"/>
  <c r="BI371" i="3"/>
  <c r="BH371" i="3"/>
  <c r="BG371" i="3"/>
  <c r="BE371" i="3"/>
  <c r="T371" i="3"/>
  <c r="R371" i="3"/>
  <c r="P371" i="3"/>
  <c r="BK371" i="3"/>
  <c r="J371" i="3"/>
  <c r="BF371" i="3" s="1"/>
  <c r="BI366" i="3"/>
  <c r="BH366" i="3"/>
  <c r="BG366" i="3"/>
  <c r="BE366" i="3"/>
  <c r="T366" i="3"/>
  <c r="R366" i="3"/>
  <c r="P366" i="3"/>
  <c r="BK366" i="3"/>
  <c r="J366" i="3"/>
  <c r="BF366" i="3" s="1"/>
  <c r="BI361" i="3"/>
  <c r="BH361" i="3"/>
  <c r="BG361" i="3"/>
  <c r="BE361" i="3"/>
  <c r="T361" i="3"/>
  <c r="R361" i="3"/>
  <c r="P361" i="3"/>
  <c r="BK361" i="3"/>
  <c r="J361" i="3"/>
  <c r="BF361" i="3" s="1"/>
  <c r="BI354" i="3"/>
  <c r="BH354" i="3"/>
  <c r="BG354" i="3"/>
  <c r="BF354" i="3"/>
  <c r="BE354" i="3"/>
  <c r="T354" i="3"/>
  <c r="R354" i="3"/>
  <c r="R353" i="3" s="1"/>
  <c r="P354" i="3"/>
  <c r="BK354" i="3"/>
  <c r="J354" i="3"/>
  <c r="BI350" i="3"/>
  <c r="BH350" i="3"/>
  <c r="BG350" i="3"/>
  <c r="BE350" i="3"/>
  <c r="T350" i="3"/>
  <c r="R350" i="3"/>
  <c r="P350" i="3"/>
  <c r="BK350" i="3"/>
  <c r="J350" i="3"/>
  <c r="BF350" i="3" s="1"/>
  <c r="BI347" i="3"/>
  <c r="BH347" i="3"/>
  <c r="BG347" i="3"/>
  <c r="BE347" i="3"/>
  <c r="T347" i="3"/>
  <c r="R347" i="3"/>
  <c r="P347" i="3"/>
  <c r="BK347" i="3"/>
  <c r="J347" i="3"/>
  <c r="BF347" i="3" s="1"/>
  <c r="BI342" i="3"/>
  <c r="BH342" i="3"/>
  <c r="BG342" i="3"/>
  <c r="BE342" i="3"/>
  <c r="T342" i="3"/>
  <c r="R342" i="3"/>
  <c r="P342" i="3"/>
  <c r="BK342" i="3"/>
  <c r="J342" i="3"/>
  <c r="BF342" i="3" s="1"/>
  <c r="BI337" i="3"/>
  <c r="BH337" i="3"/>
  <c r="BG337" i="3"/>
  <c r="BE337" i="3"/>
  <c r="T337" i="3"/>
  <c r="R337" i="3"/>
  <c r="P337" i="3"/>
  <c r="BK337" i="3"/>
  <c r="J337" i="3"/>
  <c r="BF337" i="3" s="1"/>
  <c r="BI331" i="3"/>
  <c r="BH331" i="3"/>
  <c r="BG331" i="3"/>
  <c r="BF331" i="3"/>
  <c r="BE331" i="3"/>
  <c r="T331" i="3"/>
  <c r="R331" i="3"/>
  <c r="P331" i="3"/>
  <c r="BK331" i="3"/>
  <c r="J331" i="3"/>
  <c r="BI325" i="3"/>
  <c r="BH325" i="3"/>
  <c r="BG325" i="3"/>
  <c r="BE325" i="3"/>
  <c r="T325" i="3"/>
  <c r="R325" i="3"/>
  <c r="P325" i="3"/>
  <c r="BK325" i="3"/>
  <c r="J325" i="3"/>
  <c r="BF325" i="3" s="1"/>
  <c r="BI319" i="3"/>
  <c r="BH319" i="3"/>
  <c r="BG319" i="3"/>
  <c r="BF319" i="3"/>
  <c r="BE319" i="3"/>
  <c r="T319" i="3"/>
  <c r="R319" i="3"/>
  <c r="P319" i="3"/>
  <c r="BK319" i="3"/>
  <c r="J319" i="3"/>
  <c r="BI314" i="3"/>
  <c r="BH314" i="3"/>
  <c r="BG314" i="3"/>
  <c r="BE314" i="3"/>
  <c r="T314" i="3"/>
  <c r="R314" i="3"/>
  <c r="P314" i="3"/>
  <c r="BK314" i="3"/>
  <c r="J314" i="3"/>
  <c r="BF314" i="3" s="1"/>
  <c r="BI309" i="3"/>
  <c r="BH309" i="3"/>
  <c r="BG309" i="3"/>
  <c r="BE309" i="3"/>
  <c r="T309" i="3"/>
  <c r="R309" i="3"/>
  <c r="P309" i="3"/>
  <c r="BK309" i="3"/>
  <c r="BK308" i="3" s="1"/>
  <c r="J308" i="3" s="1"/>
  <c r="J70" i="3" s="1"/>
  <c r="J309" i="3"/>
  <c r="BF309" i="3" s="1"/>
  <c r="BI303" i="3"/>
  <c r="BH303" i="3"/>
  <c r="BG303" i="3"/>
  <c r="BE303" i="3"/>
  <c r="T303" i="3"/>
  <c r="R303" i="3"/>
  <c r="P303" i="3"/>
  <c r="BK303" i="3"/>
  <c r="J303" i="3"/>
  <c r="BF303" i="3" s="1"/>
  <c r="BI299" i="3"/>
  <c r="BH299" i="3"/>
  <c r="BG299" i="3"/>
  <c r="BE299" i="3"/>
  <c r="T299" i="3"/>
  <c r="R299" i="3"/>
  <c r="P299" i="3"/>
  <c r="BK299" i="3"/>
  <c r="J299" i="3"/>
  <c r="BF299" i="3" s="1"/>
  <c r="BI294" i="3"/>
  <c r="BH294" i="3"/>
  <c r="BG294" i="3"/>
  <c r="BE294" i="3"/>
  <c r="T294" i="3"/>
  <c r="R294" i="3"/>
  <c r="P294" i="3"/>
  <c r="BK294" i="3"/>
  <c r="J294" i="3"/>
  <c r="BF294" i="3" s="1"/>
  <c r="BI292" i="3"/>
  <c r="BH292" i="3"/>
  <c r="BG292" i="3"/>
  <c r="BF292" i="3"/>
  <c r="BE292" i="3"/>
  <c r="T292" i="3"/>
  <c r="R292" i="3"/>
  <c r="P292" i="3"/>
  <c r="BK292" i="3"/>
  <c r="J292" i="3"/>
  <c r="BI290" i="3"/>
  <c r="BH290" i="3"/>
  <c r="BG290" i="3"/>
  <c r="BE290" i="3"/>
  <c r="T290" i="3"/>
  <c r="R290" i="3"/>
  <c r="P290" i="3"/>
  <c r="BK290" i="3"/>
  <c r="J290" i="3"/>
  <c r="BF290" i="3" s="1"/>
  <c r="BI288" i="3"/>
  <c r="BH288" i="3"/>
  <c r="BG288" i="3"/>
  <c r="BF288" i="3"/>
  <c r="BE288" i="3"/>
  <c r="T288" i="3"/>
  <c r="R288" i="3"/>
  <c r="P288" i="3"/>
  <c r="BK288" i="3"/>
  <c r="J288" i="3"/>
  <c r="BI286" i="3"/>
  <c r="BH286" i="3"/>
  <c r="BG286" i="3"/>
  <c r="BE286" i="3"/>
  <c r="T286" i="3"/>
  <c r="R286" i="3"/>
  <c r="P286" i="3"/>
  <c r="BK286" i="3"/>
  <c r="J286" i="3"/>
  <c r="BF286" i="3" s="1"/>
  <c r="BI280" i="3"/>
  <c r="BH280" i="3"/>
  <c r="BG280" i="3"/>
  <c r="BE280" i="3"/>
  <c r="T280" i="3"/>
  <c r="R280" i="3"/>
  <c r="P280" i="3"/>
  <c r="BK280" i="3"/>
  <c r="J280" i="3"/>
  <c r="BF280" i="3" s="1"/>
  <c r="BI278" i="3"/>
  <c r="BH278" i="3"/>
  <c r="BG278" i="3"/>
  <c r="BE278" i="3"/>
  <c r="T278" i="3"/>
  <c r="R278" i="3"/>
  <c r="P278" i="3"/>
  <c r="BK278" i="3"/>
  <c r="J278" i="3"/>
  <c r="BF278" i="3" s="1"/>
  <c r="BI274" i="3"/>
  <c r="BH274" i="3"/>
  <c r="BG274" i="3"/>
  <c r="BE274" i="3"/>
  <c r="T274" i="3"/>
  <c r="R274" i="3"/>
  <c r="P274" i="3"/>
  <c r="BK274" i="3"/>
  <c r="J274" i="3"/>
  <c r="BF274" i="3" s="1"/>
  <c r="BI268" i="3"/>
  <c r="BH268" i="3"/>
  <c r="BG268" i="3"/>
  <c r="BE268" i="3"/>
  <c r="T268" i="3"/>
  <c r="R268" i="3"/>
  <c r="P268" i="3"/>
  <c r="BK268" i="3"/>
  <c r="J268" i="3"/>
  <c r="BF268" i="3" s="1"/>
  <c r="BI266" i="3"/>
  <c r="BH266" i="3"/>
  <c r="BG266" i="3"/>
  <c r="BF266" i="3"/>
  <c r="BE266" i="3"/>
  <c r="T266" i="3"/>
  <c r="R266" i="3"/>
  <c r="R259" i="3" s="1"/>
  <c r="P266" i="3"/>
  <c r="BK266" i="3"/>
  <c r="J266" i="3"/>
  <c r="BI260" i="3"/>
  <c r="BH260" i="3"/>
  <c r="BG260" i="3"/>
  <c r="BE260" i="3"/>
  <c r="T260" i="3"/>
  <c r="T259" i="3" s="1"/>
  <c r="R260" i="3"/>
  <c r="P260" i="3"/>
  <c r="BK260" i="3"/>
  <c r="J260" i="3"/>
  <c r="BF260" i="3" s="1"/>
  <c r="BI253" i="3"/>
  <c r="BH253" i="3"/>
  <c r="BG253" i="3"/>
  <c r="BE253" i="3"/>
  <c r="T253" i="3"/>
  <c r="T252" i="3" s="1"/>
  <c r="R253" i="3"/>
  <c r="R252" i="3" s="1"/>
  <c r="P253" i="3"/>
  <c r="P252" i="3" s="1"/>
  <c r="BK253" i="3"/>
  <c r="BK252" i="3" s="1"/>
  <c r="J252" i="3" s="1"/>
  <c r="J68" i="3" s="1"/>
  <c r="J253" i="3"/>
  <c r="BF253" i="3" s="1"/>
  <c r="BI249" i="3"/>
  <c r="BH249" i="3"/>
  <c r="BG249" i="3"/>
  <c r="BF249" i="3"/>
  <c r="BE249" i="3"/>
  <c r="T249" i="3"/>
  <c r="R249" i="3"/>
  <c r="P249" i="3"/>
  <c r="BK249" i="3"/>
  <c r="J249" i="3"/>
  <c r="BI246" i="3"/>
  <c r="BH246" i="3"/>
  <c r="BG246" i="3"/>
  <c r="BE246" i="3"/>
  <c r="T246" i="3"/>
  <c r="T229" i="3" s="1"/>
  <c r="R246" i="3"/>
  <c r="P246" i="3"/>
  <c r="BK246" i="3"/>
  <c r="J246" i="3"/>
  <c r="BF246" i="3" s="1"/>
  <c r="BI241" i="3"/>
  <c r="BH241" i="3"/>
  <c r="BG241" i="3"/>
  <c r="BF241" i="3"/>
  <c r="BE241" i="3"/>
  <c r="T241" i="3"/>
  <c r="R241" i="3"/>
  <c r="P241" i="3"/>
  <c r="BK241" i="3"/>
  <c r="J241" i="3"/>
  <c r="BI236" i="3"/>
  <c r="BH236" i="3"/>
  <c r="BG236" i="3"/>
  <c r="BE236" i="3"/>
  <c r="T236" i="3"/>
  <c r="R236" i="3"/>
  <c r="P236" i="3"/>
  <c r="BK236" i="3"/>
  <c r="J236" i="3"/>
  <c r="BF236" i="3" s="1"/>
  <c r="BI230" i="3"/>
  <c r="BH230" i="3"/>
  <c r="BG230" i="3"/>
  <c r="BE230" i="3"/>
  <c r="T230" i="3"/>
  <c r="R230" i="3"/>
  <c r="P230" i="3"/>
  <c r="BK230" i="3"/>
  <c r="BK229" i="3" s="1"/>
  <c r="J230" i="3"/>
  <c r="BF230" i="3" s="1"/>
  <c r="BI225" i="3"/>
  <c r="BH225" i="3"/>
  <c r="BG225" i="3"/>
  <c r="BF225" i="3"/>
  <c r="BE225" i="3"/>
  <c r="T225" i="3"/>
  <c r="T224" i="3" s="1"/>
  <c r="R225" i="3"/>
  <c r="R224" i="3" s="1"/>
  <c r="P225" i="3"/>
  <c r="P224" i="3" s="1"/>
  <c r="BK225" i="3"/>
  <c r="BK224" i="3" s="1"/>
  <c r="J224" i="3" s="1"/>
  <c r="J65" i="3" s="1"/>
  <c r="J225" i="3"/>
  <c r="BI219" i="3"/>
  <c r="BH219" i="3"/>
  <c r="BG219" i="3"/>
  <c r="BE219" i="3"/>
  <c r="T219" i="3"/>
  <c r="R219" i="3"/>
  <c r="P219" i="3"/>
  <c r="BK219" i="3"/>
  <c r="J219" i="3"/>
  <c r="BF219" i="3" s="1"/>
  <c r="BI217" i="3"/>
  <c r="BH217" i="3"/>
  <c r="BG217" i="3"/>
  <c r="BE217" i="3"/>
  <c r="T217" i="3"/>
  <c r="R217" i="3"/>
  <c r="P217" i="3"/>
  <c r="BK217" i="3"/>
  <c r="J217" i="3"/>
  <c r="BF217" i="3" s="1"/>
  <c r="BI213" i="3"/>
  <c r="BH213" i="3"/>
  <c r="BG213" i="3"/>
  <c r="BE213" i="3"/>
  <c r="T213" i="3"/>
  <c r="R213" i="3"/>
  <c r="P213" i="3"/>
  <c r="BK213" i="3"/>
  <c r="J213" i="3"/>
  <c r="BF213" i="3" s="1"/>
  <c r="BI210" i="3"/>
  <c r="BH210" i="3"/>
  <c r="BG210" i="3"/>
  <c r="BE210" i="3"/>
  <c r="T210" i="3"/>
  <c r="R210" i="3"/>
  <c r="P210" i="3"/>
  <c r="BK210" i="3"/>
  <c r="BK209" i="3" s="1"/>
  <c r="J209" i="3" s="1"/>
  <c r="J64" i="3" s="1"/>
  <c r="J210" i="3"/>
  <c r="BF210" i="3" s="1"/>
  <c r="BI203" i="3"/>
  <c r="BH203" i="3"/>
  <c r="BG203" i="3"/>
  <c r="BF203" i="3"/>
  <c r="BE203" i="3"/>
  <c r="T203" i="3"/>
  <c r="R203" i="3"/>
  <c r="P203" i="3"/>
  <c r="BK203" i="3"/>
  <c r="J203" i="3"/>
  <c r="BI197" i="3"/>
  <c r="BH197" i="3"/>
  <c r="BG197" i="3"/>
  <c r="BE197" i="3"/>
  <c r="T197" i="3"/>
  <c r="R197" i="3"/>
  <c r="P197" i="3"/>
  <c r="BK197" i="3"/>
  <c r="J197" i="3"/>
  <c r="BF197" i="3" s="1"/>
  <c r="BI191" i="3"/>
  <c r="BH191" i="3"/>
  <c r="BG191" i="3"/>
  <c r="BF191" i="3"/>
  <c r="BE191" i="3"/>
  <c r="T191" i="3"/>
  <c r="R191" i="3"/>
  <c r="P191" i="3"/>
  <c r="BK191" i="3"/>
  <c r="J191" i="3"/>
  <c r="BI185" i="3"/>
  <c r="BH185" i="3"/>
  <c r="BG185" i="3"/>
  <c r="BE185" i="3"/>
  <c r="T185" i="3"/>
  <c r="R185" i="3"/>
  <c r="P185" i="3"/>
  <c r="BK185" i="3"/>
  <c r="J185" i="3"/>
  <c r="BF185" i="3" s="1"/>
  <c r="BI179" i="3"/>
  <c r="BH179" i="3"/>
  <c r="BG179" i="3"/>
  <c r="BE179" i="3"/>
  <c r="T179" i="3"/>
  <c r="R179" i="3"/>
  <c r="P179" i="3"/>
  <c r="BK179" i="3"/>
  <c r="J179" i="3"/>
  <c r="BF179" i="3" s="1"/>
  <c r="BI174" i="3"/>
  <c r="BH174" i="3"/>
  <c r="BG174" i="3"/>
  <c r="BE174" i="3"/>
  <c r="T174" i="3"/>
  <c r="R174" i="3"/>
  <c r="P174" i="3"/>
  <c r="BK174" i="3"/>
  <c r="J174" i="3"/>
  <c r="BF174" i="3" s="1"/>
  <c r="BI167" i="3"/>
  <c r="BH167" i="3"/>
  <c r="BG167" i="3"/>
  <c r="BE167" i="3"/>
  <c r="T167" i="3"/>
  <c r="R167" i="3"/>
  <c r="P167" i="3"/>
  <c r="BK167" i="3"/>
  <c r="J167" i="3"/>
  <c r="BF167" i="3" s="1"/>
  <c r="BI161" i="3"/>
  <c r="BH161" i="3"/>
  <c r="BG161" i="3"/>
  <c r="BE161" i="3"/>
  <c r="T161" i="3"/>
  <c r="R161" i="3"/>
  <c r="P161" i="3"/>
  <c r="BK161" i="3"/>
  <c r="BK150" i="3" s="1"/>
  <c r="J150" i="3" s="1"/>
  <c r="J63" i="3" s="1"/>
  <c r="J161" i="3"/>
  <c r="BF161" i="3" s="1"/>
  <c r="BI156" i="3"/>
  <c r="BH156" i="3"/>
  <c r="BG156" i="3"/>
  <c r="BF156" i="3"/>
  <c r="BE156" i="3"/>
  <c r="T156" i="3"/>
  <c r="R156" i="3"/>
  <c r="P156" i="3"/>
  <c r="BK156" i="3"/>
  <c r="J156" i="3"/>
  <c r="BI151" i="3"/>
  <c r="BH151" i="3"/>
  <c r="BG151" i="3"/>
  <c r="BE151" i="3"/>
  <c r="T151" i="3"/>
  <c r="T150" i="3" s="1"/>
  <c r="R151" i="3"/>
  <c r="P151" i="3"/>
  <c r="BK151" i="3"/>
  <c r="J151" i="3"/>
  <c r="BF151" i="3" s="1"/>
  <c r="BI145" i="3"/>
  <c r="BH145" i="3"/>
  <c r="BG145" i="3"/>
  <c r="BE145" i="3"/>
  <c r="T145" i="3"/>
  <c r="R145" i="3"/>
  <c r="P145" i="3"/>
  <c r="BK145" i="3"/>
  <c r="J145" i="3"/>
  <c r="BF145" i="3" s="1"/>
  <c r="BI140" i="3"/>
  <c r="BH140" i="3"/>
  <c r="BG140" i="3"/>
  <c r="BF140" i="3"/>
  <c r="BE140" i="3"/>
  <c r="T140" i="3"/>
  <c r="R140" i="3"/>
  <c r="P140" i="3"/>
  <c r="BK140" i="3"/>
  <c r="J140" i="3"/>
  <c r="BI133" i="3"/>
  <c r="BH133" i="3"/>
  <c r="BG133" i="3"/>
  <c r="BE133" i="3"/>
  <c r="T133" i="3"/>
  <c r="R133" i="3"/>
  <c r="P133" i="3"/>
  <c r="BK133" i="3"/>
  <c r="J133" i="3"/>
  <c r="BF133" i="3" s="1"/>
  <c r="BI128" i="3"/>
  <c r="BH128" i="3"/>
  <c r="BG128" i="3"/>
  <c r="BF128" i="3"/>
  <c r="BE128" i="3"/>
  <c r="T128" i="3"/>
  <c r="R128" i="3"/>
  <c r="P128" i="3"/>
  <c r="BK128" i="3"/>
  <c r="J128" i="3"/>
  <c r="BI122" i="3"/>
  <c r="BH122" i="3"/>
  <c r="BG122" i="3"/>
  <c r="BE122" i="3"/>
  <c r="T122" i="3"/>
  <c r="R122" i="3"/>
  <c r="P122" i="3"/>
  <c r="BK122" i="3"/>
  <c r="J122" i="3"/>
  <c r="BF122" i="3" s="1"/>
  <c r="BI117" i="3"/>
  <c r="BH117" i="3"/>
  <c r="BG117" i="3"/>
  <c r="BE117" i="3"/>
  <c r="T117" i="3"/>
  <c r="R117" i="3"/>
  <c r="P117" i="3"/>
  <c r="BK117" i="3"/>
  <c r="J117" i="3"/>
  <c r="BF117" i="3" s="1"/>
  <c r="BI112" i="3"/>
  <c r="BH112" i="3"/>
  <c r="BG112" i="3"/>
  <c r="BE112" i="3"/>
  <c r="T112" i="3"/>
  <c r="R112" i="3"/>
  <c r="P112" i="3"/>
  <c r="BK112" i="3"/>
  <c r="J112" i="3"/>
  <c r="BF112" i="3" s="1"/>
  <c r="BI105" i="3"/>
  <c r="BH105" i="3"/>
  <c r="F35" i="3" s="1"/>
  <c r="BC54" i="1" s="1"/>
  <c r="BG105" i="3"/>
  <c r="BE105" i="3"/>
  <c r="T105" i="3"/>
  <c r="T104" i="3" s="1"/>
  <c r="R105" i="3"/>
  <c r="P105" i="3"/>
  <c r="BK105" i="3"/>
  <c r="J105" i="3"/>
  <c r="BF105" i="3" s="1"/>
  <c r="J98" i="3"/>
  <c r="F98" i="3"/>
  <c r="F96" i="3"/>
  <c r="E94" i="3"/>
  <c r="E90" i="3"/>
  <c r="J55" i="3"/>
  <c r="F55" i="3"/>
  <c r="F53" i="3"/>
  <c r="E51" i="3"/>
  <c r="J20" i="3"/>
  <c r="E20" i="3"/>
  <c r="F99" i="3" s="1"/>
  <c r="J19" i="3"/>
  <c r="J14" i="3"/>
  <c r="J96" i="3" s="1"/>
  <c r="E7" i="3"/>
  <c r="E47" i="3" s="1"/>
  <c r="BK628" i="2"/>
  <c r="J628" i="2" s="1"/>
  <c r="J73" i="2" s="1"/>
  <c r="AY53" i="1"/>
  <c r="AX53" i="1"/>
  <c r="BI646" i="2"/>
  <c r="BH646" i="2"/>
  <c r="BG646" i="2"/>
  <c r="BE646" i="2"/>
  <c r="T646" i="2"/>
  <c r="T645" i="2" s="1"/>
  <c r="R646" i="2"/>
  <c r="R645" i="2" s="1"/>
  <c r="P646" i="2"/>
  <c r="P645" i="2" s="1"/>
  <c r="BK646" i="2"/>
  <c r="BK645" i="2" s="1"/>
  <c r="J645" i="2" s="1"/>
  <c r="J646" i="2"/>
  <c r="BF646" i="2" s="1"/>
  <c r="J76" i="2"/>
  <c r="BI643" i="2"/>
  <c r="BH643" i="2"/>
  <c r="BG643" i="2"/>
  <c r="BF643" i="2"/>
  <c r="BE643" i="2"/>
  <c r="T643" i="2"/>
  <c r="R643" i="2"/>
  <c r="P643" i="2"/>
  <c r="BK643" i="2"/>
  <c r="J643" i="2"/>
  <c r="BI641" i="2"/>
  <c r="BH641" i="2"/>
  <c r="BG641" i="2"/>
  <c r="BE641" i="2"/>
  <c r="T641" i="2"/>
  <c r="R641" i="2"/>
  <c r="P641" i="2"/>
  <c r="BK641" i="2"/>
  <c r="J641" i="2"/>
  <c r="BF641" i="2" s="1"/>
  <c r="BI636" i="2"/>
  <c r="BH636" i="2"/>
  <c r="BG636" i="2"/>
  <c r="BF636" i="2"/>
  <c r="BE636" i="2"/>
  <c r="T636" i="2"/>
  <c r="R636" i="2"/>
  <c r="P636" i="2"/>
  <c r="BK636" i="2"/>
  <c r="BK635" i="2" s="1"/>
  <c r="J636" i="2"/>
  <c r="BI629" i="2"/>
  <c r="BH629" i="2"/>
  <c r="BG629" i="2"/>
  <c r="BE629" i="2"/>
  <c r="T629" i="2"/>
  <c r="T628" i="2" s="1"/>
  <c r="R629" i="2"/>
  <c r="R628" i="2" s="1"/>
  <c r="P629" i="2"/>
  <c r="P628" i="2" s="1"/>
  <c r="BK629" i="2"/>
  <c r="J629" i="2"/>
  <c r="BF629" i="2" s="1"/>
  <c r="BI625" i="2"/>
  <c r="BH625" i="2"/>
  <c r="BG625" i="2"/>
  <c r="BE625" i="2"/>
  <c r="T625" i="2"/>
  <c r="R625" i="2"/>
  <c r="P625" i="2"/>
  <c r="BK625" i="2"/>
  <c r="J625" i="2"/>
  <c r="BF625" i="2" s="1"/>
  <c r="BI622" i="2"/>
  <c r="BH622" i="2"/>
  <c r="BG622" i="2"/>
  <c r="BF622" i="2"/>
  <c r="BE622" i="2"/>
  <c r="T622" i="2"/>
  <c r="R622" i="2"/>
  <c r="P622" i="2"/>
  <c r="BK622" i="2"/>
  <c r="J622" i="2"/>
  <c r="BI617" i="2"/>
  <c r="BH617" i="2"/>
  <c r="BG617" i="2"/>
  <c r="BE617" i="2"/>
  <c r="T617" i="2"/>
  <c r="R617" i="2"/>
  <c r="P617" i="2"/>
  <c r="BK617" i="2"/>
  <c r="J617" i="2"/>
  <c r="BF617" i="2" s="1"/>
  <c r="BI611" i="2"/>
  <c r="BH611" i="2"/>
  <c r="BG611" i="2"/>
  <c r="BF611" i="2"/>
  <c r="BE611" i="2"/>
  <c r="T611" i="2"/>
  <c r="R611" i="2"/>
  <c r="P611" i="2"/>
  <c r="BK611" i="2"/>
  <c r="J611" i="2"/>
  <c r="BI606" i="2"/>
  <c r="BH606" i="2"/>
  <c r="BG606" i="2"/>
  <c r="BE606" i="2"/>
  <c r="T606" i="2"/>
  <c r="R606" i="2"/>
  <c r="P606" i="2"/>
  <c r="BK606" i="2"/>
  <c r="J606" i="2"/>
  <c r="BF606" i="2" s="1"/>
  <c r="BI601" i="2"/>
  <c r="BH601" i="2"/>
  <c r="BG601" i="2"/>
  <c r="BE601" i="2"/>
  <c r="T601" i="2"/>
  <c r="R601" i="2"/>
  <c r="P601" i="2"/>
  <c r="BK601" i="2"/>
  <c r="J601" i="2"/>
  <c r="BF601" i="2" s="1"/>
  <c r="BI594" i="2"/>
  <c r="BH594" i="2"/>
  <c r="BG594" i="2"/>
  <c r="BE594" i="2"/>
  <c r="T594" i="2"/>
  <c r="R594" i="2"/>
  <c r="P594" i="2"/>
  <c r="BK594" i="2"/>
  <c r="J594" i="2"/>
  <c r="BF594" i="2" s="1"/>
  <c r="BI589" i="2"/>
  <c r="BH589" i="2"/>
  <c r="BG589" i="2"/>
  <c r="BE589" i="2"/>
  <c r="T589" i="2"/>
  <c r="R589" i="2"/>
  <c r="P589" i="2"/>
  <c r="BK589" i="2"/>
  <c r="J589" i="2"/>
  <c r="BF589" i="2" s="1"/>
  <c r="BI584" i="2"/>
  <c r="BH584" i="2"/>
  <c r="BG584" i="2"/>
  <c r="BE584" i="2"/>
  <c r="T584" i="2"/>
  <c r="R584" i="2"/>
  <c r="P584" i="2"/>
  <c r="BK584" i="2"/>
  <c r="J584" i="2"/>
  <c r="BF584" i="2" s="1"/>
  <c r="BI577" i="2"/>
  <c r="BH577" i="2"/>
  <c r="BG577" i="2"/>
  <c r="BF577" i="2"/>
  <c r="BE577" i="2"/>
  <c r="T577" i="2"/>
  <c r="R577" i="2"/>
  <c r="P577" i="2"/>
  <c r="BK577" i="2"/>
  <c r="J577" i="2"/>
  <c r="BI571" i="2"/>
  <c r="BH571" i="2"/>
  <c r="BG571" i="2"/>
  <c r="BE571" i="2"/>
  <c r="T571" i="2"/>
  <c r="R571" i="2"/>
  <c r="R570" i="2" s="1"/>
  <c r="P571" i="2"/>
  <c r="BK571" i="2"/>
  <c r="J571" i="2"/>
  <c r="BF571" i="2" s="1"/>
  <c r="BI567" i="2"/>
  <c r="BH567" i="2"/>
  <c r="BG567" i="2"/>
  <c r="BE567" i="2"/>
  <c r="T567" i="2"/>
  <c r="R567" i="2"/>
  <c r="P567" i="2"/>
  <c r="BK567" i="2"/>
  <c r="J567" i="2"/>
  <c r="BF567" i="2" s="1"/>
  <c r="BI564" i="2"/>
  <c r="BH564" i="2"/>
  <c r="BG564" i="2"/>
  <c r="BF564" i="2"/>
  <c r="BE564" i="2"/>
  <c r="T564" i="2"/>
  <c r="R564" i="2"/>
  <c r="P564" i="2"/>
  <c r="BK564" i="2"/>
  <c r="J564" i="2"/>
  <c r="BI559" i="2"/>
  <c r="BH559" i="2"/>
  <c r="BG559" i="2"/>
  <c r="BE559" i="2"/>
  <c r="T559" i="2"/>
  <c r="R559" i="2"/>
  <c r="P559" i="2"/>
  <c r="BK559" i="2"/>
  <c r="J559" i="2"/>
  <c r="BF559" i="2" s="1"/>
  <c r="BI554" i="2"/>
  <c r="BH554" i="2"/>
  <c r="BG554" i="2"/>
  <c r="BF554" i="2"/>
  <c r="BE554" i="2"/>
  <c r="T554" i="2"/>
  <c r="R554" i="2"/>
  <c r="P554" i="2"/>
  <c r="BK554" i="2"/>
  <c r="J554" i="2"/>
  <c r="BI549" i="2"/>
  <c r="BH549" i="2"/>
  <c r="BG549" i="2"/>
  <c r="BE549" i="2"/>
  <c r="T549" i="2"/>
  <c r="R549" i="2"/>
  <c r="P549" i="2"/>
  <c r="BK549" i="2"/>
  <c r="J549" i="2"/>
  <c r="BF549" i="2" s="1"/>
  <c r="BI544" i="2"/>
  <c r="BH544" i="2"/>
  <c r="BG544" i="2"/>
  <c r="BE544" i="2"/>
  <c r="T544" i="2"/>
  <c r="R544" i="2"/>
  <c r="P544" i="2"/>
  <c r="BK544" i="2"/>
  <c r="J544" i="2"/>
  <c r="BF544" i="2" s="1"/>
  <c r="BI539" i="2"/>
  <c r="BH539" i="2"/>
  <c r="BG539" i="2"/>
  <c r="BE539" i="2"/>
  <c r="T539" i="2"/>
  <c r="R539" i="2"/>
  <c r="P539" i="2"/>
  <c r="BK539" i="2"/>
  <c r="J539" i="2"/>
  <c r="BF539" i="2" s="1"/>
  <c r="BI534" i="2"/>
  <c r="BH534" i="2"/>
  <c r="BG534" i="2"/>
  <c r="BE534" i="2"/>
  <c r="T534" i="2"/>
  <c r="R534" i="2"/>
  <c r="P534" i="2"/>
  <c r="BK534" i="2"/>
  <c r="J534" i="2"/>
  <c r="BF534" i="2" s="1"/>
  <c r="BI529" i="2"/>
  <c r="BH529" i="2"/>
  <c r="BG529" i="2"/>
  <c r="BE529" i="2"/>
  <c r="T529" i="2"/>
  <c r="R529" i="2"/>
  <c r="P529" i="2"/>
  <c r="BK529" i="2"/>
  <c r="J529" i="2"/>
  <c r="BF529" i="2" s="1"/>
  <c r="BI525" i="2"/>
  <c r="BH525" i="2"/>
  <c r="BG525" i="2"/>
  <c r="BF525" i="2"/>
  <c r="BE525" i="2"/>
  <c r="T525" i="2"/>
  <c r="R525" i="2"/>
  <c r="P525" i="2"/>
  <c r="BK525" i="2"/>
  <c r="J525" i="2"/>
  <c r="BI522" i="2"/>
  <c r="BH522" i="2"/>
  <c r="BG522" i="2"/>
  <c r="BE522" i="2"/>
  <c r="T522" i="2"/>
  <c r="R522" i="2"/>
  <c r="P522" i="2"/>
  <c r="BK522" i="2"/>
  <c r="J522" i="2"/>
  <c r="BF522" i="2" s="1"/>
  <c r="BI517" i="2"/>
  <c r="BH517" i="2"/>
  <c r="BG517" i="2"/>
  <c r="BF517" i="2"/>
  <c r="BE517" i="2"/>
  <c r="T517" i="2"/>
  <c r="R517" i="2"/>
  <c r="P517" i="2"/>
  <c r="BK517" i="2"/>
  <c r="J517" i="2"/>
  <c r="BI512" i="2"/>
  <c r="BH512" i="2"/>
  <c r="BG512" i="2"/>
  <c r="BE512" i="2"/>
  <c r="T512" i="2"/>
  <c r="R512" i="2"/>
  <c r="P512" i="2"/>
  <c r="P511" i="2" s="1"/>
  <c r="BK512" i="2"/>
  <c r="J512" i="2"/>
  <c r="BF512" i="2" s="1"/>
  <c r="BI506" i="2"/>
  <c r="BH506" i="2"/>
  <c r="BG506" i="2"/>
  <c r="BE506" i="2"/>
  <c r="T506" i="2"/>
  <c r="R506" i="2"/>
  <c r="P506" i="2"/>
  <c r="BK506" i="2"/>
  <c r="J506" i="2"/>
  <c r="BF506" i="2" s="1"/>
  <c r="BI501" i="2"/>
  <c r="BH501" i="2"/>
  <c r="BG501" i="2"/>
  <c r="BF501" i="2"/>
  <c r="BE501" i="2"/>
  <c r="T501" i="2"/>
  <c r="R501" i="2"/>
  <c r="P501" i="2"/>
  <c r="BK501" i="2"/>
  <c r="J501" i="2"/>
  <c r="BI496" i="2"/>
  <c r="BH496" i="2"/>
  <c r="BG496" i="2"/>
  <c r="BE496" i="2"/>
  <c r="T496" i="2"/>
  <c r="R496" i="2"/>
  <c r="P496" i="2"/>
  <c r="BK496" i="2"/>
  <c r="J496" i="2"/>
  <c r="BF496" i="2" s="1"/>
  <c r="BI491" i="2"/>
  <c r="BH491" i="2"/>
  <c r="BG491" i="2"/>
  <c r="BE491" i="2"/>
  <c r="T491" i="2"/>
  <c r="R491" i="2"/>
  <c r="P491" i="2"/>
  <c r="BK491" i="2"/>
  <c r="J491" i="2"/>
  <c r="BF491" i="2" s="1"/>
  <c r="BI486" i="2"/>
  <c r="BH486" i="2"/>
  <c r="BG486" i="2"/>
  <c r="BE486" i="2"/>
  <c r="T486" i="2"/>
  <c r="R486" i="2"/>
  <c r="P486" i="2"/>
  <c r="BK486" i="2"/>
  <c r="J486" i="2"/>
  <c r="BF486" i="2" s="1"/>
  <c r="BI480" i="2"/>
  <c r="BH480" i="2"/>
  <c r="BG480" i="2"/>
  <c r="BE480" i="2"/>
  <c r="T480" i="2"/>
  <c r="R480" i="2"/>
  <c r="P480" i="2"/>
  <c r="BK480" i="2"/>
  <c r="J480" i="2"/>
  <c r="BF480" i="2" s="1"/>
  <c r="BI475" i="2"/>
  <c r="BH475" i="2"/>
  <c r="BG475" i="2"/>
  <c r="BE475" i="2"/>
  <c r="T475" i="2"/>
  <c r="R475" i="2"/>
  <c r="P475" i="2"/>
  <c r="BK475" i="2"/>
  <c r="J475" i="2"/>
  <c r="BF475" i="2" s="1"/>
  <c r="BI469" i="2"/>
  <c r="BH469" i="2"/>
  <c r="BG469" i="2"/>
  <c r="BF469" i="2"/>
  <c r="BE469" i="2"/>
  <c r="T469" i="2"/>
  <c r="R469" i="2"/>
  <c r="P469" i="2"/>
  <c r="BK469" i="2"/>
  <c r="J469" i="2"/>
  <c r="BI467" i="2"/>
  <c r="BH467" i="2"/>
  <c r="BG467" i="2"/>
  <c r="BE467" i="2"/>
  <c r="T467" i="2"/>
  <c r="R467" i="2"/>
  <c r="P467" i="2"/>
  <c r="BK467" i="2"/>
  <c r="J467" i="2"/>
  <c r="BF467" i="2" s="1"/>
  <c r="BI461" i="2"/>
  <c r="BH461" i="2"/>
  <c r="BG461" i="2"/>
  <c r="BF461" i="2"/>
  <c r="BE461" i="2"/>
  <c r="T461" i="2"/>
  <c r="R461" i="2"/>
  <c r="P461" i="2"/>
  <c r="BK461" i="2"/>
  <c r="J461" i="2"/>
  <c r="BI455" i="2"/>
  <c r="BH455" i="2"/>
  <c r="BG455" i="2"/>
  <c r="BE455" i="2"/>
  <c r="T455" i="2"/>
  <c r="R455" i="2"/>
  <c r="P455" i="2"/>
  <c r="P454" i="2" s="1"/>
  <c r="BK455" i="2"/>
  <c r="J455" i="2"/>
  <c r="BF455" i="2" s="1"/>
  <c r="BI448" i="2"/>
  <c r="BH448" i="2"/>
  <c r="BG448" i="2"/>
  <c r="BE448" i="2"/>
  <c r="T448" i="2"/>
  <c r="T447" i="2" s="1"/>
  <c r="R448" i="2"/>
  <c r="R447" i="2" s="1"/>
  <c r="P448" i="2"/>
  <c r="P447" i="2" s="1"/>
  <c r="BK448" i="2"/>
  <c r="BK447" i="2" s="1"/>
  <c r="J447" i="2" s="1"/>
  <c r="J68" i="2" s="1"/>
  <c r="J448" i="2"/>
  <c r="BF448" i="2" s="1"/>
  <c r="BI444" i="2"/>
  <c r="BH444" i="2"/>
  <c r="BG444" i="2"/>
  <c r="BE444" i="2"/>
  <c r="T444" i="2"/>
  <c r="R444" i="2"/>
  <c r="P444" i="2"/>
  <c r="BK444" i="2"/>
  <c r="J444" i="2"/>
  <c r="BF444" i="2" s="1"/>
  <c r="BI441" i="2"/>
  <c r="BH441" i="2"/>
  <c r="BG441" i="2"/>
  <c r="BE441" i="2"/>
  <c r="T441" i="2"/>
  <c r="R441" i="2"/>
  <c r="P441" i="2"/>
  <c r="BK441" i="2"/>
  <c r="J441" i="2"/>
  <c r="BF441" i="2" s="1"/>
  <c r="BI435" i="2"/>
  <c r="BH435" i="2"/>
  <c r="BG435" i="2"/>
  <c r="BF435" i="2"/>
  <c r="BE435" i="2"/>
  <c r="T435" i="2"/>
  <c r="R435" i="2"/>
  <c r="P435" i="2"/>
  <c r="BK435" i="2"/>
  <c r="J435" i="2"/>
  <c r="BI429" i="2"/>
  <c r="BH429" i="2"/>
  <c r="BG429" i="2"/>
  <c r="BE429" i="2"/>
  <c r="T429" i="2"/>
  <c r="T428" i="2" s="1"/>
  <c r="R429" i="2"/>
  <c r="P429" i="2"/>
  <c r="BK429" i="2"/>
  <c r="J429" i="2"/>
  <c r="BF429" i="2" s="1"/>
  <c r="BI424" i="2"/>
  <c r="BH424" i="2"/>
  <c r="BG424" i="2"/>
  <c r="BE424" i="2"/>
  <c r="T424" i="2"/>
  <c r="T423" i="2" s="1"/>
  <c r="R424" i="2"/>
  <c r="R423" i="2" s="1"/>
  <c r="P424" i="2"/>
  <c r="P423" i="2" s="1"/>
  <c r="BK424" i="2"/>
  <c r="BK423" i="2" s="1"/>
  <c r="J423" i="2" s="1"/>
  <c r="J65" i="2" s="1"/>
  <c r="J424" i="2"/>
  <c r="BF424" i="2" s="1"/>
  <c r="BI420" i="2"/>
  <c r="BH420" i="2"/>
  <c r="BG420" i="2"/>
  <c r="BF420" i="2"/>
  <c r="BE420" i="2"/>
  <c r="T420" i="2"/>
  <c r="R420" i="2"/>
  <c r="P420" i="2"/>
  <c r="BK420" i="2"/>
  <c r="J420" i="2"/>
  <c r="BI416" i="2"/>
  <c r="BH416" i="2"/>
  <c r="BG416" i="2"/>
  <c r="BE416" i="2"/>
  <c r="T416" i="2"/>
  <c r="T412" i="2" s="1"/>
  <c r="R416" i="2"/>
  <c r="P416" i="2"/>
  <c r="BK416" i="2"/>
  <c r="J416" i="2"/>
  <c r="BF416" i="2" s="1"/>
  <c r="BI413" i="2"/>
  <c r="BH413" i="2"/>
  <c r="BG413" i="2"/>
  <c r="BF413" i="2"/>
  <c r="BE413" i="2"/>
  <c r="T413" i="2"/>
  <c r="R413" i="2"/>
  <c r="P413" i="2"/>
  <c r="P412" i="2" s="1"/>
  <c r="BK413" i="2"/>
  <c r="BK412" i="2" s="1"/>
  <c r="J412" i="2" s="1"/>
  <c r="J64" i="2" s="1"/>
  <c r="J413" i="2"/>
  <c r="BI406" i="2"/>
  <c r="BH406" i="2"/>
  <c r="BG406" i="2"/>
  <c r="BE406" i="2"/>
  <c r="T406" i="2"/>
  <c r="R406" i="2"/>
  <c r="P406" i="2"/>
  <c r="BK406" i="2"/>
  <c r="J406" i="2"/>
  <c r="BF406" i="2" s="1"/>
  <c r="BI400" i="2"/>
  <c r="BH400" i="2"/>
  <c r="BG400" i="2"/>
  <c r="BE400" i="2"/>
  <c r="T400" i="2"/>
  <c r="R400" i="2"/>
  <c r="P400" i="2"/>
  <c r="BK400" i="2"/>
  <c r="J400" i="2"/>
  <c r="BF400" i="2" s="1"/>
  <c r="BI394" i="2"/>
  <c r="BH394" i="2"/>
  <c r="BG394" i="2"/>
  <c r="BF394" i="2"/>
  <c r="BE394" i="2"/>
  <c r="T394" i="2"/>
  <c r="R394" i="2"/>
  <c r="P394" i="2"/>
  <c r="BK394" i="2"/>
  <c r="J394" i="2"/>
  <c r="BI388" i="2"/>
  <c r="BH388" i="2"/>
  <c r="BG388" i="2"/>
  <c r="BE388" i="2"/>
  <c r="T388" i="2"/>
  <c r="R388" i="2"/>
  <c r="P388" i="2"/>
  <c r="BK388" i="2"/>
  <c r="J388" i="2"/>
  <c r="BF388" i="2" s="1"/>
  <c r="BI383" i="2"/>
  <c r="BH383" i="2"/>
  <c r="BG383" i="2"/>
  <c r="BF383" i="2"/>
  <c r="BE383" i="2"/>
  <c r="T383" i="2"/>
  <c r="R383" i="2"/>
  <c r="P383" i="2"/>
  <c r="BK383" i="2"/>
  <c r="J383" i="2"/>
  <c r="BI377" i="2"/>
  <c r="BH377" i="2"/>
  <c r="BG377" i="2"/>
  <c r="BE377" i="2"/>
  <c r="T377" i="2"/>
  <c r="R377" i="2"/>
  <c r="P377" i="2"/>
  <c r="BK377" i="2"/>
  <c r="J377" i="2"/>
  <c r="BF377" i="2" s="1"/>
  <c r="BI371" i="2"/>
  <c r="BH371" i="2"/>
  <c r="BG371" i="2"/>
  <c r="BE371" i="2"/>
  <c r="T371" i="2"/>
  <c r="R371" i="2"/>
  <c r="P371" i="2"/>
  <c r="BK371" i="2"/>
  <c r="J371" i="2"/>
  <c r="BF371" i="2" s="1"/>
  <c r="BI365" i="2"/>
  <c r="BH365" i="2"/>
  <c r="BG365" i="2"/>
  <c r="BE365" i="2"/>
  <c r="T365" i="2"/>
  <c r="R365" i="2"/>
  <c r="P365" i="2"/>
  <c r="BK365" i="2"/>
  <c r="J365" i="2"/>
  <c r="BF365" i="2" s="1"/>
  <c r="BI359" i="2"/>
  <c r="BH359" i="2"/>
  <c r="BG359" i="2"/>
  <c r="BE359" i="2"/>
  <c r="T359" i="2"/>
  <c r="R359" i="2"/>
  <c r="P359" i="2"/>
  <c r="BK359" i="2"/>
  <c r="J359" i="2"/>
  <c r="BF359" i="2" s="1"/>
  <c r="BI354" i="2"/>
  <c r="BH354" i="2"/>
  <c r="BG354" i="2"/>
  <c r="BE354" i="2"/>
  <c r="T354" i="2"/>
  <c r="R354" i="2"/>
  <c r="P354" i="2"/>
  <c r="BK354" i="2"/>
  <c r="J354" i="2"/>
  <c r="BF354" i="2" s="1"/>
  <c r="BI344" i="2"/>
  <c r="BH344" i="2"/>
  <c r="BG344" i="2"/>
  <c r="BF344" i="2"/>
  <c r="BE344" i="2"/>
  <c r="T344" i="2"/>
  <c r="R344" i="2"/>
  <c r="P344" i="2"/>
  <c r="BK344" i="2"/>
  <c r="J344" i="2"/>
  <c r="BI338" i="2"/>
  <c r="BH338" i="2"/>
  <c r="BG338" i="2"/>
  <c r="BE338" i="2"/>
  <c r="T338" i="2"/>
  <c r="R338" i="2"/>
  <c r="P338" i="2"/>
  <c r="BK338" i="2"/>
  <c r="J338" i="2"/>
  <c r="BF338" i="2" s="1"/>
  <c r="BI332" i="2"/>
  <c r="BH332" i="2"/>
  <c r="BG332" i="2"/>
  <c r="BF332" i="2"/>
  <c r="BE332" i="2"/>
  <c r="T332" i="2"/>
  <c r="R332" i="2"/>
  <c r="P332" i="2"/>
  <c r="BK332" i="2"/>
  <c r="J332" i="2"/>
  <c r="BI326" i="2"/>
  <c r="BH326" i="2"/>
  <c r="BG326" i="2"/>
  <c r="BE326" i="2"/>
  <c r="T326" i="2"/>
  <c r="R326" i="2"/>
  <c r="P326" i="2"/>
  <c r="BK326" i="2"/>
  <c r="J326" i="2"/>
  <c r="BF326" i="2" s="1"/>
  <c r="BI320" i="2"/>
  <c r="BH320" i="2"/>
  <c r="BG320" i="2"/>
  <c r="BE320" i="2"/>
  <c r="T320" i="2"/>
  <c r="R320" i="2"/>
  <c r="P320" i="2"/>
  <c r="BK320" i="2"/>
  <c r="J320" i="2"/>
  <c r="BF320" i="2" s="1"/>
  <c r="BI314" i="2"/>
  <c r="BH314" i="2"/>
  <c r="BG314" i="2"/>
  <c r="BE314" i="2"/>
  <c r="T314" i="2"/>
  <c r="R314" i="2"/>
  <c r="P314" i="2"/>
  <c r="BK314" i="2"/>
  <c r="J314" i="2"/>
  <c r="BF314" i="2" s="1"/>
  <c r="BI307" i="2"/>
  <c r="BH307" i="2"/>
  <c r="BG307" i="2"/>
  <c r="BE307" i="2"/>
  <c r="T307" i="2"/>
  <c r="R307" i="2"/>
  <c r="P307" i="2"/>
  <c r="BK307" i="2"/>
  <c r="J307" i="2"/>
  <c r="BF307" i="2" s="1"/>
  <c r="BI300" i="2"/>
  <c r="BH300" i="2"/>
  <c r="BG300" i="2"/>
  <c r="BE300" i="2"/>
  <c r="T300" i="2"/>
  <c r="R300" i="2"/>
  <c r="P300" i="2"/>
  <c r="BK300" i="2"/>
  <c r="J300" i="2"/>
  <c r="BF300" i="2" s="1"/>
  <c r="BI293" i="2"/>
  <c r="BH293" i="2"/>
  <c r="BG293" i="2"/>
  <c r="BF293" i="2"/>
  <c r="BE293" i="2"/>
  <c r="T293" i="2"/>
  <c r="R293" i="2"/>
  <c r="P293" i="2"/>
  <c r="BK293" i="2"/>
  <c r="J293" i="2"/>
  <c r="BI287" i="2"/>
  <c r="BH287" i="2"/>
  <c r="BG287" i="2"/>
  <c r="BE287" i="2"/>
  <c r="T287" i="2"/>
  <c r="R287" i="2"/>
  <c r="P287" i="2"/>
  <c r="BK287" i="2"/>
  <c r="J287" i="2"/>
  <c r="BF287" i="2" s="1"/>
  <c r="BI280" i="2"/>
  <c r="BH280" i="2"/>
  <c r="BG280" i="2"/>
  <c r="BF280" i="2"/>
  <c r="BE280" i="2"/>
  <c r="T280" i="2"/>
  <c r="R280" i="2"/>
  <c r="P280" i="2"/>
  <c r="BK280" i="2"/>
  <c r="J280" i="2"/>
  <c r="BI273" i="2"/>
  <c r="BH273" i="2"/>
  <c r="BG273" i="2"/>
  <c r="BE273" i="2"/>
  <c r="T273" i="2"/>
  <c r="R273" i="2"/>
  <c r="P273" i="2"/>
  <c r="BK273" i="2"/>
  <c r="J273" i="2"/>
  <c r="BF273" i="2" s="1"/>
  <c r="BI266" i="2"/>
  <c r="BH266" i="2"/>
  <c r="BG266" i="2"/>
  <c r="BE266" i="2"/>
  <c r="T266" i="2"/>
  <c r="R266" i="2"/>
  <c r="P266" i="2"/>
  <c r="BK266" i="2"/>
  <c r="J266" i="2"/>
  <c r="BF266" i="2" s="1"/>
  <c r="BI259" i="2"/>
  <c r="BH259" i="2"/>
  <c r="BG259" i="2"/>
  <c r="BE259" i="2"/>
  <c r="T259" i="2"/>
  <c r="R259" i="2"/>
  <c r="P259" i="2"/>
  <c r="BK259" i="2"/>
  <c r="J259" i="2"/>
  <c r="BF259" i="2" s="1"/>
  <c r="BI253" i="2"/>
  <c r="BH253" i="2"/>
  <c r="BG253" i="2"/>
  <c r="BE253" i="2"/>
  <c r="T253" i="2"/>
  <c r="R253" i="2"/>
  <c r="P253" i="2"/>
  <c r="BK253" i="2"/>
  <c r="J253" i="2"/>
  <c r="BF253" i="2" s="1"/>
  <c r="BI245" i="2"/>
  <c r="BH245" i="2"/>
  <c r="BG245" i="2"/>
  <c r="BE245" i="2"/>
  <c r="T245" i="2"/>
  <c r="R245" i="2"/>
  <c r="P245" i="2"/>
  <c r="BK245" i="2"/>
  <c r="J245" i="2"/>
  <c r="BF245" i="2" s="1"/>
  <c r="BI239" i="2"/>
  <c r="BH239" i="2"/>
  <c r="BG239" i="2"/>
  <c r="BF239" i="2"/>
  <c r="BE239" i="2"/>
  <c r="T239" i="2"/>
  <c r="R239" i="2"/>
  <c r="P239" i="2"/>
  <c r="BK239" i="2"/>
  <c r="J239" i="2"/>
  <c r="BI228" i="2"/>
  <c r="BH228" i="2"/>
  <c r="BG228" i="2"/>
  <c r="BE228" i="2"/>
  <c r="T228" i="2"/>
  <c r="R228" i="2"/>
  <c r="P228" i="2"/>
  <c r="BK228" i="2"/>
  <c r="J228" i="2"/>
  <c r="BF228" i="2" s="1"/>
  <c r="BI220" i="2"/>
  <c r="BH220" i="2"/>
  <c r="BG220" i="2"/>
  <c r="BF220" i="2"/>
  <c r="BE220" i="2"/>
  <c r="T220" i="2"/>
  <c r="R220" i="2"/>
  <c r="P220" i="2"/>
  <c r="BK220" i="2"/>
  <c r="J220" i="2"/>
  <c r="BI214" i="2"/>
  <c r="BH214" i="2"/>
  <c r="BG214" i="2"/>
  <c r="BE214" i="2"/>
  <c r="T214" i="2"/>
  <c r="R214" i="2"/>
  <c r="P214" i="2"/>
  <c r="BK214" i="2"/>
  <c r="J214" i="2"/>
  <c r="BF214" i="2" s="1"/>
  <c r="BI209" i="2"/>
  <c r="BH209" i="2"/>
  <c r="BG209" i="2"/>
  <c r="BE209" i="2"/>
  <c r="T209" i="2"/>
  <c r="R209" i="2"/>
  <c r="P209" i="2"/>
  <c r="BK209" i="2"/>
  <c r="J209" i="2"/>
  <c r="BF209" i="2" s="1"/>
  <c r="BI204" i="2"/>
  <c r="BH204" i="2"/>
  <c r="BG204" i="2"/>
  <c r="BE204" i="2"/>
  <c r="T204" i="2"/>
  <c r="R204" i="2"/>
  <c r="P204" i="2"/>
  <c r="BK204" i="2"/>
  <c r="J204" i="2"/>
  <c r="BF204" i="2" s="1"/>
  <c r="BI199" i="2"/>
  <c r="BH199" i="2"/>
  <c r="BG199" i="2"/>
  <c r="BE199" i="2"/>
  <c r="T199" i="2"/>
  <c r="R199" i="2"/>
  <c r="P199" i="2"/>
  <c r="BK199" i="2"/>
  <c r="J199" i="2"/>
  <c r="BF199" i="2" s="1"/>
  <c r="BI189" i="2"/>
  <c r="BH189" i="2"/>
  <c r="BG189" i="2"/>
  <c r="BE189" i="2"/>
  <c r="T189" i="2"/>
  <c r="R189" i="2"/>
  <c r="P189" i="2"/>
  <c r="BK189" i="2"/>
  <c r="J189" i="2"/>
  <c r="BF189" i="2" s="1"/>
  <c r="BI184" i="2"/>
  <c r="BH184" i="2"/>
  <c r="BG184" i="2"/>
  <c r="BF184" i="2"/>
  <c r="BE184" i="2"/>
  <c r="T184" i="2"/>
  <c r="R184" i="2"/>
  <c r="P184" i="2"/>
  <c r="BK184" i="2"/>
  <c r="J184" i="2"/>
  <c r="BI178" i="2"/>
  <c r="BH178" i="2"/>
  <c r="BG178" i="2"/>
  <c r="BE178" i="2"/>
  <c r="T178" i="2"/>
  <c r="R178" i="2"/>
  <c r="P178" i="2"/>
  <c r="BK178" i="2"/>
  <c r="J178" i="2"/>
  <c r="BF178" i="2" s="1"/>
  <c r="BI174" i="2"/>
  <c r="BH174" i="2"/>
  <c r="BG174" i="2"/>
  <c r="BF174" i="2"/>
  <c r="BE174" i="2"/>
  <c r="T174" i="2"/>
  <c r="R174" i="2"/>
  <c r="P174" i="2"/>
  <c r="BK174" i="2"/>
  <c r="J174" i="2"/>
  <c r="BI167" i="2"/>
  <c r="BH167" i="2"/>
  <c r="BG167" i="2"/>
  <c r="BE167" i="2"/>
  <c r="T167" i="2"/>
  <c r="R167" i="2"/>
  <c r="P167" i="2"/>
  <c r="BK167" i="2"/>
  <c r="J167" i="2"/>
  <c r="BF167" i="2" s="1"/>
  <c r="BI163" i="2"/>
  <c r="BH163" i="2"/>
  <c r="BG163" i="2"/>
  <c r="BE163" i="2"/>
  <c r="T163" i="2"/>
  <c r="R163" i="2"/>
  <c r="P163" i="2"/>
  <c r="BK163" i="2"/>
  <c r="J163" i="2"/>
  <c r="BF163" i="2" s="1"/>
  <c r="BI155" i="2"/>
  <c r="BH155" i="2"/>
  <c r="BG155" i="2"/>
  <c r="BE155" i="2"/>
  <c r="T155" i="2"/>
  <c r="R155" i="2"/>
  <c r="P155" i="2"/>
  <c r="BK155" i="2"/>
  <c r="J155" i="2"/>
  <c r="BF155" i="2" s="1"/>
  <c r="BI150" i="2"/>
  <c r="BH150" i="2"/>
  <c r="BG150" i="2"/>
  <c r="BE150" i="2"/>
  <c r="T150" i="2"/>
  <c r="R150" i="2"/>
  <c r="P150" i="2"/>
  <c r="BK150" i="2"/>
  <c r="J150" i="2"/>
  <c r="BF150" i="2" s="1"/>
  <c r="BI144" i="2"/>
  <c r="BH144" i="2"/>
  <c r="BG144" i="2"/>
  <c r="BE144" i="2"/>
  <c r="T144" i="2"/>
  <c r="R144" i="2"/>
  <c r="P144" i="2"/>
  <c r="BK144" i="2"/>
  <c r="J144" i="2"/>
  <c r="BF144" i="2" s="1"/>
  <c r="BI139" i="2"/>
  <c r="BH139" i="2"/>
  <c r="BG139" i="2"/>
  <c r="BF139" i="2"/>
  <c r="BE139" i="2"/>
  <c r="T139" i="2"/>
  <c r="R139" i="2"/>
  <c r="P139" i="2"/>
  <c r="BK139" i="2"/>
  <c r="J139" i="2"/>
  <c r="BI130" i="2"/>
  <c r="BH130" i="2"/>
  <c r="BG130" i="2"/>
  <c r="BE130" i="2"/>
  <c r="T130" i="2"/>
  <c r="R130" i="2"/>
  <c r="P130" i="2"/>
  <c r="BK130" i="2"/>
  <c r="J130" i="2"/>
  <c r="BF130" i="2" s="1"/>
  <c r="BI120" i="2"/>
  <c r="BH120" i="2"/>
  <c r="BG120" i="2"/>
  <c r="BF120" i="2"/>
  <c r="BE120" i="2"/>
  <c r="T120" i="2"/>
  <c r="R120" i="2"/>
  <c r="P120" i="2"/>
  <c r="BK120" i="2"/>
  <c r="J120" i="2"/>
  <c r="BI113" i="2"/>
  <c r="BH113" i="2"/>
  <c r="BG113" i="2"/>
  <c r="BE113" i="2"/>
  <c r="T113" i="2"/>
  <c r="R113" i="2"/>
  <c r="P113" i="2"/>
  <c r="BK113" i="2"/>
  <c r="J113" i="2"/>
  <c r="BF113" i="2" s="1"/>
  <c r="BI106" i="2"/>
  <c r="BH106" i="2"/>
  <c r="BG106" i="2"/>
  <c r="BE106" i="2"/>
  <c r="T106" i="2"/>
  <c r="R106" i="2"/>
  <c r="P106" i="2"/>
  <c r="BK106" i="2"/>
  <c r="J106" i="2"/>
  <c r="BF106" i="2" s="1"/>
  <c r="BI101" i="2"/>
  <c r="BH101" i="2"/>
  <c r="BG101" i="2"/>
  <c r="BE101" i="2"/>
  <c r="T101" i="2"/>
  <c r="R101" i="2"/>
  <c r="P101" i="2"/>
  <c r="BK101" i="2"/>
  <c r="J101" i="2"/>
  <c r="BF101" i="2" s="1"/>
  <c r="J94" i="2"/>
  <c r="F94" i="2"/>
  <c r="F92" i="2"/>
  <c r="E90" i="2"/>
  <c r="J55" i="2"/>
  <c r="F55" i="2"/>
  <c r="F53" i="2"/>
  <c r="E51" i="2"/>
  <c r="E47" i="2"/>
  <c r="J20" i="2"/>
  <c r="E20" i="2"/>
  <c r="F56" i="2" s="1"/>
  <c r="J19" i="2"/>
  <c r="J14" i="2"/>
  <c r="J53" i="2" s="1"/>
  <c r="E7" i="2"/>
  <c r="E86" i="2" s="1"/>
  <c r="AS52" i="1"/>
  <c r="AS51" i="1" s="1"/>
  <c r="L47" i="1"/>
  <c r="AM46" i="1"/>
  <c r="L46" i="1"/>
  <c r="AM44" i="1"/>
  <c r="L44" i="1"/>
  <c r="L42" i="1"/>
  <c r="L41" i="1"/>
  <c r="R252" i="2" l="1"/>
  <c r="T528" i="2"/>
  <c r="J92" i="2"/>
  <c r="BK100" i="2"/>
  <c r="BK99" i="2" s="1"/>
  <c r="F32" i="2"/>
  <c r="AZ53" i="1" s="1"/>
  <c r="T252" i="2"/>
  <c r="R428" i="2"/>
  <c r="F35" i="2"/>
  <c r="BC53" i="1" s="1"/>
  <c r="BC52" i="1" s="1"/>
  <c r="BC51" i="1" s="1"/>
  <c r="P100" i="2"/>
  <c r="P99" i="2" s="1"/>
  <c r="T570" i="2"/>
  <c r="P308" i="3"/>
  <c r="P228" i="3" s="1"/>
  <c r="T353" i="3"/>
  <c r="T377" i="3"/>
  <c r="P404" i="3"/>
  <c r="P449" i="3"/>
  <c r="P448" i="3" s="1"/>
  <c r="R471" i="3"/>
  <c r="R454" i="2"/>
  <c r="BK528" i="2"/>
  <c r="J528" i="2" s="1"/>
  <c r="J71" i="2" s="1"/>
  <c r="P635" i="2"/>
  <c r="P634" i="2" s="1"/>
  <c r="R100" i="2"/>
  <c r="F34" i="2"/>
  <c r="BB53" i="1" s="1"/>
  <c r="BB52" i="1" s="1"/>
  <c r="AX52" i="1" s="1"/>
  <c r="BK252" i="2"/>
  <c r="J252" i="2" s="1"/>
  <c r="J63" i="2" s="1"/>
  <c r="P252" i="2"/>
  <c r="R412" i="2"/>
  <c r="BK428" i="2"/>
  <c r="J428" i="2" s="1"/>
  <c r="J67" i="2" s="1"/>
  <c r="T454" i="2"/>
  <c r="T427" i="2" s="1"/>
  <c r="T511" i="2"/>
  <c r="BK570" i="2"/>
  <c r="J570" i="2" s="1"/>
  <c r="J72" i="2" s="1"/>
  <c r="R635" i="2"/>
  <c r="R634" i="2" s="1"/>
  <c r="BK104" i="3"/>
  <c r="F32" i="3"/>
  <c r="AZ54" i="1" s="1"/>
  <c r="F36" i="3"/>
  <c r="BD54" i="1" s="1"/>
  <c r="P209" i="3"/>
  <c r="R209" i="3"/>
  <c r="P229" i="3"/>
  <c r="BK259" i="3"/>
  <c r="J259" i="3" s="1"/>
  <c r="J69" i="3" s="1"/>
  <c r="T100" i="2"/>
  <c r="T99" i="2" s="1"/>
  <c r="T98" i="2" s="1"/>
  <c r="F36" i="2"/>
  <c r="BD53" i="1" s="1"/>
  <c r="BD52" i="1" s="1"/>
  <c r="BD51" i="1" s="1"/>
  <c r="W30" i="1" s="1"/>
  <c r="P428" i="2"/>
  <c r="BK454" i="2"/>
  <c r="J454" i="2" s="1"/>
  <c r="J69" i="2" s="1"/>
  <c r="BK511" i="2"/>
  <c r="J511" i="2" s="1"/>
  <c r="J70" i="2" s="1"/>
  <c r="R528" i="2"/>
  <c r="P528" i="2"/>
  <c r="P570" i="2"/>
  <c r="T635" i="2"/>
  <c r="T634" i="2" s="1"/>
  <c r="F56" i="3"/>
  <c r="P104" i="3"/>
  <c r="P150" i="3"/>
  <c r="T209" i="3"/>
  <c r="T103" i="3" s="1"/>
  <c r="R229" i="3"/>
  <c r="R228" i="3" s="1"/>
  <c r="R308" i="3"/>
  <c r="BK377" i="3"/>
  <c r="J377" i="3" s="1"/>
  <c r="J72" i="3" s="1"/>
  <c r="R404" i="3"/>
  <c r="R435" i="3"/>
  <c r="R449" i="3"/>
  <c r="R448" i="3" s="1"/>
  <c r="T471" i="3"/>
  <c r="R104" i="3"/>
  <c r="R103" i="3" s="1"/>
  <c r="R150" i="3"/>
  <c r="F34" i="3"/>
  <c r="BB54" i="1" s="1"/>
  <c r="P259" i="3"/>
  <c r="T308" i="3"/>
  <c r="T228" i="3" s="1"/>
  <c r="P353" i="3"/>
  <c r="BK353" i="3"/>
  <c r="J353" i="3" s="1"/>
  <c r="J71" i="3" s="1"/>
  <c r="P377" i="3"/>
  <c r="T404" i="3"/>
  <c r="T449" i="3"/>
  <c r="T448" i="3" s="1"/>
  <c r="R511" i="2"/>
  <c r="J229" i="3"/>
  <c r="J67" i="3" s="1"/>
  <c r="BK228" i="3"/>
  <c r="J228" i="3" s="1"/>
  <c r="J66" i="3" s="1"/>
  <c r="J100" i="2"/>
  <c r="J62" i="2" s="1"/>
  <c r="BK471" i="3"/>
  <c r="J471" i="3" s="1"/>
  <c r="J78" i="3" s="1"/>
  <c r="J472" i="3"/>
  <c r="J79" i="3" s="1"/>
  <c r="R427" i="2"/>
  <c r="P427" i="2"/>
  <c r="F33" i="2"/>
  <c r="BA53" i="1" s="1"/>
  <c r="J33" i="2"/>
  <c r="AW53" i="1" s="1"/>
  <c r="BK427" i="2"/>
  <c r="J427" i="2" s="1"/>
  <c r="J66" i="2" s="1"/>
  <c r="J104" i="3"/>
  <c r="J62" i="3" s="1"/>
  <c r="BK103" i="3"/>
  <c r="AY52" i="1"/>
  <c r="J635" i="2"/>
  <c r="J75" i="2" s="1"/>
  <c r="BK634" i="2"/>
  <c r="J634" i="2" s="1"/>
  <c r="J74" i="2" s="1"/>
  <c r="F33" i="3"/>
  <c r="BA54" i="1" s="1"/>
  <c r="BB51" i="1"/>
  <c r="J33" i="3"/>
  <c r="AW54" i="1" s="1"/>
  <c r="F95" i="2"/>
  <c r="J53" i="3"/>
  <c r="J32" i="3"/>
  <c r="AV54" i="1" s="1"/>
  <c r="J32" i="2"/>
  <c r="AV53" i="1" s="1"/>
  <c r="AT53" i="1" s="1"/>
  <c r="BK448" i="3"/>
  <c r="J448" i="3" s="1"/>
  <c r="J75" i="3" s="1"/>
  <c r="T102" i="3" l="1"/>
  <c r="AT54" i="1"/>
  <c r="P98" i="2"/>
  <c r="AU53" i="1" s="1"/>
  <c r="AU52" i="1" s="1"/>
  <c r="AU51" i="1" s="1"/>
  <c r="R99" i="2"/>
  <c r="R98" i="2" s="1"/>
  <c r="P103" i="3"/>
  <c r="P102" i="3" s="1"/>
  <c r="AU54" i="1" s="1"/>
  <c r="AZ52" i="1"/>
  <c r="BA52" i="1"/>
  <c r="J99" i="2"/>
  <c r="J61" i="2" s="1"/>
  <c r="BK98" i="2"/>
  <c r="J98" i="2" s="1"/>
  <c r="AX51" i="1"/>
  <c r="W28" i="1"/>
  <c r="AY51" i="1"/>
  <c r="W29" i="1"/>
  <c r="BK102" i="3"/>
  <c r="J102" i="3" s="1"/>
  <c r="J103" i="3"/>
  <c r="J61" i="3" s="1"/>
  <c r="R102" i="3"/>
  <c r="AZ51" i="1" l="1"/>
  <c r="AV52" i="1"/>
  <c r="BA51" i="1"/>
  <c r="AW52" i="1"/>
  <c r="AT52" i="1" s="1"/>
  <c r="J29" i="2"/>
  <c r="J60" i="2"/>
  <c r="J29" i="3"/>
  <c r="J60" i="3"/>
  <c r="W26" i="1" l="1"/>
  <c r="AV51" i="1"/>
  <c r="AK26" i="1" s="1"/>
  <c r="W27" i="1"/>
  <c r="AW51" i="1"/>
  <c r="J38" i="2"/>
  <c r="AG53" i="1"/>
  <c r="J38" i="3"/>
  <c r="AG54" i="1"/>
  <c r="AN54" i="1" s="1"/>
  <c r="AK27" i="1" l="1"/>
  <c r="AT51" i="1"/>
  <c r="AN53" i="1"/>
  <c r="AG52" i="1"/>
  <c r="AG51" i="1" l="1"/>
  <c r="AN52" i="1"/>
  <c r="AK23" i="1" l="1"/>
  <c r="AK32" i="1" s="1"/>
  <c r="AN51" i="1"/>
</calcChain>
</file>

<file path=xl/sharedStrings.xml><?xml version="1.0" encoding="utf-8"?>
<sst xmlns="http://schemas.openxmlformats.org/spreadsheetml/2006/main" count="9209" uniqueCount="1255">
  <si>
    <t>Export VZ</t>
  </si>
  <si>
    <t>List obsahuje:</t>
  </si>
  <si>
    <t>3.0</t>
  </si>
  <si>
    <t>ZAMOK</t>
  </si>
  <si>
    <t>False</t>
  </si>
  <si>
    <t>{4be7b268-4d14-4834-bebe-26562aba0bdf}</t>
  </si>
  <si>
    <t>0,01</t>
  </si>
  <si>
    <t>21</t>
  </si>
  <si>
    <t>15</t>
  </si>
  <si>
    <t>REKAPITULACE STAVBY</t>
  </si>
  <si>
    <t>v ---  níže se nacházejí doplnkové a pomocné údaje k sestavám  --- v</t>
  </si>
  <si>
    <t>Návod na vyplnění</t>
  </si>
  <si>
    <t>0,001</t>
  </si>
  <si>
    <t>Kód:</t>
  </si>
  <si>
    <t>2016/021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</si>
  <si>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</si>
  <si>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</si>
  <si>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Snížení energetické náročnosti BD Valašská Bystřice č.p.660</t>
  </si>
  <si>
    <t>0,1</t>
  </si>
  <si>
    <t>KSO:</t>
  </si>
  <si>
    <t>803 56 1</t>
  </si>
  <si>
    <t>CC-CZ:</t>
  </si>
  <si>
    <t>11221</t>
  </si>
  <si>
    <t>1</t>
  </si>
  <si>
    <t>Místo:</t>
  </si>
  <si>
    <t>Valašská Bystřice</t>
  </si>
  <si>
    <t>Datum:</t>
  </si>
  <si>
    <t>03.11.2016</t>
  </si>
  <si>
    <t>10</t>
  </si>
  <si>
    <t>CZ-CPV:</t>
  </si>
  <si>
    <t>45211000-9</t>
  </si>
  <si>
    <t>CZ-CPA:</t>
  </si>
  <si>
    <t>41.00.13</t>
  </si>
  <si>
    <t>100</t>
  </si>
  <si>
    <t>Zadavatel:</t>
  </si>
  <si>
    <t>IČ:</t>
  </si>
  <si>
    <t/>
  </si>
  <si>
    <t>Společenství vlastníků domu 660</t>
  </si>
  <si>
    <t>DIČ:</t>
  </si>
  <si>
    <t>Uchazeč:</t>
  </si>
  <si>
    <t>Vyplň údaj</t>
  </si>
  <si>
    <t>Projektant:</t>
  </si>
  <si>
    <t>46546529</t>
  </si>
  <si>
    <t>Ing. Ludmila Rojíčková</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</si>
  <si>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</si>
  <si>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</si>
  <si>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</si>
  <si>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</si>
  <si>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</si>
  <si>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</si>
  <si>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</si>
  <si>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</si>
  <si>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</si>
  <si>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</si>
  <si>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</si>
  <si>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</si>
  <si>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</si>
  <si>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</si>
  <si>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</si>
  <si>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</si>
  <si>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</si>
  <si>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</si>
  <si>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</si>
  <si>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</si>
  <si>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</si>
  <si>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</si>
  <si>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</si>
  <si>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</si>
  <si>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</si>
  <si>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</si>
  <si>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</si>
  <si>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</si>
  <si>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</si>
  <si>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</si>
  <si>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</si>
  <si>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</si>
  <si>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</si>
  <si>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</si>
  <si>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</si>
  <si>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</si>
  <si>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</si>
  <si>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</si>
  <si>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</si>
  <si>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</si>
  <si>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</si>
  <si>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</si>
  <si>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Stavební část</t>
  </si>
  <si>
    <t>STA</t>
  </si>
  <si>
    <t>{c64c213e-3f75-4491-8e91-efab2f666ddd}</t>
  </si>
  <si>
    <t>Způsobilé výdaje</t>
  </si>
  <si>
    <t>Soupis</t>
  </si>
  <si>
    <t>2</t>
  </si>
  <si>
    <t>{4f1258a2-f50e-415a-b748-8d3358e49293}</t>
  </si>
  <si>
    <t>02</t>
  </si>
  <si>
    <t>Nezpůsobilé výdaje</t>
  </si>
  <si>
    <t>{a801b407-c47f-4d36-93b6-b5a20e741f53}</t>
  </si>
  <si>
    <t>Zpět na list:</t>
  </si>
  <si>
    <t>KRYCÍ LIST SOUPISU</t>
  </si>
  <si>
    <t>Objekt:</t>
  </si>
  <si>
    <t>01 - Stavební část</t>
  </si>
  <si>
    <t>Soupis:</t>
  </si>
  <si>
    <t>01 - Způsobilé výdaje</t>
  </si>
  <si>
    <t>REKAPITULACE ČLENĚNÍ SOUPISU PRACÍ</t>
  </si>
  <si>
    <t>Kód dílu - Popis</t>
  </si>
  <si>
    <t>Cena celkem [CZK]</t>
  </si>
  <si>
    <t>Náklady soupisu celkem</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</si>
  <si>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</si>
  <si>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</si>
  <si>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</si>
  <si>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</si>
  <si>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</si>
  <si>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</si>
  <si>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</si>
  <si>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713 - Izolace tepelné</t>
  </si>
  <si>
    <t xml:space="preserve">    740 - Elektromontáže - zkoušky a revize</t>
  </si>
  <si>
    <t xml:space="preserve">    743 - Elektromontáže - hrubá montáž</t>
  </si>
  <si>
    <t xml:space="preserve">    751 - Vzduchotechnika</t>
  </si>
  <si>
    <t xml:space="preserve">    764 - Konstrukce klempířské</t>
  </si>
  <si>
    <t xml:space="preserve">    766 - Konstrukce truhlářské</t>
  </si>
  <si>
    <t xml:space="preserve">    767 - Konstrukce zámečnické</t>
  </si>
  <si>
    <t>M - Práce a dodávky M</t>
  </si>
  <si>
    <t xml:space="preserve">    21-M - Elektromontáže</t>
  </si>
  <si>
    <t>HZS - Hodinové zúčtovací sazby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</si>
  <si>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</si>
  <si>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</si>
  <si>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</si>
  <si>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</si>
  <si>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</si>
  <si>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</si>
  <si>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</si>
  <si>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</si>
  <si>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</si>
  <si>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</si>
  <si>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</si>
  <si>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</si>
  <si>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</si>
  <si>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</si>
  <si>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</si>
  <si>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</si>
  <si>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</si>
  <si>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6</t>
  </si>
  <si>
    <t>Úpravy povrchů, podlahy a osazování výplní</t>
  </si>
  <si>
    <t>K</t>
  </si>
  <si>
    <t>621131121</t>
  </si>
  <si>
    <t>Penetrace akrylát-silikon vnějších podhledů nanášená ručně</t>
  </si>
  <si>
    <t>m2</t>
  </si>
  <si>
    <t>CS ÚRS 2016 02</t>
  </si>
  <si>
    <t>4</t>
  </si>
  <si>
    <t>500360024</t>
  </si>
  <si>
    <t>PP</t>
  </si>
  <si>
    <t>Podkladní a spojovací vrstva vnějších omítaných ploch penetrace akrylát-silikonová nanášená ručně podhledů</t>
  </si>
  <si>
    <t>VV</t>
  </si>
  <si>
    <t>"dle výkresu číslo 010316-D1.1-07 a technické zprávy"</t>
  </si>
  <si>
    <t xml:space="preserve">"sanace části balkonových desek" 4 </t>
  </si>
  <si>
    <t>Součet</t>
  </si>
  <si>
    <t>621135002</t>
  </si>
  <si>
    <t>Vyrovnání podkladu vnějších podhledů maltou cementovou tl do 10 mm</t>
  </si>
  <si>
    <t>-94489123</t>
  </si>
  <si>
    <t>Vyrovnání nerovností podkladu vnějších omítaných ploch maltou, tloušťky do 10 mm cementovou podhledů</t>
  </si>
  <si>
    <t>PSC</t>
  </si>
  <si>
    <t xml:space="preserve">Poznámka k souboru cen:_x000D_
1. V cenách nejsou započteny náklady na případné vkládání výztuže do vyrovnávací vrstvy; tyto se ocení cenami souboru cen 62.-14-10.. Potažení vnějších ploch pletivem v části A04, katalogu 801-1 Budovy a haly - zděné a monolitické. 2. Ceny -5011 nelze použít, je-li předepsáno vkládání výztužné tkaniny; náklady se ocení cenami 62. 14-1001 v části A04, katalogu 801-1 Budovy a haly - zděné a monolitické. 3. Ceny lze použít i pro ocenění vyrovnání nerovností podkladu ploch určených k omítání u novostaveb. 4. Vyrovnáním se rozumí: a) vrstva omítky pro vyrovnání nerovností podkladu (výtluků apod.), b) vrstva omítky pro vyrovnání křivě postavené zdi, v tomto případě se uvádí průměrná tloušťka vrstvy omítky. </t>
  </si>
  <si>
    <t>"skladba S01, S03"</t>
  </si>
  <si>
    <t>"podhled v podkroví" 2,5*1,2</t>
  </si>
  <si>
    <t>3</t>
  </si>
  <si>
    <t>621211031</t>
  </si>
  <si>
    <t>Montáž kontaktního zateplení vnějších podhledů z polystyrénových desek tl do 160 mm</t>
  </si>
  <si>
    <t>-1522520275</t>
  </si>
  <si>
    <t>Montáž kontaktního zateplení z polystyrenových desek nebo z kombinovaných desek na vnější podhledy, tloušťky desek přes 120 do 160 mm</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</si>
  <si>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</si>
  <si>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622135002</t>
  </si>
  <si>
    <t>Vyrovnání podkladu vnějších stěn maltou cementovou tl do 10 mm</t>
  </si>
  <si>
    <t>977342912</t>
  </si>
  <si>
    <t>Vyrovnání nerovností podkladu vnějších omítaných ploch maltou, tloušťky do 10 mm cementovou stěn</t>
  </si>
  <si>
    <t>8,8*(18,2*2+10,45*2)+10,45*3,2*0,5*2+1*2,2*2</t>
  </si>
  <si>
    <t>-1,2*1,6*3-1,6*2,02-0,7*1,1*2-1,2*1,6*3-0,95*1,1*2-1,1*1,15-2,4*1,2-0,9*0,9*2-1,8*1,6*9</t>
  </si>
  <si>
    <t>-1,8*0,9-1,2*1,15-1,2*0,9*3-1,2*1,6-2,4*1,6-0,9*2,4*4-1,8*1,6*4-1,2*1,6*4</t>
  </si>
  <si>
    <t>194,64*0,2+60*0,11</t>
  </si>
  <si>
    <t>5</t>
  </si>
  <si>
    <t>622211031</t>
  </si>
  <si>
    <t>Montáž kontaktního zateplení vnějších stěn z polystyrénových desek tl do 160 mm</t>
  </si>
  <si>
    <t>-704192273</t>
  </si>
  <si>
    <t>Montáž kontaktního zateplení z polystyrenových desek nebo z kombinovaných desek na vnější stěny, tloušťky desek přes 120 do 160 mm</t>
  </si>
  <si>
    <t>M</t>
  </si>
  <si>
    <t>283759520</t>
  </si>
  <si>
    <t>deska fasádní polystyrénová EPS 70 F 1000 x 500 x 160 mm</t>
  </si>
  <si>
    <t>8</t>
  </si>
  <si>
    <t>-504857837</t>
  </si>
  <si>
    <t>452,173*1,02</t>
  </si>
  <si>
    <t>3*1,02</t>
  </si>
  <si>
    <t>7</t>
  </si>
  <si>
    <t>622212001</t>
  </si>
  <si>
    <t>Montáž kontaktního zateplení vnějšího ostění hl. špalety do 200 mm z polystyrenu tl do 40 mm</t>
  </si>
  <si>
    <t>m</t>
  </si>
  <si>
    <t>-1530878667</t>
  </si>
  <si>
    <t>Montáž kontaktního zateplení vnějšího ostění, nadpraží nebo parapetu z polystyrenových desek hloubky špalet do 200 mm, tloušťky desek do 40 mm</t>
  </si>
  <si>
    <t xml:space="preserve">Poznámka k souboru cen:_x000D_
1. V cenách jsou započteny náklady na: a) upevnění desek celoplošným lepením, b) přestěrkování izolačních desek, c) vložení sklovláknité výztužné tkaniny, d) osazení a dodávku rohovníků. 2. V cenách nejsou započteny náklady na: a) dodávku desek tepelné izolace; tyto se ocení ve specifikaci; ztratné lze stanovit ve výši 10%, b) provedení konečné povrchové úpravy: - vrchní tenkovrstvou omítkou; tyto se ocení příslušnými cenami této části katalogu - nátěrem; tyto se ocení příslušnými cenami části A07 katalogu 800-783 Nátěry 3. Pro ocenění montáže kontaktního zateplení ostění nebo nadpraží hloubky přes 400 mm se použijí ceny souboru cen 62. 2.- 1… Montáž kontaktního zateplení. </t>
  </si>
  <si>
    <t>"pod parapety" 60</t>
  </si>
  <si>
    <t>283763510</t>
  </si>
  <si>
    <t>deska fasádní polystyrénová izolační extrudovaná tl.30 mm</t>
  </si>
  <si>
    <t>-1922153021</t>
  </si>
  <si>
    <t>"pod parapety" 60*0,11*1,02</t>
  </si>
  <si>
    <t>9</t>
  </si>
  <si>
    <t>622212051</t>
  </si>
  <si>
    <t>Montáž kontaktního zateplení vnějšího ostění hl. špalety do 400 mm z polystyrenu tl do 40 mm</t>
  </si>
  <si>
    <t>-1220808343</t>
  </si>
  <si>
    <t>Montáž kontaktního zateplení vnějšího ostění, nadpraží nebo parapetu z polystyrenových desek hloubky špalet přes 200 do 400 mm, tloušťky desek do 40 mm</t>
  </si>
  <si>
    <t>(1,2*3+1,6*6+1,6+2,02*2+0,7*2+1,1*4+1,2*3+1,6*6+0,95*2+1,1*4+1,1+2,05*2+2,4+2,1*2+0,9*3*2+1,8*9+1,6*18)</t>
  </si>
  <si>
    <t>(1,8+0,9*2+1,2+2,05*2+1,2*3+0,9*6+1,2*5+1,6*10+2,4+1,6*2+0,9*4+2,4*8+1,8*4+1,6*8)</t>
  </si>
  <si>
    <t>283759310</t>
  </si>
  <si>
    <t>deska fasádní polystyrénová EPS 70 F 1000 x 500 x 30 mm</t>
  </si>
  <si>
    <t>-766257220</t>
  </si>
  <si>
    <t>194,64*0,2*1,02</t>
  </si>
  <si>
    <t>11</t>
  </si>
  <si>
    <t>622221031</t>
  </si>
  <si>
    <t>Montáž kontaktního zateplení vnějších stěn z minerální vlny s podélnou orientací vláken tl do 160 mm</t>
  </si>
  <si>
    <t>-409053710</t>
  </si>
  <si>
    <t>Montáž kontaktního zateplení z desek z minerální vlny s podélnou orientací vláken na vnější stěny, tloušťky desek přes 120 do 160 mm</t>
  </si>
  <si>
    <t>"skladba S02"</t>
  </si>
  <si>
    <t>"soklová část" 0,9*(18,2*2+10,45*2-1,2-1,1-2,4)</t>
  </si>
  <si>
    <t>12</t>
  </si>
  <si>
    <t>631515380</t>
  </si>
  <si>
    <t>deska izolační minerální kontaktních fasád podélné vlákno λ-0.036 tl. 160 mm</t>
  </si>
  <si>
    <t>-1206231572</t>
  </si>
  <si>
    <t>47,34*1,02</t>
  </si>
  <si>
    <t>13</t>
  </si>
  <si>
    <t>622252001</t>
  </si>
  <si>
    <t>Montáž zakládacích soklových lišt kontaktního zateplení</t>
  </si>
  <si>
    <t>1077152442</t>
  </si>
  <si>
    <t>Montáž lišt kontaktního zateplení zakládacích soklových připevněných hmoždinkami</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</si>
  <si>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</si>
  <si>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18,2*2+10,5*2-2,4-1,1-1,2</t>
  </si>
  <si>
    <t>14</t>
  </si>
  <si>
    <t>590516530</t>
  </si>
  <si>
    <t>lišta soklová Al s okapničkou, zakládací U 16 cm, 0,95/200 cm</t>
  </si>
  <si>
    <t>2054689419</t>
  </si>
  <si>
    <t>(18,2*2+10,5*2-2,4-1,1-1,2)*1,05</t>
  </si>
  <si>
    <t>622252002</t>
  </si>
  <si>
    <t>Montáž ostatních lišt kontaktního zateplení</t>
  </si>
  <si>
    <t>1277870419</t>
  </si>
  <si>
    <t>Montáž lišt kontaktního zateplení ostatních stěnových, dilatačních apod. lepených do tmelu</t>
  </si>
  <si>
    <t>"rohové" 1,1*4+1,1*4+2,02*2+2,1*2+1,6*26+0,9*8+1,6*26+2,4*8+0,9*6+2,05*4+9,7*4+2,1*2</t>
  </si>
  <si>
    <t>"parapetní" 1,61+0,95*2+0,7*2+1,8*13+0,9*4+1,2*13+0,9*4+1,2*3+3,8</t>
  </si>
  <si>
    <t>"okapové" 1,61+0,95*2+0,7*2+1,8*13+0,9*4+1,2*13+0,9*4+1,2*3+1,1+1,2+2,4+3,8</t>
  </si>
  <si>
    <t>"okenní" 1,1*4+1,1*4+2,02*2+2,1*2+1,6*26+0,9*8+1,6*26+2,4*8+0,9*6+2,05*4</t>
  </si>
  <si>
    <t>1,61+0,95*2+0,7*2+1,8*13+0,9*4+1,2*13+0,9*4+1,2*3+1,1+1,2+2,4</t>
  </si>
  <si>
    <t>16</t>
  </si>
  <si>
    <t>590514800</t>
  </si>
  <si>
    <t>lišta rohová Al 10/10 cm s tkaninou bal. 2,5 m</t>
  </si>
  <si>
    <t>1893813597</t>
  </si>
  <si>
    <t>"rohové" (1,1*4+1,1*4+2,02*2+2,1*2+1,6*26+0,9*8+1,6*26+2,4*8+0,9*6+2,05*4+9,7*4+2,1*2)*1,05</t>
  </si>
  <si>
    <t>17</t>
  </si>
  <si>
    <t>590515120</t>
  </si>
  <si>
    <t>lišta parapetní</t>
  </si>
  <si>
    <t>542270553</t>
  </si>
  <si>
    <t>"parapetní" (1,61+0,95*2+0,7*2+1,8*13+0,9*4+1,2*13+0,9*4+1,2*3+3,8)*1,05</t>
  </si>
  <si>
    <t>18</t>
  </si>
  <si>
    <t>590515160</t>
  </si>
  <si>
    <t>lišta okapová</t>
  </si>
  <si>
    <t>1072600747</t>
  </si>
  <si>
    <t>"okapové" (1,61+0,95*2+0,7*2+1,8*13+0,9*4+1,2*13+0,9*4+1,2*3+1,1+1,2+2,4+3,8)*1,05</t>
  </si>
  <si>
    <t>19</t>
  </si>
  <si>
    <t>590514750</t>
  </si>
  <si>
    <t>profil okenní začišťovací s tkaninou</t>
  </si>
  <si>
    <t>-144510650</t>
  </si>
  <si>
    <t>profil okenní začišťovací se sklovláknitou armovací tkaninou</t>
  </si>
  <si>
    <t>"okenní" (1,1*4+1,1*4+2,02*2+2,1*2+1,6*26+0,9*8+1,6*26+2,4*8+0,9*6+2,05*4)*1,05</t>
  </si>
  <si>
    <t>(1,61+0,95*2+0,7*2+1,8*13+0,9*4+1,2*13+0,9*4+1,2*3+1,1+1,2+2,4)*1,05</t>
  </si>
  <si>
    <t>20</t>
  </si>
  <si>
    <t>621531021</t>
  </si>
  <si>
    <t>Tenkovrstvá silikonová zrnitá omítka tl. 2,0 mm včetně penetrace vnějších podhledů</t>
  </si>
  <si>
    <t>157003929</t>
  </si>
  <si>
    <t>Omítka tenkovrstvá silikonová vnějších ploch probarvená, včetně penetrace podkladu zrnitá, tloušťky 2,0 mm podhledů</t>
  </si>
  <si>
    <t>"balkonové desky"</t>
  </si>
  <si>
    <t>3*0,9*4+0,15*(3*4+0,9*8)</t>
  </si>
  <si>
    <t>622531021</t>
  </si>
  <si>
    <t>Tenkovrstvá silikonová zrnitá omítka tl. 2,0 mm včetně penetrace vnějších stěn</t>
  </si>
  <si>
    <t>1359178578</t>
  </si>
  <si>
    <t>Omítka tenkovrstvá silikonová vnějších ploch probarvená, včetně penetrace podkladu zrnitá, tloušťky 2,0 mm stěn</t>
  </si>
  <si>
    <t>194,64*0,2</t>
  </si>
  <si>
    <t>22</t>
  </si>
  <si>
    <t>629991011</t>
  </si>
  <si>
    <t>Zakrytí výplní otvorů a svislých ploch fólií přilepenou lepící páskou</t>
  </si>
  <si>
    <t>631860586</t>
  </si>
  <si>
    <t>Zakrytí vnějších ploch před znečištěním včetně pozdějšího odkrytí výplní otvorů a svislých ploch fólií přilepenou lepící páskou</t>
  </si>
  <si>
    <t xml:space="preserve">Poznámka k souboru cen:_x000D_
1. V ceně -1012 nejsou započteny náklady na dodávku a montáž začišťovací lišty; tyto se oceňují cenou 622 14-3004 této části katalogu a materiálem ve specifikaci. </t>
  </si>
  <si>
    <t>"nevyměňované výplně" 1,6*2,02+0,7*1,1*2+0,95*1,1*2+2,4*2,1</t>
  </si>
  <si>
    <t>23</t>
  </si>
  <si>
    <t>629995101</t>
  </si>
  <si>
    <t>Očištění vnějších ploch tlakovou vodou</t>
  </si>
  <si>
    <t>-1226257290</t>
  </si>
  <si>
    <t>Očištění vnějších ploch tlakovou vodou omytím</t>
  </si>
  <si>
    <t>"očištění stávající fasády "</t>
  </si>
  <si>
    <t>3+452,173+6,732+39,707+47,34</t>
  </si>
  <si>
    <t>"očištění stávajících ploch balkonů"</t>
  </si>
  <si>
    <t>13,68</t>
  </si>
  <si>
    <t>Ostatní konstrukce a práce, bourání</t>
  </si>
  <si>
    <t>24</t>
  </si>
  <si>
    <t>941111132</t>
  </si>
  <si>
    <t>Montáž lešení řadového trubkového lehkého s podlahami zatížení do 200 kg/m2 š do 1,5 m v do 25 m</t>
  </si>
  <si>
    <t>-971956805</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</si>
  <si>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</si>
  <si>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"pro zateplení fasády"</t>
  </si>
  <si>
    <t>9*(21,2*2+13,5*2)+13,5*3*2</t>
  </si>
  <si>
    <t>25</t>
  </si>
  <si>
    <t>941111232</t>
  </si>
  <si>
    <t>Příplatek k lešení řadovému trubkovému lehkému s podlahami š 1,5 m v 25 m za první a ZKD den použití</t>
  </si>
  <si>
    <t>-2035897755</t>
  </si>
  <si>
    <t>Montáž lešení řadového trubkového lehkého pracovního s podlahami s provozním zatížením tř. 3 do 200 kg/m2 Příplatek za první a každý další den použití lešení k ceně -1132</t>
  </si>
  <si>
    <t>(9*(21,2*2+13,5*2)+13,5*3*2)*60</t>
  </si>
  <si>
    <t>26</t>
  </si>
  <si>
    <t>941111832</t>
  </si>
  <si>
    <t>Demontáž lešení řadového trubkového lehkého s podlahami zatížení do 200 kg/m2 š do 1,5 m v do 25 m</t>
  </si>
  <si>
    <t>817481832</t>
  </si>
  <si>
    <t>Demontáž lešení řadového trubkového lehkého pracovního s podlahami s provozním zatížením tř. 3 do 200 kg/m2 šířky tř. W12 přes 1,2 do 1,5 m, výšky přes 10 do 25 m</t>
  </si>
  <si>
    <t xml:space="preserve">Poznámka k souboru cen:_x000D_
1. Demontáž lešení řadového trubkového lehkého výšky přes 25 m se oceňuje individuálně. </t>
  </si>
  <si>
    <t>27</t>
  </si>
  <si>
    <t>944511111</t>
  </si>
  <si>
    <t>Montáž ochranné sítě z textilie z umělých vláken</t>
  </si>
  <si>
    <t>-601123328</t>
  </si>
  <si>
    <t>Montáž ochranné sítě zavěšené na konstrukci lešení z textilie z umělých vláken</t>
  </si>
  <si>
    <t xml:space="preserve">Poznámka k souboru cen:_x000D_
1. V cenách nejsou započteny náklady na lešení potřebné pro zavěšení sítí; toto lešení se oceňuje příslušnými cenami lešení. </t>
  </si>
  <si>
    <t>"nad vchodem"</t>
  </si>
  <si>
    <t>9*5</t>
  </si>
  <si>
    <t>28</t>
  </si>
  <si>
    <t>944511211</t>
  </si>
  <si>
    <t>Příplatek k ochranné síti za první a ZKD den použití</t>
  </si>
  <si>
    <t>509188848</t>
  </si>
  <si>
    <t>Montáž ochranné sítě Příplatek za první a každý další den použití sítě k ceně -1111</t>
  </si>
  <si>
    <t>9*5*60</t>
  </si>
  <si>
    <t>29</t>
  </si>
  <si>
    <t>944511811</t>
  </si>
  <si>
    <t>Demontáž ochranné sítě z textilie z umělých vláken</t>
  </si>
  <si>
    <t>-2102414328</t>
  </si>
  <si>
    <t>Demontáž ochranné sítě zavěšené na konstrukci lešení z textilie z umělých vláken</t>
  </si>
  <si>
    <t>30</t>
  </si>
  <si>
    <t>944711111</t>
  </si>
  <si>
    <t>Montáž záchytné stříšky š do 1,5 m</t>
  </si>
  <si>
    <t>2135683454</t>
  </si>
  <si>
    <t>Montáž záchytné stříšky zřizované současně s lehkým nebo těžkým lešením, šířky do 1,5 m</t>
  </si>
  <si>
    <t xml:space="preserve">Poznámka k souboru cen:_x000D_
1. Ceny nelze použít pro samostatnou záchytnou stříšku či jiné ochranné konstrukce, které mají za účel chránit chodce před padající omítkou či zchátralými římsami apod. 2. Množství měrných jednotek se určuje v m délky lešení, ke kterému se záchytná stříška zřizuje. </t>
  </si>
  <si>
    <t>31</t>
  </si>
  <si>
    <t>944711211</t>
  </si>
  <si>
    <t>Příplatek k záchytné stříšce š do 1,5 m za první a ZKD den použití</t>
  </si>
  <si>
    <t>410680312</t>
  </si>
  <si>
    <t>Montáž záchytné stříšky Příplatek za první a každý další den použití záchytné stříšky k ceně -1111</t>
  </si>
  <si>
    <t>5*60</t>
  </si>
  <si>
    <t>32</t>
  </si>
  <si>
    <t>944711811</t>
  </si>
  <si>
    <t>Demontáž záchytné stříšky š do 1,5 m</t>
  </si>
  <si>
    <t>560901225</t>
  </si>
  <si>
    <t>Demontáž záchytné stříšky zřizované současně s lehkým nebo těžkým lešením, šířky do 1,5 m</t>
  </si>
  <si>
    <t xml:space="preserve">Poznámka k souboru cen:_x000D_
1. Ceny nelze použít pro samostatnou záchytnou stříšku či jiné ochranné konstrukce, které mají za účel chránit chodce před padající omítkou či zchátralými římsami apod. </t>
  </si>
  <si>
    <t>33</t>
  </si>
  <si>
    <t>968062374</t>
  </si>
  <si>
    <t>Vybourání dřevěných rámů oken zdvojených včetně křídel pl do 1 m2</t>
  </si>
  <si>
    <t>-270509310</t>
  </si>
  <si>
    <t>Vybourání dřevěných rámů oken s křídly, dveřních zárubní, vrat, stěn, ostění nebo obkladů rámů oken s křídly zdvojených, plochy do 1 m2</t>
  </si>
  <si>
    <t xml:space="preserve">Poznámka k souboru cen:_x000D_
1. V cenách -2244 až -2747 jsou započteny i náklady na vyvěšení křídel. </t>
  </si>
  <si>
    <t>"dle výkresu číslo 010316-D1.1-09 a technické zprávy"</t>
  </si>
  <si>
    <t>"1.1 - demontáž výplní otvorů" 0,9*0,9*4</t>
  </si>
  <si>
    <t>34</t>
  </si>
  <si>
    <t>968062375</t>
  </si>
  <si>
    <t>Vybourání dřevěných rámů oken zdvojených včetně křídel pl do 2 m2</t>
  </si>
  <si>
    <t>1048334452</t>
  </si>
  <si>
    <t>Vybourání dřevěných rámů oken s křídly, dveřních zárubní, vrat, stěn, ostění nebo obkladů rámů oken s křídly zdvojených, plochy do 2 m2</t>
  </si>
  <si>
    <t>"1.1 - demontáž výplní otvorů" 1,6*1,2*13+0,9*1,2*3</t>
  </si>
  <si>
    <t>35</t>
  </si>
  <si>
    <t>968062376</t>
  </si>
  <si>
    <t>Vybourání dřevěných rámů oken zdvojených včetně křídel pl do 4 m2</t>
  </si>
  <si>
    <t>2134120014</t>
  </si>
  <si>
    <t>Vybourání dřevěných rámů oken s křídly, dveřních zárubní, vrat, stěn, ostění nebo obkladů rámů oken s křídly zdvojených, plochy do 4 m2</t>
  </si>
  <si>
    <t>"1.1 - demontáž výplní otvorů" 1,6*1,8*13</t>
  </si>
  <si>
    <t>36</t>
  </si>
  <si>
    <t>968062456</t>
  </si>
  <si>
    <t>Vybourání dřevěných dveřních zárubní pl přes 2 m2</t>
  </si>
  <si>
    <t>1258090001</t>
  </si>
  <si>
    <t>Vybourání dřevěných rámů oken s křídly, dveřních zárubní, vrat, stěn, ostění nebo obkladů dveřních zárubní, plochy přes 2 m2</t>
  </si>
  <si>
    <t>"1.1 - demontáž výplní otvorů" 2,4*0,9*4</t>
  </si>
  <si>
    <t>37</t>
  </si>
  <si>
    <t>976061111</t>
  </si>
  <si>
    <t>Vybourání dřevěných madel a zábradlí</t>
  </si>
  <si>
    <t>263765790</t>
  </si>
  <si>
    <t>Vybourání dřevěných konstrukcí zábradlí a madel</t>
  </si>
  <si>
    <t>"3.1 - demontáž části výplně zábradlí balkonů" 6*1,1</t>
  </si>
  <si>
    <t>"3.2 - demontáž části výplně zábradlí balkonů" 6*1,1</t>
  </si>
  <si>
    <t>38</t>
  </si>
  <si>
    <t>978015341</t>
  </si>
  <si>
    <t>Otlučení vnější vápenné nebo vápenocementové vnější omítky stupně členitosti 1 a 2 rozsahu do 30%</t>
  </si>
  <si>
    <t>-313981337</t>
  </si>
  <si>
    <t>Otlučení vápenných nebo vápenocementových omítek vnějších ploch s vyškrabáním spar a s očištěním zdiva stupně členitosti 1 a 2, v rozsahu přes 10 do 30 %</t>
  </si>
  <si>
    <t xml:space="preserve">"odstranění nesoudržné omítky stěn - předpoklad 30% plochy"  </t>
  </si>
  <si>
    <t>9,7*(17,85*2+10,1*2)+10,1*3,2*0,5*2+1*2,2*2+2,5*1,2</t>
  </si>
  <si>
    <t>-1,2*1,6*3-1,6*2,02-0,7*1,1*2-1,2*1,6*3-0,95*1,1*2-1,1*2,05-2,4*2,1-0,9*0,9*2-1,8*1,6*9-1,8*0,9-1,2*2,05-1,2*0,9*3</t>
  </si>
  <si>
    <t>-1,2*1,6-2,4*1,6-0,9*2,4*4-1,8*1,6*4-1,2*1,6*4</t>
  </si>
  <si>
    <t>0,1*(1,2*3+1,6*6+1,6+2,02*2+0,7*2+1,1*4+1,2*3+1,6*6+0,95*2+1,1*4+1,1+2,05*2+2,4+2,1*2+0,9*3*2+1,8*9+1,6*18)</t>
  </si>
  <si>
    <t>0,1*(1,8+0,9*2+1,2+2,05*2+1,2*3+0,9*6+1,2*5+1,6*10+2,4+1,6*2+0,9*4+2,4*8+1,8*4+1,6*8)</t>
  </si>
  <si>
    <t>39</t>
  </si>
  <si>
    <t>978019391</t>
  </si>
  <si>
    <t>Otlučení vnější vápenné nebo vápenocementové vnější omítky stupně členitosti 3 až 5  rozsahu do 100%</t>
  </si>
  <si>
    <t>2130802434</t>
  </si>
  <si>
    <t>Otlučení vápenných nebo vápenocementových omítek vnějších ploch s vyškrabáním spar a s očištěním zdiva stupně členitosti 3 až 5, v rozsahu přes 80 do 100 %</t>
  </si>
  <si>
    <t>"2.2 - odstranění nesoudržné omítky balkonů" 4</t>
  </si>
  <si>
    <t>40</t>
  </si>
  <si>
    <t>985311211</t>
  </si>
  <si>
    <t>Reprofilace líce kleneb a podhledů cementovými sanačními maltami tl 10 mm jemná</t>
  </si>
  <si>
    <t>-2080388122</t>
  </si>
  <si>
    <t>Reprofilace betonu sanačními maltami na cementové bázi ručně líce kleneb a podhledů, tloušťky do 10 mm</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</si>
  <si>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</si>
  <si>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"sanace části balkonových desek" 4</t>
  </si>
  <si>
    <t>41</t>
  </si>
  <si>
    <t>985311213</t>
  </si>
  <si>
    <t>Reprofilace líce kleneb a podhledů cementovými sanačními maltami tl 30 mm hrubá</t>
  </si>
  <si>
    <t>-355110190</t>
  </si>
  <si>
    <t>Reprofilace betonu sanačními maltami na cementové bázi ručně líce kleneb a podhledů, tloušťky přes 20 do 30 mm</t>
  </si>
  <si>
    <t>42</t>
  </si>
  <si>
    <t>985311912</t>
  </si>
  <si>
    <t>Příplatek při reprofilaci sanačními maltami za plochu do 10 m2 jednotlivě</t>
  </si>
  <si>
    <t>112154809</t>
  </si>
  <si>
    <t>Reprofilace betonu sanačními maltami na cementové bázi ručně Příplatek k cenám za plochu do 10 m2 jednotlivě</t>
  </si>
  <si>
    <t>43</t>
  </si>
  <si>
    <t>9-čerpadlo</t>
  </si>
  <si>
    <t>Demontáž + zpětná montáž tepelného čerpadla</t>
  </si>
  <si>
    <t>kus</t>
  </si>
  <si>
    <t>588624705</t>
  </si>
  <si>
    <t>"vč. nového kotvení do zateplovacího systému"</t>
  </si>
  <si>
    <t>"3.7" 1</t>
  </si>
  <si>
    <t>44</t>
  </si>
  <si>
    <t>9-lapače</t>
  </si>
  <si>
    <t>Demontáž a zpětná montáž lapačů střešních splavenin (do nové polohy)</t>
  </si>
  <si>
    <t>1644642285</t>
  </si>
  <si>
    <t>"vč. případné úpravy stávající kanalizace" 4</t>
  </si>
  <si>
    <t>45</t>
  </si>
  <si>
    <t>9-Nadstřešení</t>
  </si>
  <si>
    <t>Demontáž + zpětná montáž nadstřešení balkonu (ocelové prvky + krytina)</t>
  </si>
  <si>
    <t>464176778</t>
  </si>
  <si>
    <t>"3.4" 1</t>
  </si>
  <si>
    <t>46</t>
  </si>
  <si>
    <t>9-satelity</t>
  </si>
  <si>
    <t>Demontáž + zpětná montáž konzol satelitních přijímačů</t>
  </si>
  <si>
    <t>1189403374</t>
  </si>
  <si>
    <t>"3.5" 5</t>
  </si>
  <si>
    <t>47</t>
  </si>
  <si>
    <t>9-sušáky</t>
  </si>
  <si>
    <t>Demontáž + zpětná montáž konzol sušáků</t>
  </si>
  <si>
    <t>-691069518</t>
  </si>
  <si>
    <t>"3.6" 4</t>
  </si>
  <si>
    <t>48</t>
  </si>
  <si>
    <t>9-tabulky</t>
  </si>
  <si>
    <t>Demontáž + zpětná montáž tabulek a ostatních drobných prvků na fasádě</t>
  </si>
  <si>
    <t>-480421564</t>
  </si>
  <si>
    <t>997</t>
  </si>
  <si>
    <t>Přesun sutě</t>
  </si>
  <si>
    <t>49</t>
  </si>
  <si>
    <t>997006512</t>
  </si>
  <si>
    <t>Vodorovné doprava suti s naložením a složením na skládku do 1 km</t>
  </si>
  <si>
    <t>t</t>
  </si>
  <si>
    <t>-378366703</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</si>
  <si>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</si>
  <si>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</si>
  <si>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50</t>
  </si>
  <si>
    <t>997006519</t>
  </si>
  <si>
    <t>Příplatek k vodorovnému přemístění suti na skládku ZKD 1 km přes 1 km</t>
  </si>
  <si>
    <t>-699121476</t>
  </si>
  <si>
    <t>Vodorovná doprava suti na skládku s naložením na dopravní prostředek a složením Příplatek k ceně za každý další i započatý 1 km</t>
  </si>
  <si>
    <t>12,009*19 'Přepočtené koeficientem množství</t>
  </si>
  <si>
    <t>51</t>
  </si>
  <si>
    <t>997013154</t>
  </si>
  <si>
    <t>Vnitrostaveništní doprava suti a vybouraných hmot pro budovy v do 15 m s omezením mechanizace</t>
  </si>
  <si>
    <t>-1405184689</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</si>
  <si>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</si>
  <si>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998</t>
  </si>
  <si>
    <t>Přesun hmot</t>
  </si>
  <si>
    <t>52</t>
  </si>
  <si>
    <t>998017003</t>
  </si>
  <si>
    <t>Přesun hmot s omezením mechanizace pro budovy v do 24 m</t>
  </si>
  <si>
    <t>828034714</t>
  </si>
  <si>
    <t>Přesun hmot pro budovy občanské výstavby, bydlení, výrobu a služby s omezením mechanizace vodorovná dopravní vzdálenost do 100 m pro budovy s jakoukoliv nosnou konstrukcí výšky přes 12 do 24 m</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</si>
  <si>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</si>
  <si>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</si>
  <si>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</si>
  <si>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713</t>
  </si>
  <si>
    <t>Izolace tepelné</t>
  </si>
  <si>
    <t>53</t>
  </si>
  <si>
    <t>713111111</t>
  </si>
  <si>
    <t>Montáž izolace tepelné vrchem stropů volně kladenými rohožemi, pásy, dílci, deskami</t>
  </si>
  <si>
    <t>970756306</t>
  </si>
  <si>
    <t>Montáž tepelné izolace stropů rohožemi, pásy, dílci, deskami, bloky (izolační materiál ve specifikaci) vrchem bez překrytí lepenkou kladenými volně</t>
  </si>
  <si>
    <t>"dle výkresu číslo 010316-D1.1-05, 06 a technické zprávy"</t>
  </si>
  <si>
    <t>"zateplení stropu podkroví"</t>
  </si>
  <si>
    <t>3,4*17,3</t>
  </si>
  <si>
    <t>54</t>
  </si>
  <si>
    <t>631481150</t>
  </si>
  <si>
    <t>deska izolační z minerální vlny tl.160 mm (la = 0,035W/m.K)</t>
  </si>
  <si>
    <t>63729583</t>
  </si>
  <si>
    <t>3,4*17,3*1,02</t>
  </si>
  <si>
    <t>55</t>
  </si>
  <si>
    <t>998713103</t>
  </si>
  <si>
    <t>Přesun hmot tonážní pro izolace tepelné v objektech v do 24 m</t>
  </si>
  <si>
    <t>240136143</t>
  </si>
  <si>
    <t>Přesun hmot pro izolace tepelné stanovený z hmotnosti přesunovaného materiálu vodorovná dopravní vzdálenost do 50 m v objektech výšky přes 12 m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</si>
  <si>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</si>
  <si>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56</t>
  </si>
  <si>
    <t>998713181</t>
  </si>
  <si>
    <t>Příplatek k přesunu hmot tonážní 713 prováděný bez použití mechanizace</t>
  </si>
  <si>
    <t>-1563552752</t>
  </si>
  <si>
    <t>Přesun hmot pro izolace tepelné stanovený z hmotnosti přesunovaného materiálu Příplatek k cenám za přesun prováděný bez použití mechanizace pro jakoukoliv výšku objektu</t>
  </si>
  <si>
    <t>740</t>
  </si>
  <si>
    <t>Elektromontáže - zkoušky a revize</t>
  </si>
  <si>
    <t>57</t>
  </si>
  <si>
    <t>740991100</t>
  </si>
  <si>
    <t>Celková prohlídka elektrického rozvodu a zařízení do 100 000,- Kč</t>
  </si>
  <si>
    <t>-1793305270</t>
  </si>
  <si>
    <t>Zkoušky a prohlídky elektrických rozvodů a zařízení celková prohlídka a vyhotovení revizní zprávy pro objem montážních prací do 100 tis. Kč</t>
  </si>
  <si>
    <t xml:space="preserve">Poznámka k souboru cen:_x000D_
1. Ceny -1100 až -1910 jsou určeny pro objem montážních prací včetně nákladů na nosný a podružný materiál. </t>
  </si>
  <si>
    <t>"dle výkazu materiálu hrmosvodu části elektro"</t>
  </si>
  <si>
    <t>743</t>
  </si>
  <si>
    <t>Elektromontáže - hrubá montáž</t>
  </si>
  <si>
    <t>58</t>
  </si>
  <si>
    <t>743621110</t>
  </si>
  <si>
    <t>Montáž drát nebo lano hromosvodné svodové D do 10 mm s podpěrou</t>
  </si>
  <si>
    <t>-1509540840</t>
  </si>
  <si>
    <t>Montáž hromosvodného vedení svodových drátů nebo lan s podpěrami, D do 10 mm</t>
  </si>
  <si>
    <t xml:space="preserve">Poznámka k souboru cen:_x000D_
1. Svodovými dráty se rozumí i jímací vedení na střeše. </t>
  </si>
  <si>
    <t>"zpětná montáž vedení hromosvodu na stěnách" 20</t>
  </si>
  <si>
    <t>59</t>
  </si>
  <si>
    <t>743622100</t>
  </si>
  <si>
    <t>Montáž svorka hromosvodná typ SS, SR 03 se 2 šrouby</t>
  </si>
  <si>
    <t>-179293111</t>
  </si>
  <si>
    <t xml:space="preserve">Montáž hromosvodného vedení svorek se 2 šrouby, </t>
  </si>
  <si>
    <t>60</t>
  </si>
  <si>
    <t>354418850</t>
  </si>
  <si>
    <t>svorka spojovací SS pro lano D8-10 mm</t>
  </si>
  <si>
    <t>976998946</t>
  </si>
  <si>
    <t>svorka spojovací pro lano D 8-10 mm</t>
  </si>
  <si>
    <t>61</t>
  </si>
  <si>
    <t>743623100</t>
  </si>
  <si>
    <t>Montáž vedení hromosvodné-podpěra do zdiva</t>
  </si>
  <si>
    <t>-1391032569</t>
  </si>
  <si>
    <t>Montáž hromosvodného vedení podpěr do zdiva</t>
  </si>
  <si>
    <t>"Z.1" 16</t>
  </si>
  <si>
    <t>62</t>
  </si>
  <si>
    <t>354414150</t>
  </si>
  <si>
    <t>podpěra vedení FeZn do zdiva</t>
  </si>
  <si>
    <t>376047849</t>
  </si>
  <si>
    <t>63</t>
  </si>
  <si>
    <t>743-dmtz-hrom-stěny</t>
  </si>
  <si>
    <t>Demontáž vedení hromosvodu na stěnách (vč. odvozu a likvidace dle zákonů)</t>
  </si>
  <si>
    <t>bm</t>
  </si>
  <si>
    <t>400540758</t>
  </si>
  <si>
    <t>"vč. demontáže veškerého spojovacího, kotvícího a ostatního materiálu a příslušenství"</t>
  </si>
  <si>
    <t>"5.1" 20</t>
  </si>
  <si>
    <t>64</t>
  </si>
  <si>
    <t>743-krabice</t>
  </si>
  <si>
    <t>Demontáž a zpětná montáž telekom. krabice na fasádě</t>
  </si>
  <si>
    <t>-1303849292</t>
  </si>
  <si>
    <t>"vč. nového kotvení do zateplovacího systému a úpravy přívodu"</t>
  </si>
  <si>
    <t>"5.6" 1</t>
  </si>
  <si>
    <t>65</t>
  </si>
  <si>
    <t>743-material</t>
  </si>
  <si>
    <t>Drobný instalační materiál, stavební výpomoce</t>
  </si>
  <si>
    <t>-588400897</t>
  </si>
  <si>
    <t>66</t>
  </si>
  <si>
    <t>743-rozvadec</t>
  </si>
  <si>
    <t>Demontáž a zpětná montáž krytu rozvaděče na fasádě</t>
  </si>
  <si>
    <t>316406536</t>
  </si>
  <si>
    <t>"5.2, 5.5" 1</t>
  </si>
  <si>
    <t>67</t>
  </si>
  <si>
    <t>743-svitidlo</t>
  </si>
  <si>
    <t>Demontáž a zpětná montáž svítidla nad vchodem</t>
  </si>
  <si>
    <t>214306306</t>
  </si>
  <si>
    <t>"5.3" 1</t>
  </si>
  <si>
    <t>68</t>
  </si>
  <si>
    <t>743-zvonky</t>
  </si>
  <si>
    <t>Demontáž a zpětná montáž zvonkového tabla na fasádě</t>
  </si>
  <si>
    <t>-1654156563</t>
  </si>
  <si>
    <t>"5.4" 1</t>
  </si>
  <si>
    <t>751</t>
  </si>
  <si>
    <t>Vzduchotechnika</t>
  </si>
  <si>
    <t>69</t>
  </si>
  <si>
    <t>751398021</t>
  </si>
  <si>
    <t>Mtž větrací mřížky stěnové do 0,040 m2</t>
  </si>
  <si>
    <t>-68032986</t>
  </si>
  <si>
    <t>Montáž ostatních zařízení větrací mřížky stěnové, průřezu do 0,040 m2</t>
  </si>
  <si>
    <t>"Z.2" 13</t>
  </si>
  <si>
    <t>70</t>
  </si>
  <si>
    <t>553414260</t>
  </si>
  <si>
    <t>mřížka větrací nerezová 200 x 200 se síťovinou</t>
  </si>
  <si>
    <t>-1447638940</t>
  </si>
  <si>
    <t>71</t>
  </si>
  <si>
    <t>998751102</t>
  </si>
  <si>
    <t>Přesun hmot tonážní pro vzduchotechniku v objektech v do 24 m</t>
  </si>
  <si>
    <t>567131002</t>
  </si>
  <si>
    <t>Přesun hmot pro vzduchotechniku stanovený z hmotnosti přesunovaného materiálu vodorovná dopravní vzdálenost do 100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</si>
  <si>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</si>
  <si>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t>
  </si>
  <si>
    <t>998751181</t>
  </si>
  <si>
    <t>Příplatek k přesunu hmot tonážní 751 prováděný bez použití mechanizace</t>
  </si>
  <si>
    <t>-136934088</t>
  </si>
  <si>
    <t>Přesun hmot pro vzduchotechniku stanovený z hmotnosti přesunovaného materiálu Příplatek k cenám za přesun prováděný bez použití mechanizace pro jakoukoliv výšku objektu</t>
  </si>
  <si>
    <t>764</t>
  </si>
  <si>
    <t>Konstrukce klempířské</t>
  </si>
  <si>
    <t>73</t>
  </si>
  <si>
    <t>764002851</t>
  </si>
  <si>
    <t>Demontáž oplechování parapetů do suti</t>
  </si>
  <si>
    <t>-645571619</t>
  </si>
  <si>
    <t>Demontáž klempířských konstrukcí oplechování parapetů do suti</t>
  </si>
  <si>
    <t>"1.2 - demontáž vnějších parapetů" 60</t>
  </si>
  <si>
    <t>74</t>
  </si>
  <si>
    <t>764004863</t>
  </si>
  <si>
    <t>Demontáž svodu k dalšímu použití</t>
  </si>
  <si>
    <t>-1812371823</t>
  </si>
  <si>
    <t>Demontáž klempířských konstrukcí svodu k dalšímu použití</t>
  </si>
  <si>
    <t>"4.1 - demontáž dešťových svodů" 40</t>
  </si>
  <si>
    <t>75</t>
  </si>
  <si>
    <t>764216605</t>
  </si>
  <si>
    <t>Oplechování rovných parapetů mechanicky kotvené z Pz s povrchovou úpravou rš 360 mm</t>
  </si>
  <si>
    <t>1774700924</t>
  </si>
  <si>
    <t>Oplechování parapetů z pozinkovaného plechu s povrchovou úpravou rovných mechanicky kotvené, bez rohů rš 360 mm</t>
  </si>
  <si>
    <t>"K.1" 60</t>
  </si>
  <si>
    <t>76</t>
  </si>
  <si>
    <t>764508131</t>
  </si>
  <si>
    <t>Montáž kruhového svodu</t>
  </si>
  <si>
    <t>1747181862</t>
  </si>
  <si>
    <t>Montáž svodu kruhového, průměru svodu</t>
  </si>
  <si>
    <t>"4.1 - zpětná montáž dešťových svodů" 40</t>
  </si>
  <si>
    <t>77</t>
  </si>
  <si>
    <t>764508132</t>
  </si>
  <si>
    <t>Montáž objímky kruhového svodu</t>
  </si>
  <si>
    <t>1060192405</t>
  </si>
  <si>
    <t>Montáž svodu kruhového, průměru objímek</t>
  </si>
  <si>
    <t>"K.3" 12</t>
  </si>
  <si>
    <t>78</t>
  </si>
  <si>
    <t>553443310</t>
  </si>
  <si>
    <t>objímka svodu trn 200 mm 100 pozink</t>
  </si>
  <si>
    <t>-74365754</t>
  </si>
  <si>
    <t>79</t>
  </si>
  <si>
    <t>764518623</t>
  </si>
  <si>
    <t>Svody kruhové včetně objímek, kolen, odskoků z Pz s povrchovou úpravou průměru 120 mm</t>
  </si>
  <si>
    <t>1757893774</t>
  </si>
  <si>
    <t>Svod z pozinkovaného plechu s upraveným povrchem včetně objímek, kolen a odskoků kruhový, průměru 120 mm</t>
  </si>
  <si>
    <t>"K.2" 1,2*4</t>
  </si>
  <si>
    <t>80</t>
  </si>
  <si>
    <t>998764103</t>
  </si>
  <si>
    <t>Přesun hmot tonážní pro konstrukce klempířské v objektech v do 24 m</t>
  </si>
  <si>
    <t>-579827061</t>
  </si>
  <si>
    <t>Přesun hmot pro konstrukce klempířské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</si>
  <si>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</si>
  <si>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81</t>
  </si>
  <si>
    <t>998764181</t>
  </si>
  <si>
    <t>Příplatek k přesunu hmot tonážní 764 prováděný bez použití mechanizace</t>
  </si>
  <si>
    <t>1780493252</t>
  </si>
  <si>
    <t>Přesun hmot pro konstrukce klempířské stanovený z hmotnosti přesunovaného materiálu Příplatek k cenám za přesun prováděný bez použití mechanizace pro jakoukoliv výšku objektu</t>
  </si>
  <si>
    <t>766</t>
  </si>
  <si>
    <t>Konstrukce truhlářské</t>
  </si>
  <si>
    <t>82</t>
  </si>
  <si>
    <t>766411821</t>
  </si>
  <si>
    <t>Demontáž truhlářského obložení stěn z palubek</t>
  </si>
  <si>
    <t>-984952319</t>
  </si>
  <si>
    <t>Demontáž obložení stěn palubkami</t>
  </si>
  <si>
    <t xml:space="preserve">Poznámka k souboru cen:_x000D_
1. Cenami nelze oceňovat demontáž obložení stěn výšky přes 2,5 m; tyto práce se oceňují cenami souboru cen 766 42-18 Demontáž obložení podhledů. </t>
  </si>
  <si>
    <t>"3.3 - demontáž šambrán oken v podkroví" 0,2*(1,5*4+1,35*4+3,85+2,2*2)</t>
  </si>
  <si>
    <t>83</t>
  </si>
  <si>
    <t>766622132</t>
  </si>
  <si>
    <t>Montáž plastových oken plochy přes 1 m2 otevíravých výšky do 2,5 m s rámem do zdiva</t>
  </si>
  <si>
    <t>1069709024</t>
  </si>
  <si>
    <t>Montáž oken plastových včetně montáže rámu na polyuretanovou pěnu plochy přes 1 m2 otevíravých nebo sklápěcích do zdiva, výšky přes 1,5 do 2,5 m</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</si>
  <si>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</si>
  <si>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"OZ1" 13*1,6*1,8</t>
  </si>
  <si>
    <t>"OZ3" 13*1,2*1,6</t>
  </si>
  <si>
    <t>84</t>
  </si>
  <si>
    <t>611437380</t>
  </si>
  <si>
    <t>okno plastové 1křídlové OS 120x180 cm vč. zasklení izolačním dvojsklem, kování</t>
  </si>
  <si>
    <t>-1171953515</t>
  </si>
  <si>
    <t>"OZ3" 13</t>
  </si>
  <si>
    <t>85</t>
  </si>
  <si>
    <t>611437730</t>
  </si>
  <si>
    <t>okno plastové 2křídlové  O/OS 180x160 cm vč. zasklení izolačním dvojsklem, kování</t>
  </si>
  <si>
    <t>-5415839</t>
  </si>
  <si>
    <t>"OZ1" 13</t>
  </si>
  <si>
    <t>86</t>
  </si>
  <si>
    <t>766622216</t>
  </si>
  <si>
    <t>Montáž plastových oken plochy do 1 m2 otevíravých s rámem do zdiva</t>
  </si>
  <si>
    <t>-619963443</t>
  </si>
  <si>
    <t>Montáž oken plastových plochy do 1 m2 včetně montáže rámu na polyuretanovou pěnu otevíravých nebo sklápěcích do zdiva</t>
  </si>
  <si>
    <t>"OZ2" 4</t>
  </si>
  <si>
    <t>"OZ7" 3</t>
  </si>
  <si>
    <t>87</t>
  </si>
  <si>
    <t>611437280</t>
  </si>
  <si>
    <t>okno plastové 1křídlové OS 90x90 cm vč. zasklení izolačním dvojsklem, kování</t>
  </si>
  <si>
    <t>1406681738</t>
  </si>
  <si>
    <t>88</t>
  </si>
  <si>
    <t>611437350</t>
  </si>
  <si>
    <t>okno plastové 1křídlové OS 120x90 cm vč. zasklení izolačním dvojsklem, kování</t>
  </si>
  <si>
    <t>576922134</t>
  </si>
  <si>
    <t>89</t>
  </si>
  <si>
    <t>766641131</t>
  </si>
  <si>
    <t>Montáž balkónových dveří zdvojených 1křídlových bez nadsvětlíku včetně rámu do zdiva</t>
  </si>
  <si>
    <t>-1882586274</t>
  </si>
  <si>
    <t>Montáž balkónových dveří dřevěných nebo plastových včetně rámu na PU pěnu zdvojených do zdiva jednokřídlových bez nadsvětlíku</t>
  </si>
  <si>
    <t xml:space="preserve">Poznámka k souboru cen:_x000D_
1. V cenách montáže dveří jsou započteny i náklady na zaměření, vyklínování, horizontální i vertikální vyrovnání dveřního rámu, ukotvení a vyplnění spáry mezi rámem a ostěním polyuretanovou pěnou, včetně zednického začištění. </t>
  </si>
  <si>
    <t>"OZ6" 4</t>
  </si>
  <si>
    <t>90</t>
  </si>
  <si>
    <t>611441390</t>
  </si>
  <si>
    <t>dveře plastové balkonové 1křídlové O 90x240 cm vč. zasklení izolačním dvojsklem, kování</t>
  </si>
  <si>
    <t>1396966298</t>
  </si>
  <si>
    <t>91</t>
  </si>
  <si>
    <t>998766103</t>
  </si>
  <si>
    <t>Přesun hmot tonážní pro konstrukce truhlářské v objektech v do 24 m</t>
  </si>
  <si>
    <t>2128827237</t>
  </si>
  <si>
    <t>Přesun hmot pro konstrukce truhlářské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</si>
  <si>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</si>
  <si>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92</t>
  </si>
  <si>
    <t>998766181</t>
  </si>
  <si>
    <t>Příplatek k přesunu hmot tonážní 766 prováděný bez použití mechanizace</t>
  </si>
  <si>
    <t>1068402595</t>
  </si>
  <si>
    <t>Přesun hmot pro konstrukce truhlářské stanovený z hmotnosti přesunovaného materiálu Příplatek k ceně za přesun prováděný bez použití mechanizace pro jakoukoliv výšku objektu</t>
  </si>
  <si>
    <t>767</t>
  </si>
  <si>
    <t>Konstrukce zámečnické</t>
  </si>
  <si>
    <t>93</t>
  </si>
  <si>
    <t>767584811</t>
  </si>
  <si>
    <t>Demontáž vzduchotechnické mřížky</t>
  </si>
  <si>
    <t>930814444</t>
  </si>
  <si>
    <t>Demontáž podhledů doplňků podhledů mřížek vzduchotechnických</t>
  </si>
  <si>
    <t xml:space="preserve">"1.4 - demontáž větracích mřížek 200x200mm" 13 </t>
  </si>
  <si>
    <t>Práce a dodávky M</t>
  </si>
  <si>
    <t>21-M</t>
  </si>
  <si>
    <t>Elektromontáže</t>
  </si>
  <si>
    <t>94</t>
  </si>
  <si>
    <t>210220372</t>
  </si>
  <si>
    <t>Montáž ochranných prvků - úhelníků nebo trubek do zdiva</t>
  </si>
  <si>
    <t>-1311011586</t>
  </si>
  <si>
    <t>Montáž hromosvodného vedení ochranných prvků a doplňků úhelníků nebo trubek s držáky do zdiva</t>
  </si>
  <si>
    <t>95</t>
  </si>
  <si>
    <t>354418310</t>
  </si>
  <si>
    <t>úhelník ochranný OU 35/35mm na ochranu svodu 2 m</t>
  </si>
  <si>
    <t>128</t>
  </si>
  <si>
    <t>-408939250</t>
  </si>
  <si>
    <t>úhelník ochranný na ochranu svodu - 2000 mm, FeZn</t>
  </si>
  <si>
    <t>96</t>
  </si>
  <si>
    <t>354418360</t>
  </si>
  <si>
    <t>držák ochranného úhelníku do zdiva DOU FeZn</t>
  </si>
  <si>
    <t>835060739</t>
  </si>
  <si>
    <t>držák ochranného úhelníku do zdiva, FeZn</t>
  </si>
  <si>
    <t>HZS</t>
  </si>
  <si>
    <t>Hodinové zúčtovací sazby</t>
  </si>
  <si>
    <t>97</t>
  </si>
  <si>
    <t>HZS2222</t>
  </si>
  <si>
    <t>Hodinová zúčtovací sazba elektrikář odborný</t>
  </si>
  <si>
    <t>hod</t>
  </si>
  <si>
    <t>512</t>
  </si>
  <si>
    <t>1446283054</t>
  </si>
  <si>
    <t>Hodinové zúčtovací sazby profesí PSV provádění stavebních instalací elektrikář odborný</t>
  </si>
  <si>
    <t>"nespecifikované montážní práce" 4</t>
  </si>
  <si>
    <t>"proměření uzemnění" 4</t>
  </si>
  <si>
    <t>02 - Nezpůsobilé výdaje</t>
  </si>
  <si>
    <t xml:space="preserve">    711 - Izolace proti vodě, vlhkosti a plynům</t>
  </si>
  <si>
    <t xml:space="preserve">    781 - Dokončovací práce - obklady</t>
  </si>
  <si>
    <t xml:space="preserve">    783 - Dokončovací práce - nátěry</t>
  </si>
  <si>
    <t xml:space="preserve">    784 - Dokončovací práce - malby a tapety</t>
  </si>
  <si>
    <t>VRN - Vedlejší rozpočtové náklady</t>
  </si>
  <si>
    <t xml:space="preserve">    VRN3 - Zařízení staveniště</t>
  </si>
  <si>
    <t xml:space="preserve">    VRN4 - Inženýrská činnost</t>
  </si>
  <si>
    <t>612325302</t>
  </si>
  <si>
    <t>Vápenocementová štuková omítka ostění nebo nadpraží</t>
  </si>
  <si>
    <t>1151247329</t>
  </si>
  <si>
    <t>Vápenocementová nebo vápenná omítka ostění nebo nadpraží štuková</t>
  </si>
  <si>
    <t xml:space="preserve">Poznámka k souboru cen:_x000D_
1. Ceny lze použít jen pro ocenění samostatně upravovaného ostění a nadpraží ( např. při dodatečné výměně oken nebo zárubní ) v šířce do 300 mm okolo upravovaného otvoru. </t>
  </si>
  <si>
    <t>"dle výkresu číslo 010316-D1.1-02-05 a technické zprávy"</t>
  </si>
  <si>
    <t xml:space="preserve">"obnovení omítky vnitřního ostění vyměňovaných výplní otvorů"  </t>
  </si>
  <si>
    <t>0,25*(1,8*13+1,6*26+0,9*3*4+1,2*13+1,6*26+0,9*4+2,4*8+1,2*3+0,9*6+1,1+2,05*2+1,2+2,05*2)</t>
  </si>
  <si>
    <t>1103847894</t>
  </si>
  <si>
    <t>"sanace části nadstřešení vstupu" 1</t>
  </si>
  <si>
    <t>-1893765814</t>
  </si>
  <si>
    <t>" nadstřešení vstupu"</t>
  </si>
  <si>
    <t>3*1+0,15*(3+1*2)</t>
  </si>
  <si>
    <t>622631011</t>
  </si>
  <si>
    <t>Spárování spárovací maltou vnějších pohledových ploch stěn z tvárnic nebo kamene</t>
  </si>
  <si>
    <t>-1133167593</t>
  </si>
  <si>
    <t>Spárování vnějších ploch pohledového zdiva z tvárnic nebo kamene, spárovací maltou stěn</t>
  </si>
  <si>
    <t xml:space="preserve">Poznámka k souboru cen:_x000D_
1. Ceny jsou určeny pro ocenění dodatečného povrchového spárování vnějších ploch pohledového zdiva spárovací maltou. </t>
  </si>
  <si>
    <t>"oprava spárování soklu" 0,2*(17,85*2+10,1*2)</t>
  </si>
  <si>
    <t>659157765</t>
  </si>
  <si>
    <t>"očištění stávajících ploch nadstřešení vstupu a soklu"</t>
  </si>
  <si>
    <t>3,75+11,18</t>
  </si>
  <si>
    <t>642942111</t>
  </si>
  <si>
    <t>Osazování zárubní nebo rámů dveřních kovových do 2,5 m2 na MC</t>
  </si>
  <si>
    <t>1573225344</t>
  </si>
  <si>
    <t>Osazování zárubní nebo rámů kovových dveřních lisovaných nebo z úhelníků bez dveřních křídel, na cementovou maltu, plochy otvoru do 2,5 m2</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</si>
  <si>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</si>
  <si>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"D02" 1</t>
  </si>
  <si>
    <t>"D03" 1</t>
  </si>
  <si>
    <t>553311210</t>
  </si>
  <si>
    <t>zárubeň ocelová pro běžné zdění H 110 1100x2050mm</t>
  </si>
  <si>
    <t>-1092612944</t>
  </si>
  <si>
    <t>553311230</t>
  </si>
  <si>
    <t>zárubeň ocelová pro běžné zdění H 110 1200x2050mm</t>
  </si>
  <si>
    <t>-1351952258</t>
  </si>
  <si>
    <t>949101111</t>
  </si>
  <si>
    <t>Lešení pomocné pro objekty pozemních staveb s lešeňovou podlahou v do 1,9 m zatížení do 150 kg/m2</t>
  </si>
  <si>
    <t>221796520</t>
  </si>
  <si>
    <t>Lešení pomocné pracovní pro objekty pozemních staveb pro zatížení do 150 kg/m2, o výšce lešeňové podlahy do 1,9 m</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</si>
  <si>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</si>
  <si>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"pro omítky a malby ostění" 50</t>
  </si>
  <si>
    <t>952901111</t>
  </si>
  <si>
    <t>Vyčištění budov bytové a občanské výstavby při výšce podlaží do 4 m</t>
  </si>
  <si>
    <t>-1053055096</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</si>
  <si>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</si>
  <si>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</si>
  <si>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"úklid části bytů a chodeb po výměně oken a opravě vnitřních omítek ostění, malbách" 150</t>
  </si>
  <si>
    <t>968072456</t>
  </si>
  <si>
    <t>Vybourání kovových dveřních zárubní pl přes 2 m2</t>
  </si>
  <si>
    <t>-2136894181</t>
  </si>
  <si>
    <t>Vybourání kovových rámů oken s křídly, dveřních zárubní, vrat, stěn, ostění nebo obkladů dveřních zárubní, plochy přes 2 m2</t>
  </si>
  <si>
    <t xml:space="preserve">Poznámka k souboru cen:_x000D_
1. V cenách -2244 až -2559 jsou započteny i náklady na vyvěšení křídel. 2. Cenou -2641 se oceňuje i vybourání nosné ocelové konstrukce pro sádrokartonové příčky. </t>
  </si>
  <si>
    <t>"1.1 - demontáž výplní otvorů" 1,1*2,05+1,2*2,05</t>
  </si>
  <si>
    <t>978013191</t>
  </si>
  <si>
    <t>Otlučení vnitřní vápenné nebo vápenocementové omítky stěn v rozsahu do 100 %</t>
  </si>
  <si>
    <t>49108664</t>
  </si>
  <si>
    <t xml:space="preserve">Poznámka k souboru cen:_x000D_
1. Položky lze použít i pro ocenění otlučení sádrových, hliněných apod. vnitřních omítek. </t>
  </si>
  <si>
    <t xml:space="preserve">"odstranění omítky vnitřního ostění vyměňovaných výplní otvorů"  </t>
  </si>
  <si>
    <t>1206121988</t>
  </si>
  <si>
    <t>"2.2 - odstranění nesoudržné omítky nadstřešení vstupu" 1</t>
  </si>
  <si>
    <t>978059611</t>
  </si>
  <si>
    <t>Odsekání a odebrání obkladů stěn z vnějších obkládaček plochy do 1 m2</t>
  </si>
  <si>
    <t>1730650401</t>
  </si>
  <si>
    <t>Odsekání obkladů stěn včetně otlučení podkladní omítky až na zdivo z obkládaček vnějších, z jakýchkoliv materiálů, plochy do 1 m2</t>
  </si>
  <si>
    <t xml:space="preserve">Poznámka k souboru cen:_x000D_
1. Odsekání soklíků se oceňuje cenami souboru cen 965 08. </t>
  </si>
  <si>
    <t xml:space="preserve">"2.1 - odstranění nesoudržných částí obkladu soklu" 5 </t>
  </si>
  <si>
    <t>1230858874</t>
  </si>
  <si>
    <t>-1275693682</t>
  </si>
  <si>
    <t>-889686755</t>
  </si>
  <si>
    <t>985312114</t>
  </si>
  <si>
    <t>Stěrka k vyrovnání betonových ploch stěn tl 5 mm</t>
  </si>
  <si>
    <t>-5109484</t>
  </si>
  <si>
    <t>Stěrka k vyrovnání ploch reprofilovaného betonu stěn, tloušťky do 5 mm</t>
  </si>
  <si>
    <t xml:space="preserve">Poznámka k souboru cen:_x000D_
1. V cenách nejsou započteny náklady na ochranný nátěr, které se oceňují souborem cen 985 32-4 Ochranný nátěr betonu. </t>
  </si>
  <si>
    <t xml:space="preserve">"sanace odstraněné části soklu" 5 </t>
  </si>
  <si>
    <t>1143530421</t>
  </si>
  <si>
    <t>280062395</t>
  </si>
  <si>
    <t>2,999*19 'Přepočtené koeficientem množství</t>
  </si>
  <si>
    <t>-793418692</t>
  </si>
  <si>
    <t>997013831</t>
  </si>
  <si>
    <t>Poplatek za uložení stavebního směsného odpadu na skládce (skládkovné)</t>
  </si>
  <si>
    <t>-340777793</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</si>
  <si>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</si>
  <si>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 ze způsobilých výdajů" 12,306</t>
  </si>
  <si>
    <t>"z nezpůsobilých výdajů" 2,702</t>
  </si>
  <si>
    <t>1207491881</t>
  </si>
  <si>
    <t>711</t>
  </si>
  <si>
    <t>Izolace proti vodě, vlhkosti a plynům</t>
  </si>
  <si>
    <t>711112001</t>
  </si>
  <si>
    <t>Provedení izolace proti zemní vlhkosti svislé za studena nátěrem penetračním</t>
  </si>
  <si>
    <t>310129235</t>
  </si>
  <si>
    <t>Provedení izolace proti zemní vlhkosti natěradly a tmely za studena na ploše svislé S nátěrem penetračním</t>
  </si>
  <si>
    <t xml:space="preserve">Poznámka k souboru cen:_x000D_
1. Izolace plochy jednotlivě do 10 m2 se oceňují skladebně cenou příslušné izolace a cenou 711 19-9095 Příplatek za plochu do 10 m2. </t>
  </si>
  <si>
    <t>111631500</t>
  </si>
  <si>
    <t>lak asfaltový ALP/9 (MJ t) bal 9 kg</t>
  </si>
  <si>
    <t>-201689997</t>
  </si>
  <si>
    <t>lak asfaltový penetrační (MJ t) bal 9 kg</t>
  </si>
  <si>
    <t>"sanace odstraněné části soklu" 5*0,4*1,2*0,001</t>
  </si>
  <si>
    <t>711113127</t>
  </si>
  <si>
    <t>Izolace proti zemní vlhkosti svislá za studena těsnicí stěrkou</t>
  </si>
  <si>
    <t>-676216836</t>
  </si>
  <si>
    <t>Izolace proti zemní vlhkosti natěradly a tmely za studena na ploše svislé S těsnicí stěrkou nepružnou (cementem pojená)</t>
  </si>
  <si>
    <t>998711101</t>
  </si>
  <si>
    <t>Přesun hmot tonážní pro izolace proti vodě, vlhkosti a plynům v objektech výšky do 6 m</t>
  </si>
  <si>
    <t>-1521810659</t>
  </si>
  <si>
    <t>Přesun hmot pro izolace proti vodě, vlhkosti a plynům stanovený z hmotnosti přesunovaného materiálu vodorovná dopravní vzdálenost do 50 m v objektech výšky do 6 m</t>
  </si>
  <si>
    <t>998711181</t>
  </si>
  <si>
    <t>Příplatek k přesunu hmot tonážní 711 prováděný bez použití mechanizace</t>
  </si>
  <si>
    <t>-2026532966</t>
  </si>
  <si>
    <t>Přesun hmot pro izolace proti vodě, vlhkosti a plynům stanovený z hmotnosti přesunovaného materiálu Příplatek k cenám za přesun prováděný bez použití mechanizace pro jakoukoliv výšku objektu</t>
  </si>
  <si>
    <t>2106632622</t>
  </si>
  <si>
    <t>400600240</t>
  </si>
  <si>
    <t>"střecha" 55</t>
  </si>
  <si>
    <t>354410770</t>
  </si>
  <si>
    <t>drát průměr 8 mm AlMgSi</t>
  </si>
  <si>
    <t>kg</t>
  </si>
  <si>
    <t>-332758749</t>
  </si>
  <si>
    <t>-1309124379</t>
  </si>
  <si>
    <t>-175951227</t>
  </si>
  <si>
    <t>354419960</t>
  </si>
  <si>
    <t>svorka odbočovací a spojovací SR 3a pro spojování kruhových a páskových vodičů    FeZn</t>
  </si>
  <si>
    <t>1000458001</t>
  </si>
  <si>
    <t>svorka odbočovací a spojovací pro spojování kruhových a páskových vodičů, FeZn</t>
  </si>
  <si>
    <t>743622200</t>
  </si>
  <si>
    <t>Montáž svorka hromosvodná typ ST, SJ, SK, SZ, SR01, 02 se 3 šrouby</t>
  </si>
  <si>
    <t>-802743607</t>
  </si>
  <si>
    <t xml:space="preserve">Montáž hromosvodného vedení svorek se 3 a více šrouby, </t>
  </si>
  <si>
    <t>2+1+1+2</t>
  </si>
  <si>
    <t>354419250</t>
  </si>
  <si>
    <t>svorka zkušební SZ pro lano D6-12 mm   FeZn</t>
  </si>
  <si>
    <t>1624025948</t>
  </si>
  <si>
    <t>svorka zkušební pro lano D 6-12 mm, FeZn</t>
  </si>
  <si>
    <t>354418950</t>
  </si>
  <si>
    <t>svorka připojovací SP1 k připojení kovových částí</t>
  </si>
  <si>
    <t>727555970</t>
  </si>
  <si>
    <t>svorka připojovací k připojení kovových částí</t>
  </si>
  <si>
    <t>354420030</t>
  </si>
  <si>
    <t>svorka na potrubí ST 08  3"       - 90mm   FeZn</t>
  </si>
  <si>
    <t>-1444611043</t>
  </si>
  <si>
    <t>svorka na potrubí 3" - 90mm, FeZn</t>
  </si>
  <si>
    <t>354419050</t>
  </si>
  <si>
    <t>svorka připojovací SOc k připojení okapových žlabů</t>
  </si>
  <si>
    <t>-2114950551</t>
  </si>
  <si>
    <t>svorka připojovací k připojení okapových žlabů</t>
  </si>
  <si>
    <t>743-dmtz-hrom-stř</t>
  </si>
  <si>
    <t>Demontáž vedení hromosvodu na střeše (vč. odvozu a likvidace dle zákonů)</t>
  </si>
  <si>
    <t>129060803</t>
  </si>
  <si>
    <t>"5.1" 55</t>
  </si>
  <si>
    <t>-81291388</t>
  </si>
  <si>
    <t>743-nátěr</t>
  </si>
  <si>
    <t>Ochranný asfaltový nátěr (svorky nebo svary v zemi) vč. dodávky materiálů</t>
  </si>
  <si>
    <t>728363014</t>
  </si>
  <si>
    <t>766441811</t>
  </si>
  <si>
    <t>Demontáž parapetních desek dřevěných nebo plastových šířky do 30 cm délky do 1,0 m</t>
  </si>
  <si>
    <t>-1383417817</t>
  </si>
  <si>
    <t>Demontáž parapetních desek dřevěných nebo plastových šířky do 300 mm délky do 1m</t>
  </si>
  <si>
    <t>"1.3 - demontáž vnitřních parapetů" 4+4</t>
  </si>
  <si>
    <t>766441821</t>
  </si>
  <si>
    <t>Demontáž parapetních desek dřevěných nebo plastových šířky do 30 cm délky přes 1,0 m</t>
  </si>
  <si>
    <t>2107776247</t>
  </si>
  <si>
    <t>Demontáž parapetních desek dřevěných nebo plastových šířky do 300 mm délky přes 1m</t>
  </si>
  <si>
    <t>"1.3 - demontáž vnitřních parapetů" 13+13+3</t>
  </si>
  <si>
    <t>766694111</t>
  </si>
  <si>
    <t>Montáž parapetních desek dřevěných nebo plastových šířky do 30 cm délky do 1,0 m</t>
  </si>
  <si>
    <t>13746445</t>
  </si>
  <si>
    <t>Montáž ostatních truhlářských konstrukcí parapetních desek dřevěných nebo plastových šířky do 300 mm, délky do 1000 mm</t>
  </si>
  <si>
    <t xml:space="preserve">Poznámka k souboru cen:_x000D_
1. Cenami -8111 a -8112 se oceňuje montáž vrat oboru JKPOV 611. 2. Cenami -97 . . nelze oceňovat venkovní krycí lišty balkónových dveří; tato montáž se oceňuje cenou -1610. </t>
  </si>
  <si>
    <t>"P.1" 4+4</t>
  </si>
  <si>
    <t>766694112</t>
  </si>
  <si>
    <t>Montáž parapetních desek dřevěných nebo plastových šířky do 30 cm délky do 1,6 m</t>
  </si>
  <si>
    <t>1586346432</t>
  </si>
  <si>
    <t>Montáž ostatních truhlářských konstrukcí parapetních desek dřevěných nebo plastových šířky do 300 mm, délky přes 1000 do 1600 mm</t>
  </si>
  <si>
    <t>"P.1" 13+3</t>
  </si>
  <si>
    <t>766694113</t>
  </si>
  <si>
    <t>Montáž parapetních desek dřevěných nebo plastových šířky do 30 cm délky do 2,6 m</t>
  </si>
  <si>
    <t>1030734011</t>
  </si>
  <si>
    <t>Montáž ostatních truhlářských konstrukcí parapetních desek dřevěných nebo plastových šířky do 300 mm, délky přes 1600 do 2600 mm</t>
  </si>
  <si>
    <t>"P.1" 13</t>
  </si>
  <si>
    <t>611444010</t>
  </si>
  <si>
    <t>parapet plastový vnitřní - komůrkový 25 x 2 x 100 cm</t>
  </si>
  <si>
    <t>-206434831</t>
  </si>
  <si>
    <t>"P.1" 60</t>
  </si>
  <si>
    <t>611444150</t>
  </si>
  <si>
    <t>koncovka k parapetu plastovému vnitřnímu 1 pár</t>
  </si>
  <si>
    <t>-1060604337</t>
  </si>
  <si>
    <t>"P.1" 13*2+4*2+13*2+4*2+3*2</t>
  </si>
  <si>
    <t>-1749385933</t>
  </si>
  <si>
    <t>1658750836</t>
  </si>
  <si>
    <t>767640111</t>
  </si>
  <si>
    <t>Montáž dveří ocelových vchodových jednokřídlových bez nadsvětlíku</t>
  </si>
  <si>
    <t>-144272633</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</si>
  <si>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</si>
  <si>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553411570</t>
  </si>
  <si>
    <t>dveře ocelové exteriérové zateplené  jednokřídlé 110 x 205 cm vč. kování</t>
  </si>
  <si>
    <t>-889492009</t>
  </si>
  <si>
    <t>553411580</t>
  </si>
  <si>
    <t>dveře ocelové exteriérové zateplené  jednokřídlé 120 x 205 cm vč. kování</t>
  </si>
  <si>
    <t>-781770531</t>
  </si>
  <si>
    <t>998767103</t>
  </si>
  <si>
    <t>Přesun hmot tonážní pro zámečnické konstrukce v objektech v do 24 m</t>
  </si>
  <si>
    <t>747516354</t>
  </si>
  <si>
    <t>Přesun hmot pro zámečnické konstrukce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</si>
  <si>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</si>
  <si>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998767181</t>
  </si>
  <si>
    <t>Příplatek k přesunu hmot tonážní 767 prováděný bez použití mechanizace</t>
  </si>
  <si>
    <t>-985180431</t>
  </si>
  <si>
    <t>Přesun hmot pro zámečnické konstrukce stanovený z hmotnosti přesunovaného materiálu Příplatek k cenám za přesun prováděný bez použití mechanizace pro jakoukoliv výšku objektu</t>
  </si>
  <si>
    <t>781</t>
  </si>
  <si>
    <t>Dokončovací práce - obklady</t>
  </si>
  <si>
    <t>781774116</t>
  </si>
  <si>
    <t>Montáž obkladů vnějších z dlaždic keramických do 25 ks/m2 lepených flexibilním lepidlem</t>
  </si>
  <si>
    <t>-1668501214</t>
  </si>
  <si>
    <t>Montáž obkladů vnějších stěn z dlaždic keramických lepených flexibilním lepidlem režných nebo glazovaných hladkých přes 22 do 25 ks/m2</t>
  </si>
  <si>
    <t xml:space="preserve">"doplnění odstraněné části soklu" 5 </t>
  </si>
  <si>
    <t>597614310</t>
  </si>
  <si>
    <t>dlaždice keramické slinuté neglazované mrazuvzdorné (dle stávajících)</t>
  </si>
  <si>
    <t>2108804152</t>
  </si>
  <si>
    <t>dlaždice keramické slinuté neglazované mrazuvzdorné</t>
  </si>
  <si>
    <t>"doplnění odstraněné části soklu" 5*1,1</t>
  </si>
  <si>
    <t>781779191</t>
  </si>
  <si>
    <t>Příplatek k montáži obkladů vnějších z dlaždic keramických za plochu do 10 m2</t>
  </si>
  <si>
    <t>531937485</t>
  </si>
  <si>
    <t>Montáž obkladů vnějších stěn z dlaždic keramických Příplatek k cenám za plochu do 10 m2 jednotlivě</t>
  </si>
  <si>
    <t>781779194</t>
  </si>
  <si>
    <t>Příplatek k montáži obkladů vnějších z dlaždic keramických za nerovný povrch</t>
  </si>
  <si>
    <t>-1322021537</t>
  </si>
  <si>
    <t>Montáž obkladů vnějších stěn z dlaždic keramických Příplatek k cenám za vyrovnání nerovného povrchu</t>
  </si>
  <si>
    <t>998781101</t>
  </si>
  <si>
    <t>Přesun hmot tonážní pro obklady keramické v objektech v do 6 m</t>
  </si>
  <si>
    <t>-396054401</t>
  </si>
  <si>
    <t>Přesun hmot pro obklady keramické stanovený z hmotnosti přesunovaného materiálu vodorovná dopravní vzdálenost do 50 m v objektech výšky do 6 m</t>
  </si>
  <si>
    <t>998781181</t>
  </si>
  <si>
    <t>Příplatek k přesunu hmot tonážní 781 prováděný bez použití mechanizace</t>
  </si>
  <si>
    <t>-1556608330</t>
  </si>
  <si>
    <t>Přesun hmot pro obklady keramické stanovený z hmotnosti přesunovaného materiálu Příplatek k cenám za přesun prováděný bez použití mechanizace pro jakoukoliv výšku objektu</t>
  </si>
  <si>
    <t>783</t>
  </si>
  <si>
    <t>Dokončovací práce - nátěry</t>
  </si>
  <si>
    <t>783301303</t>
  </si>
  <si>
    <t>Bezoplachové odrezivění zámečnických konstrukcí</t>
  </si>
  <si>
    <t>-1979535221</t>
  </si>
  <si>
    <t>Příprava podkladu zámečnických konstrukcí před provedením nátěru odrezivění odrezovačem bezoplachovým</t>
  </si>
  <si>
    <t>"D02" (5,2*0,2+1,1*2,05*2)*1,1</t>
  </si>
  <si>
    <t>"D03" (5,3*0,2+1,2*2,05*2)*1,1</t>
  </si>
  <si>
    <t>783301313</t>
  </si>
  <si>
    <t>Odmaštění zámečnických konstrukcí ředidlovým odmašťovačem</t>
  </si>
  <si>
    <t>-592585089</t>
  </si>
  <si>
    <t>Příprava podkladu zámečnických konstrukcí před provedením nátěru odmaštění odmašťovačem ředidlovým</t>
  </si>
  <si>
    <t>783314201</t>
  </si>
  <si>
    <t>Základní antikorozní jednonásobný syntetický standardní nátěr zámečnických konstrukcí</t>
  </si>
  <si>
    <t>1446397270</t>
  </si>
  <si>
    <t>Základní antikorozní nátěr zámečnických konstrukcí jednonásobný syntetický standardní</t>
  </si>
  <si>
    <t>783315101</t>
  </si>
  <si>
    <t>Mezinátěr jednonásobný syntetický standardní zámečnických konstrukcí</t>
  </si>
  <si>
    <t>1966459325</t>
  </si>
  <si>
    <t>Mezinátěr zámečnických konstrukcí jednonásobný syntetický standardní</t>
  </si>
  <si>
    <t>783317101</t>
  </si>
  <si>
    <t>Krycí jednonásobný syntetický standardní nátěr zámečnických konstrukcí</t>
  </si>
  <si>
    <t>1362641168</t>
  </si>
  <si>
    <t>Krycí nátěr (email) zámečnických konstrukcí jednonásobný syntetický standardní</t>
  </si>
  <si>
    <t>784</t>
  </si>
  <si>
    <t>Dokončovací práce - malby a tapety</t>
  </si>
  <si>
    <t>784181121</t>
  </si>
  <si>
    <t>Hloubková jednonásobná penetrace podkladu v místnostech výšky do 3,80 m</t>
  </si>
  <si>
    <t>77553746</t>
  </si>
  <si>
    <t>Penetrace podkladu jednonásobná hloubková v místnostech výšky do 3,80 m</t>
  </si>
  <si>
    <t>784211001</t>
  </si>
  <si>
    <t>Jednonásobné bílé malby ze směsí za mokra výborně otěruvzdorných v místnostech výšky do 3,80 m</t>
  </si>
  <si>
    <t>-271650772</t>
  </si>
  <si>
    <t>Malby z malířských směsí otěruvzdorných za mokra jednonásobné, bílé za mokra otěruvzdorné výborně v místnostech výšky do 3,80 m</t>
  </si>
  <si>
    <t>0,25*(1,8*13+1,6*26+0,9*3*4+1,2*13+1,6*26+0,9*4+2,4*8+1,2*3+0,9*6+1,1+2,05*2+1,2+2,05*2)*2</t>
  </si>
  <si>
    <t>210220002</t>
  </si>
  <si>
    <t>Montáž uzemňovacích vedení vodičů FeZn pomocí svorek na povrchu drátem nebo lanem do 10 mm</t>
  </si>
  <si>
    <t>-895214157</t>
  </si>
  <si>
    <t>Montáž uzemňovacího vedení s upevněním, propojením a připojením pomocí svorek na povrchu vodičů FeZn drátem nebo lanem průměru do 10 mm</t>
  </si>
  <si>
    <t>354410730</t>
  </si>
  <si>
    <t>drát průměr 10 mm FeZn s izolací</t>
  </si>
  <si>
    <t>-1121334610</t>
  </si>
  <si>
    <t>210220201</t>
  </si>
  <si>
    <t>Montáž tyčí jímacích délky do 3 m na střešní hřeben</t>
  </si>
  <si>
    <t>1040682868</t>
  </si>
  <si>
    <t>Montáž hromosvodného vedení jímacích tyčí délky do 3m na střešní hřeben</t>
  </si>
  <si>
    <t>354411100</t>
  </si>
  <si>
    <t>tyč jímací s rovným koncem JR 1,0 Cu</t>
  </si>
  <si>
    <t>1317302045</t>
  </si>
  <si>
    <t>tyč jímací s rovným koncem 1000 mm Cu</t>
  </si>
  <si>
    <t>-203468753</t>
  </si>
  <si>
    <t>VRN</t>
  </si>
  <si>
    <t>Vedlejší rozpočtové náklady</t>
  </si>
  <si>
    <t>VRN3</t>
  </si>
  <si>
    <t>Zařízení staveniště</t>
  </si>
  <si>
    <t>030001000</t>
  </si>
  <si>
    <t>kpl</t>
  </si>
  <si>
    <t>1024</t>
  </si>
  <si>
    <t>1458871099</t>
  </si>
  <si>
    <t>Základní rozdělení průvodních činností a nákladů zařízení staveniště</t>
  </si>
  <si>
    <t>"náklady na vybudování, provozování a zrušení zařízení staveniště"</t>
  </si>
  <si>
    <t>"náklady na spotřebu veškerých energií"</t>
  </si>
  <si>
    <t>"náklady na uvedení okolí stavby do původního stavu - očištění komunikací, úprava terénu a zatravnění po demontáži lešení atd."</t>
  </si>
  <si>
    <t>VRN4</t>
  </si>
  <si>
    <t>Inženýrská činnost</t>
  </si>
  <si>
    <t>043002000</t>
  </si>
  <si>
    <t>Zkoušky odtrhové zateplovacího systému + technologický postup</t>
  </si>
  <si>
    <t>297330192</t>
  </si>
  <si>
    <t>"dle předpisu výrobce certifikovaného zateplovacího systému" 1</t>
  </si>
  <si>
    <t>1) Rekapitulace stavby</t>
  </si>
  <si>
    <t>2) Rekapitulace objektů stavby a soupisů prací</t>
  </si>
  <si>
    <t>/</t>
  </si>
  <si>
    <t>1) Krycí list soupisu</t>
  </si>
  <si>
    <t>2) Rekapitulace</t>
  </si>
  <si>
    <t>3) Soupis prací</t>
  </si>
  <si>
    <t>Rekapitulace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</si>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</sst>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3" x14ac:knownFonts="1">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FAE682"/>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7"/>
      <name val="Trebuchet MS"/>
    </font>
    <font>
      <sz val="8"/>
      <color rgb="FF800080"/>
      <name val="Trebuchet MS"/>
    </font>
    <font>
      <sz val="8"/>
      <color rgb="FFFF0000"/>
      <name val="Trebuchet MS"/>
    </font>
    <font>
      <i/>
      <sz val="7"/>
      <color rgb="FF969696"/>
      <name val="Trebuchet MS"/>
    </font>
    <font>
      <i/>
      <sz val="8"/>
      <color rgb="FF0000FF"/>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
      <sz val="8"/>
      <name val="Trebuchet MS"/>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i/>
      <sz val="9"/>
      <name val="Trebuchet MS"/>
      <family val="2"/>
      <charset val="238"/>
    </font>
    <font>
      <b/>
      <sz val="9"/>
      <name val="Trebuchet MS"/>
      <family val="2"/>
      <charset val="238"/>
    </font>
    <font>
      <sz val="10"/>
      <name val="Trebuchet MS"/>
      <family val="2"/>
      <charset val="238"/>
    </font>
    <font>
      <sz val="11"/>
      <name val="Trebuchet MS"/>
      <family val="2"/>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9" fillId="0" borderId="0" applyNumberFormat="0" applyFill="0" applyBorder="0" applyAlignment="0" applyProtection="0">
      <alignment vertical="top"/>
      <protection locked="0"/>
    </xf>
    <xf numFmtId="0" fontId="44" fillId="0" borderId="0" applyAlignment="0">
      <alignment vertical="top" wrapText="1"/>
      <protection locked="0"/>
    </xf>
  </cellStyleXfs>
  <cellXfs count="41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2" borderId="0" xfId="0" applyFont="1" applyFill="1" applyAlignment="1">
      <alignment horizontal="left" vertical="center"/>
    </xf>
    <xf numFmtId="0" fontId="0" fillId="2" borderId="0" xfId="0" applyFill="1"/>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13" fillId="0" borderId="0" xfId="0" applyFont="1" applyBorder="1" applyAlignment="1" applyProtection="1">
      <alignment horizontal="left" vertical="center"/>
    </xf>
    <xf numFmtId="0" fontId="0" fillId="0" borderId="5" xfId="0" applyBorder="1" applyProtection="1"/>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6"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0" fontId="0" fillId="0" borderId="6" xfId="0" applyBorder="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18" fillId="0" borderId="7" xfId="0" applyFont="1" applyBorder="1" applyAlignment="1" applyProtection="1">
      <alignment horizontal="left" vertical="center"/>
    </xf>
    <xf numFmtId="0" fontId="0" fillId="0" borderId="7" xfId="0" applyFont="1" applyBorder="1" applyAlignment="1" applyProtection="1">
      <alignment vertical="center"/>
    </xf>
    <xf numFmtId="0" fontId="0" fillId="0" borderId="5" xfId="0" applyFont="1" applyBorder="1" applyAlignment="1" applyProtection="1">
      <alignment vertical="center"/>
    </xf>
    <xf numFmtId="0" fontId="1" fillId="0" borderId="0" xfId="0" applyFont="1" applyBorder="1" applyAlignment="1" applyProtection="1">
      <alignment horizontal="righ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0" fillId="4" borderId="5" xfId="0" applyFont="1" applyFill="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lignment vertical="center"/>
    </xf>
    <xf numFmtId="0" fontId="13" fillId="0" borderId="0" xfId="0" applyFont="1" applyAlignment="1" applyProtection="1">
      <alignment horizontal="left" vertical="center"/>
    </xf>
    <xf numFmtId="0" fontId="0" fillId="0" borderId="0" xfId="0" applyFont="1" applyAlignment="1" applyProtection="1">
      <alignment vertical="center"/>
    </xf>
    <xf numFmtId="0" fontId="2" fillId="0" borderId="4" xfId="0" applyFont="1" applyBorder="1" applyAlignment="1" applyProtection="1">
      <alignment vertical="center"/>
    </xf>
    <xf numFmtId="0" fontId="16"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5" borderId="9"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16" fillId="0" borderId="19"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0" fontId="3" fillId="0" borderId="0" xfId="0" applyFont="1" applyAlignment="1" applyProtection="1">
      <alignment horizontal="center" vertical="center"/>
    </xf>
    <xf numFmtId="4" fontId="20" fillId="0" borderId="17"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8" xfId="0" applyNumberFormat="1" applyFont="1" applyBorder="1" applyAlignment="1" applyProtection="1">
      <alignment vertical="center"/>
    </xf>
    <xf numFmtId="0" fontId="3" fillId="0" borderId="0" xfId="0" applyFont="1" applyAlignment="1">
      <alignment horizontal="left" vertical="center"/>
    </xf>
    <xf numFmtId="0" fontId="22" fillId="0" borderId="0" xfId="0" applyFont="1" applyAlignment="1">
      <alignment horizontal="left" vertical="center"/>
    </xf>
    <xf numFmtId="0" fontId="4" fillId="0" borderId="4" xfId="0" applyFont="1" applyBorder="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horizontal="center" vertical="center"/>
    </xf>
    <xf numFmtId="0" fontId="4" fillId="0" borderId="4" xfId="0" applyFont="1" applyBorder="1" applyAlignment="1">
      <alignment vertical="center"/>
    </xf>
    <xf numFmtId="4" fontId="26" fillId="0" borderId="17"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8" xfId="0" applyNumberFormat="1" applyFont="1" applyBorder="1" applyAlignment="1" applyProtection="1">
      <alignment vertical="center"/>
    </xf>
    <xf numFmtId="0" fontId="4" fillId="0" borderId="0" xfId="0" applyFont="1" applyAlignment="1">
      <alignment horizontal="left" vertical="center"/>
    </xf>
    <xf numFmtId="0" fontId="5" fillId="0" borderId="4"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4" xfId="0" applyFont="1" applyBorder="1" applyAlignment="1">
      <alignment vertical="center"/>
    </xf>
    <xf numFmtId="4" fontId="28" fillId="0" borderId="17"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8" xfId="0" applyNumberFormat="1" applyFont="1" applyBorder="1" applyAlignment="1" applyProtection="1">
      <alignment vertical="center"/>
    </xf>
    <xf numFmtId="0" fontId="5" fillId="0" borderId="0" xfId="0" applyFont="1" applyAlignment="1">
      <alignment horizontal="left" vertical="center"/>
    </xf>
    <xf numFmtId="4" fontId="28" fillId="0" borderId="22" xfId="0" applyNumberFormat="1" applyFont="1" applyBorder="1" applyAlignment="1" applyProtection="1">
      <alignment vertical="center"/>
    </xf>
    <xf numFmtId="4" fontId="28" fillId="0" borderId="23" xfId="0" applyNumberFormat="1" applyFont="1" applyBorder="1" applyAlignment="1" applyProtection="1">
      <alignment vertical="center"/>
    </xf>
    <xf numFmtId="166"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4"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pplyProtection="1">
      <alignment vertical="center" wrapText="1"/>
    </xf>
    <xf numFmtId="0" fontId="0" fillId="0" borderId="15" xfId="0" applyFont="1" applyBorder="1" applyAlignment="1" applyProtection="1">
      <alignment vertical="center"/>
      <protection locked="0"/>
    </xf>
    <xf numFmtId="0" fontId="0" fillId="0" borderId="25" xfId="0" applyFont="1" applyBorder="1" applyAlignment="1" applyProtection="1">
      <alignment vertical="center"/>
    </xf>
    <xf numFmtId="0" fontId="18" fillId="0" borderId="0" xfId="0" applyFont="1" applyBorder="1" applyAlignment="1" applyProtection="1">
      <alignment horizontal="left" vertical="center"/>
    </xf>
    <xf numFmtId="4" fontId="21"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right" vertical="center"/>
    </xf>
    <xf numFmtId="0" fontId="3" fillId="5" borderId="9" xfId="0" applyFont="1" applyFill="1" applyBorder="1" applyAlignment="1" applyProtection="1">
      <alignment horizontal="center" vertical="center"/>
    </xf>
    <xf numFmtId="0" fontId="0" fillId="5" borderId="9" xfId="0" applyFont="1" applyFill="1" applyBorder="1" applyAlignment="1" applyProtection="1">
      <alignment vertical="center"/>
      <protection locked="0"/>
    </xf>
    <xf numFmtId="4" fontId="3" fillId="5" borderId="9" xfId="0" applyNumberFormat="1" applyFont="1" applyFill="1" applyBorder="1" applyAlignment="1" applyProtection="1">
      <alignment vertical="center"/>
    </xf>
    <xf numFmtId="0" fontId="0" fillId="5" borderId="26" xfId="0" applyFont="1" applyFill="1" applyBorder="1" applyAlignment="1" applyProtection="1">
      <alignment vertical="center"/>
    </xf>
    <xf numFmtId="0" fontId="0" fillId="0" borderId="12"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5" xfId="0" applyFont="1" applyFill="1" applyBorder="1" applyAlignment="1" applyProtection="1">
      <alignment vertical="center"/>
    </xf>
    <xf numFmtId="0" fontId="29" fillId="0" borderId="0" xfId="0" applyFont="1" applyBorder="1" applyAlignment="1" applyProtection="1">
      <alignment horizontal="lef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23" xfId="0" applyFont="1" applyBorder="1" applyAlignment="1" applyProtection="1">
      <alignment horizontal="left" vertical="center"/>
    </xf>
    <xf numFmtId="0" fontId="6" fillId="0" borderId="23" xfId="0" applyFont="1" applyBorder="1" applyAlignment="1" applyProtection="1">
      <alignment vertical="center"/>
    </xf>
    <xf numFmtId="0" fontId="6" fillId="0" borderId="23" xfId="0" applyFont="1" applyBorder="1" applyAlignment="1" applyProtection="1">
      <alignment vertical="center"/>
      <protection locked="0"/>
    </xf>
    <xf numFmtId="4" fontId="6" fillId="0" borderId="23" xfId="0" applyNumberFormat="1" applyFont="1" applyBorder="1" applyAlignment="1" applyProtection="1">
      <alignment vertical="center"/>
    </xf>
    <xf numFmtId="0" fontId="6" fillId="0" borderId="5" xfId="0" applyFont="1" applyBorder="1" applyAlignment="1" applyProtection="1">
      <alignmen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23" xfId="0" applyFont="1" applyBorder="1" applyAlignment="1" applyProtection="1">
      <alignment horizontal="left" vertical="center"/>
    </xf>
    <xf numFmtId="0" fontId="7" fillId="0" borderId="23" xfId="0" applyFont="1" applyBorder="1" applyAlignment="1" applyProtection="1">
      <alignment vertical="center"/>
    </xf>
    <xf numFmtId="0" fontId="7" fillId="0" borderId="23" xfId="0" applyFont="1" applyBorder="1" applyAlignment="1" applyProtection="1">
      <alignment vertical="center"/>
      <protection locked="0"/>
    </xf>
    <xf numFmtId="4" fontId="7" fillId="0" borderId="23" xfId="0" applyNumberFormat="1" applyFont="1" applyBorder="1" applyAlignment="1" applyProtection="1">
      <alignment vertical="center"/>
    </xf>
    <xf numFmtId="0" fontId="7" fillId="0" borderId="5" xfId="0" applyFont="1" applyBorder="1" applyAlignment="1" applyProtection="1">
      <alignment vertical="center"/>
    </xf>
    <xf numFmtId="0" fontId="0" fillId="0" borderId="0" xfId="0" applyFont="1" applyAlignment="1" applyProtection="1">
      <alignment vertical="center"/>
      <protection locked="0"/>
    </xf>
    <xf numFmtId="0" fontId="0" fillId="0" borderId="0" xfId="0" applyProtection="1"/>
    <xf numFmtId="0" fontId="0" fillId="0" borderId="4" xfId="0" applyBorder="1"/>
    <xf numFmtId="0" fontId="2" fillId="0" borderId="0" xfId="0" applyFont="1" applyAlignment="1" applyProtection="1">
      <alignment horizontal="left" vertical="center"/>
    </xf>
    <xf numFmtId="0" fontId="16" fillId="0" borderId="0" xfId="0" applyFont="1" applyAlignment="1" applyProtection="1">
      <alignment horizontal="left" vertical="center"/>
      <protection locked="0"/>
    </xf>
    <xf numFmtId="0" fontId="0" fillId="0" borderId="4" xfId="0" applyFont="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30"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1" fillId="0" borderId="0" xfId="0" applyNumberFormat="1" applyFont="1" applyAlignment="1" applyProtection="1"/>
    <xf numFmtId="166" fontId="31" fillId="0" borderId="15" xfId="0" applyNumberFormat="1" applyFont="1" applyBorder="1" applyAlignment="1" applyProtection="1"/>
    <xf numFmtId="166" fontId="31" fillId="0" borderId="16"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7"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8"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7" xfId="0" applyFont="1" applyBorder="1" applyAlignment="1" applyProtection="1">
      <alignment horizontal="center" vertical="center"/>
    </xf>
    <xf numFmtId="49" fontId="0" fillId="0" borderId="27" xfId="0" applyNumberFormat="1"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27" xfId="0" applyFont="1" applyBorder="1" applyAlignment="1" applyProtection="1">
      <alignment horizontal="center" vertical="center" wrapText="1"/>
    </xf>
    <xf numFmtId="167" fontId="0" fillId="0" borderId="27" xfId="0" applyNumberFormat="1" applyFont="1" applyBorder="1" applyAlignment="1" applyProtection="1">
      <alignment vertical="center"/>
    </xf>
    <xf numFmtId="4" fontId="0" fillId="3"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xf>
    <xf numFmtId="0" fontId="1" fillId="3" borderId="27"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8"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35"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7" xfId="0" applyFont="1" applyBorder="1" applyAlignment="1" applyProtection="1">
      <alignment vertical="center"/>
    </xf>
    <xf numFmtId="0" fontId="9" fillId="0" borderId="0" xfId="0" applyFont="1" applyBorder="1" applyAlignment="1" applyProtection="1">
      <alignment vertical="center"/>
    </xf>
    <xf numFmtId="0" fontId="9" fillId="0" borderId="18"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7" xfId="0" applyFont="1" applyBorder="1" applyAlignment="1" applyProtection="1">
      <alignment vertical="center"/>
    </xf>
    <xf numFmtId="0" fontId="10" fillId="0" borderId="0" xfId="0" applyFont="1" applyBorder="1" applyAlignment="1" applyProtection="1">
      <alignment vertical="center"/>
    </xf>
    <xf numFmtId="0" fontId="10" fillId="0" borderId="18"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33" fillId="0" borderId="0"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7" xfId="0" applyFont="1" applyBorder="1" applyAlignment="1" applyProtection="1">
      <alignment vertical="center"/>
    </xf>
    <xf numFmtId="0" fontId="11" fillId="0" borderId="0" xfId="0" applyFont="1" applyBorder="1" applyAlignment="1" applyProtection="1">
      <alignment vertical="center"/>
    </xf>
    <xf numFmtId="0" fontId="11" fillId="0" borderId="18" xfId="0" applyFont="1" applyBorder="1" applyAlignment="1" applyProtection="1">
      <alignment vertical="center"/>
    </xf>
    <xf numFmtId="0" fontId="11" fillId="0" borderId="0" xfId="0" applyFont="1" applyAlignment="1">
      <alignment horizontal="left" vertical="center"/>
    </xf>
    <xf numFmtId="0" fontId="37" fillId="0" borderId="0" xfId="0" applyFont="1" applyAlignment="1" applyProtection="1">
      <alignment vertical="center" wrapText="1"/>
    </xf>
    <xf numFmtId="0" fontId="38" fillId="0" borderId="27" xfId="0" applyFont="1" applyBorder="1" applyAlignment="1" applyProtection="1">
      <alignment horizontal="center" vertical="center"/>
    </xf>
    <xf numFmtId="49" fontId="38" fillId="0" borderId="27" xfId="0" applyNumberFormat="1" applyFont="1" applyBorder="1" applyAlignment="1" applyProtection="1">
      <alignment horizontal="left" vertical="center" wrapText="1"/>
    </xf>
    <xf numFmtId="0" fontId="38" fillId="0" borderId="27" xfId="0" applyFont="1" applyBorder="1" applyAlignment="1" applyProtection="1">
      <alignment horizontal="left" vertical="center" wrapText="1"/>
    </xf>
    <xf numFmtId="0" fontId="38" fillId="0" borderId="27" xfId="0" applyFont="1" applyBorder="1" applyAlignment="1" applyProtection="1">
      <alignment horizontal="center" vertical="center" wrapText="1"/>
    </xf>
    <xf numFmtId="167" fontId="38" fillId="0" borderId="27" xfId="0" applyNumberFormat="1" applyFont="1" applyBorder="1" applyAlignment="1" applyProtection="1">
      <alignment vertical="center"/>
    </xf>
    <xf numFmtId="4" fontId="38" fillId="3" borderId="27" xfId="0" applyNumberFormat="1" applyFont="1" applyFill="1" applyBorder="1" applyAlignment="1" applyProtection="1">
      <alignment vertical="center"/>
      <protection locked="0"/>
    </xf>
    <xf numFmtId="4" fontId="38" fillId="0" borderId="27" xfId="0" applyNumberFormat="1" applyFont="1" applyBorder="1" applyAlignment="1" applyProtection="1">
      <alignment vertical="center"/>
    </xf>
    <xf numFmtId="0" fontId="38" fillId="0" borderId="4" xfId="0" applyFont="1" applyBorder="1" applyAlignment="1">
      <alignment vertical="center"/>
    </xf>
    <xf numFmtId="0" fontId="38" fillId="3" borderId="27"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36" fillId="0" borderId="0" xfId="0" applyFont="1" applyAlignment="1" applyProtection="1">
      <alignment horizontal="left" vertical="center"/>
    </xf>
    <xf numFmtId="0" fontId="36"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37" fillId="0" borderId="0" xfId="0" applyFont="1" applyBorder="1" applyAlignment="1" applyProtection="1">
      <alignment vertical="center" wrapText="1"/>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34" fillId="0" borderId="0" xfId="0" applyFont="1" applyBorder="1" applyAlignment="1" applyProtection="1">
      <alignment horizontal="left" vertical="center" wrapText="1"/>
    </xf>
    <xf numFmtId="0" fontId="6" fillId="0" borderId="0" xfId="0" applyFont="1" applyBorder="1" applyAlignment="1" applyProtection="1">
      <alignment horizontal="left"/>
    </xf>
    <xf numFmtId="4" fontId="6" fillId="0" borderId="0" xfId="0" applyNumberFormat="1" applyFont="1" applyBorder="1" applyAlignment="1" applyProtection="1"/>
    <xf numFmtId="0" fontId="11" fillId="0" borderId="22" xfId="0" applyFont="1" applyBorder="1" applyAlignment="1" applyProtection="1">
      <alignment vertical="center"/>
    </xf>
    <xf numFmtId="0" fontId="11" fillId="0" borderId="23" xfId="0" applyFont="1" applyBorder="1" applyAlignment="1" applyProtection="1">
      <alignment vertical="center"/>
    </xf>
    <xf numFmtId="0" fontId="11" fillId="0" borderId="24" xfId="0" applyFont="1" applyBorder="1" applyAlignment="1" applyProtection="1">
      <alignment vertical="center"/>
    </xf>
    <xf numFmtId="0" fontId="39" fillId="2" borderId="0" xfId="1" applyFill="1" applyAlignment="1" applyProtection="1"/>
    <xf numFmtId="0" fontId="40" fillId="0" borderId="0" xfId="1" applyFont="1" applyAlignment="1" applyProtection="1">
      <alignment horizontal="center" vertical="center"/>
    </xf>
    <xf numFmtId="0" fontId="41" fillId="2" borderId="0" xfId="0" applyFont="1" applyFill="1" applyAlignment="1">
      <alignment horizontal="left" vertical="center"/>
    </xf>
    <xf numFmtId="0" fontId="42" fillId="2" borderId="0" xfId="0" applyFont="1" applyFill="1" applyAlignment="1">
      <alignment vertical="center"/>
    </xf>
    <xf numFmtId="0" fontId="43" fillId="2" borderId="0" xfId="1" applyFont="1" applyFill="1" applyAlignment="1" applyProtection="1">
      <alignment vertical="center"/>
    </xf>
    <xf numFmtId="0" fontId="12" fillId="2" borderId="0" xfId="0" applyFont="1" applyFill="1" applyAlignment="1" applyProtection="1">
      <alignment horizontal="left" vertical="center"/>
    </xf>
    <xf numFmtId="0" fontId="42" fillId="2" borderId="0" xfId="0" applyFont="1" applyFill="1" applyAlignment="1" applyProtection="1">
      <alignment vertical="center"/>
    </xf>
    <xf numFmtId="0" fontId="41" fillId="2" borderId="0" xfId="0" applyFont="1" applyFill="1" applyAlignment="1" applyProtection="1">
      <alignment horizontal="left" vertical="center"/>
    </xf>
    <xf numFmtId="0" fontId="42" fillId="2" borderId="0" xfId="0" applyFont="1" applyFill="1" applyAlignment="1" applyProtection="1">
      <alignment vertical="center"/>
      <protection locked="0"/>
    </xf>
    <xf numFmtId="0" fontId="44" fillId="0" borderId="0" xfId="2" applyAlignment="1">
      <alignment vertical="top"/>
      <protection locked="0"/>
    </xf>
    <xf numFmtId="0" fontId="45" fillId="0" borderId="28" xfId="2" applyFont="1" applyBorder="1" applyAlignment="1">
      <alignment vertical="center" wrapText="1"/>
      <protection locked="0"/>
    </xf>
    <xf numFmtId="0" fontId="45" fillId="0" borderId="29" xfId="2" applyFont="1" applyBorder="1" applyAlignment="1">
      <alignment vertical="center" wrapText="1"/>
      <protection locked="0"/>
    </xf>
    <xf numFmtId="0" fontId="45" fillId="0" borderId="30" xfId="2" applyFont="1" applyBorder="1" applyAlignment="1">
      <alignment vertical="center" wrapText="1"/>
      <protection locked="0"/>
    </xf>
    <xf numFmtId="0" fontId="45" fillId="0" borderId="31" xfId="2" applyFont="1" applyBorder="1" applyAlignment="1">
      <alignment horizontal="center" vertical="center" wrapText="1"/>
      <protection locked="0"/>
    </xf>
    <xf numFmtId="0" fontId="45" fillId="0" borderId="32" xfId="2" applyFont="1" applyBorder="1" applyAlignment="1">
      <alignment horizontal="center" vertical="center" wrapText="1"/>
      <protection locked="0"/>
    </xf>
    <xf numFmtId="0" fontId="44" fillId="0" borderId="0" xfId="2" applyAlignment="1">
      <alignment horizontal="center" vertical="center"/>
      <protection locked="0"/>
    </xf>
    <xf numFmtId="0" fontId="45" fillId="0" borderId="31" xfId="2" applyFont="1" applyBorder="1" applyAlignment="1">
      <alignment vertical="center" wrapText="1"/>
      <protection locked="0"/>
    </xf>
    <xf numFmtId="0" fontId="45" fillId="0" borderId="32" xfId="2" applyFont="1" applyBorder="1" applyAlignment="1">
      <alignment vertical="center" wrapText="1"/>
      <protection locked="0"/>
    </xf>
    <xf numFmtId="0" fontId="47" fillId="0" borderId="0" xfId="2" applyFont="1" applyBorder="1" applyAlignment="1">
      <alignment horizontal="left" vertical="center" wrapText="1"/>
      <protection locked="0"/>
    </xf>
    <xf numFmtId="0" fontId="48" fillId="0" borderId="31" xfId="2" applyFont="1" applyBorder="1" applyAlignment="1">
      <alignment vertical="center" wrapText="1"/>
      <protection locked="0"/>
    </xf>
    <xf numFmtId="0" fontId="48" fillId="0" borderId="0" xfId="2" applyFont="1" applyBorder="1" applyAlignment="1">
      <alignment horizontal="left" vertical="center" wrapText="1"/>
      <protection locked="0"/>
    </xf>
    <xf numFmtId="0" fontId="48" fillId="0" borderId="0" xfId="2" applyFont="1" applyBorder="1" applyAlignment="1">
      <alignment vertical="center" wrapText="1"/>
      <protection locked="0"/>
    </xf>
    <xf numFmtId="0" fontId="48" fillId="0" borderId="0" xfId="2" applyFont="1" applyBorder="1" applyAlignment="1">
      <alignment vertical="center"/>
      <protection locked="0"/>
    </xf>
    <xf numFmtId="0" fontId="48" fillId="0" borderId="0" xfId="2" applyFont="1" applyBorder="1" applyAlignment="1">
      <alignment horizontal="left" vertical="center"/>
      <protection locked="0"/>
    </xf>
    <xf numFmtId="49" fontId="48" fillId="0" borderId="0" xfId="2" applyNumberFormat="1" applyFont="1" applyBorder="1" applyAlignment="1">
      <alignment vertical="center" wrapText="1"/>
      <protection locked="0"/>
    </xf>
    <xf numFmtId="0" fontId="45" fillId="0" borderId="34" xfId="2" applyFont="1" applyBorder="1" applyAlignment="1">
      <alignment vertical="center" wrapText="1"/>
      <protection locked="0"/>
    </xf>
    <xf numFmtId="0" fontId="51" fillId="0" borderId="33" xfId="2" applyFont="1" applyBorder="1" applyAlignment="1">
      <alignment vertical="center" wrapText="1"/>
      <protection locked="0"/>
    </xf>
    <xf numFmtId="0" fontId="45" fillId="0" borderId="35" xfId="2" applyFont="1" applyBorder="1" applyAlignment="1">
      <alignment vertical="center" wrapText="1"/>
      <protection locked="0"/>
    </xf>
    <xf numFmtId="0" fontId="45" fillId="0" borderId="0" xfId="2" applyFont="1" applyBorder="1" applyAlignment="1">
      <alignment vertical="top"/>
      <protection locked="0"/>
    </xf>
    <xf numFmtId="0" fontId="45" fillId="0" borderId="0" xfId="2" applyFont="1" applyAlignment="1">
      <alignment vertical="top"/>
      <protection locked="0"/>
    </xf>
    <xf numFmtId="0" fontId="45" fillId="0" borderId="28" xfId="2" applyFont="1" applyBorder="1" applyAlignment="1">
      <alignment horizontal="left" vertical="center"/>
      <protection locked="0"/>
    </xf>
    <xf numFmtId="0" fontId="45" fillId="0" borderId="29" xfId="2" applyFont="1" applyBorder="1" applyAlignment="1">
      <alignment horizontal="left" vertical="center"/>
      <protection locked="0"/>
    </xf>
    <xf numFmtId="0" fontId="45" fillId="0" borderId="30" xfId="2" applyFont="1" applyBorder="1" applyAlignment="1">
      <alignment horizontal="left" vertical="center"/>
      <protection locked="0"/>
    </xf>
    <xf numFmtId="0" fontId="45" fillId="0" borderId="31" xfId="2" applyFont="1" applyBorder="1" applyAlignment="1">
      <alignment horizontal="left" vertical="center"/>
      <protection locked="0"/>
    </xf>
    <xf numFmtId="0" fontId="45" fillId="0" borderId="32" xfId="2" applyFont="1" applyBorder="1" applyAlignment="1">
      <alignment horizontal="left" vertical="center"/>
      <protection locked="0"/>
    </xf>
    <xf numFmtId="0" fontId="47" fillId="0" borderId="0" xfId="2" applyFont="1" applyBorder="1" applyAlignment="1">
      <alignment horizontal="left" vertical="center"/>
      <protection locked="0"/>
    </xf>
    <xf numFmtId="0" fontId="52" fillId="0" borderId="0" xfId="2" applyFont="1" applyAlignment="1">
      <alignment horizontal="left" vertical="center"/>
      <protection locked="0"/>
    </xf>
    <xf numFmtId="0" fontId="47" fillId="0" borderId="33" xfId="2" applyFont="1" applyBorder="1" applyAlignment="1">
      <alignment horizontal="left" vertical="center"/>
      <protection locked="0"/>
    </xf>
    <xf numFmtId="0" fontId="47" fillId="0" borderId="33" xfId="2" applyFont="1" applyBorder="1" applyAlignment="1">
      <alignment horizontal="center" vertical="center"/>
      <protection locked="0"/>
    </xf>
    <xf numFmtId="0" fontId="52" fillId="0" borderId="33" xfId="2" applyFont="1" applyBorder="1" applyAlignment="1">
      <alignment horizontal="left" vertical="center"/>
      <protection locked="0"/>
    </xf>
    <xf numFmtId="0" fontId="50" fillId="0" borderId="0" xfId="2" applyFont="1" applyBorder="1" applyAlignment="1">
      <alignment horizontal="left" vertical="center"/>
      <protection locked="0"/>
    </xf>
    <xf numFmtId="0" fontId="48" fillId="0" borderId="0" xfId="2" applyFont="1" applyAlignment="1">
      <alignment horizontal="left" vertical="center"/>
      <protection locked="0"/>
    </xf>
    <xf numFmtId="0" fontId="48" fillId="0" borderId="0" xfId="2" applyFont="1" applyBorder="1" applyAlignment="1">
      <alignment horizontal="center" vertical="center"/>
      <protection locked="0"/>
    </xf>
    <xf numFmtId="0" fontId="48" fillId="0" borderId="31" xfId="2" applyFont="1" applyBorder="1" applyAlignment="1">
      <alignment horizontal="left" vertical="center"/>
      <protection locked="0"/>
    </xf>
    <xf numFmtId="0" fontId="48" fillId="0" borderId="0" xfId="2" applyFont="1" applyFill="1" applyBorder="1" applyAlignment="1">
      <alignment horizontal="left" vertical="center"/>
      <protection locked="0"/>
    </xf>
    <xf numFmtId="0" fontId="48" fillId="0" borderId="0" xfId="2" applyFont="1" applyFill="1" applyBorder="1" applyAlignment="1">
      <alignment horizontal="center" vertical="center"/>
      <protection locked="0"/>
    </xf>
    <xf numFmtId="0" fontId="45" fillId="0" borderId="34" xfId="2" applyFont="1" applyBorder="1" applyAlignment="1">
      <alignment horizontal="left" vertical="center"/>
      <protection locked="0"/>
    </xf>
    <xf numFmtId="0" fontId="51" fillId="0" borderId="33" xfId="2" applyFont="1" applyBorder="1" applyAlignment="1">
      <alignment horizontal="left" vertical="center"/>
      <protection locked="0"/>
    </xf>
    <xf numFmtId="0" fontId="45" fillId="0" borderId="35" xfId="2" applyFont="1" applyBorder="1" applyAlignment="1">
      <alignment horizontal="left" vertical="center"/>
      <protection locked="0"/>
    </xf>
    <xf numFmtId="0" fontId="45" fillId="0" borderId="0" xfId="2" applyFont="1" applyBorder="1" applyAlignment="1">
      <alignment horizontal="left" vertical="center"/>
      <protection locked="0"/>
    </xf>
    <xf numFmtId="0" fontId="51" fillId="0" borderId="0" xfId="2" applyFont="1" applyBorder="1" applyAlignment="1">
      <alignment horizontal="left" vertical="center"/>
      <protection locked="0"/>
    </xf>
    <xf numFmtId="0" fontId="52" fillId="0" borderId="0" xfId="2" applyFont="1" applyBorder="1" applyAlignment="1">
      <alignment horizontal="left" vertical="center"/>
      <protection locked="0"/>
    </xf>
    <xf numFmtId="0" fontId="48" fillId="0" borderId="33" xfId="2" applyFont="1" applyBorder="1" applyAlignment="1">
      <alignment horizontal="left" vertical="center"/>
      <protection locked="0"/>
    </xf>
    <xf numFmtId="0" fontId="45" fillId="0" borderId="0" xfId="2" applyFont="1" applyBorder="1" applyAlignment="1">
      <alignment horizontal="left" vertical="center" wrapText="1"/>
      <protection locked="0"/>
    </xf>
    <xf numFmtId="0" fontId="48" fillId="0" borderId="0" xfId="2" applyFont="1" applyBorder="1" applyAlignment="1">
      <alignment horizontal="center" vertical="center" wrapText="1"/>
      <protection locked="0"/>
    </xf>
    <xf numFmtId="0" fontId="45" fillId="0" borderId="28" xfId="2" applyFont="1" applyBorder="1" applyAlignment="1">
      <alignment horizontal="left" vertical="center" wrapText="1"/>
      <protection locked="0"/>
    </xf>
    <xf numFmtId="0" fontId="45" fillId="0" borderId="29" xfId="2" applyFont="1" applyBorder="1" applyAlignment="1">
      <alignment horizontal="left" vertical="center" wrapText="1"/>
      <protection locked="0"/>
    </xf>
    <xf numFmtId="0" fontId="45" fillId="0" borderId="30" xfId="2" applyFont="1" applyBorder="1" applyAlignment="1">
      <alignment horizontal="left" vertical="center" wrapText="1"/>
      <protection locked="0"/>
    </xf>
    <xf numFmtId="0" fontId="45" fillId="0" borderId="31" xfId="2" applyFont="1" applyBorder="1" applyAlignment="1">
      <alignment horizontal="left" vertical="center" wrapText="1"/>
      <protection locked="0"/>
    </xf>
    <xf numFmtId="0" fontId="45" fillId="0" borderId="32" xfId="2" applyFont="1" applyBorder="1" applyAlignment="1">
      <alignment horizontal="left" vertical="center" wrapText="1"/>
      <protection locked="0"/>
    </xf>
    <xf numFmtId="0" fontId="52" fillId="0" borderId="31" xfId="2" applyFont="1" applyBorder="1" applyAlignment="1">
      <alignment horizontal="left" vertical="center" wrapText="1"/>
      <protection locked="0"/>
    </xf>
    <xf numFmtId="0" fontId="52" fillId="0" borderId="32" xfId="2" applyFont="1" applyBorder="1" applyAlignment="1">
      <alignment horizontal="left" vertical="center" wrapText="1"/>
      <protection locked="0"/>
    </xf>
    <xf numFmtId="0" fontId="48" fillId="0" borderId="31" xfId="2" applyFont="1" applyBorder="1" applyAlignment="1">
      <alignment horizontal="left" vertical="center" wrapText="1"/>
      <protection locked="0"/>
    </xf>
    <xf numFmtId="0" fontId="48" fillId="0" borderId="32" xfId="2" applyFont="1" applyBorder="1" applyAlignment="1">
      <alignment horizontal="left" vertical="center" wrapText="1"/>
      <protection locked="0"/>
    </xf>
    <xf numFmtId="0" fontId="48" fillId="0" borderId="32" xfId="2" applyFont="1" applyBorder="1" applyAlignment="1">
      <alignment horizontal="left" vertical="center"/>
      <protection locked="0"/>
    </xf>
    <xf numFmtId="0" fontId="48" fillId="0" borderId="34" xfId="2" applyFont="1" applyBorder="1" applyAlignment="1">
      <alignment horizontal="left" vertical="center" wrapText="1"/>
      <protection locked="0"/>
    </xf>
    <xf numFmtId="0" fontId="48" fillId="0" borderId="33" xfId="2" applyFont="1" applyBorder="1" applyAlignment="1">
      <alignment horizontal="left" vertical="center" wrapText="1"/>
      <protection locked="0"/>
    </xf>
    <xf numFmtId="0" fontId="48" fillId="0" borderId="35" xfId="2" applyFont="1" applyBorder="1" applyAlignment="1">
      <alignment horizontal="left" vertical="center" wrapText="1"/>
      <protection locked="0"/>
    </xf>
    <xf numFmtId="0" fontId="48" fillId="0" borderId="0" xfId="2" applyFont="1" applyBorder="1" applyAlignment="1">
      <alignment horizontal="left" vertical="top"/>
      <protection locked="0"/>
    </xf>
    <xf numFmtId="0" fontId="48" fillId="0" borderId="0" xfId="2" applyFont="1" applyBorder="1" applyAlignment="1">
      <alignment horizontal="center" vertical="top"/>
      <protection locked="0"/>
    </xf>
    <xf numFmtId="0" fontId="48" fillId="0" borderId="34" xfId="2" applyFont="1" applyBorder="1" applyAlignment="1">
      <alignment horizontal="left" vertical="center"/>
      <protection locked="0"/>
    </xf>
    <xf numFmtId="0" fontId="48" fillId="0" borderId="35" xfId="2" applyFont="1" applyBorder="1" applyAlignment="1">
      <alignment horizontal="left" vertical="center"/>
      <protection locked="0"/>
    </xf>
    <xf numFmtId="0" fontId="52" fillId="0" borderId="0" xfId="2" applyFont="1" applyAlignment="1">
      <alignment vertical="center"/>
      <protection locked="0"/>
    </xf>
    <xf numFmtId="0" fontId="47" fillId="0" borderId="0" xfId="2" applyFont="1" applyBorder="1" applyAlignment="1">
      <alignment vertical="center"/>
      <protection locked="0"/>
    </xf>
    <xf numFmtId="0" fontId="52" fillId="0" borderId="33" xfId="2" applyFont="1" applyBorder="1" applyAlignment="1">
      <alignment vertical="center"/>
      <protection locked="0"/>
    </xf>
    <xf numFmtId="0" fontId="47" fillId="0" borderId="33" xfId="2" applyFont="1" applyBorder="1" applyAlignment="1">
      <alignment vertical="center"/>
      <protection locked="0"/>
    </xf>
    <xf numFmtId="0" fontId="44" fillId="0" borderId="0" xfId="2" applyBorder="1" applyAlignment="1">
      <alignment vertical="top"/>
      <protection locked="0"/>
    </xf>
    <xf numFmtId="49" fontId="48" fillId="0" borderId="0" xfId="2" applyNumberFormat="1" applyFont="1" applyBorder="1" applyAlignment="1">
      <alignment horizontal="left" vertical="center"/>
      <protection locked="0"/>
    </xf>
    <xf numFmtId="0" fontId="44" fillId="0" borderId="33" xfId="2" applyBorder="1" applyAlignment="1">
      <alignment vertical="top"/>
      <protection locked="0"/>
    </xf>
    <xf numFmtId="0" fontId="47" fillId="0" borderId="33" xfId="2" applyFont="1" applyBorder="1" applyAlignment="1">
      <alignment horizontal="left"/>
      <protection locked="0"/>
    </xf>
    <xf numFmtId="0" fontId="52" fillId="0" borderId="33" xfId="2" applyFont="1" applyBorder="1" applyAlignment="1">
      <protection locked="0"/>
    </xf>
    <xf numFmtId="0" fontId="45" fillId="0" borderId="31" xfId="2" applyFont="1" applyBorder="1" applyAlignment="1">
      <alignment vertical="top"/>
      <protection locked="0"/>
    </xf>
    <xf numFmtId="0" fontId="45" fillId="0" borderId="32" xfId="2" applyFont="1" applyBorder="1" applyAlignment="1">
      <alignment vertical="top"/>
      <protection locked="0"/>
    </xf>
    <xf numFmtId="0" fontId="45" fillId="0" borderId="0" xfId="2" applyFont="1" applyBorder="1" applyAlignment="1">
      <alignment horizontal="center" vertical="center"/>
      <protection locked="0"/>
    </xf>
    <xf numFmtId="0" fontId="45" fillId="0" borderId="0" xfId="2" applyFont="1" applyBorder="1" applyAlignment="1">
      <alignment horizontal="left" vertical="top"/>
      <protection locked="0"/>
    </xf>
    <xf numFmtId="0" fontId="45" fillId="0" borderId="34" xfId="2" applyFont="1" applyBorder="1" applyAlignment="1">
      <alignment vertical="top"/>
      <protection locked="0"/>
    </xf>
    <xf numFmtId="0" fontId="45" fillId="0" borderId="33" xfId="2" applyFont="1" applyBorder="1" applyAlignment="1">
      <alignment vertical="top"/>
      <protection locked="0"/>
    </xf>
    <xf numFmtId="0" fontId="45" fillId="0" borderId="35" xfId="2" applyFont="1" applyBorder="1" applyAlignment="1">
      <alignment vertical="top"/>
      <protection locked="0"/>
    </xf>
    <xf numFmtId="0" fontId="0" fillId="0" borderId="0" xfId="0"/>
    <xf numFmtId="4" fontId="7" fillId="0" borderId="0" xfId="0" applyNumberFormat="1" applyFont="1" applyAlignment="1" applyProtection="1">
      <alignment vertical="center"/>
    </xf>
    <xf numFmtId="0" fontId="7" fillId="0" borderId="0" xfId="0" applyFont="1" applyAlignment="1" applyProtection="1">
      <alignment vertical="center"/>
    </xf>
    <xf numFmtId="0" fontId="27" fillId="0" borderId="0" xfId="0" applyFont="1" applyAlignment="1" applyProtection="1">
      <alignment horizontal="left" vertical="center" wrapText="1"/>
    </xf>
    <xf numFmtId="4" fontId="21" fillId="0" borderId="0" xfId="0" applyNumberFormat="1" applyFont="1" applyAlignment="1" applyProtection="1">
      <alignment horizontal="right" vertical="center"/>
    </xf>
    <xf numFmtId="4" fontId="21" fillId="0" borderId="0" xfId="0" applyNumberFormat="1" applyFont="1" applyAlignment="1" applyProtection="1">
      <alignment vertical="center"/>
    </xf>
    <xf numFmtId="4" fontId="24" fillId="0" borderId="0" xfId="0" applyNumberFormat="1" applyFont="1" applyAlignment="1" applyProtection="1">
      <alignmen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0" fontId="23"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2" fillId="0" borderId="0" xfId="0" applyFont="1" applyAlignment="1" applyProtection="1">
      <alignment vertical="center"/>
    </xf>
    <xf numFmtId="0" fontId="20" fillId="0" borderId="14" xfId="0" applyFont="1" applyBorder="1" applyAlignment="1">
      <alignment horizontal="center"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2" fillId="5" borderId="8" xfId="0" applyFont="1" applyFill="1" applyBorder="1" applyAlignment="1" applyProtection="1">
      <alignment horizontal="center" vertical="center"/>
    </xf>
    <xf numFmtId="0" fontId="0" fillId="5" borderId="9" xfId="0" applyFont="1" applyFill="1" applyBorder="1" applyAlignment="1" applyProtection="1">
      <alignment vertical="center"/>
    </xf>
    <xf numFmtId="0" fontId="2" fillId="5" borderId="9" xfId="0" applyFont="1" applyFill="1" applyBorder="1" applyAlignment="1" applyProtection="1">
      <alignment horizontal="center" vertical="center"/>
    </xf>
    <xf numFmtId="0" fontId="2" fillId="5" borderId="9"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7" fillId="0" borderId="0" xfId="0" applyNumberFormat="1" applyFont="1" applyBorder="1" applyAlignment="1" applyProtection="1">
      <alignment vertical="center"/>
    </xf>
    <xf numFmtId="0" fontId="3" fillId="4" borderId="9" xfId="0" applyFont="1" applyFill="1" applyBorder="1" applyAlignment="1" applyProtection="1">
      <alignment horizontal="left" vertical="center"/>
    </xf>
    <xf numFmtId="0" fontId="0" fillId="4" borderId="9" xfId="0" applyFont="1" applyFill="1" applyBorder="1" applyAlignment="1" applyProtection="1">
      <alignment vertical="center"/>
    </xf>
    <xf numFmtId="4" fontId="3" fillId="4" borderId="9" xfId="0" applyNumberFormat="1" applyFont="1" applyFill="1" applyBorder="1" applyAlignment="1" applyProtection="1">
      <alignment vertical="center"/>
    </xf>
    <xf numFmtId="0" fontId="0" fillId="4" borderId="10" xfId="0" applyFont="1" applyFill="1" applyBorder="1" applyAlignment="1" applyProtection="1">
      <alignment vertical="center"/>
    </xf>
    <xf numFmtId="0" fontId="17" fillId="0" borderId="0" xfId="0" applyFont="1" applyAlignment="1">
      <alignment horizontal="left" vertical="top" wrapText="1"/>
    </xf>
    <xf numFmtId="0" fontId="0" fillId="0" borderId="0" xfId="0" applyFont="1" applyAlignment="1">
      <alignment vertical="center"/>
    </xf>
    <xf numFmtId="0" fontId="1" fillId="0" borderId="0" xfId="0" applyFont="1" applyAlignment="1">
      <alignmen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xf>
    <xf numFmtId="4" fontId="18" fillId="0" borderId="7" xfId="0" applyNumberFormat="1" applyFont="1" applyBorder="1" applyAlignment="1" applyProtection="1">
      <alignment vertical="center"/>
    </xf>
    <xf numFmtId="0" fontId="0" fillId="0" borderId="7" xfId="0" applyFont="1" applyBorder="1" applyAlignment="1" applyProtection="1">
      <alignment vertical="center"/>
    </xf>
    <xf numFmtId="0" fontId="1" fillId="0" borderId="0" xfId="0" applyFont="1" applyBorder="1" applyAlignment="1" applyProtection="1">
      <alignment horizontal="right" vertical="center"/>
    </xf>
    <xf numFmtId="0" fontId="43" fillId="2" borderId="0" xfId="1" applyFont="1" applyFill="1" applyAlignment="1" applyProtection="1">
      <alignment vertical="center"/>
    </xf>
    <xf numFmtId="0" fontId="16"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Font="1" applyBorder="1" applyAlignment="1" applyProtection="1">
      <alignment vertical="center" wrapText="1"/>
    </xf>
    <xf numFmtId="0" fontId="48" fillId="0" borderId="0" xfId="2" applyFont="1" applyBorder="1" applyAlignment="1">
      <alignment horizontal="left" vertical="top"/>
      <protection locked="0"/>
    </xf>
    <xf numFmtId="0" fontId="48" fillId="0" borderId="0" xfId="2" applyFont="1" applyBorder="1" applyAlignment="1">
      <alignment horizontal="left" vertical="center"/>
      <protection locked="0"/>
    </xf>
    <xf numFmtId="0" fontId="46" fillId="0" borderId="0" xfId="2" applyFont="1" applyBorder="1" applyAlignment="1">
      <alignment horizontal="center" vertical="center" wrapText="1"/>
      <protection locked="0"/>
    </xf>
    <xf numFmtId="0" fontId="47" fillId="0" borderId="33" xfId="2" applyFont="1" applyBorder="1" applyAlignment="1">
      <alignment horizontal="left"/>
      <protection locked="0"/>
    </xf>
    <xf numFmtId="0" fontId="48" fillId="0" borderId="0" xfId="2" applyFont="1" applyBorder="1" applyAlignment="1">
      <alignment horizontal="left" vertical="center" wrapText="1"/>
      <protection locked="0"/>
    </xf>
    <xf numFmtId="0" fontId="46" fillId="0" borderId="0" xfId="2" applyFont="1" applyBorder="1" applyAlignment="1">
      <alignment horizontal="center" vertical="center"/>
      <protection locked="0"/>
    </xf>
    <xf numFmtId="49" fontId="48" fillId="0" borderId="0" xfId="2" applyNumberFormat="1" applyFont="1" applyBorder="1" applyAlignment="1">
      <alignment horizontal="left" vertical="center" wrapText="1"/>
      <protection locked="0"/>
    </xf>
    <xf numFmtId="0" fontId="47" fillId="0" borderId="33" xfId="2" applyFont="1" applyBorder="1" applyAlignment="1">
      <alignment horizontal="left" wrapText="1"/>
      <protection locked="0"/>
    </xf>
  </cellXfs>
  <cellStyles count="3">
    <cellStyle name="Hypertextový odkaz" xfId="1" builtinId="8"/>
    <cellStyle name="Normální" xfId="0" builtinId="0" customBuiltin="1"/>
    <cellStyle name="normální 2" xfId="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file:///C:\Krosplus\KROSplusData\System\Temp\radE6024.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Krosplus\KROSplusData\System\Temp\radD32D6.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file:///C:\Krosplus\KROSplusData\System\Temp\rad4879B.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radE6024.tmp" descr="C:\Krosplus\KROSplusData\System\Temp\radE6024.tmp">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r:link="rId3" cstate="print"/>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D32D6.tmp" descr="C:\Krosplus\KROSplusData\System\Temp\radD32D6.tmp">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4879B.tmp" descr="C:\Krosplus\KROSplusData\System\Temp\rad4879B.tmp">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6"/>
  <sheetViews>
    <sheetView showGridLines="0" tabSelected="1" workbookViewId="0">
      <pane ySplit="1" topLeftCell="A2" activePane="bottomLeft" state="frozen"/>
      <selection pane="bottomLeft"/>
    </sheetView>
  </sheetViews>
  <sheetFormatPr defaultRowHeight="13.5" x14ac:dyDescent="0.3"/>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x14ac:dyDescent="0.3">
      <c r="A1" s="271" t="s">
        <v>0</v>
      </c>
      <c r="B1" s="272"/>
      <c r="C1" s="272"/>
      <c r="D1" s="273" t="s">
        <v>1</v>
      </c>
      <c r="E1" s="272"/>
      <c r="F1" s="272"/>
      <c r="G1" s="272"/>
      <c r="H1" s="272"/>
      <c r="I1" s="272"/>
      <c r="J1" s="272"/>
      <c r="K1" s="270" t="s">
        <v>1066</v>
      </c>
      <c r="L1" s="270"/>
      <c r="M1" s="270"/>
      <c r="N1" s="270"/>
      <c r="O1" s="270"/>
      <c r="P1" s="270"/>
      <c r="Q1" s="270"/>
      <c r="R1" s="270"/>
      <c r="S1" s="270"/>
      <c r="T1" s="272"/>
      <c r="U1" s="272"/>
      <c r="V1" s="272"/>
      <c r="W1" s="270" t="s">
        <v>1067</v>
      </c>
      <c r="X1" s="270"/>
      <c r="Y1" s="270"/>
      <c r="Z1" s="270"/>
      <c r="AA1" s="270"/>
      <c r="AB1" s="270"/>
      <c r="AC1" s="270"/>
      <c r="AD1" s="270"/>
      <c r="AE1" s="270"/>
      <c r="AF1" s="270"/>
      <c r="AG1" s="270"/>
      <c r="AH1" s="270"/>
      <c r="AI1" s="266"/>
      <c r="AJ1" s="16"/>
      <c r="AK1" s="16"/>
      <c r="AL1" s="16"/>
      <c r="AM1" s="16"/>
      <c r="AN1" s="16"/>
      <c r="AO1" s="16"/>
      <c r="AP1" s="16"/>
      <c r="AQ1" s="16"/>
      <c r="AR1" s="16"/>
      <c r="AS1" s="16"/>
      <c r="AT1" s="16"/>
      <c r="AU1" s="16"/>
      <c r="AV1" s="16"/>
      <c r="AW1" s="16"/>
      <c r="AX1" s="16"/>
      <c r="AY1" s="16"/>
      <c r="AZ1" s="16"/>
      <c r="BA1" s="15" t="s">
        <v>2</v>
      </c>
      <c r="BB1" s="15" t="s">
        <v>3</v>
      </c>
      <c r="BC1" s="16"/>
      <c r="BD1" s="16"/>
      <c r="BE1" s="16"/>
      <c r="BF1" s="16"/>
      <c r="BG1" s="16"/>
      <c r="BH1" s="16"/>
      <c r="BI1" s="16"/>
      <c r="BJ1" s="16"/>
      <c r="BK1" s="16"/>
      <c r="BL1" s="16"/>
      <c r="BM1" s="16"/>
      <c r="BN1" s="16"/>
      <c r="BO1" s="16"/>
      <c r="BP1" s="16"/>
      <c r="BQ1" s="16"/>
      <c r="BR1" s="16"/>
      <c r="BT1" s="17" t="s">
        <v>4</v>
      </c>
      <c r="BU1" s="17" t="s">
        <v>4</v>
      </c>
      <c r="BV1" s="17" t="s">
        <v>5</v>
      </c>
    </row>
    <row r="2" spans="1:74" ht="36.950000000000003" customHeight="1" x14ac:dyDescent="0.3">
      <c r="AR2" s="354"/>
      <c r="AS2" s="354"/>
      <c r="AT2" s="354"/>
      <c r="AU2" s="354"/>
      <c r="AV2" s="354"/>
      <c r="AW2" s="354"/>
      <c r="AX2" s="354"/>
      <c r="AY2" s="354"/>
      <c r="AZ2" s="354"/>
      <c r="BA2" s="354"/>
      <c r="BB2" s="354"/>
      <c r="BC2" s="354"/>
      <c r="BD2" s="354"/>
      <c r="BE2" s="354"/>
      <c r="BS2" s="18" t="s">
        <v>6</v>
      </c>
      <c r="BT2" s="18" t="s">
        <v>7</v>
      </c>
    </row>
    <row r="3" spans="1:74" ht="6.95" customHeight="1" x14ac:dyDescent="0.3">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1"/>
      <c r="BS3" s="18" t="s">
        <v>6</v>
      </c>
      <c r="BT3" s="18" t="s">
        <v>8</v>
      </c>
    </row>
    <row r="4" spans="1:74" ht="36.950000000000003" customHeight="1" x14ac:dyDescent="0.3">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5"/>
      <c r="AS4" s="26" t="s">
        <v>10</v>
      </c>
      <c r="BE4" s="27" t="s">
        <v>11</v>
      </c>
      <c r="BS4" s="18" t="s">
        <v>12</v>
      </c>
    </row>
    <row r="5" spans="1:74" ht="14.45" customHeight="1" x14ac:dyDescent="0.3">
      <c r="B5" s="22"/>
      <c r="C5" s="23"/>
      <c r="D5" s="28" t="s">
        <v>13</v>
      </c>
      <c r="E5" s="23"/>
      <c r="F5" s="23"/>
      <c r="G5" s="23"/>
      <c r="H5" s="23"/>
      <c r="I5" s="23"/>
      <c r="J5" s="23"/>
      <c r="K5" s="389" t="s">
        <v>14</v>
      </c>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23"/>
      <c r="AQ5" s="25"/>
      <c r="BE5" s="386" t="s">
        <v>15</v>
      </c>
      <c r="BS5" s="18" t="s">
        <v>6</v>
      </c>
    </row>
    <row r="6" spans="1:74" ht="36.950000000000003" customHeight="1" x14ac:dyDescent="0.3">
      <c r="B6" s="22"/>
      <c r="C6" s="23"/>
      <c r="D6" s="30" t="s">
        <v>16</v>
      </c>
      <c r="E6" s="23"/>
      <c r="F6" s="23"/>
      <c r="G6" s="23"/>
      <c r="H6" s="23"/>
      <c r="I6" s="23"/>
      <c r="J6" s="23"/>
      <c r="K6" s="391" t="s">
        <v>17</v>
      </c>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23"/>
      <c r="AQ6" s="25"/>
      <c r="BE6" s="354"/>
      <c r="BS6" s="18" t="s">
        <v>18</v>
      </c>
    </row>
    <row r="7" spans="1:74" ht="14.45" customHeight="1" x14ac:dyDescent="0.3">
      <c r="B7" s="22"/>
      <c r="C7" s="23"/>
      <c r="D7" s="31" t="s">
        <v>19</v>
      </c>
      <c r="E7" s="23"/>
      <c r="F7" s="23"/>
      <c r="G7" s="23"/>
      <c r="H7" s="23"/>
      <c r="I7" s="23"/>
      <c r="J7" s="23"/>
      <c r="K7" s="29" t="s">
        <v>20</v>
      </c>
      <c r="L7" s="23"/>
      <c r="M7" s="23"/>
      <c r="N7" s="23"/>
      <c r="O7" s="23"/>
      <c r="P7" s="23"/>
      <c r="Q7" s="23"/>
      <c r="R7" s="23"/>
      <c r="S7" s="23"/>
      <c r="T7" s="23"/>
      <c r="U7" s="23"/>
      <c r="V7" s="23"/>
      <c r="W7" s="23"/>
      <c r="X7" s="23"/>
      <c r="Y7" s="23"/>
      <c r="Z7" s="23"/>
      <c r="AA7" s="23"/>
      <c r="AB7" s="23"/>
      <c r="AC7" s="23"/>
      <c r="AD7" s="23"/>
      <c r="AE7" s="23"/>
      <c r="AF7" s="23"/>
      <c r="AG7" s="23"/>
      <c r="AH7" s="23"/>
      <c r="AI7" s="23"/>
      <c r="AJ7" s="23"/>
      <c r="AK7" s="31" t="s">
        <v>21</v>
      </c>
      <c r="AL7" s="23"/>
      <c r="AM7" s="23"/>
      <c r="AN7" s="29" t="s">
        <v>22</v>
      </c>
      <c r="AO7" s="23"/>
      <c r="AP7" s="23"/>
      <c r="AQ7" s="25"/>
      <c r="BE7" s="354"/>
      <c r="BS7" s="18" t="s">
        <v>23</v>
      </c>
    </row>
    <row r="8" spans="1:74" ht="14.45" customHeight="1" x14ac:dyDescent="0.3">
      <c r="B8" s="22"/>
      <c r="C8" s="23"/>
      <c r="D8" s="31" t="s">
        <v>24</v>
      </c>
      <c r="E8" s="23"/>
      <c r="F8" s="23"/>
      <c r="G8" s="23"/>
      <c r="H8" s="23"/>
      <c r="I8" s="23"/>
      <c r="J8" s="23"/>
      <c r="K8" s="29" t="s">
        <v>25</v>
      </c>
      <c r="L8" s="23"/>
      <c r="M8" s="23"/>
      <c r="N8" s="23"/>
      <c r="O8" s="23"/>
      <c r="P8" s="23"/>
      <c r="Q8" s="23"/>
      <c r="R8" s="23"/>
      <c r="S8" s="23"/>
      <c r="T8" s="23"/>
      <c r="U8" s="23"/>
      <c r="V8" s="23"/>
      <c r="W8" s="23"/>
      <c r="X8" s="23"/>
      <c r="Y8" s="23"/>
      <c r="Z8" s="23"/>
      <c r="AA8" s="23"/>
      <c r="AB8" s="23"/>
      <c r="AC8" s="23"/>
      <c r="AD8" s="23"/>
      <c r="AE8" s="23"/>
      <c r="AF8" s="23"/>
      <c r="AG8" s="23"/>
      <c r="AH8" s="23"/>
      <c r="AI8" s="23"/>
      <c r="AJ8" s="23"/>
      <c r="AK8" s="31" t="s">
        <v>26</v>
      </c>
      <c r="AL8" s="23"/>
      <c r="AM8" s="23"/>
      <c r="AN8" s="32" t="s">
        <v>27</v>
      </c>
      <c r="AO8" s="23"/>
      <c r="AP8" s="23"/>
      <c r="AQ8" s="25"/>
      <c r="BE8" s="354"/>
      <c r="BS8" s="18" t="s">
        <v>28</v>
      </c>
    </row>
    <row r="9" spans="1:74" ht="29.25" customHeight="1" x14ac:dyDescent="0.3">
      <c r="B9" s="22"/>
      <c r="C9" s="23"/>
      <c r="D9" s="28" t="s">
        <v>29</v>
      </c>
      <c r="E9" s="23"/>
      <c r="F9" s="23"/>
      <c r="G9" s="23"/>
      <c r="H9" s="23"/>
      <c r="I9" s="23"/>
      <c r="J9" s="23"/>
      <c r="K9" s="33" t="s">
        <v>30</v>
      </c>
      <c r="L9" s="23"/>
      <c r="M9" s="23"/>
      <c r="N9" s="23"/>
      <c r="O9" s="23"/>
      <c r="P9" s="23"/>
      <c r="Q9" s="23"/>
      <c r="R9" s="23"/>
      <c r="S9" s="23"/>
      <c r="T9" s="23"/>
      <c r="U9" s="23"/>
      <c r="V9" s="23"/>
      <c r="W9" s="23"/>
      <c r="X9" s="23"/>
      <c r="Y9" s="23"/>
      <c r="Z9" s="23"/>
      <c r="AA9" s="23"/>
      <c r="AB9" s="23"/>
      <c r="AC9" s="23"/>
      <c r="AD9" s="23"/>
      <c r="AE9" s="23"/>
      <c r="AF9" s="23"/>
      <c r="AG9" s="23"/>
      <c r="AH9" s="23"/>
      <c r="AI9" s="23"/>
      <c r="AJ9" s="23"/>
      <c r="AK9" s="28" t="s">
        <v>31</v>
      </c>
      <c r="AL9" s="23"/>
      <c r="AM9" s="23"/>
      <c r="AN9" s="33" t="s">
        <v>32</v>
      </c>
      <c r="AO9" s="23"/>
      <c r="AP9" s="23"/>
      <c r="AQ9" s="25"/>
      <c r="BE9" s="354"/>
      <c r="BS9" s="18" t="s">
        <v>33</v>
      </c>
    </row>
    <row r="10" spans="1:74" ht="14.45" customHeight="1" x14ac:dyDescent="0.3">
      <c r="B10" s="22"/>
      <c r="C10" s="23"/>
      <c r="D10" s="31" t="s">
        <v>34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1" t="s">
        <v>35</v>
      </c>
      <c r="AL10" s="23"/>
      <c r="AM10" s="23"/>
      <c r="AN10" s="29" t="s">
        <v>36</v>
      </c>
      <c r="AO10" s="23"/>
      <c r="AP10" s="23"/>
      <c r="AQ10" s="25"/>
      <c r="BE10" s="354"/>
      <c r="BS10" s="18" t="s">
        <v>18</v>
      </c>
    </row>
    <row r="11" spans="1:74" ht="18.399999999999999" customHeight="1" x14ac:dyDescent="0.3">
      <c r="B11" s="22"/>
      <c r="C11" s="23"/>
      <c r="D11" s="23"/>
      <c r="E11" s="29" t="s">
        <v>37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1" t="s">
        <v>38</v>
      </c>
      <c r="AL11" s="23"/>
      <c r="AM11" s="23"/>
      <c r="AN11" s="29" t="s">
        <v>36</v>
      </c>
      <c r="AO11" s="23"/>
      <c r="AP11" s="23"/>
      <c r="AQ11" s="25"/>
      <c r="BE11" s="354"/>
      <c r="BS11" s="18" t="s">
        <v>18</v>
      </c>
    </row>
    <row r="12" spans="1:74" ht="6.95" customHeight="1" x14ac:dyDescent="0.3">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5"/>
      <c r="BE12" s="354"/>
      <c r="BS12" s="18" t="s">
        <v>18</v>
      </c>
    </row>
    <row r="13" spans="1:74" ht="14.45" customHeight="1" x14ac:dyDescent="0.3">
      <c r="B13" s="22"/>
      <c r="C13" s="23"/>
      <c r="D13" s="31" t="s">
        <v>39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1" t="s">
        <v>35</v>
      </c>
      <c r="AL13" s="23"/>
      <c r="AM13" s="23"/>
      <c r="AN13" s="34" t="s">
        <v>40</v>
      </c>
      <c r="AO13" s="23"/>
      <c r="AP13" s="23"/>
      <c r="AQ13" s="25"/>
      <c r="BE13" s="354"/>
      <c r="BS13" s="18" t="s">
        <v>18</v>
      </c>
    </row>
    <row r="14" spans="1:74" ht="15" x14ac:dyDescent="0.3">
      <c r="B14" s="22"/>
      <c r="C14" s="23"/>
      <c r="D14" s="23"/>
      <c r="E14" s="392" t="s">
        <v>40</v>
      </c>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1" t="s">
        <v>38</v>
      </c>
      <c r="AL14" s="23"/>
      <c r="AM14" s="23"/>
      <c r="AN14" s="34" t="s">
        <v>40</v>
      </c>
      <c r="AO14" s="23"/>
      <c r="AP14" s="23"/>
      <c r="AQ14" s="25"/>
      <c r="BE14" s="354"/>
      <c r="BS14" s="18" t="s">
        <v>18</v>
      </c>
    </row>
    <row r="15" spans="1:74" ht="6.95" customHeight="1" x14ac:dyDescent="0.3">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5"/>
      <c r="BE15" s="354"/>
      <c r="BS15" s="18" t="s">
        <v>4</v>
      </c>
    </row>
    <row r="16" spans="1:74" ht="14.45" customHeight="1" x14ac:dyDescent="0.3">
      <c r="B16" s="22"/>
      <c r="C16" s="23"/>
      <c r="D16" s="31" t="s">
        <v>41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1" t="s">
        <v>35</v>
      </c>
      <c r="AL16" s="23"/>
      <c r="AM16" s="23"/>
      <c r="AN16" s="29" t="s">
        <v>42</v>
      </c>
      <c r="AO16" s="23"/>
      <c r="AP16" s="23"/>
      <c r="AQ16" s="25"/>
      <c r="BE16" s="354"/>
      <c r="BS16" s="18" t="s">
        <v>4</v>
      </c>
    </row>
    <row r="17" spans="2:71" ht="18.399999999999999" customHeight="1" x14ac:dyDescent="0.3">
      <c r="B17" s="22"/>
      <c r="C17" s="23"/>
      <c r="D17" s="23"/>
      <c r="E17" s="29" t="s">
        <v>43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1" t="s">
        <v>38</v>
      </c>
      <c r="AL17" s="23"/>
      <c r="AM17" s="23"/>
      <c r="AN17" s="29" t="s">
        <v>36</v>
      </c>
      <c r="AO17" s="23"/>
      <c r="AP17" s="23"/>
      <c r="AQ17" s="25"/>
      <c r="BE17" s="354"/>
      <c r="BS17" s="18" t="s">
        <v>44</v>
      </c>
    </row>
    <row r="18" spans="2:71" ht="6.95" customHeight="1" x14ac:dyDescent="0.3">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5"/>
      <c r="BE18" s="354"/>
      <c r="BS18" s="18" t="s">
        <v>6</v>
      </c>
    </row>
    <row r="19" spans="2:71" ht="14.45" customHeight="1" x14ac:dyDescent="0.3">
      <c r="B19" s="22"/>
      <c r="C19" s="23"/>
      <c r="D19" s="31" t="s">
        <v>45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5"/>
      <c r="BE19" s="354"/>
      <c r="BS19" s="18" t="s">
        <v>6</v>
      </c>
    </row>
    <row r="20" spans="2:71" ht="48.75" customHeight="1" x14ac:dyDescent="0.3">
      <c r="B20" s="22"/>
      <c r="C20" s="23"/>
      <c r="D20" s="23"/>
      <c r="E20" s="393" t="s">
        <v>46</v>
      </c>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23"/>
      <c r="AP20" s="23"/>
      <c r="AQ20" s="25"/>
      <c r="BE20" s="354"/>
      <c r="BS20" s="18" t="s">
        <v>4</v>
      </c>
    </row>
    <row r="21" spans="2:71" ht="6.95" customHeight="1" x14ac:dyDescent="0.3">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5"/>
      <c r="BE21" s="354"/>
    </row>
    <row r="22" spans="2:71" ht="6.95" customHeight="1" x14ac:dyDescent="0.3">
      <c r="B22" s="22"/>
      <c r="C22" s="23"/>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23"/>
      <c r="AQ22" s="25"/>
      <c r="BE22" s="354"/>
    </row>
    <row r="23" spans="2:71" s="1" customFormat="1" ht="25.9" customHeight="1" x14ac:dyDescent="0.3">
      <c r="B23" s="36"/>
      <c r="C23" s="37"/>
      <c r="D23" s="38" t="s">
        <v>47</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4">
        <f>ROUND(AG51,2)</f>
        <v>0</v>
      </c>
      <c r="AL23" s="395"/>
      <c r="AM23" s="395"/>
      <c r="AN23" s="395"/>
      <c r="AO23" s="395"/>
      <c r="AP23" s="37"/>
      <c r="AQ23" s="40"/>
      <c r="BE23" s="387"/>
    </row>
    <row r="24" spans="2:71" s="1" customFormat="1" ht="6.95" customHeight="1" x14ac:dyDescent="0.3">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40"/>
      <c r="BE24" s="387"/>
    </row>
    <row r="25" spans="2:71" s="1" customFormat="1" x14ac:dyDescent="0.3">
      <c r="B25" s="36"/>
      <c r="C25" s="37"/>
      <c r="D25" s="37"/>
      <c r="E25" s="37"/>
      <c r="F25" s="37"/>
      <c r="G25" s="37"/>
      <c r="H25" s="37"/>
      <c r="I25" s="37"/>
      <c r="J25" s="37"/>
      <c r="K25" s="37"/>
      <c r="L25" s="396" t="s">
        <v>48</v>
      </c>
      <c r="M25" s="374"/>
      <c r="N25" s="374"/>
      <c r="O25" s="374"/>
      <c r="P25" s="37"/>
      <c r="Q25" s="37"/>
      <c r="R25" s="37"/>
      <c r="S25" s="37"/>
      <c r="T25" s="37"/>
      <c r="U25" s="37"/>
      <c r="V25" s="37"/>
      <c r="W25" s="396" t="s">
        <v>49</v>
      </c>
      <c r="X25" s="374"/>
      <c r="Y25" s="374"/>
      <c r="Z25" s="374"/>
      <c r="AA25" s="374"/>
      <c r="AB25" s="374"/>
      <c r="AC25" s="374"/>
      <c r="AD25" s="374"/>
      <c r="AE25" s="374"/>
      <c r="AF25" s="37"/>
      <c r="AG25" s="37"/>
      <c r="AH25" s="37"/>
      <c r="AI25" s="37"/>
      <c r="AJ25" s="37"/>
      <c r="AK25" s="396" t="s">
        <v>50</v>
      </c>
      <c r="AL25" s="374"/>
      <c r="AM25" s="374"/>
      <c r="AN25" s="374"/>
      <c r="AO25" s="374"/>
      <c r="AP25" s="37"/>
      <c r="AQ25" s="40"/>
      <c r="BE25" s="387"/>
    </row>
    <row r="26" spans="2:71" s="2" customFormat="1" ht="14.45" customHeight="1" x14ac:dyDescent="0.3">
      <c r="B26" s="42"/>
      <c r="C26" s="43"/>
      <c r="D26" s="44" t="s">
        <v>51</v>
      </c>
      <c r="E26" s="43"/>
      <c r="F26" s="44" t="s">
        <v>52</v>
      </c>
      <c r="G26" s="43"/>
      <c r="H26" s="43"/>
      <c r="I26" s="43"/>
      <c r="J26" s="43"/>
      <c r="K26" s="43"/>
      <c r="L26" s="379">
        <v>0.21</v>
      </c>
      <c r="M26" s="380"/>
      <c r="N26" s="380"/>
      <c r="O26" s="380"/>
      <c r="P26" s="43"/>
      <c r="Q26" s="43"/>
      <c r="R26" s="43"/>
      <c r="S26" s="43"/>
      <c r="T26" s="43"/>
      <c r="U26" s="43"/>
      <c r="V26" s="43"/>
      <c r="W26" s="381">
        <f>ROUND(AZ51,2)</f>
        <v>0</v>
      </c>
      <c r="X26" s="380"/>
      <c r="Y26" s="380"/>
      <c r="Z26" s="380"/>
      <c r="AA26" s="380"/>
      <c r="AB26" s="380"/>
      <c r="AC26" s="380"/>
      <c r="AD26" s="380"/>
      <c r="AE26" s="380"/>
      <c r="AF26" s="43"/>
      <c r="AG26" s="43"/>
      <c r="AH26" s="43"/>
      <c r="AI26" s="43"/>
      <c r="AJ26" s="43"/>
      <c r="AK26" s="381">
        <f>ROUND(AV51,2)</f>
        <v>0</v>
      </c>
      <c r="AL26" s="380"/>
      <c r="AM26" s="380"/>
      <c r="AN26" s="380"/>
      <c r="AO26" s="380"/>
      <c r="AP26" s="43"/>
      <c r="AQ26" s="45"/>
      <c r="BE26" s="388"/>
    </row>
    <row r="27" spans="2:71" s="2" customFormat="1" ht="14.45" customHeight="1" x14ac:dyDescent="0.3">
      <c r="B27" s="42"/>
      <c r="C27" s="43"/>
      <c r="D27" s="43"/>
      <c r="E27" s="43"/>
      <c r="F27" s="44" t="s">
        <v>53</v>
      </c>
      <c r="G27" s="43"/>
      <c r="H27" s="43"/>
      <c r="I27" s="43"/>
      <c r="J27" s="43"/>
      <c r="K27" s="43"/>
      <c r="L27" s="379">
        <v>0.15</v>
      </c>
      <c r="M27" s="380"/>
      <c r="N27" s="380"/>
      <c r="O27" s="380"/>
      <c r="P27" s="43"/>
      <c r="Q27" s="43"/>
      <c r="R27" s="43"/>
      <c r="S27" s="43"/>
      <c r="T27" s="43"/>
      <c r="U27" s="43"/>
      <c r="V27" s="43"/>
      <c r="W27" s="381">
        <f>ROUND(BA51,2)</f>
        <v>0</v>
      </c>
      <c r="X27" s="380"/>
      <c r="Y27" s="380"/>
      <c r="Z27" s="380"/>
      <c r="AA27" s="380"/>
      <c r="AB27" s="380"/>
      <c r="AC27" s="380"/>
      <c r="AD27" s="380"/>
      <c r="AE27" s="380"/>
      <c r="AF27" s="43"/>
      <c r="AG27" s="43"/>
      <c r="AH27" s="43"/>
      <c r="AI27" s="43"/>
      <c r="AJ27" s="43"/>
      <c r="AK27" s="381">
        <f>ROUND(AW51,2)</f>
        <v>0</v>
      </c>
      <c r="AL27" s="380"/>
      <c r="AM27" s="380"/>
      <c r="AN27" s="380"/>
      <c r="AO27" s="380"/>
      <c r="AP27" s="43"/>
      <c r="AQ27" s="45"/>
      <c r="BE27" s="388"/>
    </row>
    <row r="28" spans="2:71" s="2" customFormat="1" ht="14.45" hidden="1" customHeight="1" x14ac:dyDescent="0.3">
      <c r="B28" s="42"/>
      <c r="C28" s="43"/>
      <c r="D28" s="43"/>
      <c r="E28" s="43"/>
      <c r="F28" s="44" t="s">
        <v>54</v>
      </c>
      <c r="G28" s="43"/>
      <c r="H28" s="43"/>
      <c r="I28" s="43"/>
      <c r="J28" s="43"/>
      <c r="K28" s="43"/>
      <c r="L28" s="379">
        <v>0.21</v>
      </c>
      <c r="M28" s="380"/>
      <c r="N28" s="380"/>
      <c r="O28" s="380"/>
      <c r="P28" s="43"/>
      <c r="Q28" s="43"/>
      <c r="R28" s="43"/>
      <c r="S28" s="43"/>
      <c r="T28" s="43"/>
      <c r="U28" s="43"/>
      <c r="V28" s="43"/>
      <c r="W28" s="381">
        <f>ROUND(BB51,2)</f>
        <v>0</v>
      </c>
      <c r="X28" s="380"/>
      <c r="Y28" s="380"/>
      <c r="Z28" s="380"/>
      <c r="AA28" s="380"/>
      <c r="AB28" s="380"/>
      <c r="AC28" s="380"/>
      <c r="AD28" s="380"/>
      <c r="AE28" s="380"/>
      <c r="AF28" s="43"/>
      <c r="AG28" s="43"/>
      <c r="AH28" s="43"/>
      <c r="AI28" s="43"/>
      <c r="AJ28" s="43"/>
      <c r="AK28" s="381">
        <v>0</v>
      </c>
      <c r="AL28" s="380"/>
      <c r="AM28" s="380"/>
      <c r="AN28" s="380"/>
      <c r="AO28" s="380"/>
      <c r="AP28" s="43"/>
      <c r="AQ28" s="45"/>
      <c r="BE28" s="388"/>
    </row>
    <row r="29" spans="2:71" s="2" customFormat="1" ht="14.45" hidden="1" customHeight="1" x14ac:dyDescent="0.3">
      <c r="B29" s="42"/>
      <c r="C29" s="43"/>
      <c r="D29" s="43"/>
      <c r="E29" s="43"/>
      <c r="F29" s="44" t="s">
        <v>55</v>
      </c>
      <c r="G29" s="43"/>
      <c r="H29" s="43"/>
      <c r="I29" s="43"/>
      <c r="J29" s="43"/>
      <c r="K29" s="43"/>
      <c r="L29" s="379">
        <v>0.15</v>
      </c>
      <c r="M29" s="380"/>
      <c r="N29" s="380"/>
      <c r="O29" s="380"/>
      <c r="P29" s="43"/>
      <c r="Q29" s="43"/>
      <c r="R29" s="43"/>
      <c r="S29" s="43"/>
      <c r="T29" s="43"/>
      <c r="U29" s="43"/>
      <c r="V29" s="43"/>
      <c r="W29" s="381">
        <f>ROUND(BC51,2)</f>
        <v>0</v>
      </c>
      <c r="X29" s="380"/>
      <c r="Y29" s="380"/>
      <c r="Z29" s="380"/>
      <c r="AA29" s="380"/>
      <c r="AB29" s="380"/>
      <c r="AC29" s="380"/>
      <c r="AD29" s="380"/>
      <c r="AE29" s="380"/>
      <c r="AF29" s="43"/>
      <c r="AG29" s="43"/>
      <c r="AH29" s="43"/>
      <c r="AI29" s="43"/>
      <c r="AJ29" s="43"/>
      <c r="AK29" s="381">
        <v>0</v>
      </c>
      <c r="AL29" s="380"/>
      <c r="AM29" s="380"/>
      <c r="AN29" s="380"/>
      <c r="AO29" s="380"/>
      <c r="AP29" s="43"/>
      <c r="AQ29" s="45"/>
      <c r="BE29" s="388"/>
    </row>
    <row r="30" spans="2:71" s="2" customFormat="1" ht="14.45" hidden="1" customHeight="1" x14ac:dyDescent="0.3">
      <c r="B30" s="42"/>
      <c r="C30" s="43"/>
      <c r="D30" s="43"/>
      <c r="E30" s="43"/>
      <c r="F30" s="44" t="s">
        <v>56</v>
      </c>
      <c r="G30" s="43"/>
      <c r="H30" s="43"/>
      <c r="I30" s="43"/>
      <c r="J30" s="43"/>
      <c r="K30" s="43"/>
      <c r="L30" s="379">
        <v>0</v>
      </c>
      <c r="M30" s="380"/>
      <c r="N30" s="380"/>
      <c r="O30" s="380"/>
      <c r="P30" s="43"/>
      <c r="Q30" s="43"/>
      <c r="R30" s="43"/>
      <c r="S30" s="43"/>
      <c r="T30" s="43"/>
      <c r="U30" s="43"/>
      <c r="V30" s="43"/>
      <c r="W30" s="381">
        <f>ROUND(BD51,2)</f>
        <v>0</v>
      </c>
      <c r="X30" s="380"/>
      <c r="Y30" s="380"/>
      <c r="Z30" s="380"/>
      <c r="AA30" s="380"/>
      <c r="AB30" s="380"/>
      <c r="AC30" s="380"/>
      <c r="AD30" s="380"/>
      <c r="AE30" s="380"/>
      <c r="AF30" s="43"/>
      <c r="AG30" s="43"/>
      <c r="AH30" s="43"/>
      <c r="AI30" s="43"/>
      <c r="AJ30" s="43"/>
      <c r="AK30" s="381">
        <v>0</v>
      </c>
      <c r="AL30" s="380"/>
      <c r="AM30" s="380"/>
      <c r="AN30" s="380"/>
      <c r="AO30" s="380"/>
      <c r="AP30" s="43"/>
      <c r="AQ30" s="45"/>
      <c r="BE30" s="388"/>
    </row>
    <row r="31" spans="2:71" s="1" customFormat="1" ht="6.95" customHeight="1" x14ac:dyDescent="0.3">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40"/>
      <c r="BE31" s="387"/>
    </row>
    <row r="32" spans="2:71" s="1" customFormat="1" ht="25.9" customHeight="1" x14ac:dyDescent="0.3">
      <c r="B32" s="36"/>
      <c r="C32" s="46"/>
      <c r="D32" s="47" t="s">
        <v>57</v>
      </c>
      <c r="E32" s="48"/>
      <c r="F32" s="48"/>
      <c r="G32" s="48"/>
      <c r="H32" s="48"/>
      <c r="I32" s="48"/>
      <c r="J32" s="48"/>
      <c r="K32" s="48"/>
      <c r="L32" s="48"/>
      <c r="M32" s="48"/>
      <c r="N32" s="48"/>
      <c r="O32" s="48"/>
      <c r="P32" s="48"/>
      <c r="Q32" s="48"/>
      <c r="R32" s="48"/>
      <c r="S32" s="48"/>
      <c r="T32" s="49" t="s">
        <v>58</v>
      </c>
      <c r="U32" s="48"/>
      <c r="V32" s="48"/>
      <c r="W32" s="48"/>
      <c r="X32" s="382" t="s">
        <v>59</v>
      </c>
      <c r="Y32" s="383"/>
      <c r="Z32" s="383"/>
      <c r="AA32" s="383"/>
      <c r="AB32" s="383"/>
      <c r="AC32" s="48"/>
      <c r="AD32" s="48"/>
      <c r="AE32" s="48"/>
      <c r="AF32" s="48"/>
      <c r="AG32" s="48"/>
      <c r="AH32" s="48"/>
      <c r="AI32" s="48"/>
      <c r="AJ32" s="48"/>
      <c r="AK32" s="384">
        <f>SUM(AK23:AK30)</f>
        <v>0</v>
      </c>
      <c r="AL32" s="383"/>
      <c r="AM32" s="383"/>
      <c r="AN32" s="383"/>
      <c r="AO32" s="385"/>
      <c r="AP32" s="46"/>
      <c r="AQ32" s="50"/>
      <c r="BE32" s="387"/>
    </row>
    <row r="33" spans="2:56" s="1" customFormat="1" ht="6.95" customHeight="1" x14ac:dyDescent="0.3">
      <c r="B33" s="36"/>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40"/>
    </row>
    <row r="34" spans="2:56" s="1" customFormat="1" ht="6.95" customHeight="1" x14ac:dyDescent="0.3">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3"/>
    </row>
    <row r="38" spans="2:56" s="1" customFormat="1" ht="6.95" customHeight="1" x14ac:dyDescent="0.3">
      <c r="B38" s="5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6"/>
    </row>
    <row r="39" spans="2:56" s="1" customFormat="1" ht="36.950000000000003" customHeight="1" x14ac:dyDescent="0.3">
      <c r="B39" s="36"/>
      <c r="C39" s="57" t="s">
        <v>60</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6"/>
    </row>
    <row r="40" spans="2:56" s="1" customFormat="1" ht="6.95" customHeight="1" x14ac:dyDescent="0.3">
      <c r="B40" s="36"/>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6"/>
    </row>
    <row r="41" spans="2:56" s="3" customFormat="1" ht="14.45" customHeight="1" x14ac:dyDescent="0.3">
      <c r="B41" s="59"/>
      <c r="C41" s="60" t="s">
        <v>13</v>
      </c>
      <c r="D41" s="61"/>
      <c r="E41" s="61"/>
      <c r="F41" s="61"/>
      <c r="G41" s="61"/>
      <c r="H41" s="61"/>
      <c r="I41" s="61"/>
      <c r="J41" s="61"/>
      <c r="K41" s="61"/>
      <c r="L41" s="61" t="str">
        <f>K5</f>
        <v>2016/021</v>
      </c>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2"/>
    </row>
    <row r="42" spans="2:56" s="4" customFormat="1" ht="36.950000000000003" customHeight="1" x14ac:dyDescent="0.3">
      <c r="B42" s="63"/>
      <c r="C42" s="64" t="s">
        <v>16</v>
      </c>
      <c r="D42" s="65"/>
      <c r="E42" s="65"/>
      <c r="F42" s="65"/>
      <c r="G42" s="65"/>
      <c r="H42" s="65"/>
      <c r="I42" s="65"/>
      <c r="J42" s="65"/>
      <c r="K42" s="65"/>
      <c r="L42" s="364" t="str">
        <f>K6</f>
        <v>Snížení energetické náročnosti BD Valašská Bystřice č.p.660</v>
      </c>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65"/>
      <c r="AQ42" s="65"/>
      <c r="AR42" s="66"/>
    </row>
    <row r="43" spans="2:56" s="1" customFormat="1" ht="6.95" customHeight="1" x14ac:dyDescent="0.3">
      <c r="B43" s="36"/>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6"/>
    </row>
    <row r="44" spans="2:56" s="1" customFormat="1" ht="15" x14ac:dyDescent="0.3">
      <c r="B44" s="36"/>
      <c r="C44" s="60" t="s">
        <v>24</v>
      </c>
      <c r="D44" s="58"/>
      <c r="E44" s="58"/>
      <c r="F44" s="58"/>
      <c r="G44" s="58"/>
      <c r="H44" s="58"/>
      <c r="I44" s="58"/>
      <c r="J44" s="58"/>
      <c r="K44" s="58"/>
      <c r="L44" s="67" t="str">
        <f>IF(K8="","",K8)</f>
        <v>Valašská Bystřice</v>
      </c>
      <c r="M44" s="58"/>
      <c r="N44" s="58"/>
      <c r="O44" s="58"/>
      <c r="P44" s="58"/>
      <c r="Q44" s="58"/>
      <c r="R44" s="58"/>
      <c r="S44" s="58"/>
      <c r="T44" s="58"/>
      <c r="U44" s="58"/>
      <c r="V44" s="58"/>
      <c r="W44" s="58"/>
      <c r="X44" s="58"/>
      <c r="Y44" s="58"/>
      <c r="Z44" s="58"/>
      <c r="AA44" s="58"/>
      <c r="AB44" s="58"/>
      <c r="AC44" s="58"/>
      <c r="AD44" s="58"/>
      <c r="AE44" s="58"/>
      <c r="AF44" s="58"/>
      <c r="AG44" s="58"/>
      <c r="AH44" s="58"/>
      <c r="AI44" s="60" t="s">
        <v>26</v>
      </c>
      <c r="AJ44" s="58"/>
      <c r="AK44" s="58"/>
      <c r="AL44" s="58"/>
      <c r="AM44" s="366" t="str">
        <f>IF(AN8= "","",AN8)</f>
        <v>03.11.2016</v>
      </c>
      <c r="AN44" s="367"/>
      <c r="AO44" s="58"/>
      <c r="AP44" s="58"/>
      <c r="AQ44" s="58"/>
      <c r="AR44" s="56"/>
    </row>
    <row r="45" spans="2:56" s="1" customFormat="1" ht="6.95" customHeight="1" x14ac:dyDescent="0.3">
      <c r="B45" s="3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6"/>
    </row>
    <row r="46" spans="2:56" s="1" customFormat="1" ht="15" x14ac:dyDescent="0.3">
      <c r="B46" s="36"/>
      <c r="C46" s="60" t="s">
        <v>34</v>
      </c>
      <c r="D46" s="58"/>
      <c r="E46" s="58"/>
      <c r="F46" s="58"/>
      <c r="G46" s="58"/>
      <c r="H46" s="58"/>
      <c r="I46" s="58"/>
      <c r="J46" s="58"/>
      <c r="K46" s="58"/>
      <c r="L46" s="61" t="str">
        <f>IF(E11= "","",E11)</f>
        <v>Společenství vlastníků domu 660</v>
      </c>
      <c r="M46" s="58"/>
      <c r="N46" s="58"/>
      <c r="O46" s="58"/>
      <c r="P46" s="58"/>
      <c r="Q46" s="58"/>
      <c r="R46" s="58"/>
      <c r="S46" s="58"/>
      <c r="T46" s="58"/>
      <c r="U46" s="58"/>
      <c r="V46" s="58"/>
      <c r="W46" s="58"/>
      <c r="X46" s="58"/>
      <c r="Y46" s="58"/>
      <c r="Z46" s="58"/>
      <c r="AA46" s="58"/>
      <c r="AB46" s="58"/>
      <c r="AC46" s="58"/>
      <c r="AD46" s="58"/>
      <c r="AE46" s="58"/>
      <c r="AF46" s="58"/>
      <c r="AG46" s="58"/>
      <c r="AH46" s="58"/>
      <c r="AI46" s="60" t="s">
        <v>41</v>
      </c>
      <c r="AJ46" s="58"/>
      <c r="AK46" s="58"/>
      <c r="AL46" s="58"/>
      <c r="AM46" s="368" t="str">
        <f>IF(E17="","",E17)</f>
        <v>Ing. Ludmila Rojíčková</v>
      </c>
      <c r="AN46" s="367"/>
      <c r="AO46" s="367"/>
      <c r="AP46" s="367"/>
      <c r="AQ46" s="58"/>
      <c r="AR46" s="56"/>
      <c r="AS46" s="369" t="s">
        <v>61</v>
      </c>
      <c r="AT46" s="370"/>
      <c r="AU46" s="69"/>
      <c r="AV46" s="69"/>
      <c r="AW46" s="69"/>
      <c r="AX46" s="69"/>
      <c r="AY46" s="69"/>
      <c r="AZ46" s="69"/>
      <c r="BA46" s="69"/>
      <c r="BB46" s="69"/>
      <c r="BC46" s="69"/>
      <c r="BD46" s="70"/>
    </row>
    <row r="47" spans="2:56" s="1" customFormat="1" ht="15" x14ac:dyDescent="0.3">
      <c r="B47" s="36"/>
      <c r="C47" s="60" t="s">
        <v>39</v>
      </c>
      <c r="D47" s="58"/>
      <c r="E47" s="58"/>
      <c r="F47" s="58"/>
      <c r="G47" s="58"/>
      <c r="H47" s="58"/>
      <c r="I47" s="58"/>
      <c r="J47" s="58"/>
      <c r="K47" s="58"/>
      <c r="L47" s="61" t="str">
        <f>IF(E14= "Vyplň údaj","",E14)</f>
        <v/>
      </c>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6"/>
      <c r="AS47" s="371"/>
      <c r="AT47" s="372"/>
      <c r="AU47" s="71"/>
      <c r="AV47" s="71"/>
      <c r="AW47" s="71"/>
      <c r="AX47" s="71"/>
      <c r="AY47" s="71"/>
      <c r="AZ47" s="71"/>
      <c r="BA47" s="71"/>
      <c r="BB47" s="71"/>
      <c r="BC47" s="71"/>
      <c r="BD47" s="72"/>
    </row>
    <row r="48" spans="2:56" s="1" customFormat="1" ht="10.9" customHeight="1" x14ac:dyDescent="0.3">
      <c r="B48" s="3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6"/>
      <c r="AS48" s="373"/>
      <c r="AT48" s="374"/>
      <c r="AU48" s="37"/>
      <c r="AV48" s="37"/>
      <c r="AW48" s="37"/>
      <c r="AX48" s="37"/>
      <c r="AY48" s="37"/>
      <c r="AZ48" s="37"/>
      <c r="BA48" s="37"/>
      <c r="BB48" s="37"/>
      <c r="BC48" s="37"/>
      <c r="BD48" s="74"/>
    </row>
    <row r="49" spans="1:91" s="1" customFormat="1" ht="29.25" customHeight="1" x14ac:dyDescent="0.3">
      <c r="B49" s="36"/>
      <c r="C49" s="375" t="s">
        <v>62</v>
      </c>
      <c r="D49" s="376"/>
      <c r="E49" s="376"/>
      <c r="F49" s="376"/>
      <c r="G49" s="376"/>
      <c r="H49" s="75"/>
      <c r="I49" s="377" t="s">
        <v>63</v>
      </c>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8" t="s">
        <v>64</v>
      </c>
      <c r="AH49" s="376"/>
      <c r="AI49" s="376"/>
      <c r="AJ49" s="376"/>
      <c r="AK49" s="376"/>
      <c r="AL49" s="376"/>
      <c r="AM49" s="376"/>
      <c r="AN49" s="377" t="s">
        <v>65</v>
      </c>
      <c r="AO49" s="376"/>
      <c r="AP49" s="376"/>
      <c r="AQ49" s="76" t="s">
        <v>66</v>
      </c>
      <c r="AR49" s="56"/>
      <c r="AS49" s="77" t="s">
        <v>67</v>
      </c>
      <c r="AT49" s="78" t="s">
        <v>68</v>
      </c>
      <c r="AU49" s="78" t="s">
        <v>69</v>
      </c>
      <c r="AV49" s="78" t="s">
        <v>70</v>
      </c>
      <c r="AW49" s="78" t="s">
        <v>71</v>
      </c>
      <c r="AX49" s="78" t="s">
        <v>72</v>
      </c>
      <c r="AY49" s="78" t="s">
        <v>73</v>
      </c>
      <c r="AZ49" s="78" t="s">
        <v>74</v>
      </c>
      <c r="BA49" s="78" t="s">
        <v>75</v>
      </c>
      <c r="BB49" s="78" t="s">
        <v>76</v>
      </c>
      <c r="BC49" s="78" t="s">
        <v>77</v>
      </c>
      <c r="BD49" s="79" t="s">
        <v>78</v>
      </c>
    </row>
    <row r="50" spans="1:91" s="1" customFormat="1" ht="10.9" customHeight="1" x14ac:dyDescent="0.3">
      <c r="B50" s="3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6"/>
      <c r="AS50" s="80"/>
      <c r="AT50" s="81"/>
      <c r="AU50" s="81"/>
      <c r="AV50" s="81"/>
      <c r="AW50" s="81"/>
      <c r="AX50" s="81"/>
      <c r="AY50" s="81"/>
      <c r="AZ50" s="81"/>
      <c r="BA50" s="81"/>
      <c r="BB50" s="81"/>
      <c r="BC50" s="81"/>
      <c r="BD50" s="82"/>
    </row>
    <row r="51" spans="1:91" s="4" customFormat="1" ht="32.450000000000003" customHeight="1" x14ac:dyDescent="0.3">
      <c r="B51" s="63"/>
      <c r="C51" s="83" t="s">
        <v>79</v>
      </c>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358">
        <f>ROUND(AG52,2)</f>
        <v>0</v>
      </c>
      <c r="AH51" s="358"/>
      <c r="AI51" s="358"/>
      <c r="AJ51" s="358"/>
      <c r="AK51" s="358"/>
      <c r="AL51" s="358"/>
      <c r="AM51" s="358"/>
      <c r="AN51" s="359">
        <f>SUM(AG51,AT51)</f>
        <v>0</v>
      </c>
      <c r="AO51" s="359"/>
      <c r="AP51" s="359"/>
      <c r="AQ51" s="85" t="s">
        <v>36</v>
      </c>
      <c r="AR51" s="66"/>
      <c r="AS51" s="86">
        <f>ROUND(AS52,2)</f>
        <v>0</v>
      </c>
      <c r="AT51" s="87">
        <f>ROUND(SUM(AV51:AW51),2)</f>
        <v>0</v>
      </c>
      <c r="AU51" s="88">
        <f>ROUND(AU52,5)</f>
        <v>0</v>
      </c>
      <c r="AV51" s="87">
        <f>ROUND(AZ51*L26,2)</f>
        <v>0</v>
      </c>
      <c r="AW51" s="87">
        <f>ROUND(BA51*L27,2)</f>
        <v>0</v>
      </c>
      <c r="AX51" s="87">
        <f>ROUND(BB51*L26,2)</f>
        <v>0</v>
      </c>
      <c r="AY51" s="87">
        <f>ROUND(BC51*L27,2)</f>
        <v>0</v>
      </c>
      <c r="AZ51" s="87">
        <f>ROUND(AZ52,2)</f>
        <v>0</v>
      </c>
      <c r="BA51" s="87">
        <f>ROUND(BA52,2)</f>
        <v>0</v>
      </c>
      <c r="BB51" s="87">
        <f>ROUND(BB52,2)</f>
        <v>0</v>
      </c>
      <c r="BC51" s="87">
        <f>ROUND(BC52,2)</f>
        <v>0</v>
      </c>
      <c r="BD51" s="89">
        <f>ROUND(BD52,2)</f>
        <v>0</v>
      </c>
      <c r="BS51" s="90" t="s">
        <v>80</v>
      </c>
      <c r="BT51" s="90" t="s">
        <v>81</v>
      </c>
      <c r="BU51" s="91" t="s">
        <v>82</v>
      </c>
      <c r="BV51" s="90" t="s">
        <v>83</v>
      </c>
      <c r="BW51" s="90" t="s">
        <v>5</v>
      </c>
      <c r="BX51" s="90" t="s">
        <v>84</v>
      </c>
      <c r="CL51" s="90" t="s">
        <v>20</v>
      </c>
    </row>
    <row r="52" spans="1:91" s="5" customFormat="1" ht="22.5" customHeight="1" x14ac:dyDescent="0.3">
      <c r="B52" s="92"/>
      <c r="C52" s="93"/>
      <c r="D52" s="363" t="s">
        <v>85</v>
      </c>
      <c r="E52" s="361"/>
      <c r="F52" s="361"/>
      <c r="G52" s="361"/>
      <c r="H52" s="361"/>
      <c r="I52" s="94"/>
      <c r="J52" s="363" t="s">
        <v>86</v>
      </c>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2">
        <f>ROUND(SUM(AG53:AG54),2)</f>
        <v>0</v>
      </c>
      <c r="AH52" s="361"/>
      <c r="AI52" s="361"/>
      <c r="AJ52" s="361"/>
      <c r="AK52" s="361"/>
      <c r="AL52" s="361"/>
      <c r="AM52" s="361"/>
      <c r="AN52" s="360">
        <f>SUM(AG52,AT52)</f>
        <v>0</v>
      </c>
      <c r="AO52" s="361"/>
      <c r="AP52" s="361"/>
      <c r="AQ52" s="95" t="s">
        <v>87</v>
      </c>
      <c r="AR52" s="96"/>
      <c r="AS52" s="97">
        <f>ROUND(SUM(AS53:AS54),2)</f>
        <v>0</v>
      </c>
      <c r="AT52" s="98">
        <f>ROUND(SUM(AV52:AW52),2)</f>
        <v>0</v>
      </c>
      <c r="AU52" s="99">
        <f>ROUND(SUM(AU53:AU54),5)</f>
        <v>0</v>
      </c>
      <c r="AV52" s="98">
        <f>ROUND(AZ52*L26,2)</f>
        <v>0</v>
      </c>
      <c r="AW52" s="98">
        <f>ROUND(BA52*L27,2)</f>
        <v>0</v>
      </c>
      <c r="AX52" s="98">
        <f>ROUND(BB52*L26,2)</f>
        <v>0</v>
      </c>
      <c r="AY52" s="98">
        <f>ROUND(BC52*L27,2)</f>
        <v>0</v>
      </c>
      <c r="AZ52" s="98">
        <f>ROUND(SUM(AZ53:AZ54),2)</f>
        <v>0</v>
      </c>
      <c r="BA52" s="98">
        <f>ROUND(SUM(BA53:BA54),2)</f>
        <v>0</v>
      </c>
      <c r="BB52" s="98">
        <f>ROUND(SUM(BB53:BB54),2)</f>
        <v>0</v>
      </c>
      <c r="BC52" s="98">
        <f>ROUND(SUM(BC53:BC54),2)</f>
        <v>0</v>
      </c>
      <c r="BD52" s="100">
        <f>ROUND(SUM(BD53:BD54),2)</f>
        <v>0</v>
      </c>
      <c r="BS52" s="101" t="s">
        <v>80</v>
      </c>
      <c r="BT52" s="101" t="s">
        <v>23</v>
      </c>
      <c r="BU52" s="101" t="s">
        <v>82</v>
      </c>
      <c r="BV52" s="101" t="s">
        <v>83</v>
      </c>
      <c r="BW52" s="101" t="s">
        <v>88</v>
      </c>
      <c r="BX52" s="101" t="s">
        <v>5</v>
      </c>
      <c r="CL52" s="101" t="s">
        <v>20</v>
      </c>
      <c r="CM52" s="101" t="s">
        <v>23</v>
      </c>
    </row>
    <row r="53" spans="1:91" s="6" customFormat="1" ht="22.5" customHeight="1" x14ac:dyDescent="0.3">
      <c r="A53" s="267" t="s">
        <v>1068</v>
      </c>
      <c r="B53" s="102"/>
      <c r="C53" s="103"/>
      <c r="D53" s="103"/>
      <c r="E53" s="357" t="s">
        <v>85</v>
      </c>
      <c r="F53" s="356"/>
      <c r="G53" s="356"/>
      <c r="H53" s="356"/>
      <c r="I53" s="356"/>
      <c r="J53" s="103"/>
      <c r="K53" s="357" t="s">
        <v>89</v>
      </c>
      <c r="L53" s="356"/>
      <c r="M53" s="356"/>
      <c r="N53" s="356"/>
      <c r="O53" s="356"/>
      <c r="P53" s="356"/>
      <c r="Q53" s="356"/>
      <c r="R53" s="356"/>
      <c r="S53" s="356"/>
      <c r="T53" s="356"/>
      <c r="U53" s="356"/>
      <c r="V53" s="356"/>
      <c r="W53" s="356"/>
      <c r="X53" s="356"/>
      <c r="Y53" s="356"/>
      <c r="Z53" s="356"/>
      <c r="AA53" s="356"/>
      <c r="AB53" s="356"/>
      <c r="AC53" s="356"/>
      <c r="AD53" s="356"/>
      <c r="AE53" s="356"/>
      <c r="AF53" s="356"/>
      <c r="AG53" s="355">
        <f>'01 - Způsobilé výdaje'!J29</f>
        <v>0</v>
      </c>
      <c r="AH53" s="356"/>
      <c r="AI53" s="356"/>
      <c r="AJ53" s="356"/>
      <c r="AK53" s="356"/>
      <c r="AL53" s="356"/>
      <c r="AM53" s="356"/>
      <c r="AN53" s="355">
        <f>SUM(AG53,AT53)</f>
        <v>0</v>
      </c>
      <c r="AO53" s="356"/>
      <c r="AP53" s="356"/>
      <c r="AQ53" s="104" t="s">
        <v>90</v>
      </c>
      <c r="AR53" s="105"/>
      <c r="AS53" s="106">
        <v>0</v>
      </c>
      <c r="AT53" s="107">
        <f>ROUND(SUM(AV53:AW53),2)</f>
        <v>0</v>
      </c>
      <c r="AU53" s="108">
        <f>'01 - Způsobilé výdaje'!P98</f>
        <v>0</v>
      </c>
      <c r="AV53" s="107">
        <f>'01 - Způsobilé výdaje'!J32</f>
        <v>0</v>
      </c>
      <c r="AW53" s="107">
        <f>'01 - Způsobilé výdaje'!J33</f>
        <v>0</v>
      </c>
      <c r="AX53" s="107">
        <f>'01 - Způsobilé výdaje'!J34</f>
        <v>0</v>
      </c>
      <c r="AY53" s="107">
        <f>'01 - Způsobilé výdaje'!J35</f>
        <v>0</v>
      </c>
      <c r="AZ53" s="107">
        <f>'01 - Způsobilé výdaje'!F32</f>
        <v>0</v>
      </c>
      <c r="BA53" s="107">
        <f>'01 - Způsobilé výdaje'!F33</f>
        <v>0</v>
      </c>
      <c r="BB53" s="107">
        <f>'01 - Způsobilé výdaje'!F34</f>
        <v>0</v>
      </c>
      <c r="BC53" s="107">
        <f>'01 - Způsobilé výdaje'!F35</f>
        <v>0</v>
      </c>
      <c r="BD53" s="109">
        <f>'01 - Způsobilé výdaje'!F36</f>
        <v>0</v>
      </c>
      <c r="BT53" s="110" t="s">
        <v>91</v>
      </c>
      <c r="BV53" s="110" t="s">
        <v>83</v>
      </c>
      <c r="BW53" s="110" t="s">
        <v>92</v>
      </c>
      <c r="BX53" s="110" t="s">
        <v>88</v>
      </c>
      <c r="CL53" s="110" t="s">
        <v>20</v>
      </c>
    </row>
    <row r="54" spans="1:91" s="6" customFormat="1" ht="22.5" customHeight="1" x14ac:dyDescent="0.3">
      <c r="A54" s="267" t="s">
        <v>1068</v>
      </c>
      <c r="B54" s="102"/>
      <c r="C54" s="103"/>
      <c r="D54" s="103"/>
      <c r="E54" s="357" t="s">
        <v>93</v>
      </c>
      <c r="F54" s="356"/>
      <c r="G54" s="356"/>
      <c r="H54" s="356"/>
      <c r="I54" s="356"/>
      <c r="J54" s="103"/>
      <c r="K54" s="357" t="s">
        <v>94</v>
      </c>
      <c r="L54" s="356"/>
      <c r="M54" s="356"/>
      <c r="N54" s="356"/>
      <c r="O54" s="356"/>
      <c r="P54" s="356"/>
      <c r="Q54" s="356"/>
      <c r="R54" s="356"/>
      <c r="S54" s="356"/>
      <c r="T54" s="356"/>
      <c r="U54" s="356"/>
      <c r="V54" s="356"/>
      <c r="W54" s="356"/>
      <c r="X54" s="356"/>
      <c r="Y54" s="356"/>
      <c r="Z54" s="356"/>
      <c r="AA54" s="356"/>
      <c r="AB54" s="356"/>
      <c r="AC54" s="356"/>
      <c r="AD54" s="356"/>
      <c r="AE54" s="356"/>
      <c r="AF54" s="356"/>
      <c r="AG54" s="355">
        <f>'02 - Nezpůsobilé výdaje'!J29</f>
        <v>0</v>
      </c>
      <c r="AH54" s="356"/>
      <c r="AI54" s="356"/>
      <c r="AJ54" s="356"/>
      <c r="AK54" s="356"/>
      <c r="AL54" s="356"/>
      <c r="AM54" s="356"/>
      <c r="AN54" s="355">
        <f>SUM(AG54,AT54)</f>
        <v>0</v>
      </c>
      <c r="AO54" s="356"/>
      <c r="AP54" s="356"/>
      <c r="AQ54" s="104" t="s">
        <v>90</v>
      </c>
      <c r="AR54" s="105"/>
      <c r="AS54" s="111">
        <v>0</v>
      </c>
      <c r="AT54" s="112">
        <f>ROUND(SUM(AV54:AW54),2)</f>
        <v>0</v>
      </c>
      <c r="AU54" s="113">
        <f>'02 - Nezpůsobilé výdaje'!P102</f>
        <v>0</v>
      </c>
      <c r="AV54" s="112">
        <f>'02 - Nezpůsobilé výdaje'!J32</f>
        <v>0</v>
      </c>
      <c r="AW54" s="112">
        <f>'02 - Nezpůsobilé výdaje'!J33</f>
        <v>0</v>
      </c>
      <c r="AX54" s="112">
        <f>'02 - Nezpůsobilé výdaje'!J34</f>
        <v>0</v>
      </c>
      <c r="AY54" s="112">
        <f>'02 - Nezpůsobilé výdaje'!J35</f>
        <v>0</v>
      </c>
      <c r="AZ54" s="112">
        <f>'02 - Nezpůsobilé výdaje'!F32</f>
        <v>0</v>
      </c>
      <c r="BA54" s="112">
        <f>'02 - Nezpůsobilé výdaje'!F33</f>
        <v>0</v>
      </c>
      <c r="BB54" s="112">
        <f>'02 - Nezpůsobilé výdaje'!F34</f>
        <v>0</v>
      </c>
      <c r="BC54" s="112">
        <f>'02 - Nezpůsobilé výdaje'!F35</f>
        <v>0</v>
      </c>
      <c r="BD54" s="114">
        <f>'02 - Nezpůsobilé výdaje'!F36</f>
        <v>0</v>
      </c>
      <c r="BT54" s="110" t="s">
        <v>91</v>
      </c>
      <c r="BV54" s="110" t="s">
        <v>83</v>
      </c>
      <c r="BW54" s="110" t="s">
        <v>95</v>
      </c>
      <c r="BX54" s="110" t="s">
        <v>88</v>
      </c>
      <c r="CL54" s="110" t="s">
        <v>20</v>
      </c>
    </row>
    <row r="55" spans="1:91" s="1" customFormat="1" ht="30" customHeight="1" x14ac:dyDescent="0.3">
      <c r="B55" s="36"/>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6"/>
    </row>
    <row r="56" spans="1:91" s="1" customFormat="1" ht="6.95" customHeight="1" x14ac:dyDescent="0.3">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6"/>
    </row>
  </sheetData>
  <sheetProtection password="CC35" sheet="1" objects="1" scenarios="1" formatColumns="0" formatRows="0" sort="0" autoFilter="0"/>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AM44:AN44"/>
    <mergeCell ref="AM46:AP46"/>
    <mergeCell ref="AS46:AT48"/>
    <mergeCell ref="C49:G49"/>
    <mergeCell ref="I49:AF49"/>
    <mergeCell ref="AG49:AM49"/>
    <mergeCell ref="AN49:AP49"/>
    <mergeCell ref="AR2:BE2"/>
    <mergeCell ref="AN54:AP54"/>
    <mergeCell ref="AG54:AM54"/>
    <mergeCell ref="E54:I54"/>
    <mergeCell ref="K54:AF54"/>
    <mergeCell ref="AG51:AM51"/>
    <mergeCell ref="AN51:AP51"/>
    <mergeCell ref="AN52:AP52"/>
    <mergeCell ref="AG52:AM52"/>
    <mergeCell ref="D52:H52"/>
    <mergeCell ref="J52:AF52"/>
    <mergeCell ref="AN53:AP53"/>
    <mergeCell ref="AG53:AM53"/>
    <mergeCell ref="E53:I53"/>
    <mergeCell ref="K53:AF53"/>
    <mergeCell ref="L42:AO42"/>
  </mergeCells>
  <hyperlinks>
    <hyperlink ref="K1:S1" location="C2" tooltip="Rekapitulace stavby" display="1) Rekapitulace stavby"/>
    <hyperlink ref="W1:AI1" location="C51" tooltip="Rekapitulace objektů stavby a soupisů prací" display="2) Rekapitulace objektů stavby a soupisů prací"/>
    <hyperlink ref="A53" location="'01 - Způsobilé výdaje'!C2" tooltip="01 - Způsobilé výdaje" display="/"/>
    <hyperlink ref="A54" location="'02 - Nezpůsobilé výdaje'!C2" tooltip="02 - Nezpůsobilé výdaje"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2"/>
  <sheetViews>
    <sheetView showGridLines="0" workbookViewId="0">
      <pane ySplit="1" topLeftCell="A2" activePane="bottomLeft" state="frozen"/>
      <selection pane="bottomLeft"/>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16"/>
      <c r="B1" s="269"/>
      <c r="C1" s="269"/>
      <c r="D1" s="268" t="s">
        <v>1</v>
      </c>
      <c r="E1" s="269"/>
      <c r="F1" s="270" t="s">
        <v>1069</v>
      </c>
      <c r="G1" s="397" t="s">
        <v>1070</v>
      </c>
      <c r="H1" s="397"/>
      <c r="I1" s="274"/>
      <c r="J1" s="270" t="s">
        <v>1071</v>
      </c>
      <c r="K1" s="268" t="s">
        <v>96</v>
      </c>
      <c r="L1" s="270" t="s">
        <v>1072</v>
      </c>
      <c r="M1" s="270"/>
      <c r="N1" s="270"/>
      <c r="O1" s="270"/>
      <c r="P1" s="270"/>
      <c r="Q1" s="270"/>
      <c r="R1" s="270"/>
      <c r="S1" s="270"/>
      <c r="T1" s="270"/>
      <c r="U1" s="266"/>
      <c r="V1" s="26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row>
    <row r="2" spans="1:70" ht="36.950000000000003" customHeight="1" x14ac:dyDescent="0.3">
      <c r="L2" s="354"/>
      <c r="M2" s="354"/>
      <c r="N2" s="354"/>
      <c r="O2" s="354"/>
      <c r="P2" s="354"/>
      <c r="Q2" s="354"/>
      <c r="R2" s="354"/>
      <c r="S2" s="354"/>
      <c r="T2" s="354"/>
      <c r="U2" s="354"/>
      <c r="V2" s="354"/>
      <c r="AT2" s="18" t="s">
        <v>92</v>
      </c>
    </row>
    <row r="3" spans="1:70" ht="6.95" customHeight="1" x14ac:dyDescent="0.3">
      <c r="B3" s="19"/>
      <c r="C3" s="20"/>
      <c r="D3" s="20"/>
      <c r="E3" s="20"/>
      <c r="F3" s="20"/>
      <c r="G3" s="20"/>
      <c r="H3" s="20"/>
      <c r="I3" s="116"/>
      <c r="J3" s="20"/>
      <c r="K3" s="21"/>
      <c r="AT3" s="18" t="s">
        <v>23</v>
      </c>
    </row>
    <row r="4" spans="1:70" ht="36.950000000000003" customHeight="1" x14ac:dyDescent="0.3">
      <c r="B4" s="22"/>
      <c r="C4" s="23"/>
      <c r="D4" s="24" t="s">
        <v>97</v>
      </c>
      <c r="E4" s="23"/>
      <c r="F4" s="23"/>
      <c r="G4" s="23"/>
      <c r="H4" s="23"/>
      <c r="I4" s="117"/>
      <c r="J4" s="23"/>
      <c r="K4" s="25"/>
      <c r="M4" s="26" t="s">
        <v>10</v>
      </c>
      <c r="AT4" s="18" t="s">
        <v>4</v>
      </c>
    </row>
    <row r="5" spans="1:70" ht="6.95" customHeight="1" x14ac:dyDescent="0.3">
      <c r="B5" s="22"/>
      <c r="C5" s="23"/>
      <c r="D5" s="23"/>
      <c r="E5" s="23"/>
      <c r="F5" s="23"/>
      <c r="G5" s="23"/>
      <c r="H5" s="23"/>
      <c r="I5" s="117"/>
      <c r="J5" s="23"/>
      <c r="K5" s="25"/>
    </row>
    <row r="6" spans="1:70" ht="15" x14ac:dyDescent="0.3">
      <c r="B6" s="22"/>
      <c r="C6" s="23"/>
      <c r="D6" s="31" t="s">
        <v>16</v>
      </c>
      <c r="E6" s="23"/>
      <c r="F6" s="23"/>
      <c r="G6" s="23"/>
      <c r="H6" s="23"/>
      <c r="I6" s="117"/>
      <c r="J6" s="23"/>
      <c r="K6" s="25"/>
    </row>
    <row r="7" spans="1:70" ht="22.5" customHeight="1" x14ac:dyDescent="0.3">
      <c r="B7" s="22"/>
      <c r="C7" s="23"/>
      <c r="D7" s="23"/>
      <c r="E7" s="398" t="str">
        <f>'Rekapitulace stavby'!K6</f>
        <v>Snížení energetické náročnosti BD Valašská Bystřice č.p.660</v>
      </c>
      <c r="F7" s="390"/>
      <c r="G7" s="390"/>
      <c r="H7" s="390"/>
      <c r="I7" s="117"/>
      <c r="J7" s="23"/>
      <c r="K7" s="25"/>
    </row>
    <row r="8" spans="1:70" ht="15" x14ac:dyDescent="0.3">
      <c r="B8" s="22"/>
      <c r="C8" s="23"/>
      <c r="D8" s="31" t="s">
        <v>98</v>
      </c>
      <c r="E8" s="23"/>
      <c r="F8" s="23"/>
      <c r="G8" s="23"/>
      <c r="H8" s="23"/>
      <c r="I8" s="117"/>
      <c r="J8" s="23"/>
      <c r="K8" s="25"/>
    </row>
    <row r="9" spans="1:70" s="1" customFormat="1" ht="22.5" customHeight="1" x14ac:dyDescent="0.3">
      <c r="B9" s="36"/>
      <c r="C9" s="37"/>
      <c r="D9" s="37"/>
      <c r="E9" s="398" t="s">
        <v>99</v>
      </c>
      <c r="F9" s="374"/>
      <c r="G9" s="374"/>
      <c r="H9" s="374"/>
      <c r="I9" s="118"/>
      <c r="J9" s="37"/>
      <c r="K9" s="40"/>
    </row>
    <row r="10" spans="1:70" s="1" customFormat="1" ht="15" x14ac:dyDescent="0.3">
      <c r="B10" s="36"/>
      <c r="C10" s="37"/>
      <c r="D10" s="31" t="s">
        <v>100</v>
      </c>
      <c r="E10" s="37"/>
      <c r="F10" s="37"/>
      <c r="G10" s="37"/>
      <c r="H10" s="37"/>
      <c r="I10" s="118"/>
      <c r="J10" s="37"/>
      <c r="K10" s="40"/>
    </row>
    <row r="11" spans="1:70" s="1" customFormat="1" ht="36.950000000000003" customHeight="1" x14ac:dyDescent="0.3">
      <c r="B11" s="36"/>
      <c r="C11" s="37"/>
      <c r="D11" s="37"/>
      <c r="E11" s="399" t="s">
        <v>101</v>
      </c>
      <c r="F11" s="374"/>
      <c r="G11" s="374"/>
      <c r="H11" s="374"/>
      <c r="I11" s="118"/>
      <c r="J11" s="37"/>
      <c r="K11" s="40"/>
    </row>
    <row r="12" spans="1:70" s="1" customFormat="1" x14ac:dyDescent="0.3">
      <c r="B12" s="36"/>
      <c r="C12" s="37"/>
      <c r="D12" s="37"/>
      <c r="E12" s="37"/>
      <c r="F12" s="37"/>
      <c r="G12" s="37"/>
      <c r="H12" s="37"/>
      <c r="I12" s="118"/>
      <c r="J12" s="37"/>
      <c r="K12" s="40"/>
    </row>
    <row r="13" spans="1:70" s="1" customFormat="1" ht="14.45" customHeight="1" x14ac:dyDescent="0.3">
      <c r="B13" s="36"/>
      <c r="C13" s="37"/>
      <c r="D13" s="31" t="s">
        <v>19</v>
      </c>
      <c r="E13" s="37"/>
      <c r="F13" s="29" t="s">
        <v>20</v>
      </c>
      <c r="G13" s="37"/>
      <c r="H13" s="37"/>
      <c r="I13" s="119" t="s">
        <v>21</v>
      </c>
      <c r="J13" s="29" t="s">
        <v>36</v>
      </c>
      <c r="K13" s="40"/>
    </row>
    <row r="14" spans="1:70" s="1" customFormat="1" ht="14.45" customHeight="1" x14ac:dyDescent="0.3">
      <c r="B14" s="36"/>
      <c r="C14" s="37"/>
      <c r="D14" s="31" t="s">
        <v>24</v>
      </c>
      <c r="E14" s="37"/>
      <c r="F14" s="29" t="s">
        <v>25</v>
      </c>
      <c r="G14" s="37"/>
      <c r="H14" s="37"/>
      <c r="I14" s="119" t="s">
        <v>26</v>
      </c>
      <c r="J14" s="120" t="str">
        <f>'Rekapitulace stavby'!AN8</f>
        <v>03.11.2016</v>
      </c>
      <c r="K14" s="40"/>
    </row>
    <row r="15" spans="1:70" s="1" customFormat="1" ht="10.9" customHeight="1" x14ac:dyDescent="0.3">
      <c r="B15" s="36"/>
      <c r="C15" s="37"/>
      <c r="D15" s="37"/>
      <c r="E15" s="37"/>
      <c r="F15" s="37"/>
      <c r="G15" s="37"/>
      <c r="H15" s="37"/>
      <c r="I15" s="118"/>
      <c r="J15" s="37"/>
      <c r="K15" s="40"/>
    </row>
    <row r="16" spans="1:70" s="1" customFormat="1" ht="14.45" customHeight="1" x14ac:dyDescent="0.3">
      <c r="B16" s="36"/>
      <c r="C16" s="37"/>
      <c r="D16" s="31" t="s">
        <v>34</v>
      </c>
      <c r="E16" s="37"/>
      <c r="F16" s="37"/>
      <c r="G16" s="37"/>
      <c r="H16" s="37"/>
      <c r="I16" s="119" t="s">
        <v>35</v>
      </c>
      <c r="J16" s="29" t="s">
        <v>36</v>
      </c>
      <c r="K16" s="40"/>
    </row>
    <row r="17" spans="2:11" s="1" customFormat="1" ht="18" customHeight="1" x14ac:dyDescent="0.3">
      <c r="B17" s="36"/>
      <c r="C17" s="37"/>
      <c r="D17" s="37"/>
      <c r="E17" s="29" t="s">
        <v>37</v>
      </c>
      <c r="F17" s="37"/>
      <c r="G17" s="37"/>
      <c r="H17" s="37"/>
      <c r="I17" s="119" t="s">
        <v>38</v>
      </c>
      <c r="J17" s="29" t="s">
        <v>36</v>
      </c>
      <c r="K17" s="40"/>
    </row>
    <row r="18" spans="2:11" s="1" customFormat="1" ht="6.95" customHeight="1" x14ac:dyDescent="0.3">
      <c r="B18" s="36"/>
      <c r="C18" s="37"/>
      <c r="D18" s="37"/>
      <c r="E18" s="37"/>
      <c r="F18" s="37"/>
      <c r="G18" s="37"/>
      <c r="H18" s="37"/>
      <c r="I18" s="118"/>
      <c r="J18" s="37"/>
      <c r="K18" s="40"/>
    </row>
    <row r="19" spans="2:11" s="1" customFormat="1" ht="14.45" customHeight="1" x14ac:dyDescent="0.3">
      <c r="B19" s="36"/>
      <c r="C19" s="37"/>
      <c r="D19" s="31" t="s">
        <v>39</v>
      </c>
      <c r="E19" s="37"/>
      <c r="F19" s="37"/>
      <c r="G19" s="37"/>
      <c r="H19" s="37"/>
      <c r="I19" s="119" t="s">
        <v>35</v>
      </c>
      <c r="J19" s="29" t="str">
        <f>IF('Rekapitulace stavby'!AN13="Vyplň údaj","",IF('Rekapitulace stavby'!AN13="","",'Rekapitulace stavby'!AN13))</f>
        <v/>
      </c>
      <c r="K19" s="40"/>
    </row>
    <row r="20" spans="2:11" s="1" customFormat="1" ht="18" customHeight="1" x14ac:dyDescent="0.3">
      <c r="B20" s="36"/>
      <c r="C20" s="37"/>
      <c r="D20" s="37"/>
      <c r="E20" s="29" t="str">
        <f>IF('Rekapitulace stavby'!E14="Vyplň údaj","",IF('Rekapitulace stavby'!E14="","",'Rekapitulace stavby'!E14))</f>
        <v/>
      </c>
      <c r="F20" s="37"/>
      <c r="G20" s="37"/>
      <c r="H20" s="37"/>
      <c r="I20" s="119" t="s">
        <v>38</v>
      </c>
      <c r="J20" s="29" t="str">
        <f>IF('Rekapitulace stavby'!AN14="Vyplň údaj","",IF('Rekapitulace stavby'!AN14="","",'Rekapitulace stavby'!AN14))</f>
        <v/>
      </c>
      <c r="K20" s="40"/>
    </row>
    <row r="21" spans="2:11" s="1" customFormat="1" ht="6.95" customHeight="1" x14ac:dyDescent="0.3">
      <c r="B21" s="36"/>
      <c r="C21" s="37"/>
      <c r="D21" s="37"/>
      <c r="E21" s="37"/>
      <c r="F21" s="37"/>
      <c r="G21" s="37"/>
      <c r="H21" s="37"/>
      <c r="I21" s="118"/>
      <c r="J21" s="37"/>
      <c r="K21" s="40"/>
    </row>
    <row r="22" spans="2:11" s="1" customFormat="1" ht="14.45" customHeight="1" x14ac:dyDescent="0.3">
      <c r="B22" s="36"/>
      <c r="C22" s="37"/>
      <c r="D22" s="31" t="s">
        <v>41</v>
      </c>
      <c r="E22" s="37"/>
      <c r="F22" s="37"/>
      <c r="G22" s="37"/>
      <c r="H22" s="37"/>
      <c r="I22" s="119" t="s">
        <v>35</v>
      </c>
      <c r="J22" s="29" t="s">
        <v>42</v>
      </c>
      <c r="K22" s="40"/>
    </row>
    <row r="23" spans="2:11" s="1" customFormat="1" ht="18" customHeight="1" x14ac:dyDescent="0.3">
      <c r="B23" s="36"/>
      <c r="C23" s="37"/>
      <c r="D23" s="37"/>
      <c r="E23" s="29" t="s">
        <v>43</v>
      </c>
      <c r="F23" s="37"/>
      <c r="G23" s="37"/>
      <c r="H23" s="37"/>
      <c r="I23" s="119" t="s">
        <v>38</v>
      </c>
      <c r="J23" s="29" t="s">
        <v>36</v>
      </c>
      <c r="K23" s="40"/>
    </row>
    <row r="24" spans="2:11" s="1" customFormat="1" ht="6.95" customHeight="1" x14ac:dyDescent="0.3">
      <c r="B24" s="36"/>
      <c r="C24" s="37"/>
      <c r="D24" s="37"/>
      <c r="E24" s="37"/>
      <c r="F24" s="37"/>
      <c r="G24" s="37"/>
      <c r="H24" s="37"/>
      <c r="I24" s="118"/>
      <c r="J24" s="37"/>
      <c r="K24" s="40"/>
    </row>
    <row r="25" spans="2:11" s="1" customFormat="1" ht="14.45" customHeight="1" x14ac:dyDescent="0.3">
      <c r="B25" s="36"/>
      <c r="C25" s="37"/>
      <c r="D25" s="31" t="s">
        <v>45</v>
      </c>
      <c r="E25" s="37"/>
      <c r="F25" s="37"/>
      <c r="G25" s="37"/>
      <c r="H25" s="37"/>
      <c r="I25" s="118"/>
      <c r="J25" s="37"/>
      <c r="K25" s="40"/>
    </row>
    <row r="26" spans="2:11" s="7" customFormat="1" ht="22.5" customHeight="1" x14ac:dyDescent="0.3">
      <c r="B26" s="121"/>
      <c r="C26" s="122"/>
      <c r="D26" s="122"/>
      <c r="E26" s="393" t="s">
        <v>36</v>
      </c>
      <c r="F26" s="401"/>
      <c r="G26" s="401"/>
      <c r="H26" s="401"/>
      <c r="I26" s="123"/>
      <c r="J26" s="122"/>
      <c r="K26" s="124"/>
    </row>
    <row r="27" spans="2:11" s="1" customFormat="1" ht="6.95" customHeight="1" x14ac:dyDescent="0.3">
      <c r="B27" s="36"/>
      <c r="C27" s="37"/>
      <c r="D27" s="37"/>
      <c r="E27" s="37"/>
      <c r="F27" s="37"/>
      <c r="G27" s="37"/>
      <c r="H27" s="37"/>
      <c r="I27" s="118"/>
      <c r="J27" s="37"/>
      <c r="K27" s="40"/>
    </row>
    <row r="28" spans="2:11" s="1" customFormat="1" ht="6.95" customHeight="1" x14ac:dyDescent="0.3">
      <c r="B28" s="36"/>
      <c r="C28" s="37"/>
      <c r="D28" s="81"/>
      <c r="E28" s="81"/>
      <c r="F28" s="81"/>
      <c r="G28" s="81"/>
      <c r="H28" s="81"/>
      <c r="I28" s="125"/>
      <c r="J28" s="81"/>
      <c r="K28" s="126"/>
    </row>
    <row r="29" spans="2:11" s="1" customFormat="1" ht="25.35" customHeight="1" x14ac:dyDescent="0.3">
      <c r="B29" s="36"/>
      <c r="C29" s="37"/>
      <c r="D29" s="127" t="s">
        <v>47</v>
      </c>
      <c r="E29" s="37"/>
      <c r="F29" s="37"/>
      <c r="G29" s="37"/>
      <c r="H29" s="37"/>
      <c r="I29" s="118"/>
      <c r="J29" s="128">
        <f>ROUND(J98,2)</f>
        <v>0</v>
      </c>
      <c r="K29" s="40"/>
    </row>
    <row r="30" spans="2:11" s="1" customFormat="1" ht="6.95" customHeight="1" x14ac:dyDescent="0.3">
      <c r="B30" s="36"/>
      <c r="C30" s="37"/>
      <c r="D30" s="81"/>
      <c r="E30" s="81"/>
      <c r="F30" s="81"/>
      <c r="G30" s="81"/>
      <c r="H30" s="81"/>
      <c r="I30" s="125"/>
      <c r="J30" s="81"/>
      <c r="K30" s="126"/>
    </row>
    <row r="31" spans="2:11" s="1" customFormat="1" ht="14.45" customHeight="1" x14ac:dyDescent="0.3">
      <c r="B31" s="36"/>
      <c r="C31" s="37"/>
      <c r="D31" s="37"/>
      <c r="E31" s="37"/>
      <c r="F31" s="41" t="s">
        <v>49</v>
      </c>
      <c r="G31" s="37"/>
      <c r="H31" s="37"/>
      <c r="I31" s="129" t="s">
        <v>48</v>
      </c>
      <c r="J31" s="41" t="s">
        <v>50</v>
      </c>
      <c r="K31" s="40"/>
    </row>
    <row r="32" spans="2:11" s="1" customFormat="1" ht="14.45" customHeight="1" x14ac:dyDescent="0.3">
      <c r="B32" s="36"/>
      <c r="C32" s="37"/>
      <c r="D32" s="44" t="s">
        <v>51</v>
      </c>
      <c r="E32" s="44" t="s">
        <v>52</v>
      </c>
      <c r="F32" s="130">
        <f>ROUND(SUM(BE98:BE651), 2)</f>
        <v>0</v>
      </c>
      <c r="G32" s="37"/>
      <c r="H32" s="37"/>
      <c r="I32" s="131">
        <v>0.21</v>
      </c>
      <c r="J32" s="130">
        <f>ROUND(ROUND((SUM(BE98:BE651)), 2)*I32, 2)</f>
        <v>0</v>
      </c>
      <c r="K32" s="40"/>
    </row>
    <row r="33" spans="2:11" s="1" customFormat="1" ht="14.45" customHeight="1" x14ac:dyDescent="0.3">
      <c r="B33" s="36"/>
      <c r="C33" s="37"/>
      <c r="D33" s="37"/>
      <c r="E33" s="44" t="s">
        <v>53</v>
      </c>
      <c r="F33" s="130">
        <f>ROUND(SUM(BF98:BF651), 2)</f>
        <v>0</v>
      </c>
      <c r="G33" s="37"/>
      <c r="H33" s="37"/>
      <c r="I33" s="131">
        <v>0.15</v>
      </c>
      <c r="J33" s="130">
        <f>ROUND(ROUND((SUM(BF98:BF651)), 2)*I33, 2)</f>
        <v>0</v>
      </c>
      <c r="K33" s="40"/>
    </row>
    <row r="34" spans="2:11" s="1" customFormat="1" ht="14.45" hidden="1" customHeight="1" x14ac:dyDescent="0.3">
      <c r="B34" s="36"/>
      <c r="C34" s="37"/>
      <c r="D34" s="37"/>
      <c r="E34" s="44" t="s">
        <v>54</v>
      </c>
      <c r="F34" s="130">
        <f>ROUND(SUM(BG98:BG651), 2)</f>
        <v>0</v>
      </c>
      <c r="G34" s="37"/>
      <c r="H34" s="37"/>
      <c r="I34" s="131">
        <v>0.21</v>
      </c>
      <c r="J34" s="130">
        <v>0</v>
      </c>
      <c r="K34" s="40"/>
    </row>
    <row r="35" spans="2:11" s="1" customFormat="1" ht="14.45" hidden="1" customHeight="1" x14ac:dyDescent="0.3">
      <c r="B35" s="36"/>
      <c r="C35" s="37"/>
      <c r="D35" s="37"/>
      <c r="E35" s="44" t="s">
        <v>55</v>
      </c>
      <c r="F35" s="130">
        <f>ROUND(SUM(BH98:BH651), 2)</f>
        <v>0</v>
      </c>
      <c r="G35" s="37"/>
      <c r="H35" s="37"/>
      <c r="I35" s="131">
        <v>0.15</v>
      </c>
      <c r="J35" s="130">
        <v>0</v>
      </c>
      <c r="K35" s="40"/>
    </row>
    <row r="36" spans="2:11" s="1" customFormat="1" ht="14.45" hidden="1" customHeight="1" x14ac:dyDescent="0.3">
      <c r="B36" s="36"/>
      <c r="C36" s="37"/>
      <c r="D36" s="37"/>
      <c r="E36" s="44" t="s">
        <v>56</v>
      </c>
      <c r="F36" s="130">
        <f>ROUND(SUM(BI98:BI651), 2)</f>
        <v>0</v>
      </c>
      <c r="G36" s="37"/>
      <c r="H36" s="37"/>
      <c r="I36" s="131">
        <v>0</v>
      </c>
      <c r="J36" s="130">
        <v>0</v>
      </c>
      <c r="K36" s="40"/>
    </row>
    <row r="37" spans="2:11" s="1" customFormat="1" ht="6.95" customHeight="1" x14ac:dyDescent="0.3">
      <c r="B37" s="36"/>
      <c r="C37" s="37"/>
      <c r="D37" s="37"/>
      <c r="E37" s="37"/>
      <c r="F37" s="37"/>
      <c r="G37" s="37"/>
      <c r="H37" s="37"/>
      <c r="I37" s="118"/>
      <c r="J37" s="37"/>
      <c r="K37" s="40"/>
    </row>
    <row r="38" spans="2:11" s="1" customFormat="1" ht="25.35" customHeight="1" x14ac:dyDescent="0.3">
      <c r="B38" s="36"/>
      <c r="C38" s="132"/>
      <c r="D38" s="133" t="s">
        <v>57</v>
      </c>
      <c r="E38" s="75"/>
      <c r="F38" s="75"/>
      <c r="G38" s="134" t="s">
        <v>58</v>
      </c>
      <c r="H38" s="135" t="s">
        <v>59</v>
      </c>
      <c r="I38" s="136"/>
      <c r="J38" s="137">
        <f>SUM(J29:J36)</f>
        <v>0</v>
      </c>
      <c r="K38" s="138"/>
    </row>
    <row r="39" spans="2:11" s="1" customFormat="1" ht="14.45" customHeight="1" x14ac:dyDescent="0.3">
      <c r="B39" s="51"/>
      <c r="C39" s="52"/>
      <c r="D39" s="52"/>
      <c r="E39" s="52"/>
      <c r="F39" s="52"/>
      <c r="G39" s="52"/>
      <c r="H39" s="52"/>
      <c r="I39" s="139"/>
      <c r="J39" s="52"/>
      <c r="K39" s="53"/>
    </row>
    <row r="43" spans="2:11" s="1" customFormat="1" ht="6.95" customHeight="1" x14ac:dyDescent="0.3">
      <c r="B43" s="140"/>
      <c r="C43" s="141"/>
      <c r="D43" s="141"/>
      <c r="E43" s="141"/>
      <c r="F43" s="141"/>
      <c r="G43" s="141"/>
      <c r="H43" s="141"/>
      <c r="I43" s="142"/>
      <c r="J43" s="141"/>
      <c r="K43" s="143"/>
    </row>
    <row r="44" spans="2:11" s="1" customFormat="1" ht="36.950000000000003" customHeight="1" x14ac:dyDescent="0.3">
      <c r="B44" s="36"/>
      <c r="C44" s="24" t="s">
        <v>102</v>
      </c>
      <c r="D44" s="37"/>
      <c r="E44" s="37"/>
      <c r="F44" s="37"/>
      <c r="G44" s="37"/>
      <c r="H44" s="37"/>
      <c r="I44" s="118"/>
      <c r="J44" s="37"/>
      <c r="K44" s="40"/>
    </row>
    <row r="45" spans="2:11" s="1" customFormat="1" ht="6.95" customHeight="1" x14ac:dyDescent="0.3">
      <c r="B45" s="36"/>
      <c r="C45" s="37"/>
      <c r="D45" s="37"/>
      <c r="E45" s="37"/>
      <c r="F45" s="37"/>
      <c r="G45" s="37"/>
      <c r="H45" s="37"/>
      <c r="I45" s="118"/>
      <c r="J45" s="37"/>
      <c r="K45" s="40"/>
    </row>
    <row r="46" spans="2:11" s="1" customFormat="1" ht="14.45" customHeight="1" x14ac:dyDescent="0.3">
      <c r="B46" s="36"/>
      <c r="C46" s="31" t="s">
        <v>16</v>
      </c>
      <c r="D46" s="37"/>
      <c r="E46" s="37"/>
      <c r="F46" s="37"/>
      <c r="G46" s="37"/>
      <c r="H46" s="37"/>
      <c r="I46" s="118"/>
      <c r="J46" s="37"/>
      <c r="K46" s="40"/>
    </row>
    <row r="47" spans="2:11" s="1" customFormat="1" ht="22.5" customHeight="1" x14ac:dyDescent="0.3">
      <c r="B47" s="36"/>
      <c r="C47" s="37"/>
      <c r="D47" s="37"/>
      <c r="E47" s="398" t="str">
        <f>E7</f>
        <v>Snížení energetické náročnosti BD Valašská Bystřice č.p.660</v>
      </c>
      <c r="F47" s="374"/>
      <c r="G47" s="374"/>
      <c r="H47" s="374"/>
      <c r="I47" s="118"/>
      <c r="J47" s="37"/>
      <c r="K47" s="40"/>
    </row>
    <row r="48" spans="2:11" ht="15" x14ac:dyDescent="0.3">
      <c r="B48" s="22"/>
      <c r="C48" s="31" t="s">
        <v>98</v>
      </c>
      <c r="D48" s="23"/>
      <c r="E48" s="23"/>
      <c r="F48" s="23"/>
      <c r="G48" s="23"/>
      <c r="H48" s="23"/>
      <c r="I48" s="117"/>
      <c r="J48" s="23"/>
      <c r="K48" s="25"/>
    </row>
    <row r="49" spans="2:47" s="1" customFormat="1" ht="22.5" customHeight="1" x14ac:dyDescent="0.3">
      <c r="B49" s="36"/>
      <c r="C49" s="37"/>
      <c r="D49" s="37"/>
      <c r="E49" s="398" t="s">
        <v>99</v>
      </c>
      <c r="F49" s="374"/>
      <c r="G49" s="374"/>
      <c r="H49" s="374"/>
      <c r="I49" s="118"/>
      <c r="J49" s="37"/>
      <c r="K49" s="40"/>
    </row>
    <row r="50" spans="2:47" s="1" customFormat="1" ht="14.45" customHeight="1" x14ac:dyDescent="0.3">
      <c r="B50" s="36"/>
      <c r="C50" s="31" t="s">
        <v>100</v>
      </c>
      <c r="D50" s="37"/>
      <c r="E50" s="37"/>
      <c r="F50" s="37"/>
      <c r="G50" s="37"/>
      <c r="H50" s="37"/>
      <c r="I50" s="118"/>
      <c r="J50" s="37"/>
      <c r="K50" s="40"/>
    </row>
    <row r="51" spans="2:47" s="1" customFormat="1" ht="23.25" customHeight="1" x14ac:dyDescent="0.3">
      <c r="B51" s="36"/>
      <c r="C51" s="37"/>
      <c r="D51" s="37"/>
      <c r="E51" s="399" t="str">
        <f>E11</f>
        <v>01 - Způsobilé výdaje</v>
      </c>
      <c r="F51" s="374"/>
      <c r="G51" s="374"/>
      <c r="H51" s="374"/>
      <c r="I51" s="118"/>
      <c r="J51" s="37"/>
      <c r="K51" s="40"/>
    </row>
    <row r="52" spans="2:47" s="1" customFormat="1" ht="6.95" customHeight="1" x14ac:dyDescent="0.3">
      <c r="B52" s="36"/>
      <c r="C52" s="37"/>
      <c r="D52" s="37"/>
      <c r="E52" s="37"/>
      <c r="F52" s="37"/>
      <c r="G52" s="37"/>
      <c r="H52" s="37"/>
      <c r="I52" s="118"/>
      <c r="J52" s="37"/>
      <c r="K52" s="40"/>
    </row>
    <row r="53" spans="2:47" s="1" customFormat="1" ht="18" customHeight="1" x14ac:dyDescent="0.3">
      <c r="B53" s="36"/>
      <c r="C53" s="31" t="s">
        <v>24</v>
      </c>
      <c r="D53" s="37"/>
      <c r="E53" s="37"/>
      <c r="F53" s="29" t="str">
        <f>F14</f>
        <v>Valašská Bystřice</v>
      </c>
      <c r="G53" s="37"/>
      <c r="H53" s="37"/>
      <c r="I53" s="119" t="s">
        <v>26</v>
      </c>
      <c r="J53" s="120" t="str">
        <f>IF(J14="","",J14)</f>
        <v>03.11.2016</v>
      </c>
      <c r="K53" s="40"/>
    </row>
    <row r="54" spans="2:47" s="1" customFormat="1" ht="6.95" customHeight="1" x14ac:dyDescent="0.3">
      <c r="B54" s="36"/>
      <c r="C54" s="37"/>
      <c r="D54" s="37"/>
      <c r="E54" s="37"/>
      <c r="F54" s="37"/>
      <c r="G54" s="37"/>
      <c r="H54" s="37"/>
      <c r="I54" s="118"/>
      <c r="J54" s="37"/>
      <c r="K54" s="40"/>
    </row>
    <row r="55" spans="2:47" s="1" customFormat="1" ht="15" x14ac:dyDescent="0.3">
      <c r="B55" s="36"/>
      <c r="C55" s="31" t="s">
        <v>34</v>
      </c>
      <c r="D55" s="37"/>
      <c r="E55" s="37"/>
      <c r="F55" s="29" t="str">
        <f>E17</f>
        <v>Společenství vlastníků domu 660</v>
      </c>
      <c r="G55" s="37"/>
      <c r="H55" s="37"/>
      <c r="I55" s="119" t="s">
        <v>41</v>
      </c>
      <c r="J55" s="29" t="str">
        <f>E23</f>
        <v>Ing. Ludmila Rojíčková</v>
      </c>
      <c r="K55" s="40"/>
    </row>
    <row r="56" spans="2:47" s="1" customFormat="1" ht="14.45" customHeight="1" x14ac:dyDescent="0.3">
      <c r="B56" s="36"/>
      <c r="C56" s="31" t="s">
        <v>39</v>
      </c>
      <c r="D56" s="37"/>
      <c r="E56" s="37"/>
      <c r="F56" s="29" t="str">
        <f>IF(E20="","",E20)</f>
        <v/>
      </c>
      <c r="G56" s="37"/>
      <c r="H56" s="37"/>
      <c r="I56" s="118"/>
      <c r="J56" s="37"/>
      <c r="K56" s="40"/>
    </row>
    <row r="57" spans="2:47" s="1" customFormat="1" ht="10.35" customHeight="1" x14ac:dyDescent="0.3">
      <c r="B57" s="36"/>
      <c r="C57" s="37"/>
      <c r="D57" s="37"/>
      <c r="E57" s="37"/>
      <c r="F57" s="37"/>
      <c r="G57" s="37"/>
      <c r="H57" s="37"/>
      <c r="I57" s="118"/>
      <c r="J57" s="37"/>
      <c r="K57" s="40"/>
    </row>
    <row r="58" spans="2:47" s="1" customFormat="1" ht="29.25" customHeight="1" x14ac:dyDescent="0.3">
      <c r="B58" s="36"/>
      <c r="C58" s="144" t="s">
        <v>103</v>
      </c>
      <c r="D58" s="132"/>
      <c r="E58" s="132"/>
      <c r="F58" s="132"/>
      <c r="G58" s="132"/>
      <c r="H58" s="132"/>
      <c r="I58" s="145"/>
      <c r="J58" s="146" t="s">
        <v>104</v>
      </c>
      <c r="K58" s="147"/>
    </row>
    <row r="59" spans="2:47" s="1" customFormat="1" ht="10.35" customHeight="1" x14ac:dyDescent="0.3">
      <c r="B59" s="36"/>
      <c r="C59" s="37"/>
      <c r="D59" s="37"/>
      <c r="E59" s="37"/>
      <c r="F59" s="37"/>
      <c r="G59" s="37"/>
      <c r="H59" s="37"/>
      <c r="I59" s="118"/>
      <c r="J59" s="37"/>
      <c r="K59" s="40"/>
    </row>
    <row r="60" spans="2:47" s="1" customFormat="1" ht="29.25" customHeight="1" x14ac:dyDescent="0.3">
      <c r="B60" s="36"/>
      <c r="C60" s="148" t="s">
        <v>105</v>
      </c>
      <c r="D60" s="37"/>
      <c r="E60" s="37"/>
      <c r="F60" s="37"/>
      <c r="G60" s="37"/>
      <c r="H60" s="37"/>
      <c r="I60" s="118"/>
      <c r="J60" s="128">
        <f>J98</f>
        <v>0</v>
      </c>
      <c r="K60" s="40"/>
      <c r="AU60" s="18" t="s">
        <v>106</v>
      </c>
    </row>
    <row r="61" spans="2:47" s="8" customFormat="1" ht="24.95" customHeight="1" x14ac:dyDescent="0.3">
      <c r="B61" s="149"/>
      <c r="C61" s="150"/>
      <c r="D61" s="151" t="s">
        <v>107</v>
      </c>
      <c r="E61" s="152"/>
      <c r="F61" s="152"/>
      <c r="G61" s="152"/>
      <c r="H61" s="152"/>
      <c r="I61" s="153"/>
      <c r="J61" s="154">
        <f>J99</f>
        <v>0</v>
      </c>
      <c r="K61" s="155"/>
    </row>
    <row r="62" spans="2:47" s="9" customFormat="1" ht="19.899999999999999" customHeight="1" x14ac:dyDescent="0.3">
      <c r="B62" s="156"/>
      <c r="C62" s="157"/>
      <c r="D62" s="158" t="s">
        <v>108</v>
      </c>
      <c r="E62" s="159"/>
      <c r="F62" s="159"/>
      <c r="G62" s="159"/>
      <c r="H62" s="159"/>
      <c r="I62" s="160"/>
      <c r="J62" s="161">
        <f>J100</f>
        <v>0</v>
      </c>
      <c r="K62" s="162"/>
    </row>
    <row r="63" spans="2:47" s="9" customFormat="1" ht="19.899999999999999" customHeight="1" x14ac:dyDescent="0.3">
      <c r="B63" s="156"/>
      <c r="C63" s="157"/>
      <c r="D63" s="158" t="s">
        <v>109</v>
      </c>
      <c r="E63" s="159"/>
      <c r="F63" s="159"/>
      <c r="G63" s="159"/>
      <c r="H63" s="159"/>
      <c r="I63" s="160"/>
      <c r="J63" s="161">
        <f>J252</f>
        <v>0</v>
      </c>
      <c r="K63" s="162"/>
    </row>
    <row r="64" spans="2:47" s="9" customFormat="1" ht="19.899999999999999" customHeight="1" x14ac:dyDescent="0.3">
      <c r="B64" s="156"/>
      <c r="C64" s="157"/>
      <c r="D64" s="158" t="s">
        <v>110</v>
      </c>
      <c r="E64" s="159"/>
      <c r="F64" s="159"/>
      <c r="G64" s="159"/>
      <c r="H64" s="159"/>
      <c r="I64" s="160"/>
      <c r="J64" s="161">
        <f>J412</f>
        <v>0</v>
      </c>
      <c r="K64" s="162"/>
    </row>
    <row r="65" spans="2:11" s="9" customFormat="1" ht="19.899999999999999" customHeight="1" x14ac:dyDescent="0.3">
      <c r="B65" s="156"/>
      <c r="C65" s="157"/>
      <c r="D65" s="158" t="s">
        <v>111</v>
      </c>
      <c r="E65" s="159"/>
      <c r="F65" s="159"/>
      <c r="G65" s="159"/>
      <c r="H65" s="159"/>
      <c r="I65" s="160"/>
      <c r="J65" s="161">
        <f>J423</f>
        <v>0</v>
      </c>
      <c r="K65" s="162"/>
    </row>
    <row r="66" spans="2:11" s="8" customFormat="1" ht="24.95" customHeight="1" x14ac:dyDescent="0.3">
      <c r="B66" s="149"/>
      <c r="C66" s="150"/>
      <c r="D66" s="151" t="s">
        <v>112</v>
      </c>
      <c r="E66" s="152"/>
      <c r="F66" s="152"/>
      <c r="G66" s="152"/>
      <c r="H66" s="152"/>
      <c r="I66" s="153"/>
      <c r="J66" s="154">
        <f>J427</f>
        <v>0</v>
      </c>
      <c r="K66" s="155"/>
    </row>
    <row r="67" spans="2:11" s="9" customFormat="1" ht="19.899999999999999" customHeight="1" x14ac:dyDescent="0.3">
      <c r="B67" s="156"/>
      <c r="C67" s="157"/>
      <c r="D67" s="158" t="s">
        <v>113</v>
      </c>
      <c r="E67" s="159"/>
      <c r="F67" s="159"/>
      <c r="G67" s="159"/>
      <c r="H67" s="159"/>
      <c r="I67" s="160"/>
      <c r="J67" s="161">
        <f>J428</f>
        <v>0</v>
      </c>
      <c r="K67" s="162"/>
    </row>
    <row r="68" spans="2:11" s="9" customFormat="1" ht="19.899999999999999" customHeight="1" x14ac:dyDescent="0.3">
      <c r="B68" s="156"/>
      <c r="C68" s="157"/>
      <c r="D68" s="158" t="s">
        <v>114</v>
      </c>
      <c r="E68" s="159"/>
      <c r="F68" s="159"/>
      <c r="G68" s="159"/>
      <c r="H68" s="159"/>
      <c r="I68" s="160"/>
      <c r="J68" s="161">
        <f>J447</f>
        <v>0</v>
      </c>
      <c r="K68" s="162"/>
    </row>
    <row r="69" spans="2:11" s="9" customFormat="1" ht="19.899999999999999" customHeight="1" x14ac:dyDescent="0.3">
      <c r="B69" s="156"/>
      <c r="C69" s="157"/>
      <c r="D69" s="158" t="s">
        <v>115</v>
      </c>
      <c r="E69" s="159"/>
      <c r="F69" s="159"/>
      <c r="G69" s="159"/>
      <c r="H69" s="159"/>
      <c r="I69" s="160"/>
      <c r="J69" s="161">
        <f>J454</f>
        <v>0</v>
      </c>
      <c r="K69" s="162"/>
    </row>
    <row r="70" spans="2:11" s="9" customFormat="1" ht="19.899999999999999" customHeight="1" x14ac:dyDescent="0.3">
      <c r="B70" s="156"/>
      <c r="C70" s="157"/>
      <c r="D70" s="158" t="s">
        <v>116</v>
      </c>
      <c r="E70" s="159"/>
      <c r="F70" s="159"/>
      <c r="G70" s="159"/>
      <c r="H70" s="159"/>
      <c r="I70" s="160"/>
      <c r="J70" s="161">
        <f>J511</f>
        <v>0</v>
      </c>
      <c r="K70" s="162"/>
    </row>
    <row r="71" spans="2:11" s="9" customFormat="1" ht="19.899999999999999" customHeight="1" x14ac:dyDescent="0.3">
      <c r="B71" s="156"/>
      <c r="C71" s="157"/>
      <c r="D71" s="158" t="s">
        <v>117</v>
      </c>
      <c r="E71" s="159"/>
      <c r="F71" s="159"/>
      <c r="G71" s="159"/>
      <c r="H71" s="159"/>
      <c r="I71" s="160"/>
      <c r="J71" s="161">
        <f>J528</f>
        <v>0</v>
      </c>
      <c r="K71" s="162"/>
    </row>
    <row r="72" spans="2:11" s="9" customFormat="1" ht="19.899999999999999" customHeight="1" x14ac:dyDescent="0.3">
      <c r="B72" s="156"/>
      <c r="C72" s="157"/>
      <c r="D72" s="158" t="s">
        <v>118</v>
      </c>
      <c r="E72" s="159"/>
      <c r="F72" s="159"/>
      <c r="G72" s="159"/>
      <c r="H72" s="159"/>
      <c r="I72" s="160"/>
      <c r="J72" s="161">
        <f>J570</f>
        <v>0</v>
      </c>
      <c r="K72" s="162"/>
    </row>
    <row r="73" spans="2:11" s="9" customFormat="1" ht="19.899999999999999" customHeight="1" x14ac:dyDescent="0.3">
      <c r="B73" s="156"/>
      <c r="C73" s="157"/>
      <c r="D73" s="158" t="s">
        <v>119</v>
      </c>
      <c r="E73" s="159"/>
      <c r="F73" s="159"/>
      <c r="G73" s="159"/>
      <c r="H73" s="159"/>
      <c r="I73" s="160"/>
      <c r="J73" s="161">
        <f>J628</f>
        <v>0</v>
      </c>
      <c r="K73" s="162"/>
    </row>
    <row r="74" spans="2:11" s="8" customFormat="1" ht="24.95" customHeight="1" x14ac:dyDescent="0.3">
      <c r="B74" s="149"/>
      <c r="C74" s="150"/>
      <c r="D74" s="151" t="s">
        <v>120</v>
      </c>
      <c r="E74" s="152"/>
      <c r="F74" s="152"/>
      <c r="G74" s="152"/>
      <c r="H74" s="152"/>
      <c r="I74" s="153"/>
      <c r="J74" s="154">
        <f>J634</f>
        <v>0</v>
      </c>
      <c r="K74" s="155"/>
    </row>
    <row r="75" spans="2:11" s="9" customFormat="1" ht="19.899999999999999" customHeight="1" x14ac:dyDescent="0.3">
      <c r="B75" s="156"/>
      <c r="C75" s="157"/>
      <c r="D75" s="158" t="s">
        <v>121</v>
      </c>
      <c r="E75" s="159"/>
      <c r="F75" s="159"/>
      <c r="G75" s="159"/>
      <c r="H75" s="159"/>
      <c r="I75" s="160"/>
      <c r="J75" s="161">
        <f>J635</f>
        <v>0</v>
      </c>
      <c r="K75" s="162"/>
    </row>
    <row r="76" spans="2:11" s="8" customFormat="1" ht="24.95" customHeight="1" x14ac:dyDescent="0.3">
      <c r="B76" s="149"/>
      <c r="C76" s="150"/>
      <c r="D76" s="151" t="s">
        <v>122</v>
      </c>
      <c r="E76" s="152"/>
      <c r="F76" s="152"/>
      <c r="G76" s="152"/>
      <c r="H76" s="152"/>
      <c r="I76" s="153"/>
      <c r="J76" s="154">
        <f>J645</f>
        <v>0</v>
      </c>
      <c r="K76" s="155"/>
    </row>
    <row r="77" spans="2:11" s="1" customFormat="1" ht="21.75" customHeight="1" x14ac:dyDescent="0.3">
      <c r="B77" s="36"/>
      <c r="C77" s="37"/>
      <c r="D77" s="37"/>
      <c r="E77" s="37"/>
      <c r="F77" s="37"/>
      <c r="G77" s="37"/>
      <c r="H77" s="37"/>
      <c r="I77" s="118"/>
      <c r="J77" s="37"/>
      <c r="K77" s="40"/>
    </row>
    <row r="78" spans="2:11" s="1" customFormat="1" ht="6.95" customHeight="1" x14ac:dyDescent="0.3">
      <c r="B78" s="51"/>
      <c r="C78" s="52"/>
      <c r="D78" s="52"/>
      <c r="E78" s="52"/>
      <c r="F78" s="52"/>
      <c r="G78" s="52"/>
      <c r="H78" s="52"/>
      <c r="I78" s="139"/>
      <c r="J78" s="52"/>
      <c r="K78" s="53"/>
    </row>
    <row r="82" spans="2:12" s="1" customFormat="1" ht="6.95" customHeight="1" x14ac:dyDescent="0.3">
      <c r="B82" s="54"/>
      <c r="C82" s="55"/>
      <c r="D82" s="55"/>
      <c r="E82" s="55"/>
      <c r="F82" s="55"/>
      <c r="G82" s="55"/>
      <c r="H82" s="55"/>
      <c r="I82" s="142"/>
      <c r="J82" s="55"/>
      <c r="K82" s="55"/>
      <c r="L82" s="56"/>
    </row>
    <row r="83" spans="2:12" s="1" customFormat="1" ht="36.950000000000003" customHeight="1" x14ac:dyDescent="0.3">
      <c r="B83" s="36"/>
      <c r="C83" s="57" t="s">
        <v>123</v>
      </c>
      <c r="D83" s="58"/>
      <c r="E83" s="58"/>
      <c r="F83" s="58"/>
      <c r="G83" s="58"/>
      <c r="H83" s="58"/>
      <c r="I83" s="163"/>
      <c r="J83" s="58"/>
      <c r="K83" s="58"/>
      <c r="L83" s="56"/>
    </row>
    <row r="84" spans="2:12" s="1" customFormat="1" ht="6.95" customHeight="1" x14ac:dyDescent="0.3">
      <c r="B84" s="36"/>
      <c r="C84" s="58"/>
      <c r="D84" s="58"/>
      <c r="E84" s="58"/>
      <c r="F84" s="58"/>
      <c r="G84" s="58"/>
      <c r="H84" s="58"/>
      <c r="I84" s="163"/>
      <c r="J84" s="58"/>
      <c r="K84" s="58"/>
      <c r="L84" s="56"/>
    </row>
    <row r="85" spans="2:12" s="1" customFormat="1" ht="14.45" customHeight="1" x14ac:dyDescent="0.3">
      <c r="B85" s="36"/>
      <c r="C85" s="60" t="s">
        <v>16</v>
      </c>
      <c r="D85" s="58"/>
      <c r="E85" s="58"/>
      <c r="F85" s="58"/>
      <c r="G85" s="58"/>
      <c r="H85" s="58"/>
      <c r="I85" s="163"/>
      <c r="J85" s="58"/>
      <c r="K85" s="58"/>
      <c r="L85" s="56"/>
    </row>
    <row r="86" spans="2:12" s="1" customFormat="1" ht="22.5" customHeight="1" x14ac:dyDescent="0.3">
      <c r="B86" s="36"/>
      <c r="C86" s="58"/>
      <c r="D86" s="58"/>
      <c r="E86" s="400" t="str">
        <f>E7</f>
        <v>Snížení energetické náročnosti BD Valašská Bystřice č.p.660</v>
      </c>
      <c r="F86" s="367"/>
      <c r="G86" s="367"/>
      <c r="H86" s="367"/>
      <c r="I86" s="163"/>
      <c r="J86" s="58"/>
      <c r="K86" s="58"/>
      <c r="L86" s="56"/>
    </row>
    <row r="87" spans="2:12" ht="15" x14ac:dyDescent="0.3">
      <c r="B87" s="22"/>
      <c r="C87" s="60" t="s">
        <v>98</v>
      </c>
      <c r="D87" s="164"/>
      <c r="E87" s="164"/>
      <c r="F87" s="164"/>
      <c r="G87" s="164"/>
      <c r="H87" s="164"/>
      <c r="J87" s="164"/>
      <c r="K87" s="164"/>
      <c r="L87" s="165"/>
    </row>
    <row r="88" spans="2:12" s="1" customFormat="1" ht="22.5" customHeight="1" x14ac:dyDescent="0.3">
      <c r="B88" s="36"/>
      <c r="C88" s="58"/>
      <c r="D88" s="58"/>
      <c r="E88" s="400" t="s">
        <v>99</v>
      </c>
      <c r="F88" s="367"/>
      <c r="G88" s="367"/>
      <c r="H88" s="367"/>
      <c r="I88" s="163"/>
      <c r="J88" s="58"/>
      <c r="K88" s="58"/>
      <c r="L88" s="56"/>
    </row>
    <row r="89" spans="2:12" s="1" customFormat="1" ht="14.45" customHeight="1" x14ac:dyDescent="0.3">
      <c r="B89" s="36"/>
      <c r="C89" s="60" t="s">
        <v>100</v>
      </c>
      <c r="D89" s="58"/>
      <c r="E89" s="58"/>
      <c r="F89" s="58"/>
      <c r="G89" s="58"/>
      <c r="H89" s="58"/>
      <c r="I89" s="163"/>
      <c r="J89" s="58"/>
      <c r="K89" s="58"/>
      <c r="L89" s="56"/>
    </row>
    <row r="90" spans="2:12" s="1" customFormat="1" ht="23.25" customHeight="1" x14ac:dyDescent="0.3">
      <c r="B90" s="36"/>
      <c r="C90" s="58"/>
      <c r="D90" s="58"/>
      <c r="E90" s="364" t="str">
        <f>E11</f>
        <v>01 - Způsobilé výdaje</v>
      </c>
      <c r="F90" s="367"/>
      <c r="G90" s="367"/>
      <c r="H90" s="367"/>
      <c r="I90" s="163"/>
      <c r="J90" s="58"/>
      <c r="K90" s="58"/>
      <c r="L90" s="56"/>
    </row>
    <row r="91" spans="2:12" s="1" customFormat="1" ht="6.95" customHeight="1" x14ac:dyDescent="0.3">
      <c r="B91" s="36"/>
      <c r="C91" s="58"/>
      <c r="D91" s="58"/>
      <c r="E91" s="58"/>
      <c r="F91" s="58"/>
      <c r="G91" s="58"/>
      <c r="H91" s="58"/>
      <c r="I91" s="163"/>
      <c r="J91" s="58"/>
      <c r="K91" s="58"/>
      <c r="L91" s="56"/>
    </row>
    <row r="92" spans="2:12" s="1" customFormat="1" ht="18" customHeight="1" x14ac:dyDescent="0.3">
      <c r="B92" s="36"/>
      <c r="C92" s="60" t="s">
        <v>24</v>
      </c>
      <c r="D92" s="58"/>
      <c r="E92" s="58"/>
      <c r="F92" s="166" t="str">
        <f>F14</f>
        <v>Valašská Bystřice</v>
      </c>
      <c r="G92" s="58"/>
      <c r="H92" s="58"/>
      <c r="I92" s="167" t="s">
        <v>26</v>
      </c>
      <c r="J92" s="68" t="str">
        <f>IF(J14="","",J14)</f>
        <v>03.11.2016</v>
      </c>
      <c r="K92" s="58"/>
      <c r="L92" s="56"/>
    </row>
    <row r="93" spans="2:12" s="1" customFormat="1" ht="6.95" customHeight="1" x14ac:dyDescent="0.3">
      <c r="B93" s="36"/>
      <c r="C93" s="58"/>
      <c r="D93" s="58"/>
      <c r="E93" s="58"/>
      <c r="F93" s="58"/>
      <c r="G93" s="58"/>
      <c r="H93" s="58"/>
      <c r="I93" s="163"/>
      <c r="J93" s="58"/>
      <c r="K93" s="58"/>
      <c r="L93" s="56"/>
    </row>
    <row r="94" spans="2:12" s="1" customFormat="1" ht="15" x14ac:dyDescent="0.3">
      <c r="B94" s="36"/>
      <c r="C94" s="60" t="s">
        <v>34</v>
      </c>
      <c r="D94" s="58"/>
      <c r="E94" s="58"/>
      <c r="F94" s="166" t="str">
        <f>E17</f>
        <v>Společenství vlastníků domu 660</v>
      </c>
      <c r="G94" s="58"/>
      <c r="H94" s="58"/>
      <c r="I94" s="167" t="s">
        <v>41</v>
      </c>
      <c r="J94" s="166" t="str">
        <f>E23</f>
        <v>Ing. Ludmila Rojíčková</v>
      </c>
      <c r="K94" s="58"/>
      <c r="L94" s="56"/>
    </row>
    <row r="95" spans="2:12" s="1" customFormat="1" ht="14.45" customHeight="1" x14ac:dyDescent="0.3">
      <c r="B95" s="36"/>
      <c r="C95" s="60" t="s">
        <v>39</v>
      </c>
      <c r="D95" s="58"/>
      <c r="E95" s="58"/>
      <c r="F95" s="166" t="str">
        <f>IF(E20="","",E20)</f>
        <v/>
      </c>
      <c r="G95" s="58"/>
      <c r="H95" s="58"/>
      <c r="I95" s="163"/>
      <c r="J95" s="58"/>
      <c r="K95" s="58"/>
      <c r="L95" s="56"/>
    </row>
    <row r="96" spans="2:12" s="1" customFormat="1" ht="10.35" customHeight="1" x14ac:dyDescent="0.3">
      <c r="B96" s="36"/>
      <c r="C96" s="58"/>
      <c r="D96" s="58"/>
      <c r="E96" s="58"/>
      <c r="F96" s="58"/>
      <c r="G96" s="58"/>
      <c r="H96" s="58"/>
      <c r="I96" s="163"/>
      <c r="J96" s="58"/>
      <c r="K96" s="58"/>
      <c r="L96" s="56"/>
    </row>
    <row r="97" spans="2:65" s="10" customFormat="1" ht="29.25" customHeight="1" x14ac:dyDescent="0.3">
      <c r="B97" s="168"/>
      <c r="C97" s="169" t="s">
        <v>124</v>
      </c>
      <c r="D97" s="170" t="s">
        <v>66</v>
      </c>
      <c r="E97" s="170" t="s">
        <v>62</v>
      </c>
      <c r="F97" s="170" t="s">
        <v>125</v>
      </c>
      <c r="G97" s="170" t="s">
        <v>126</v>
      </c>
      <c r="H97" s="170" t="s">
        <v>127</v>
      </c>
      <c r="I97" s="171" t="s">
        <v>128</v>
      </c>
      <c r="J97" s="170" t="s">
        <v>104</v>
      </c>
      <c r="K97" s="172" t="s">
        <v>129</v>
      </c>
      <c r="L97" s="173"/>
      <c r="M97" s="77" t="s">
        <v>130</v>
      </c>
      <c r="N97" s="78" t="s">
        <v>51</v>
      </c>
      <c r="O97" s="78" t="s">
        <v>131</v>
      </c>
      <c r="P97" s="78" t="s">
        <v>132</v>
      </c>
      <c r="Q97" s="78" t="s">
        <v>133</v>
      </c>
      <c r="R97" s="78" t="s">
        <v>134</v>
      </c>
      <c r="S97" s="78" t="s">
        <v>135</v>
      </c>
      <c r="T97" s="79" t="s">
        <v>136</v>
      </c>
    </row>
    <row r="98" spans="2:65" s="1" customFormat="1" ht="29.25" customHeight="1" x14ac:dyDescent="0.35">
      <c r="B98" s="36"/>
      <c r="C98" s="83" t="s">
        <v>105</v>
      </c>
      <c r="D98" s="58"/>
      <c r="E98" s="58"/>
      <c r="F98" s="58"/>
      <c r="G98" s="58"/>
      <c r="H98" s="58"/>
      <c r="I98" s="163"/>
      <c r="J98" s="174">
        <f>BK98</f>
        <v>0</v>
      </c>
      <c r="K98" s="58"/>
      <c r="L98" s="56"/>
      <c r="M98" s="80"/>
      <c r="N98" s="81"/>
      <c r="O98" s="81"/>
      <c r="P98" s="175">
        <f>P99+P427+P634+P645</f>
        <v>0</v>
      </c>
      <c r="Q98" s="81"/>
      <c r="R98" s="175">
        <f>R99+R427+R634+R645</f>
        <v>26.586732340000001</v>
      </c>
      <c r="S98" s="81"/>
      <c r="T98" s="176">
        <f>T99+T427+T634+T645</f>
        <v>12.008543400000001</v>
      </c>
      <c r="AT98" s="18" t="s">
        <v>80</v>
      </c>
      <c r="AU98" s="18" t="s">
        <v>106</v>
      </c>
      <c r="BK98" s="177">
        <f>BK99+BK427+BK634+BK645</f>
        <v>0</v>
      </c>
    </row>
    <row r="99" spans="2:65" s="11" customFormat="1" ht="37.35" customHeight="1" x14ac:dyDescent="0.35">
      <c r="B99" s="178"/>
      <c r="C99" s="179"/>
      <c r="D99" s="180" t="s">
        <v>80</v>
      </c>
      <c r="E99" s="181" t="s">
        <v>137</v>
      </c>
      <c r="F99" s="181" t="s">
        <v>138</v>
      </c>
      <c r="G99" s="179"/>
      <c r="H99" s="179"/>
      <c r="I99" s="182"/>
      <c r="J99" s="183">
        <f>BK99</f>
        <v>0</v>
      </c>
      <c r="K99" s="179"/>
      <c r="L99" s="184"/>
      <c r="M99" s="185"/>
      <c r="N99" s="186"/>
      <c r="O99" s="186"/>
      <c r="P99" s="187">
        <f>P100+P252+P412+P423</f>
        <v>0</v>
      </c>
      <c r="Q99" s="186"/>
      <c r="R99" s="187">
        <f>R100+R252+R412+R423</f>
        <v>24.674082260000002</v>
      </c>
      <c r="S99" s="186"/>
      <c r="T99" s="188">
        <f>T100+T252+T412+T423</f>
        <v>11.694592</v>
      </c>
      <c r="AR99" s="189" t="s">
        <v>23</v>
      </c>
      <c r="AT99" s="190" t="s">
        <v>80</v>
      </c>
      <c r="AU99" s="190" t="s">
        <v>81</v>
      </c>
      <c r="AY99" s="189" t="s">
        <v>139</v>
      </c>
      <c r="BK99" s="191">
        <f>BK100+BK252+BK412+BK423</f>
        <v>0</v>
      </c>
    </row>
    <row r="100" spans="2:65" s="11" customFormat="1" ht="19.899999999999999" customHeight="1" x14ac:dyDescent="0.3">
      <c r="B100" s="178"/>
      <c r="C100" s="179"/>
      <c r="D100" s="192" t="s">
        <v>80</v>
      </c>
      <c r="E100" s="193" t="s">
        <v>140</v>
      </c>
      <c r="F100" s="193" t="s">
        <v>141</v>
      </c>
      <c r="G100" s="179"/>
      <c r="H100" s="179"/>
      <c r="I100" s="182"/>
      <c r="J100" s="194">
        <f>BK100</f>
        <v>0</v>
      </c>
      <c r="K100" s="179"/>
      <c r="L100" s="184"/>
      <c r="M100" s="185"/>
      <c r="N100" s="186"/>
      <c r="O100" s="186"/>
      <c r="P100" s="187">
        <f>SUM(P101:P251)</f>
        <v>0</v>
      </c>
      <c r="Q100" s="186"/>
      <c r="R100" s="187">
        <f>SUM(R101:R251)</f>
        <v>23.033242260000002</v>
      </c>
      <c r="S100" s="186"/>
      <c r="T100" s="188">
        <f>SUM(T101:T251)</f>
        <v>0</v>
      </c>
      <c r="AR100" s="189" t="s">
        <v>23</v>
      </c>
      <c r="AT100" s="190" t="s">
        <v>80</v>
      </c>
      <c r="AU100" s="190" t="s">
        <v>23</v>
      </c>
      <c r="AY100" s="189" t="s">
        <v>139</v>
      </c>
      <c r="BK100" s="191">
        <f>SUM(BK101:BK251)</f>
        <v>0</v>
      </c>
    </row>
    <row r="101" spans="2:65" s="1" customFormat="1" ht="22.5" customHeight="1" x14ac:dyDescent="0.3">
      <c r="B101" s="36"/>
      <c r="C101" s="195" t="s">
        <v>23</v>
      </c>
      <c r="D101" s="195" t="s">
        <v>142</v>
      </c>
      <c r="E101" s="196" t="s">
        <v>143</v>
      </c>
      <c r="F101" s="197" t="s">
        <v>144</v>
      </c>
      <c r="G101" s="198" t="s">
        <v>145</v>
      </c>
      <c r="H101" s="199">
        <v>4</v>
      </c>
      <c r="I101" s="200"/>
      <c r="J101" s="201">
        <f>ROUND(I101*H101,2)</f>
        <v>0</v>
      </c>
      <c r="K101" s="197" t="s">
        <v>146</v>
      </c>
      <c r="L101" s="56"/>
      <c r="M101" s="202" t="s">
        <v>36</v>
      </c>
      <c r="N101" s="203" t="s">
        <v>53</v>
      </c>
      <c r="O101" s="37"/>
      <c r="P101" s="204">
        <f>O101*H101</f>
        <v>0</v>
      </c>
      <c r="Q101" s="204">
        <v>2.5999999999999998E-4</v>
      </c>
      <c r="R101" s="204">
        <f>Q101*H101</f>
        <v>1.0399999999999999E-3</v>
      </c>
      <c r="S101" s="204">
        <v>0</v>
      </c>
      <c r="T101" s="205">
        <f>S101*H101</f>
        <v>0</v>
      </c>
      <c r="AR101" s="18" t="s">
        <v>147</v>
      </c>
      <c r="AT101" s="18" t="s">
        <v>142</v>
      </c>
      <c r="AU101" s="18" t="s">
        <v>91</v>
      </c>
      <c r="AY101" s="18" t="s">
        <v>139</v>
      </c>
      <c r="BE101" s="206">
        <f>IF(N101="základní",J101,0)</f>
        <v>0</v>
      </c>
      <c r="BF101" s="206">
        <f>IF(N101="snížená",J101,0)</f>
        <v>0</v>
      </c>
      <c r="BG101" s="206">
        <f>IF(N101="zákl. přenesená",J101,0)</f>
        <v>0</v>
      </c>
      <c r="BH101" s="206">
        <f>IF(N101="sníž. přenesená",J101,0)</f>
        <v>0</v>
      </c>
      <c r="BI101" s="206">
        <f>IF(N101="nulová",J101,0)</f>
        <v>0</v>
      </c>
      <c r="BJ101" s="18" t="s">
        <v>91</v>
      </c>
      <c r="BK101" s="206">
        <f>ROUND(I101*H101,2)</f>
        <v>0</v>
      </c>
      <c r="BL101" s="18" t="s">
        <v>147</v>
      </c>
      <c r="BM101" s="18" t="s">
        <v>148</v>
      </c>
    </row>
    <row r="102" spans="2:65" s="1" customFormat="1" ht="27" x14ac:dyDescent="0.3">
      <c r="B102" s="36"/>
      <c r="C102" s="58"/>
      <c r="D102" s="207" t="s">
        <v>149</v>
      </c>
      <c r="E102" s="58"/>
      <c r="F102" s="208" t="s">
        <v>150</v>
      </c>
      <c r="G102" s="58"/>
      <c r="H102" s="58"/>
      <c r="I102" s="163"/>
      <c r="J102" s="58"/>
      <c r="K102" s="58"/>
      <c r="L102" s="56"/>
      <c r="M102" s="73"/>
      <c r="N102" s="37"/>
      <c r="O102" s="37"/>
      <c r="P102" s="37"/>
      <c r="Q102" s="37"/>
      <c r="R102" s="37"/>
      <c r="S102" s="37"/>
      <c r="T102" s="74"/>
      <c r="AT102" s="18" t="s">
        <v>149</v>
      </c>
      <c r="AU102" s="18" t="s">
        <v>91</v>
      </c>
    </row>
    <row r="103" spans="2:65" s="12" customFormat="1" x14ac:dyDescent="0.3">
      <c r="B103" s="209"/>
      <c r="C103" s="210"/>
      <c r="D103" s="207" t="s">
        <v>151</v>
      </c>
      <c r="E103" s="211" t="s">
        <v>36</v>
      </c>
      <c r="F103" s="212" t="s">
        <v>152</v>
      </c>
      <c r="G103" s="210"/>
      <c r="H103" s="213" t="s">
        <v>36</v>
      </c>
      <c r="I103" s="214"/>
      <c r="J103" s="210"/>
      <c r="K103" s="210"/>
      <c r="L103" s="215"/>
      <c r="M103" s="216"/>
      <c r="N103" s="217"/>
      <c r="O103" s="217"/>
      <c r="P103" s="217"/>
      <c r="Q103" s="217"/>
      <c r="R103" s="217"/>
      <c r="S103" s="217"/>
      <c r="T103" s="218"/>
      <c r="AT103" s="219" t="s">
        <v>151</v>
      </c>
      <c r="AU103" s="219" t="s">
        <v>91</v>
      </c>
      <c r="AV103" s="12" t="s">
        <v>23</v>
      </c>
      <c r="AW103" s="12" t="s">
        <v>44</v>
      </c>
      <c r="AX103" s="12" t="s">
        <v>81</v>
      </c>
      <c r="AY103" s="219" t="s">
        <v>139</v>
      </c>
    </row>
    <row r="104" spans="2:65" s="13" customFormat="1" x14ac:dyDescent="0.3">
      <c r="B104" s="220"/>
      <c r="C104" s="221"/>
      <c r="D104" s="207" t="s">
        <v>151</v>
      </c>
      <c r="E104" s="222" t="s">
        <v>36</v>
      </c>
      <c r="F104" s="223" t="s">
        <v>153</v>
      </c>
      <c r="G104" s="221"/>
      <c r="H104" s="224">
        <v>4</v>
      </c>
      <c r="I104" s="225"/>
      <c r="J104" s="221"/>
      <c r="K104" s="221"/>
      <c r="L104" s="226"/>
      <c r="M104" s="227"/>
      <c r="N104" s="228"/>
      <c r="O104" s="228"/>
      <c r="P104" s="228"/>
      <c r="Q104" s="228"/>
      <c r="R104" s="228"/>
      <c r="S104" s="228"/>
      <c r="T104" s="229"/>
      <c r="AT104" s="230" t="s">
        <v>151</v>
      </c>
      <c r="AU104" s="230" t="s">
        <v>91</v>
      </c>
      <c r="AV104" s="13" t="s">
        <v>91</v>
      </c>
      <c r="AW104" s="13" t="s">
        <v>44</v>
      </c>
      <c r="AX104" s="13" t="s">
        <v>81</v>
      </c>
      <c r="AY104" s="230" t="s">
        <v>139</v>
      </c>
    </row>
    <row r="105" spans="2:65" s="14" customFormat="1" x14ac:dyDescent="0.3">
      <c r="B105" s="231"/>
      <c r="C105" s="232"/>
      <c r="D105" s="233" t="s">
        <v>151</v>
      </c>
      <c r="E105" s="234" t="s">
        <v>36</v>
      </c>
      <c r="F105" s="235" t="s">
        <v>154</v>
      </c>
      <c r="G105" s="232"/>
      <c r="H105" s="236">
        <v>4</v>
      </c>
      <c r="I105" s="237"/>
      <c r="J105" s="232"/>
      <c r="K105" s="232"/>
      <c r="L105" s="238"/>
      <c r="M105" s="239"/>
      <c r="N105" s="240"/>
      <c r="O105" s="240"/>
      <c r="P105" s="240"/>
      <c r="Q105" s="240"/>
      <c r="R105" s="240"/>
      <c r="S105" s="240"/>
      <c r="T105" s="241"/>
      <c r="AT105" s="242" t="s">
        <v>151</v>
      </c>
      <c r="AU105" s="242" t="s">
        <v>91</v>
      </c>
      <c r="AV105" s="14" t="s">
        <v>147</v>
      </c>
      <c r="AW105" s="14" t="s">
        <v>44</v>
      </c>
      <c r="AX105" s="14" t="s">
        <v>23</v>
      </c>
      <c r="AY105" s="242" t="s">
        <v>139</v>
      </c>
    </row>
    <row r="106" spans="2:65" s="1" customFormat="1" ht="22.5" customHeight="1" x14ac:dyDescent="0.3">
      <c r="B106" s="36"/>
      <c r="C106" s="195" t="s">
        <v>91</v>
      </c>
      <c r="D106" s="195" t="s">
        <v>142</v>
      </c>
      <c r="E106" s="196" t="s">
        <v>155</v>
      </c>
      <c r="F106" s="197" t="s">
        <v>156</v>
      </c>
      <c r="G106" s="198" t="s">
        <v>145</v>
      </c>
      <c r="H106" s="199">
        <v>3</v>
      </c>
      <c r="I106" s="200"/>
      <c r="J106" s="201">
        <f>ROUND(I106*H106,2)</f>
        <v>0</v>
      </c>
      <c r="K106" s="197" t="s">
        <v>146</v>
      </c>
      <c r="L106" s="56"/>
      <c r="M106" s="202" t="s">
        <v>36</v>
      </c>
      <c r="N106" s="203" t="s">
        <v>53</v>
      </c>
      <c r="O106" s="37"/>
      <c r="P106" s="204">
        <f>O106*H106</f>
        <v>0</v>
      </c>
      <c r="Q106" s="204">
        <v>2.7300000000000001E-2</v>
      </c>
      <c r="R106" s="204">
        <f>Q106*H106</f>
        <v>8.1900000000000001E-2</v>
      </c>
      <c r="S106" s="204">
        <v>0</v>
      </c>
      <c r="T106" s="205">
        <f>S106*H106</f>
        <v>0</v>
      </c>
      <c r="AR106" s="18" t="s">
        <v>147</v>
      </c>
      <c r="AT106" s="18" t="s">
        <v>142</v>
      </c>
      <c r="AU106" s="18" t="s">
        <v>91</v>
      </c>
      <c r="AY106" s="18" t="s">
        <v>139</v>
      </c>
      <c r="BE106" s="206">
        <f>IF(N106="základní",J106,0)</f>
        <v>0</v>
      </c>
      <c r="BF106" s="206">
        <f>IF(N106="snížená",J106,0)</f>
        <v>0</v>
      </c>
      <c r="BG106" s="206">
        <f>IF(N106="zákl. přenesená",J106,0)</f>
        <v>0</v>
      </c>
      <c r="BH106" s="206">
        <f>IF(N106="sníž. přenesená",J106,0)</f>
        <v>0</v>
      </c>
      <c r="BI106" s="206">
        <f>IF(N106="nulová",J106,0)</f>
        <v>0</v>
      </c>
      <c r="BJ106" s="18" t="s">
        <v>91</v>
      </c>
      <c r="BK106" s="206">
        <f>ROUND(I106*H106,2)</f>
        <v>0</v>
      </c>
      <c r="BL106" s="18" t="s">
        <v>147</v>
      </c>
      <c r="BM106" s="18" t="s">
        <v>157</v>
      </c>
    </row>
    <row r="107" spans="2:65" s="1" customFormat="1" ht="27" x14ac:dyDescent="0.3">
      <c r="B107" s="36"/>
      <c r="C107" s="58"/>
      <c r="D107" s="207" t="s">
        <v>149</v>
      </c>
      <c r="E107" s="58"/>
      <c r="F107" s="208" t="s">
        <v>158</v>
      </c>
      <c r="G107" s="58"/>
      <c r="H107" s="58"/>
      <c r="I107" s="163"/>
      <c r="J107" s="58"/>
      <c r="K107" s="58"/>
      <c r="L107" s="56"/>
      <c r="M107" s="73"/>
      <c r="N107" s="37"/>
      <c r="O107" s="37"/>
      <c r="P107" s="37"/>
      <c r="Q107" s="37"/>
      <c r="R107" s="37"/>
      <c r="S107" s="37"/>
      <c r="T107" s="74"/>
      <c r="AT107" s="18" t="s">
        <v>149</v>
      </c>
      <c r="AU107" s="18" t="s">
        <v>91</v>
      </c>
    </row>
    <row r="108" spans="2:65" s="1" customFormat="1" ht="121.5" x14ac:dyDescent="0.3">
      <c r="B108" s="36"/>
      <c r="C108" s="58"/>
      <c r="D108" s="207" t="s">
        <v>159</v>
      </c>
      <c r="E108" s="58"/>
      <c r="F108" s="243" t="s">
        <v>160</v>
      </c>
      <c r="G108" s="58"/>
      <c r="H108" s="58"/>
      <c r="I108" s="163"/>
      <c r="J108" s="58"/>
      <c r="K108" s="58"/>
      <c r="L108" s="56"/>
      <c r="M108" s="73"/>
      <c r="N108" s="37"/>
      <c r="O108" s="37"/>
      <c r="P108" s="37"/>
      <c r="Q108" s="37"/>
      <c r="R108" s="37"/>
      <c r="S108" s="37"/>
      <c r="T108" s="74"/>
      <c r="AT108" s="18" t="s">
        <v>159</v>
      </c>
      <c r="AU108" s="18" t="s">
        <v>91</v>
      </c>
    </row>
    <row r="109" spans="2:65" s="12" customFormat="1" x14ac:dyDescent="0.3">
      <c r="B109" s="209"/>
      <c r="C109" s="210"/>
      <c r="D109" s="207" t="s">
        <v>151</v>
      </c>
      <c r="E109" s="211" t="s">
        <v>36</v>
      </c>
      <c r="F109" s="212" t="s">
        <v>152</v>
      </c>
      <c r="G109" s="210"/>
      <c r="H109" s="213" t="s">
        <v>36</v>
      </c>
      <c r="I109" s="214"/>
      <c r="J109" s="210"/>
      <c r="K109" s="210"/>
      <c r="L109" s="215"/>
      <c r="M109" s="216"/>
      <c r="N109" s="217"/>
      <c r="O109" s="217"/>
      <c r="P109" s="217"/>
      <c r="Q109" s="217"/>
      <c r="R109" s="217"/>
      <c r="S109" s="217"/>
      <c r="T109" s="218"/>
      <c r="AT109" s="219" t="s">
        <v>151</v>
      </c>
      <c r="AU109" s="219" t="s">
        <v>91</v>
      </c>
      <c r="AV109" s="12" t="s">
        <v>23</v>
      </c>
      <c r="AW109" s="12" t="s">
        <v>44</v>
      </c>
      <c r="AX109" s="12" t="s">
        <v>81</v>
      </c>
      <c r="AY109" s="219" t="s">
        <v>139</v>
      </c>
    </row>
    <row r="110" spans="2:65" s="12" customFormat="1" x14ac:dyDescent="0.3">
      <c r="B110" s="209"/>
      <c r="C110" s="210"/>
      <c r="D110" s="207" t="s">
        <v>151</v>
      </c>
      <c r="E110" s="211" t="s">
        <v>36</v>
      </c>
      <c r="F110" s="212" t="s">
        <v>161</v>
      </c>
      <c r="G110" s="210"/>
      <c r="H110" s="213" t="s">
        <v>36</v>
      </c>
      <c r="I110" s="214"/>
      <c r="J110" s="210"/>
      <c r="K110" s="210"/>
      <c r="L110" s="215"/>
      <c r="M110" s="216"/>
      <c r="N110" s="217"/>
      <c r="O110" s="217"/>
      <c r="P110" s="217"/>
      <c r="Q110" s="217"/>
      <c r="R110" s="217"/>
      <c r="S110" s="217"/>
      <c r="T110" s="218"/>
      <c r="AT110" s="219" t="s">
        <v>151</v>
      </c>
      <c r="AU110" s="219" t="s">
        <v>91</v>
      </c>
      <c r="AV110" s="12" t="s">
        <v>23</v>
      </c>
      <c r="AW110" s="12" t="s">
        <v>44</v>
      </c>
      <c r="AX110" s="12" t="s">
        <v>81</v>
      </c>
      <c r="AY110" s="219" t="s">
        <v>139</v>
      </c>
    </row>
    <row r="111" spans="2:65" s="13" customFormat="1" x14ac:dyDescent="0.3">
      <c r="B111" s="220"/>
      <c r="C111" s="221"/>
      <c r="D111" s="207" t="s">
        <v>151</v>
      </c>
      <c r="E111" s="222" t="s">
        <v>36</v>
      </c>
      <c r="F111" s="223" t="s">
        <v>162</v>
      </c>
      <c r="G111" s="221"/>
      <c r="H111" s="224">
        <v>3</v>
      </c>
      <c r="I111" s="225"/>
      <c r="J111" s="221"/>
      <c r="K111" s="221"/>
      <c r="L111" s="226"/>
      <c r="M111" s="227"/>
      <c r="N111" s="228"/>
      <c r="O111" s="228"/>
      <c r="P111" s="228"/>
      <c r="Q111" s="228"/>
      <c r="R111" s="228"/>
      <c r="S111" s="228"/>
      <c r="T111" s="229"/>
      <c r="AT111" s="230" t="s">
        <v>151</v>
      </c>
      <c r="AU111" s="230" t="s">
        <v>91</v>
      </c>
      <c r="AV111" s="13" t="s">
        <v>91</v>
      </c>
      <c r="AW111" s="13" t="s">
        <v>44</v>
      </c>
      <c r="AX111" s="13" t="s">
        <v>81</v>
      </c>
      <c r="AY111" s="230" t="s">
        <v>139</v>
      </c>
    </row>
    <row r="112" spans="2:65" s="14" customFormat="1" x14ac:dyDescent="0.3">
      <c r="B112" s="231"/>
      <c r="C112" s="232"/>
      <c r="D112" s="233" t="s">
        <v>151</v>
      </c>
      <c r="E112" s="234" t="s">
        <v>36</v>
      </c>
      <c r="F112" s="235" t="s">
        <v>154</v>
      </c>
      <c r="G112" s="232"/>
      <c r="H112" s="236">
        <v>3</v>
      </c>
      <c r="I112" s="237"/>
      <c r="J112" s="232"/>
      <c r="K112" s="232"/>
      <c r="L112" s="238"/>
      <c r="M112" s="239"/>
      <c r="N112" s="240"/>
      <c r="O112" s="240"/>
      <c r="P112" s="240"/>
      <c r="Q112" s="240"/>
      <c r="R112" s="240"/>
      <c r="S112" s="240"/>
      <c r="T112" s="241"/>
      <c r="AT112" s="242" t="s">
        <v>151</v>
      </c>
      <c r="AU112" s="242" t="s">
        <v>91</v>
      </c>
      <c r="AV112" s="14" t="s">
        <v>147</v>
      </c>
      <c r="AW112" s="14" t="s">
        <v>44</v>
      </c>
      <c r="AX112" s="14" t="s">
        <v>23</v>
      </c>
      <c r="AY112" s="242" t="s">
        <v>139</v>
      </c>
    </row>
    <row r="113" spans="2:65" s="1" customFormat="1" ht="22.5" customHeight="1" x14ac:dyDescent="0.3">
      <c r="B113" s="36"/>
      <c r="C113" s="195" t="s">
        <v>163</v>
      </c>
      <c r="D113" s="195" t="s">
        <v>142</v>
      </c>
      <c r="E113" s="196" t="s">
        <v>164</v>
      </c>
      <c r="F113" s="197" t="s">
        <v>165</v>
      </c>
      <c r="G113" s="198" t="s">
        <v>145</v>
      </c>
      <c r="H113" s="199">
        <v>3</v>
      </c>
      <c r="I113" s="200"/>
      <c r="J113" s="201">
        <f>ROUND(I113*H113,2)</f>
        <v>0</v>
      </c>
      <c r="K113" s="197" t="s">
        <v>146</v>
      </c>
      <c r="L113" s="56"/>
      <c r="M113" s="202" t="s">
        <v>36</v>
      </c>
      <c r="N113" s="203" t="s">
        <v>53</v>
      </c>
      <c r="O113" s="37"/>
      <c r="P113" s="204">
        <f>O113*H113</f>
        <v>0</v>
      </c>
      <c r="Q113" s="204">
        <v>8.6499999999999997E-3</v>
      </c>
      <c r="R113" s="204">
        <f>Q113*H113</f>
        <v>2.5950000000000001E-2</v>
      </c>
      <c r="S113" s="204">
        <v>0</v>
      </c>
      <c r="T113" s="205">
        <f>S113*H113</f>
        <v>0</v>
      </c>
      <c r="AR113" s="18" t="s">
        <v>147</v>
      </c>
      <c r="AT113" s="18" t="s">
        <v>142</v>
      </c>
      <c r="AU113" s="18" t="s">
        <v>91</v>
      </c>
      <c r="AY113" s="18" t="s">
        <v>139</v>
      </c>
      <c r="BE113" s="206">
        <f>IF(N113="základní",J113,0)</f>
        <v>0</v>
      </c>
      <c r="BF113" s="206">
        <f>IF(N113="snížená",J113,0)</f>
        <v>0</v>
      </c>
      <c r="BG113" s="206">
        <f>IF(N113="zákl. přenesená",J113,0)</f>
        <v>0</v>
      </c>
      <c r="BH113" s="206">
        <f>IF(N113="sníž. přenesená",J113,0)</f>
        <v>0</v>
      </c>
      <c r="BI113" s="206">
        <f>IF(N113="nulová",J113,0)</f>
        <v>0</v>
      </c>
      <c r="BJ113" s="18" t="s">
        <v>91</v>
      </c>
      <c r="BK113" s="206">
        <f>ROUND(I113*H113,2)</f>
        <v>0</v>
      </c>
      <c r="BL113" s="18" t="s">
        <v>147</v>
      </c>
      <c r="BM113" s="18" t="s">
        <v>166</v>
      </c>
    </row>
    <row r="114" spans="2:65" s="1" customFormat="1" ht="27" x14ac:dyDescent="0.3">
      <c r="B114" s="36"/>
      <c r="C114" s="58"/>
      <c r="D114" s="207" t="s">
        <v>149</v>
      </c>
      <c r="E114" s="58"/>
      <c r="F114" s="208" t="s">
        <v>167</v>
      </c>
      <c r="G114" s="58"/>
      <c r="H114" s="58"/>
      <c r="I114" s="163"/>
      <c r="J114" s="58"/>
      <c r="K114" s="58"/>
      <c r="L114" s="56"/>
      <c r="M114" s="73"/>
      <c r="N114" s="37"/>
      <c r="O114" s="37"/>
      <c r="P114" s="37"/>
      <c r="Q114" s="37"/>
      <c r="R114" s="37"/>
      <c r="S114" s="37"/>
      <c r="T114" s="74"/>
      <c r="AT114" s="18" t="s">
        <v>149</v>
      </c>
      <c r="AU114" s="18" t="s">
        <v>91</v>
      </c>
    </row>
    <row r="115" spans="2:65" s="1" customFormat="1" ht="162" x14ac:dyDescent="0.3">
      <c r="B115" s="36"/>
      <c r="C115" s="58"/>
      <c r="D115" s="207" t="s">
        <v>159</v>
      </c>
      <c r="E115" s="58"/>
      <c r="F115" s="243" t="s">
        <v>168</v>
      </c>
      <c r="G115" s="58"/>
      <c r="H115" s="58"/>
      <c r="I115" s="163"/>
      <c r="J115" s="58"/>
      <c r="K115" s="58"/>
      <c r="L115" s="56"/>
      <c r="M115" s="73"/>
      <c r="N115" s="37"/>
      <c r="O115" s="37"/>
      <c r="P115" s="37"/>
      <c r="Q115" s="37"/>
      <c r="R115" s="37"/>
      <c r="S115" s="37"/>
      <c r="T115" s="74"/>
      <c r="AT115" s="18" t="s">
        <v>159</v>
      </c>
      <c r="AU115" s="18" t="s">
        <v>91</v>
      </c>
    </row>
    <row r="116" spans="2:65" s="12" customFormat="1" x14ac:dyDescent="0.3">
      <c r="B116" s="209"/>
      <c r="C116" s="210"/>
      <c r="D116" s="207" t="s">
        <v>151</v>
      </c>
      <c r="E116" s="211" t="s">
        <v>36</v>
      </c>
      <c r="F116" s="212" t="s">
        <v>152</v>
      </c>
      <c r="G116" s="210"/>
      <c r="H116" s="213" t="s">
        <v>36</v>
      </c>
      <c r="I116" s="214"/>
      <c r="J116" s="210"/>
      <c r="K116" s="210"/>
      <c r="L116" s="215"/>
      <c r="M116" s="216"/>
      <c r="N116" s="217"/>
      <c r="O116" s="217"/>
      <c r="P116" s="217"/>
      <c r="Q116" s="217"/>
      <c r="R116" s="217"/>
      <c r="S116" s="217"/>
      <c r="T116" s="218"/>
      <c r="AT116" s="219" t="s">
        <v>151</v>
      </c>
      <c r="AU116" s="219" t="s">
        <v>91</v>
      </c>
      <c r="AV116" s="12" t="s">
        <v>23</v>
      </c>
      <c r="AW116" s="12" t="s">
        <v>44</v>
      </c>
      <c r="AX116" s="12" t="s">
        <v>81</v>
      </c>
      <c r="AY116" s="219" t="s">
        <v>139</v>
      </c>
    </row>
    <row r="117" spans="2:65" s="12" customFormat="1" x14ac:dyDescent="0.3">
      <c r="B117" s="209"/>
      <c r="C117" s="210"/>
      <c r="D117" s="207" t="s">
        <v>151</v>
      </c>
      <c r="E117" s="211" t="s">
        <v>36</v>
      </c>
      <c r="F117" s="212" t="s">
        <v>161</v>
      </c>
      <c r="G117" s="210"/>
      <c r="H117" s="213" t="s">
        <v>36</v>
      </c>
      <c r="I117" s="214"/>
      <c r="J117" s="210"/>
      <c r="K117" s="210"/>
      <c r="L117" s="215"/>
      <c r="M117" s="216"/>
      <c r="N117" s="217"/>
      <c r="O117" s="217"/>
      <c r="P117" s="217"/>
      <c r="Q117" s="217"/>
      <c r="R117" s="217"/>
      <c r="S117" s="217"/>
      <c r="T117" s="218"/>
      <c r="AT117" s="219" t="s">
        <v>151</v>
      </c>
      <c r="AU117" s="219" t="s">
        <v>91</v>
      </c>
      <c r="AV117" s="12" t="s">
        <v>23</v>
      </c>
      <c r="AW117" s="12" t="s">
        <v>44</v>
      </c>
      <c r="AX117" s="12" t="s">
        <v>81</v>
      </c>
      <c r="AY117" s="219" t="s">
        <v>139</v>
      </c>
    </row>
    <row r="118" spans="2:65" s="13" customFormat="1" x14ac:dyDescent="0.3">
      <c r="B118" s="220"/>
      <c r="C118" s="221"/>
      <c r="D118" s="207" t="s">
        <v>151</v>
      </c>
      <c r="E118" s="222" t="s">
        <v>36</v>
      </c>
      <c r="F118" s="223" t="s">
        <v>162</v>
      </c>
      <c r="G118" s="221"/>
      <c r="H118" s="224">
        <v>3</v>
      </c>
      <c r="I118" s="225"/>
      <c r="J118" s="221"/>
      <c r="K118" s="221"/>
      <c r="L118" s="226"/>
      <c r="M118" s="227"/>
      <c r="N118" s="228"/>
      <c r="O118" s="228"/>
      <c r="P118" s="228"/>
      <c r="Q118" s="228"/>
      <c r="R118" s="228"/>
      <c r="S118" s="228"/>
      <c r="T118" s="229"/>
      <c r="AT118" s="230" t="s">
        <v>151</v>
      </c>
      <c r="AU118" s="230" t="s">
        <v>91</v>
      </c>
      <c r="AV118" s="13" t="s">
        <v>91</v>
      </c>
      <c r="AW118" s="13" t="s">
        <v>44</v>
      </c>
      <c r="AX118" s="13" t="s">
        <v>81</v>
      </c>
      <c r="AY118" s="230" t="s">
        <v>139</v>
      </c>
    </row>
    <row r="119" spans="2:65" s="14" customFormat="1" x14ac:dyDescent="0.3">
      <c r="B119" s="231"/>
      <c r="C119" s="232"/>
      <c r="D119" s="233" t="s">
        <v>151</v>
      </c>
      <c r="E119" s="234" t="s">
        <v>36</v>
      </c>
      <c r="F119" s="235" t="s">
        <v>154</v>
      </c>
      <c r="G119" s="232"/>
      <c r="H119" s="236">
        <v>3</v>
      </c>
      <c r="I119" s="237"/>
      <c r="J119" s="232"/>
      <c r="K119" s="232"/>
      <c r="L119" s="238"/>
      <c r="M119" s="239"/>
      <c r="N119" s="240"/>
      <c r="O119" s="240"/>
      <c r="P119" s="240"/>
      <c r="Q119" s="240"/>
      <c r="R119" s="240"/>
      <c r="S119" s="240"/>
      <c r="T119" s="241"/>
      <c r="AT119" s="242" t="s">
        <v>151</v>
      </c>
      <c r="AU119" s="242" t="s">
        <v>91</v>
      </c>
      <c r="AV119" s="14" t="s">
        <v>147</v>
      </c>
      <c r="AW119" s="14" t="s">
        <v>44</v>
      </c>
      <c r="AX119" s="14" t="s">
        <v>23</v>
      </c>
      <c r="AY119" s="242" t="s">
        <v>139</v>
      </c>
    </row>
    <row r="120" spans="2:65" s="1" customFormat="1" ht="22.5" customHeight="1" x14ac:dyDescent="0.3">
      <c r="B120" s="36"/>
      <c r="C120" s="195" t="s">
        <v>147</v>
      </c>
      <c r="D120" s="195" t="s">
        <v>142</v>
      </c>
      <c r="E120" s="196" t="s">
        <v>169</v>
      </c>
      <c r="F120" s="197" t="s">
        <v>170</v>
      </c>
      <c r="G120" s="198" t="s">
        <v>145</v>
      </c>
      <c r="H120" s="199">
        <v>497.70100000000002</v>
      </c>
      <c r="I120" s="200"/>
      <c r="J120" s="201">
        <f>ROUND(I120*H120,2)</f>
        <v>0</v>
      </c>
      <c r="K120" s="197" t="s">
        <v>146</v>
      </c>
      <c r="L120" s="56"/>
      <c r="M120" s="202" t="s">
        <v>36</v>
      </c>
      <c r="N120" s="203" t="s">
        <v>53</v>
      </c>
      <c r="O120" s="37"/>
      <c r="P120" s="204">
        <f>O120*H120</f>
        <v>0</v>
      </c>
      <c r="Q120" s="204">
        <v>2.7300000000000001E-2</v>
      </c>
      <c r="R120" s="204">
        <f>Q120*H120</f>
        <v>13.587237300000002</v>
      </c>
      <c r="S120" s="204">
        <v>0</v>
      </c>
      <c r="T120" s="205">
        <f>S120*H120</f>
        <v>0</v>
      </c>
      <c r="AR120" s="18" t="s">
        <v>147</v>
      </c>
      <c r="AT120" s="18" t="s">
        <v>142</v>
      </c>
      <c r="AU120" s="18" t="s">
        <v>91</v>
      </c>
      <c r="AY120" s="18" t="s">
        <v>139</v>
      </c>
      <c r="BE120" s="206">
        <f>IF(N120="základní",J120,0)</f>
        <v>0</v>
      </c>
      <c r="BF120" s="206">
        <f>IF(N120="snížená",J120,0)</f>
        <v>0</v>
      </c>
      <c r="BG120" s="206">
        <f>IF(N120="zákl. přenesená",J120,0)</f>
        <v>0</v>
      </c>
      <c r="BH120" s="206">
        <f>IF(N120="sníž. přenesená",J120,0)</f>
        <v>0</v>
      </c>
      <c r="BI120" s="206">
        <f>IF(N120="nulová",J120,0)</f>
        <v>0</v>
      </c>
      <c r="BJ120" s="18" t="s">
        <v>91</v>
      </c>
      <c r="BK120" s="206">
        <f>ROUND(I120*H120,2)</f>
        <v>0</v>
      </c>
      <c r="BL120" s="18" t="s">
        <v>147</v>
      </c>
      <c r="BM120" s="18" t="s">
        <v>171</v>
      </c>
    </row>
    <row r="121" spans="2:65" s="1" customFormat="1" ht="27" x14ac:dyDescent="0.3">
      <c r="B121" s="36"/>
      <c r="C121" s="58"/>
      <c r="D121" s="207" t="s">
        <v>149</v>
      </c>
      <c r="E121" s="58"/>
      <c r="F121" s="208" t="s">
        <v>172</v>
      </c>
      <c r="G121" s="58"/>
      <c r="H121" s="58"/>
      <c r="I121" s="163"/>
      <c r="J121" s="58"/>
      <c r="K121" s="58"/>
      <c r="L121" s="56"/>
      <c r="M121" s="73"/>
      <c r="N121" s="37"/>
      <c r="O121" s="37"/>
      <c r="P121" s="37"/>
      <c r="Q121" s="37"/>
      <c r="R121" s="37"/>
      <c r="S121" s="37"/>
      <c r="T121" s="74"/>
      <c r="AT121" s="18" t="s">
        <v>149</v>
      </c>
      <c r="AU121" s="18" t="s">
        <v>91</v>
      </c>
    </row>
    <row r="122" spans="2:65" s="1" customFormat="1" ht="121.5" x14ac:dyDescent="0.3">
      <c r="B122" s="36"/>
      <c r="C122" s="58"/>
      <c r="D122" s="207" t="s">
        <v>159</v>
      </c>
      <c r="E122" s="58"/>
      <c r="F122" s="243" t="s">
        <v>160</v>
      </c>
      <c r="G122" s="58"/>
      <c r="H122" s="58"/>
      <c r="I122" s="163"/>
      <c r="J122" s="58"/>
      <c r="K122" s="58"/>
      <c r="L122" s="56"/>
      <c r="M122" s="73"/>
      <c r="N122" s="37"/>
      <c r="O122" s="37"/>
      <c r="P122" s="37"/>
      <c r="Q122" s="37"/>
      <c r="R122" s="37"/>
      <c r="S122" s="37"/>
      <c r="T122" s="74"/>
      <c r="AT122" s="18" t="s">
        <v>159</v>
      </c>
      <c r="AU122" s="18" t="s">
        <v>91</v>
      </c>
    </row>
    <row r="123" spans="2:65" s="12" customFormat="1" x14ac:dyDescent="0.3">
      <c r="B123" s="209"/>
      <c r="C123" s="210"/>
      <c r="D123" s="207" t="s">
        <v>151</v>
      </c>
      <c r="E123" s="211" t="s">
        <v>36</v>
      </c>
      <c r="F123" s="212" t="s">
        <v>152</v>
      </c>
      <c r="G123" s="210"/>
      <c r="H123" s="213" t="s">
        <v>36</v>
      </c>
      <c r="I123" s="214"/>
      <c r="J123" s="210"/>
      <c r="K123" s="210"/>
      <c r="L123" s="215"/>
      <c r="M123" s="216"/>
      <c r="N123" s="217"/>
      <c r="O123" s="217"/>
      <c r="P123" s="217"/>
      <c r="Q123" s="217"/>
      <c r="R123" s="217"/>
      <c r="S123" s="217"/>
      <c r="T123" s="218"/>
      <c r="AT123" s="219" t="s">
        <v>151</v>
      </c>
      <c r="AU123" s="219" t="s">
        <v>91</v>
      </c>
      <c r="AV123" s="12" t="s">
        <v>23</v>
      </c>
      <c r="AW123" s="12" t="s">
        <v>44</v>
      </c>
      <c r="AX123" s="12" t="s">
        <v>81</v>
      </c>
      <c r="AY123" s="219" t="s">
        <v>139</v>
      </c>
    </row>
    <row r="124" spans="2:65" s="12" customFormat="1" x14ac:dyDescent="0.3">
      <c r="B124" s="209"/>
      <c r="C124" s="210"/>
      <c r="D124" s="207" t="s">
        <v>151</v>
      </c>
      <c r="E124" s="211" t="s">
        <v>36</v>
      </c>
      <c r="F124" s="212" t="s">
        <v>161</v>
      </c>
      <c r="G124" s="210"/>
      <c r="H124" s="213" t="s">
        <v>36</v>
      </c>
      <c r="I124" s="214"/>
      <c r="J124" s="210"/>
      <c r="K124" s="210"/>
      <c r="L124" s="215"/>
      <c r="M124" s="216"/>
      <c r="N124" s="217"/>
      <c r="O124" s="217"/>
      <c r="P124" s="217"/>
      <c r="Q124" s="217"/>
      <c r="R124" s="217"/>
      <c r="S124" s="217"/>
      <c r="T124" s="218"/>
      <c r="AT124" s="219" t="s">
        <v>151</v>
      </c>
      <c r="AU124" s="219" t="s">
        <v>91</v>
      </c>
      <c r="AV124" s="12" t="s">
        <v>23</v>
      </c>
      <c r="AW124" s="12" t="s">
        <v>44</v>
      </c>
      <c r="AX124" s="12" t="s">
        <v>81</v>
      </c>
      <c r="AY124" s="219" t="s">
        <v>139</v>
      </c>
    </row>
    <row r="125" spans="2:65" s="13" customFormat="1" x14ac:dyDescent="0.3">
      <c r="B125" s="220"/>
      <c r="C125" s="221"/>
      <c r="D125" s="207" t="s">
        <v>151</v>
      </c>
      <c r="E125" s="222" t="s">
        <v>36</v>
      </c>
      <c r="F125" s="223" t="s">
        <v>173</v>
      </c>
      <c r="G125" s="221"/>
      <c r="H125" s="224">
        <v>542.08000000000004</v>
      </c>
      <c r="I125" s="225"/>
      <c r="J125" s="221"/>
      <c r="K125" s="221"/>
      <c r="L125" s="226"/>
      <c r="M125" s="227"/>
      <c r="N125" s="228"/>
      <c r="O125" s="228"/>
      <c r="P125" s="228"/>
      <c r="Q125" s="228"/>
      <c r="R125" s="228"/>
      <c r="S125" s="228"/>
      <c r="T125" s="229"/>
      <c r="AT125" s="230" t="s">
        <v>151</v>
      </c>
      <c r="AU125" s="230" t="s">
        <v>91</v>
      </c>
      <c r="AV125" s="13" t="s">
        <v>91</v>
      </c>
      <c r="AW125" s="13" t="s">
        <v>44</v>
      </c>
      <c r="AX125" s="13" t="s">
        <v>81</v>
      </c>
      <c r="AY125" s="230" t="s">
        <v>139</v>
      </c>
    </row>
    <row r="126" spans="2:65" s="13" customFormat="1" ht="27" x14ac:dyDescent="0.3">
      <c r="B126" s="220"/>
      <c r="C126" s="221"/>
      <c r="D126" s="207" t="s">
        <v>151</v>
      </c>
      <c r="E126" s="222" t="s">
        <v>36</v>
      </c>
      <c r="F126" s="223" t="s">
        <v>174</v>
      </c>
      <c r="G126" s="221"/>
      <c r="H126" s="224">
        <v>-50.067</v>
      </c>
      <c r="I126" s="225"/>
      <c r="J126" s="221"/>
      <c r="K126" s="221"/>
      <c r="L126" s="226"/>
      <c r="M126" s="227"/>
      <c r="N126" s="228"/>
      <c r="O126" s="228"/>
      <c r="P126" s="228"/>
      <c r="Q126" s="228"/>
      <c r="R126" s="228"/>
      <c r="S126" s="228"/>
      <c r="T126" s="229"/>
      <c r="AT126" s="230" t="s">
        <v>151</v>
      </c>
      <c r="AU126" s="230" t="s">
        <v>91</v>
      </c>
      <c r="AV126" s="13" t="s">
        <v>91</v>
      </c>
      <c r="AW126" s="13" t="s">
        <v>44</v>
      </c>
      <c r="AX126" s="13" t="s">
        <v>81</v>
      </c>
      <c r="AY126" s="230" t="s">
        <v>139</v>
      </c>
    </row>
    <row r="127" spans="2:65" s="13" customFormat="1" x14ac:dyDescent="0.3">
      <c r="B127" s="220"/>
      <c r="C127" s="221"/>
      <c r="D127" s="207" t="s">
        <v>151</v>
      </c>
      <c r="E127" s="222" t="s">
        <v>36</v>
      </c>
      <c r="F127" s="223" t="s">
        <v>175</v>
      </c>
      <c r="G127" s="221"/>
      <c r="H127" s="224">
        <v>-39.840000000000003</v>
      </c>
      <c r="I127" s="225"/>
      <c r="J127" s="221"/>
      <c r="K127" s="221"/>
      <c r="L127" s="226"/>
      <c r="M127" s="227"/>
      <c r="N127" s="228"/>
      <c r="O127" s="228"/>
      <c r="P127" s="228"/>
      <c r="Q127" s="228"/>
      <c r="R127" s="228"/>
      <c r="S127" s="228"/>
      <c r="T127" s="229"/>
      <c r="AT127" s="230" t="s">
        <v>151</v>
      </c>
      <c r="AU127" s="230" t="s">
        <v>91</v>
      </c>
      <c r="AV127" s="13" t="s">
        <v>91</v>
      </c>
      <c r="AW127" s="13" t="s">
        <v>44</v>
      </c>
      <c r="AX127" s="13" t="s">
        <v>81</v>
      </c>
      <c r="AY127" s="230" t="s">
        <v>139</v>
      </c>
    </row>
    <row r="128" spans="2:65" s="13" customFormat="1" x14ac:dyDescent="0.3">
      <c r="B128" s="220"/>
      <c r="C128" s="221"/>
      <c r="D128" s="207" t="s">
        <v>151</v>
      </c>
      <c r="E128" s="222" t="s">
        <v>36</v>
      </c>
      <c r="F128" s="223" t="s">
        <v>176</v>
      </c>
      <c r="G128" s="221"/>
      <c r="H128" s="224">
        <v>45.527999999999999</v>
      </c>
      <c r="I128" s="225"/>
      <c r="J128" s="221"/>
      <c r="K128" s="221"/>
      <c r="L128" s="226"/>
      <c r="M128" s="227"/>
      <c r="N128" s="228"/>
      <c r="O128" s="228"/>
      <c r="P128" s="228"/>
      <c r="Q128" s="228"/>
      <c r="R128" s="228"/>
      <c r="S128" s="228"/>
      <c r="T128" s="229"/>
      <c r="AT128" s="230" t="s">
        <v>151</v>
      </c>
      <c r="AU128" s="230" t="s">
        <v>91</v>
      </c>
      <c r="AV128" s="13" t="s">
        <v>91</v>
      </c>
      <c r="AW128" s="13" t="s">
        <v>44</v>
      </c>
      <c r="AX128" s="13" t="s">
        <v>81</v>
      </c>
      <c r="AY128" s="230" t="s">
        <v>139</v>
      </c>
    </row>
    <row r="129" spans="2:65" s="14" customFormat="1" x14ac:dyDescent="0.3">
      <c r="B129" s="231"/>
      <c r="C129" s="232"/>
      <c r="D129" s="233" t="s">
        <v>151</v>
      </c>
      <c r="E129" s="234" t="s">
        <v>36</v>
      </c>
      <c r="F129" s="235" t="s">
        <v>154</v>
      </c>
      <c r="G129" s="232"/>
      <c r="H129" s="236">
        <v>497.70100000000002</v>
      </c>
      <c r="I129" s="237"/>
      <c r="J129" s="232"/>
      <c r="K129" s="232"/>
      <c r="L129" s="238"/>
      <c r="M129" s="239"/>
      <c r="N129" s="240"/>
      <c r="O129" s="240"/>
      <c r="P129" s="240"/>
      <c r="Q129" s="240"/>
      <c r="R129" s="240"/>
      <c r="S129" s="240"/>
      <c r="T129" s="241"/>
      <c r="AT129" s="242" t="s">
        <v>151</v>
      </c>
      <c r="AU129" s="242" t="s">
        <v>91</v>
      </c>
      <c r="AV129" s="14" t="s">
        <v>147</v>
      </c>
      <c r="AW129" s="14" t="s">
        <v>44</v>
      </c>
      <c r="AX129" s="14" t="s">
        <v>23</v>
      </c>
      <c r="AY129" s="242" t="s">
        <v>139</v>
      </c>
    </row>
    <row r="130" spans="2:65" s="1" customFormat="1" ht="22.5" customHeight="1" x14ac:dyDescent="0.3">
      <c r="B130" s="36"/>
      <c r="C130" s="195" t="s">
        <v>177</v>
      </c>
      <c r="D130" s="195" t="s">
        <v>142</v>
      </c>
      <c r="E130" s="196" t="s">
        <v>178</v>
      </c>
      <c r="F130" s="197" t="s">
        <v>179</v>
      </c>
      <c r="G130" s="198" t="s">
        <v>145</v>
      </c>
      <c r="H130" s="199">
        <v>452.173</v>
      </c>
      <c r="I130" s="200"/>
      <c r="J130" s="201">
        <f>ROUND(I130*H130,2)</f>
        <v>0</v>
      </c>
      <c r="K130" s="197" t="s">
        <v>146</v>
      </c>
      <c r="L130" s="56"/>
      <c r="M130" s="202" t="s">
        <v>36</v>
      </c>
      <c r="N130" s="203" t="s">
        <v>53</v>
      </c>
      <c r="O130" s="37"/>
      <c r="P130" s="204">
        <f>O130*H130</f>
        <v>0</v>
      </c>
      <c r="Q130" s="204">
        <v>8.5000000000000006E-3</v>
      </c>
      <c r="R130" s="204">
        <f>Q130*H130</f>
        <v>3.8434705000000005</v>
      </c>
      <c r="S130" s="204">
        <v>0</v>
      </c>
      <c r="T130" s="205">
        <f>S130*H130</f>
        <v>0</v>
      </c>
      <c r="AR130" s="18" t="s">
        <v>147</v>
      </c>
      <c r="AT130" s="18" t="s">
        <v>142</v>
      </c>
      <c r="AU130" s="18" t="s">
        <v>91</v>
      </c>
      <c r="AY130" s="18" t="s">
        <v>139</v>
      </c>
      <c r="BE130" s="206">
        <f>IF(N130="základní",J130,0)</f>
        <v>0</v>
      </c>
      <c r="BF130" s="206">
        <f>IF(N130="snížená",J130,0)</f>
        <v>0</v>
      </c>
      <c r="BG130" s="206">
        <f>IF(N130="zákl. přenesená",J130,0)</f>
        <v>0</v>
      </c>
      <c r="BH130" s="206">
        <f>IF(N130="sníž. přenesená",J130,0)</f>
        <v>0</v>
      </c>
      <c r="BI130" s="206">
        <f>IF(N130="nulová",J130,0)</f>
        <v>0</v>
      </c>
      <c r="BJ130" s="18" t="s">
        <v>91</v>
      </c>
      <c r="BK130" s="206">
        <f>ROUND(I130*H130,2)</f>
        <v>0</v>
      </c>
      <c r="BL130" s="18" t="s">
        <v>147</v>
      </c>
      <c r="BM130" s="18" t="s">
        <v>180</v>
      </c>
    </row>
    <row r="131" spans="2:65" s="1" customFormat="1" ht="27" x14ac:dyDescent="0.3">
      <c r="B131" s="36"/>
      <c r="C131" s="58"/>
      <c r="D131" s="207" t="s">
        <v>149</v>
      </c>
      <c r="E131" s="58"/>
      <c r="F131" s="208" t="s">
        <v>181</v>
      </c>
      <c r="G131" s="58"/>
      <c r="H131" s="58"/>
      <c r="I131" s="163"/>
      <c r="J131" s="58"/>
      <c r="K131" s="58"/>
      <c r="L131" s="56"/>
      <c r="M131" s="73"/>
      <c r="N131" s="37"/>
      <c r="O131" s="37"/>
      <c r="P131" s="37"/>
      <c r="Q131" s="37"/>
      <c r="R131" s="37"/>
      <c r="S131" s="37"/>
      <c r="T131" s="74"/>
      <c r="AT131" s="18" t="s">
        <v>149</v>
      </c>
      <c r="AU131" s="18" t="s">
        <v>91</v>
      </c>
    </row>
    <row r="132" spans="2:65" s="1" customFormat="1" ht="162" x14ac:dyDescent="0.3">
      <c r="B132" s="36"/>
      <c r="C132" s="58"/>
      <c r="D132" s="207" t="s">
        <v>159</v>
      </c>
      <c r="E132" s="58"/>
      <c r="F132" s="243" t="s">
        <v>168</v>
      </c>
      <c r="G132" s="58"/>
      <c r="H132" s="58"/>
      <c r="I132" s="163"/>
      <c r="J132" s="58"/>
      <c r="K132" s="58"/>
      <c r="L132" s="56"/>
      <c r="M132" s="73"/>
      <c r="N132" s="37"/>
      <c r="O132" s="37"/>
      <c r="P132" s="37"/>
      <c r="Q132" s="37"/>
      <c r="R132" s="37"/>
      <c r="S132" s="37"/>
      <c r="T132" s="74"/>
      <c r="AT132" s="18" t="s">
        <v>159</v>
      </c>
      <c r="AU132" s="18" t="s">
        <v>91</v>
      </c>
    </row>
    <row r="133" spans="2:65" s="12" customFormat="1" x14ac:dyDescent="0.3">
      <c r="B133" s="209"/>
      <c r="C133" s="210"/>
      <c r="D133" s="207" t="s">
        <v>151</v>
      </c>
      <c r="E133" s="211" t="s">
        <v>36</v>
      </c>
      <c r="F133" s="212" t="s">
        <v>152</v>
      </c>
      <c r="G133" s="210"/>
      <c r="H133" s="213" t="s">
        <v>36</v>
      </c>
      <c r="I133" s="214"/>
      <c r="J133" s="210"/>
      <c r="K133" s="210"/>
      <c r="L133" s="215"/>
      <c r="M133" s="216"/>
      <c r="N133" s="217"/>
      <c r="O133" s="217"/>
      <c r="P133" s="217"/>
      <c r="Q133" s="217"/>
      <c r="R133" s="217"/>
      <c r="S133" s="217"/>
      <c r="T133" s="218"/>
      <c r="AT133" s="219" t="s">
        <v>151</v>
      </c>
      <c r="AU133" s="219" t="s">
        <v>91</v>
      </c>
      <c r="AV133" s="12" t="s">
        <v>23</v>
      </c>
      <c r="AW133" s="12" t="s">
        <v>44</v>
      </c>
      <c r="AX133" s="12" t="s">
        <v>81</v>
      </c>
      <c r="AY133" s="219" t="s">
        <v>139</v>
      </c>
    </row>
    <row r="134" spans="2:65" s="12" customFormat="1" x14ac:dyDescent="0.3">
      <c r="B134" s="209"/>
      <c r="C134" s="210"/>
      <c r="D134" s="207" t="s">
        <v>151</v>
      </c>
      <c r="E134" s="211" t="s">
        <v>36</v>
      </c>
      <c r="F134" s="212" t="s">
        <v>161</v>
      </c>
      <c r="G134" s="210"/>
      <c r="H134" s="213" t="s">
        <v>36</v>
      </c>
      <c r="I134" s="214"/>
      <c r="J134" s="210"/>
      <c r="K134" s="210"/>
      <c r="L134" s="215"/>
      <c r="M134" s="216"/>
      <c r="N134" s="217"/>
      <c r="O134" s="217"/>
      <c r="P134" s="217"/>
      <c r="Q134" s="217"/>
      <c r="R134" s="217"/>
      <c r="S134" s="217"/>
      <c r="T134" s="218"/>
      <c r="AT134" s="219" t="s">
        <v>151</v>
      </c>
      <c r="AU134" s="219" t="s">
        <v>91</v>
      </c>
      <c r="AV134" s="12" t="s">
        <v>23</v>
      </c>
      <c r="AW134" s="12" t="s">
        <v>44</v>
      </c>
      <c r="AX134" s="12" t="s">
        <v>81</v>
      </c>
      <c r="AY134" s="219" t="s">
        <v>139</v>
      </c>
    </row>
    <row r="135" spans="2:65" s="13" customFormat="1" x14ac:dyDescent="0.3">
      <c r="B135" s="220"/>
      <c r="C135" s="221"/>
      <c r="D135" s="207" t="s">
        <v>151</v>
      </c>
      <c r="E135" s="222" t="s">
        <v>36</v>
      </c>
      <c r="F135" s="223" t="s">
        <v>173</v>
      </c>
      <c r="G135" s="221"/>
      <c r="H135" s="224">
        <v>542.08000000000004</v>
      </c>
      <c r="I135" s="225"/>
      <c r="J135" s="221"/>
      <c r="K135" s="221"/>
      <c r="L135" s="226"/>
      <c r="M135" s="227"/>
      <c r="N135" s="228"/>
      <c r="O135" s="228"/>
      <c r="P135" s="228"/>
      <c r="Q135" s="228"/>
      <c r="R135" s="228"/>
      <c r="S135" s="228"/>
      <c r="T135" s="229"/>
      <c r="AT135" s="230" t="s">
        <v>151</v>
      </c>
      <c r="AU135" s="230" t="s">
        <v>91</v>
      </c>
      <c r="AV135" s="13" t="s">
        <v>91</v>
      </c>
      <c r="AW135" s="13" t="s">
        <v>44</v>
      </c>
      <c r="AX135" s="13" t="s">
        <v>81</v>
      </c>
      <c r="AY135" s="230" t="s">
        <v>139</v>
      </c>
    </row>
    <row r="136" spans="2:65" s="13" customFormat="1" ht="27" x14ac:dyDescent="0.3">
      <c r="B136" s="220"/>
      <c r="C136" s="221"/>
      <c r="D136" s="207" t="s">
        <v>151</v>
      </c>
      <c r="E136" s="222" t="s">
        <v>36</v>
      </c>
      <c r="F136" s="223" t="s">
        <v>174</v>
      </c>
      <c r="G136" s="221"/>
      <c r="H136" s="224">
        <v>-50.067</v>
      </c>
      <c r="I136" s="225"/>
      <c r="J136" s="221"/>
      <c r="K136" s="221"/>
      <c r="L136" s="226"/>
      <c r="M136" s="227"/>
      <c r="N136" s="228"/>
      <c r="O136" s="228"/>
      <c r="P136" s="228"/>
      <c r="Q136" s="228"/>
      <c r="R136" s="228"/>
      <c r="S136" s="228"/>
      <c r="T136" s="229"/>
      <c r="AT136" s="230" t="s">
        <v>151</v>
      </c>
      <c r="AU136" s="230" t="s">
        <v>91</v>
      </c>
      <c r="AV136" s="13" t="s">
        <v>91</v>
      </c>
      <c r="AW136" s="13" t="s">
        <v>44</v>
      </c>
      <c r="AX136" s="13" t="s">
        <v>81</v>
      </c>
      <c r="AY136" s="230" t="s">
        <v>139</v>
      </c>
    </row>
    <row r="137" spans="2:65" s="13" customFormat="1" x14ac:dyDescent="0.3">
      <c r="B137" s="220"/>
      <c r="C137" s="221"/>
      <c r="D137" s="207" t="s">
        <v>151</v>
      </c>
      <c r="E137" s="222" t="s">
        <v>36</v>
      </c>
      <c r="F137" s="223" t="s">
        <v>175</v>
      </c>
      <c r="G137" s="221"/>
      <c r="H137" s="224">
        <v>-39.840000000000003</v>
      </c>
      <c r="I137" s="225"/>
      <c r="J137" s="221"/>
      <c r="K137" s="221"/>
      <c r="L137" s="226"/>
      <c r="M137" s="227"/>
      <c r="N137" s="228"/>
      <c r="O137" s="228"/>
      <c r="P137" s="228"/>
      <c r="Q137" s="228"/>
      <c r="R137" s="228"/>
      <c r="S137" s="228"/>
      <c r="T137" s="229"/>
      <c r="AT137" s="230" t="s">
        <v>151</v>
      </c>
      <c r="AU137" s="230" t="s">
        <v>91</v>
      </c>
      <c r="AV137" s="13" t="s">
        <v>91</v>
      </c>
      <c r="AW137" s="13" t="s">
        <v>44</v>
      </c>
      <c r="AX137" s="13" t="s">
        <v>81</v>
      </c>
      <c r="AY137" s="230" t="s">
        <v>139</v>
      </c>
    </row>
    <row r="138" spans="2:65" s="14" customFormat="1" x14ac:dyDescent="0.3">
      <c r="B138" s="231"/>
      <c r="C138" s="232"/>
      <c r="D138" s="233" t="s">
        <v>151</v>
      </c>
      <c r="E138" s="234" t="s">
        <v>36</v>
      </c>
      <c r="F138" s="235" t="s">
        <v>154</v>
      </c>
      <c r="G138" s="232"/>
      <c r="H138" s="236">
        <v>452.173</v>
      </c>
      <c r="I138" s="237"/>
      <c r="J138" s="232"/>
      <c r="K138" s="232"/>
      <c r="L138" s="238"/>
      <c r="M138" s="239"/>
      <c r="N138" s="240"/>
      <c r="O138" s="240"/>
      <c r="P138" s="240"/>
      <c r="Q138" s="240"/>
      <c r="R138" s="240"/>
      <c r="S138" s="240"/>
      <c r="T138" s="241"/>
      <c r="AT138" s="242" t="s">
        <v>151</v>
      </c>
      <c r="AU138" s="242" t="s">
        <v>91</v>
      </c>
      <c r="AV138" s="14" t="s">
        <v>147</v>
      </c>
      <c r="AW138" s="14" t="s">
        <v>44</v>
      </c>
      <c r="AX138" s="14" t="s">
        <v>23</v>
      </c>
      <c r="AY138" s="242" t="s">
        <v>139</v>
      </c>
    </row>
    <row r="139" spans="2:65" s="1" customFormat="1" ht="22.5" customHeight="1" x14ac:dyDescent="0.3">
      <c r="B139" s="36"/>
      <c r="C139" s="244" t="s">
        <v>140</v>
      </c>
      <c r="D139" s="244" t="s">
        <v>182</v>
      </c>
      <c r="E139" s="245" t="s">
        <v>183</v>
      </c>
      <c r="F139" s="246" t="s">
        <v>184</v>
      </c>
      <c r="G139" s="247" t="s">
        <v>145</v>
      </c>
      <c r="H139" s="248">
        <v>464.27600000000001</v>
      </c>
      <c r="I139" s="249"/>
      <c r="J139" s="250">
        <f>ROUND(I139*H139,2)</f>
        <v>0</v>
      </c>
      <c r="K139" s="246" t="s">
        <v>146</v>
      </c>
      <c r="L139" s="251"/>
      <c r="M139" s="252" t="s">
        <v>36</v>
      </c>
      <c r="N139" s="253" t="s">
        <v>53</v>
      </c>
      <c r="O139" s="37"/>
      <c r="P139" s="204">
        <f>O139*H139</f>
        <v>0</v>
      </c>
      <c r="Q139" s="204">
        <v>2.7200000000000002E-3</v>
      </c>
      <c r="R139" s="204">
        <f>Q139*H139</f>
        <v>1.2628307200000002</v>
      </c>
      <c r="S139" s="204">
        <v>0</v>
      </c>
      <c r="T139" s="205">
        <f>S139*H139</f>
        <v>0</v>
      </c>
      <c r="AR139" s="18" t="s">
        <v>185</v>
      </c>
      <c r="AT139" s="18" t="s">
        <v>182</v>
      </c>
      <c r="AU139" s="18" t="s">
        <v>91</v>
      </c>
      <c r="AY139" s="18" t="s">
        <v>139</v>
      </c>
      <c r="BE139" s="206">
        <f>IF(N139="základní",J139,0)</f>
        <v>0</v>
      </c>
      <c r="BF139" s="206">
        <f>IF(N139="snížená",J139,0)</f>
        <v>0</v>
      </c>
      <c r="BG139" s="206">
        <f>IF(N139="zákl. přenesená",J139,0)</f>
        <v>0</v>
      </c>
      <c r="BH139" s="206">
        <f>IF(N139="sníž. přenesená",J139,0)</f>
        <v>0</v>
      </c>
      <c r="BI139" s="206">
        <f>IF(N139="nulová",J139,0)</f>
        <v>0</v>
      </c>
      <c r="BJ139" s="18" t="s">
        <v>91</v>
      </c>
      <c r="BK139" s="206">
        <f>ROUND(I139*H139,2)</f>
        <v>0</v>
      </c>
      <c r="BL139" s="18" t="s">
        <v>147</v>
      </c>
      <c r="BM139" s="18" t="s">
        <v>186</v>
      </c>
    </row>
    <row r="140" spans="2:65" s="1" customFormat="1" x14ac:dyDescent="0.3">
      <c r="B140" s="36"/>
      <c r="C140" s="58"/>
      <c r="D140" s="207" t="s">
        <v>149</v>
      </c>
      <c r="E140" s="58"/>
      <c r="F140" s="208" t="s">
        <v>184</v>
      </c>
      <c r="G140" s="58"/>
      <c r="H140" s="58"/>
      <c r="I140" s="163"/>
      <c r="J140" s="58"/>
      <c r="K140" s="58"/>
      <c r="L140" s="56"/>
      <c r="M140" s="73"/>
      <c r="N140" s="37"/>
      <c r="O140" s="37"/>
      <c r="P140" s="37"/>
      <c r="Q140" s="37"/>
      <c r="R140" s="37"/>
      <c r="S140" s="37"/>
      <c r="T140" s="74"/>
      <c r="AT140" s="18" t="s">
        <v>149</v>
      </c>
      <c r="AU140" s="18" t="s">
        <v>91</v>
      </c>
    </row>
    <row r="141" spans="2:65" s="13" customFormat="1" x14ac:dyDescent="0.3">
      <c r="B141" s="220"/>
      <c r="C141" s="221"/>
      <c r="D141" s="207" t="s">
        <v>151</v>
      </c>
      <c r="E141" s="222" t="s">
        <v>36</v>
      </c>
      <c r="F141" s="223" t="s">
        <v>187</v>
      </c>
      <c r="G141" s="221"/>
      <c r="H141" s="224">
        <v>461.21600000000001</v>
      </c>
      <c r="I141" s="225"/>
      <c r="J141" s="221"/>
      <c r="K141" s="221"/>
      <c r="L141" s="226"/>
      <c r="M141" s="227"/>
      <c r="N141" s="228"/>
      <c r="O141" s="228"/>
      <c r="P141" s="228"/>
      <c r="Q141" s="228"/>
      <c r="R141" s="228"/>
      <c r="S141" s="228"/>
      <c r="T141" s="229"/>
      <c r="AT141" s="230" t="s">
        <v>151</v>
      </c>
      <c r="AU141" s="230" t="s">
        <v>91</v>
      </c>
      <c r="AV141" s="13" t="s">
        <v>91</v>
      </c>
      <c r="AW141" s="13" t="s">
        <v>44</v>
      </c>
      <c r="AX141" s="13" t="s">
        <v>81</v>
      </c>
      <c r="AY141" s="230" t="s">
        <v>139</v>
      </c>
    </row>
    <row r="142" spans="2:65" s="13" customFormat="1" x14ac:dyDescent="0.3">
      <c r="B142" s="220"/>
      <c r="C142" s="221"/>
      <c r="D142" s="207" t="s">
        <v>151</v>
      </c>
      <c r="E142" s="222" t="s">
        <v>36</v>
      </c>
      <c r="F142" s="223" t="s">
        <v>188</v>
      </c>
      <c r="G142" s="221"/>
      <c r="H142" s="224">
        <v>3.06</v>
      </c>
      <c r="I142" s="225"/>
      <c r="J142" s="221"/>
      <c r="K142" s="221"/>
      <c r="L142" s="226"/>
      <c r="M142" s="227"/>
      <c r="N142" s="228"/>
      <c r="O142" s="228"/>
      <c r="P142" s="228"/>
      <c r="Q142" s="228"/>
      <c r="R142" s="228"/>
      <c r="S142" s="228"/>
      <c r="T142" s="229"/>
      <c r="AT142" s="230" t="s">
        <v>151</v>
      </c>
      <c r="AU142" s="230" t="s">
        <v>91</v>
      </c>
      <c r="AV142" s="13" t="s">
        <v>91</v>
      </c>
      <c r="AW142" s="13" t="s">
        <v>44</v>
      </c>
      <c r="AX142" s="13" t="s">
        <v>81</v>
      </c>
      <c r="AY142" s="230" t="s">
        <v>139</v>
      </c>
    </row>
    <row r="143" spans="2:65" s="14" customFormat="1" x14ac:dyDescent="0.3">
      <c r="B143" s="231"/>
      <c r="C143" s="232"/>
      <c r="D143" s="233" t="s">
        <v>151</v>
      </c>
      <c r="E143" s="234" t="s">
        <v>36</v>
      </c>
      <c r="F143" s="235" t="s">
        <v>154</v>
      </c>
      <c r="G143" s="232"/>
      <c r="H143" s="236">
        <v>464.27600000000001</v>
      </c>
      <c r="I143" s="237"/>
      <c r="J143" s="232"/>
      <c r="K143" s="232"/>
      <c r="L143" s="238"/>
      <c r="M143" s="239"/>
      <c r="N143" s="240"/>
      <c r="O143" s="240"/>
      <c r="P143" s="240"/>
      <c r="Q143" s="240"/>
      <c r="R143" s="240"/>
      <c r="S143" s="240"/>
      <c r="T143" s="241"/>
      <c r="AT143" s="242" t="s">
        <v>151</v>
      </c>
      <c r="AU143" s="242" t="s">
        <v>91</v>
      </c>
      <c r="AV143" s="14" t="s">
        <v>147</v>
      </c>
      <c r="AW143" s="14" t="s">
        <v>44</v>
      </c>
      <c r="AX143" s="14" t="s">
        <v>23</v>
      </c>
      <c r="AY143" s="242" t="s">
        <v>139</v>
      </c>
    </row>
    <row r="144" spans="2:65" s="1" customFormat="1" ht="31.5" customHeight="1" x14ac:dyDescent="0.3">
      <c r="B144" s="36"/>
      <c r="C144" s="195" t="s">
        <v>189</v>
      </c>
      <c r="D144" s="195" t="s">
        <v>142</v>
      </c>
      <c r="E144" s="196" t="s">
        <v>190</v>
      </c>
      <c r="F144" s="197" t="s">
        <v>191</v>
      </c>
      <c r="G144" s="198" t="s">
        <v>192</v>
      </c>
      <c r="H144" s="199">
        <v>60</v>
      </c>
      <c r="I144" s="200"/>
      <c r="J144" s="201">
        <f>ROUND(I144*H144,2)</f>
        <v>0</v>
      </c>
      <c r="K144" s="197" t="s">
        <v>146</v>
      </c>
      <c r="L144" s="56"/>
      <c r="M144" s="202" t="s">
        <v>36</v>
      </c>
      <c r="N144" s="203" t="s">
        <v>53</v>
      </c>
      <c r="O144" s="37"/>
      <c r="P144" s="204">
        <f>O144*H144</f>
        <v>0</v>
      </c>
      <c r="Q144" s="204">
        <v>1.6800000000000001E-3</v>
      </c>
      <c r="R144" s="204">
        <f>Q144*H144</f>
        <v>0.1008</v>
      </c>
      <c r="S144" s="204">
        <v>0</v>
      </c>
      <c r="T144" s="205">
        <f>S144*H144</f>
        <v>0</v>
      </c>
      <c r="AR144" s="18" t="s">
        <v>147</v>
      </c>
      <c r="AT144" s="18" t="s">
        <v>142</v>
      </c>
      <c r="AU144" s="18" t="s">
        <v>91</v>
      </c>
      <c r="AY144" s="18" t="s">
        <v>139</v>
      </c>
      <c r="BE144" s="206">
        <f>IF(N144="základní",J144,0)</f>
        <v>0</v>
      </c>
      <c r="BF144" s="206">
        <f>IF(N144="snížená",J144,0)</f>
        <v>0</v>
      </c>
      <c r="BG144" s="206">
        <f>IF(N144="zákl. přenesená",J144,0)</f>
        <v>0</v>
      </c>
      <c r="BH144" s="206">
        <f>IF(N144="sníž. přenesená",J144,0)</f>
        <v>0</v>
      </c>
      <c r="BI144" s="206">
        <f>IF(N144="nulová",J144,0)</f>
        <v>0</v>
      </c>
      <c r="BJ144" s="18" t="s">
        <v>91</v>
      </c>
      <c r="BK144" s="206">
        <f>ROUND(I144*H144,2)</f>
        <v>0</v>
      </c>
      <c r="BL144" s="18" t="s">
        <v>147</v>
      </c>
      <c r="BM144" s="18" t="s">
        <v>193</v>
      </c>
    </row>
    <row r="145" spans="2:65" s="1" customFormat="1" ht="27" x14ac:dyDescent="0.3">
      <c r="B145" s="36"/>
      <c r="C145" s="58"/>
      <c r="D145" s="207" t="s">
        <v>149</v>
      </c>
      <c r="E145" s="58"/>
      <c r="F145" s="208" t="s">
        <v>194</v>
      </c>
      <c r="G145" s="58"/>
      <c r="H145" s="58"/>
      <c r="I145" s="163"/>
      <c r="J145" s="58"/>
      <c r="K145" s="58"/>
      <c r="L145" s="56"/>
      <c r="M145" s="73"/>
      <c r="N145" s="37"/>
      <c r="O145" s="37"/>
      <c r="P145" s="37"/>
      <c r="Q145" s="37"/>
      <c r="R145" s="37"/>
      <c r="S145" s="37"/>
      <c r="T145" s="74"/>
      <c r="AT145" s="18" t="s">
        <v>149</v>
      </c>
      <c r="AU145" s="18" t="s">
        <v>91</v>
      </c>
    </row>
    <row r="146" spans="2:65" s="1" customFormat="1" ht="121.5" x14ac:dyDescent="0.3">
      <c r="B146" s="36"/>
      <c r="C146" s="58"/>
      <c r="D146" s="207" t="s">
        <v>159</v>
      </c>
      <c r="E146" s="58"/>
      <c r="F146" s="243" t="s">
        <v>195</v>
      </c>
      <c r="G146" s="58"/>
      <c r="H146" s="58"/>
      <c r="I146" s="163"/>
      <c r="J146" s="58"/>
      <c r="K146" s="58"/>
      <c r="L146" s="56"/>
      <c r="M146" s="73"/>
      <c r="N146" s="37"/>
      <c r="O146" s="37"/>
      <c r="P146" s="37"/>
      <c r="Q146" s="37"/>
      <c r="R146" s="37"/>
      <c r="S146" s="37"/>
      <c r="T146" s="74"/>
      <c r="AT146" s="18" t="s">
        <v>159</v>
      </c>
      <c r="AU146" s="18" t="s">
        <v>91</v>
      </c>
    </row>
    <row r="147" spans="2:65" s="12" customFormat="1" x14ac:dyDescent="0.3">
      <c r="B147" s="209"/>
      <c r="C147" s="210"/>
      <c r="D147" s="207" t="s">
        <v>151</v>
      </c>
      <c r="E147" s="211" t="s">
        <v>36</v>
      </c>
      <c r="F147" s="212" t="s">
        <v>152</v>
      </c>
      <c r="G147" s="210"/>
      <c r="H147" s="213" t="s">
        <v>36</v>
      </c>
      <c r="I147" s="214"/>
      <c r="J147" s="210"/>
      <c r="K147" s="210"/>
      <c r="L147" s="215"/>
      <c r="M147" s="216"/>
      <c r="N147" s="217"/>
      <c r="O147" s="217"/>
      <c r="P147" s="217"/>
      <c r="Q147" s="217"/>
      <c r="R147" s="217"/>
      <c r="S147" s="217"/>
      <c r="T147" s="218"/>
      <c r="AT147" s="219" t="s">
        <v>151</v>
      </c>
      <c r="AU147" s="219" t="s">
        <v>91</v>
      </c>
      <c r="AV147" s="12" t="s">
        <v>23</v>
      </c>
      <c r="AW147" s="12" t="s">
        <v>44</v>
      </c>
      <c r="AX147" s="12" t="s">
        <v>81</v>
      </c>
      <c r="AY147" s="219" t="s">
        <v>139</v>
      </c>
    </row>
    <row r="148" spans="2:65" s="13" customFormat="1" x14ac:dyDescent="0.3">
      <c r="B148" s="220"/>
      <c r="C148" s="221"/>
      <c r="D148" s="207" t="s">
        <v>151</v>
      </c>
      <c r="E148" s="222" t="s">
        <v>36</v>
      </c>
      <c r="F148" s="223" t="s">
        <v>196</v>
      </c>
      <c r="G148" s="221"/>
      <c r="H148" s="224">
        <v>60</v>
      </c>
      <c r="I148" s="225"/>
      <c r="J148" s="221"/>
      <c r="K148" s="221"/>
      <c r="L148" s="226"/>
      <c r="M148" s="227"/>
      <c r="N148" s="228"/>
      <c r="O148" s="228"/>
      <c r="P148" s="228"/>
      <c r="Q148" s="228"/>
      <c r="R148" s="228"/>
      <c r="S148" s="228"/>
      <c r="T148" s="229"/>
      <c r="AT148" s="230" t="s">
        <v>151</v>
      </c>
      <c r="AU148" s="230" t="s">
        <v>91</v>
      </c>
      <c r="AV148" s="13" t="s">
        <v>91</v>
      </c>
      <c r="AW148" s="13" t="s">
        <v>44</v>
      </c>
      <c r="AX148" s="13" t="s">
        <v>81</v>
      </c>
      <c r="AY148" s="230" t="s">
        <v>139</v>
      </c>
    </row>
    <row r="149" spans="2:65" s="14" customFormat="1" x14ac:dyDescent="0.3">
      <c r="B149" s="231"/>
      <c r="C149" s="232"/>
      <c r="D149" s="233" t="s">
        <v>151</v>
      </c>
      <c r="E149" s="234" t="s">
        <v>36</v>
      </c>
      <c r="F149" s="235" t="s">
        <v>154</v>
      </c>
      <c r="G149" s="232"/>
      <c r="H149" s="236">
        <v>60</v>
      </c>
      <c r="I149" s="237"/>
      <c r="J149" s="232"/>
      <c r="K149" s="232"/>
      <c r="L149" s="238"/>
      <c r="M149" s="239"/>
      <c r="N149" s="240"/>
      <c r="O149" s="240"/>
      <c r="P149" s="240"/>
      <c r="Q149" s="240"/>
      <c r="R149" s="240"/>
      <c r="S149" s="240"/>
      <c r="T149" s="241"/>
      <c r="AT149" s="242" t="s">
        <v>151</v>
      </c>
      <c r="AU149" s="242" t="s">
        <v>91</v>
      </c>
      <c r="AV149" s="14" t="s">
        <v>147</v>
      </c>
      <c r="AW149" s="14" t="s">
        <v>44</v>
      </c>
      <c r="AX149" s="14" t="s">
        <v>23</v>
      </c>
      <c r="AY149" s="242" t="s">
        <v>139</v>
      </c>
    </row>
    <row r="150" spans="2:65" s="1" customFormat="1" ht="22.5" customHeight="1" x14ac:dyDescent="0.3">
      <c r="B150" s="36"/>
      <c r="C150" s="244" t="s">
        <v>185</v>
      </c>
      <c r="D150" s="244" t="s">
        <v>182</v>
      </c>
      <c r="E150" s="245" t="s">
        <v>197</v>
      </c>
      <c r="F150" s="246" t="s">
        <v>198</v>
      </c>
      <c r="G150" s="247" t="s">
        <v>145</v>
      </c>
      <c r="H150" s="248">
        <v>6.7320000000000002</v>
      </c>
      <c r="I150" s="249"/>
      <c r="J150" s="250">
        <f>ROUND(I150*H150,2)</f>
        <v>0</v>
      </c>
      <c r="K150" s="246" t="s">
        <v>146</v>
      </c>
      <c r="L150" s="251"/>
      <c r="M150" s="252" t="s">
        <v>36</v>
      </c>
      <c r="N150" s="253" t="s">
        <v>53</v>
      </c>
      <c r="O150" s="37"/>
      <c r="P150" s="204">
        <f>O150*H150</f>
        <v>0</v>
      </c>
      <c r="Q150" s="204">
        <v>1.4E-3</v>
      </c>
      <c r="R150" s="204">
        <f>Q150*H150</f>
        <v>9.4248000000000005E-3</v>
      </c>
      <c r="S150" s="204">
        <v>0</v>
      </c>
      <c r="T150" s="205">
        <f>S150*H150</f>
        <v>0</v>
      </c>
      <c r="AR150" s="18" t="s">
        <v>185</v>
      </c>
      <c r="AT150" s="18" t="s">
        <v>182</v>
      </c>
      <c r="AU150" s="18" t="s">
        <v>91</v>
      </c>
      <c r="AY150" s="18" t="s">
        <v>139</v>
      </c>
      <c r="BE150" s="206">
        <f>IF(N150="základní",J150,0)</f>
        <v>0</v>
      </c>
      <c r="BF150" s="206">
        <f>IF(N150="snížená",J150,0)</f>
        <v>0</v>
      </c>
      <c r="BG150" s="206">
        <f>IF(N150="zákl. přenesená",J150,0)</f>
        <v>0</v>
      </c>
      <c r="BH150" s="206">
        <f>IF(N150="sníž. přenesená",J150,0)</f>
        <v>0</v>
      </c>
      <c r="BI150" s="206">
        <f>IF(N150="nulová",J150,0)</f>
        <v>0</v>
      </c>
      <c r="BJ150" s="18" t="s">
        <v>91</v>
      </c>
      <c r="BK150" s="206">
        <f>ROUND(I150*H150,2)</f>
        <v>0</v>
      </c>
      <c r="BL150" s="18" t="s">
        <v>147</v>
      </c>
      <c r="BM150" s="18" t="s">
        <v>199</v>
      </c>
    </row>
    <row r="151" spans="2:65" s="1" customFormat="1" x14ac:dyDescent="0.3">
      <c r="B151" s="36"/>
      <c r="C151" s="58"/>
      <c r="D151" s="207" t="s">
        <v>149</v>
      </c>
      <c r="E151" s="58"/>
      <c r="F151" s="208" t="s">
        <v>198</v>
      </c>
      <c r="G151" s="58"/>
      <c r="H151" s="58"/>
      <c r="I151" s="163"/>
      <c r="J151" s="58"/>
      <c r="K151" s="58"/>
      <c r="L151" s="56"/>
      <c r="M151" s="73"/>
      <c r="N151" s="37"/>
      <c r="O151" s="37"/>
      <c r="P151" s="37"/>
      <c r="Q151" s="37"/>
      <c r="R151" s="37"/>
      <c r="S151" s="37"/>
      <c r="T151" s="74"/>
      <c r="AT151" s="18" t="s">
        <v>149</v>
      </c>
      <c r="AU151" s="18" t="s">
        <v>91</v>
      </c>
    </row>
    <row r="152" spans="2:65" s="12" customFormat="1" x14ac:dyDescent="0.3">
      <c r="B152" s="209"/>
      <c r="C152" s="210"/>
      <c r="D152" s="207" t="s">
        <v>151</v>
      </c>
      <c r="E152" s="211" t="s">
        <v>36</v>
      </c>
      <c r="F152" s="212" t="s">
        <v>152</v>
      </c>
      <c r="G152" s="210"/>
      <c r="H152" s="213" t="s">
        <v>36</v>
      </c>
      <c r="I152" s="214"/>
      <c r="J152" s="210"/>
      <c r="K152" s="210"/>
      <c r="L152" s="215"/>
      <c r="M152" s="216"/>
      <c r="N152" s="217"/>
      <c r="O152" s="217"/>
      <c r="P152" s="217"/>
      <c r="Q152" s="217"/>
      <c r="R152" s="217"/>
      <c r="S152" s="217"/>
      <c r="T152" s="218"/>
      <c r="AT152" s="219" t="s">
        <v>151</v>
      </c>
      <c r="AU152" s="219" t="s">
        <v>91</v>
      </c>
      <c r="AV152" s="12" t="s">
        <v>23</v>
      </c>
      <c r="AW152" s="12" t="s">
        <v>44</v>
      </c>
      <c r="AX152" s="12" t="s">
        <v>81</v>
      </c>
      <c r="AY152" s="219" t="s">
        <v>139</v>
      </c>
    </row>
    <row r="153" spans="2:65" s="13" customFormat="1" x14ac:dyDescent="0.3">
      <c r="B153" s="220"/>
      <c r="C153" s="221"/>
      <c r="D153" s="207" t="s">
        <v>151</v>
      </c>
      <c r="E153" s="222" t="s">
        <v>36</v>
      </c>
      <c r="F153" s="223" t="s">
        <v>200</v>
      </c>
      <c r="G153" s="221"/>
      <c r="H153" s="224">
        <v>6.7320000000000002</v>
      </c>
      <c r="I153" s="225"/>
      <c r="J153" s="221"/>
      <c r="K153" s="221"/>
      <c r="L153" s="226"/>
      <c r="M153" s="227"/>
      <c r="N153" s="228"/>
      <c r="O153" s="228"/>
      <c r="P153" s="228"/>
      <c r="Q153" s="228"/>
      <c r="R153" s="228"/>
      <c r="S153" s="228"/>
      <c r="T153" s="229"/>
      <c r="AT153" s="230" t="s">
        <v>151</v>
      </c>
      <c r="AU153" s="230" t="s">
        <v>91</v>
      </c>
      <c r="AV153" s="13" t="s">
        <v>91</v>
      </c>
      <c r="AW153" s="13" t="s">
        <v>44</v>
      </c>
      <c r="AX153" s="13" t="s">
        <v>81</v>
      </c>
      <c r="AY153" s="230" t="s">
        <v>139</v>
      </c>
    </row>
    <row r="154" spans="2:65" s="14" customFormat="1" x14ac:dyDescent="0.3">
      <c r="B154" s="231"/>
      <c r="C154" s="232"/>
      <c r="D154" s="233" t="s">
        <v>151</v>
      </c>
      <c r="E154" s="234" t="s">
        <v>36</v>
      </c>
      <c r="F154" s="235" t="s">
        <v>154</v>
      </c>
      <c r="G154" s="232"/>
      <c r="H154" s="236">
        <v>6.7320000000000002</v>
      </c>
      <c r="I154" s="237"/>
      <c r="J154" s="232"/>
      <c r="K154" s="232"/>
      <c r="L154" s="238"/>
      <c r="M154" s="239"/>
      <c r="N154" s="240"/>
      <c r="O154" s="240"/>
      <c r="P154" s="240"/>
      <c r="Q154" s="240"/>
      <c r="R154" s="240"/>
      <c r="S154" s="240"/>
      <c r="T154" s="241"/>
      <c r="AT154" s="242" t="s">
        <v>151</v>
      </c>
      <c r="AU154" s="242" t="s">
        <v>91</v>
      </c>
      <c r="AV154" s="14" t="s">
        <v>147</v>
      </c>
      <c r="AW154" s="14" t="s">
        <v>44</v>
      </c>
      <c r="AX154" s="14" t="s">
        <v>23</v>
      </c>
      <c r="AY154" s="242" t="s">
        <v>139</v>
      </c>
    </row>
    <row r="155" spans="2:65" s="1" customFormat="1" ht="31.5" customHeight="1" x14ac:dyDescent="0.3">
      <c r="B155" s="36"/>
      <c r="C155" s="195" t="s">
        <v>201</v>
      </c>
      <c r="D155" s="195" t="s">
        <v>142</v>
      </c>
      <c r="E155" s="196" t="s">
        <v>202</v>
      </c>
      <c r="F155" s="197" t="s">
        <v>203</v>
      </c>
      <c r="G155" s="198" t="s">
        <v>192</v>
      </c>
      <c r="H155" s="199">
        <v>194.64</v>
      </c>
      <c r="I155" s="200"/>
      <c r="J155" s="201">
        <f>ROUND(I155*H155,2)</f>
        <v>0</v>
      </c>
      <c r="K155" s="197" t="s">
        <v>146</v>
      </c>
      <c r="L155" s="56"/>
      <c r="M155" s="202" t="s">
        <v>36</v>
      </c>
      <c r="N155" s="203" t="s">
        <v>53</v>
      </c>
      <c r="O155" s="37"/>
      <c r="P155" s="204">
        <f>O155*H155</f>
        <v>0</v>
      </c>
      <c r="Q155" s="204">
        <v>3.31E-3</v>
      </c>
      <c r="R155" s="204">
        <f>Q155*H155</f>
        <v>0.64425840000000001</v>
      </c>
      <c r="S155" s="204">
        <v>0</v>
      </c>
      <c r="T155" s="205">
        <f>S155*H155</f>
        <v>0</v>
      </c>
      <c r="AR155" s="18" t="s">
        <v>147</v>
      </c>
      <c r="AT155" s="18" t="s">
        <v>142</v>
      </c>
      <c r="AU155" s="18" t="s">
        <v>91</v>
      </c>
      <c r="AY155" s="18" t="s">
        <v>139</v>
      </c>
      <c r="BE155" s="206">
        <f>IF(N155="základní",J155,0)</f>
        <v>0</v>
      </c>
      <c r="BF155" s="206">
        <f>IF(N155="snížená",J155,0)</f>
        <v>0</v>
      </c>
      <c r="BG155" s="206">
        <f>IF(N155="zákl. přenesená",J155,0)</f>
        <v>0</v>
      </c>
      <c r="BH155" s="206">
        <f>IF(N155="sníž. přenesená",J155,0)</f>
        <v>0</v>
      </c>
      <c r="BI155" s="206">
        <f>IF(N155="nulová",J155,0)</f>
        <v>0</v>
      </c>
      <c r="BJ155" s="18" t="s">
        <v>91</v>
      </c>
      <c r="BK155" s="206">
        <f>ROUND(I155*H155,2)</f>
        <v>0</v>
      </c>
      <c r="BL155" s="18" t="s">
        <v>147</v>
      </c>
      <c r="BM155" s="18" t="s">
        <v>204</v>
      </c>
    </row>
    <row r="156" spans="2:65" s="1" customFormat="1" ht="27" x14ac:dyDescent="0.3">
      <c r="B156" s="36"/>
      <c r="C156" s="58"/>
      <c r="D156" s="207" t="s">
        <v>149</v>
      </c>
      <c r="E156" s="58"/>
      <c r="F156" s="208" t="s">
        <v>205</v>
      </c>
      <c r="G156" s="58"/>
      <c r="H156" s="58"/>
      <c r="I156" s="163"/>
      <c r="J156" s="58"/>
      <c r="K156" s="58"/>
      <c r="L156" s="56"/>
      <c r="M156" s="73"/>
      <c r="N156" s="37"/>
      <c r="O156" s="37"/>
      <c r="P156" s="37"/>
      <c r="Q156" s="37"/>
      <c r="R156" s="37"/>
      <c r="S156" s="37"/>
      <c r="T156" s="74"/>
      <c r="AT156" s="18" t="s">
        <v>149</v>
      </c>
      <c r="AU156" s="18" t="s">
        <v>91</v>
      </c>
    </row>
    <row r="157" spans="2:65" s="1" customFormat="1" ht="121.5" x14ac:dyDescent="0.3">
      <c r="B157" s="36"/>
      <c r="C157" s="58"/>
      <c r="D157" s="207" t="s">
        <v>159</v>
      </c>
      <c r="E157" s="58"/>
      <c r="F157" s="243" t="s">
        <v>195</v>
      </c>
      <c r="G157" s="58"/>
      <c r="H157" s="58"/>
      <c r="I157" s="163"/>
      <c r="J157" s="58"/>
      <c r="K157" s="58"/>
      <c r="L157" s="56"/>
      <c r="M157" s="73"/>
      <c r="N157" s="37"/>
      <c r="O157" s="37"/>
      <c r="P157" s="37"/>
      <c r="Q157" s="37"/>
      <c r="R157" s="37"/>
      <c r="S157" s="37"/>
      <c r="T157" s="74"/>
      <c r="AT157" s="18" t="s">
        <v>159</v>
      </c>
      <c r="AU157" s="18" t="s">
        <v>91</v>
      </c>
    </row>
    <row r="158" spans="2:65" s="12" customFormat="1" x14ac:dyDescent="0.3">
      <c r="B158" s="209"/>
      <c r="C158" s="210"/>
      <c r="D158" s="207" t="s">
        <v>151</v>
      </c>
      <c r="E158" s="211" t="s">
        <v>36</v>
      </c>
      <c r="F158" s="212" t="s">
        <v>152</v>
      </c>
      <c r="G158" s="210"/>
      <c r="H158" s="213" t="s">
        <v>36</v>
      </c>
      <c r="I158" s="214"/>
      <c r="J158" s="210"/>
      <c r="K158" s="210"/>
      <c r="L158" s="215"/>
      <c r="M158" s="216"/>
      <c r="N158" s="217"/>
      <c r="O158" s="217"/>
      <c r="P158" s="217"/>
      <c r="Q158" s="217"/>
      <c r="R158" s="217"/>
      <c r="S158" s="217"/>
      <c r="T158" s="218"/>
      <c r="AT158" s="219" t="s">
        <v>151</v>
      </c>
      <c r="AU158" s="219" t="s">
        <v>91</v>
      </c>
      <c r="AV158" s="12" t="s">
        <v>23</v>
      </c>
      <c r="AW158" s="12" t="s">
        <v>44</v>
      </c>
      <c r="AX158" s="12" t="s">
        <v>81</v>
      </c>
      <c r="AY158" s="219" t="s">
        <v>139</v>
      </c>
    </row>
    <row r="159" spans="2:65" s="12" customFormat="1" x14ac:dyDescent="0.3">
      <c r="B159" s="209"/>
      <c r="C159" s="210"/>
      <c r="D159" s="207" t="s">
        <v>151</v>
      </c>
      <c r="E159" s="211" t="s">
        <v>36</v>
      </c>
      <c r="F159" s="212" t="s">
        <v>161</v>
      </c>
      <c r="G159" s="210"/>
      <c r="H159" s="213" t="s">
        <v>36</v>
      </c>
      <c r="I159" s="214"/>
      <c r="J159" s="210"/>
      <c r="K159" s="210"/>
      <c r="L159" s="215"/>
      <c r="M159" s="216"/>
      <c r="N159" s="217"/>
      <c r="O159" s="217"/>
      <c r="P159" s="217"/>
      <c r="Q159" s="217"/>
      <c r="R159" s="217"/>
      <c r="S159" s="217"/>
      <c r="T159" s="218"/>
      <c r="AT159" s="219" t="s">
        <v>151</v>
      </c>
      <c r="AU159" s="219" t="s">
        <v>91</v>
      </c>
      <c r="AV159" s="12" t="s">
        <v>23</v>
      </c>
      <c r="AW159" s="12" t="s">
        <v>44</v>
      </c>
      <c r="AX159" s="12" t="s">
        <v>81</v>
      </c>
      <c r="AY159" s="219" t="s">
        <v>139</v>
      </c>
    </row>
    <row r="160" spans="2:65" s="13" customFormat="1" ht="27" x14ac:dyDescent="0.3">
      <c r="B160" s="220"/>
      <c r="C160" s="221"/>
      <c r="D160" s="207" t="s">
        <v>151</v>
      </c>
      <c r="E160" s="222" t="s">
        <v>36</v>
      </c>
      <c r="F160" s="223" t="s">
        <v>206</v>
      </c>
      <c r="G160" s="221"/>
      <c r="H160" s="224">
        <v>106.34</v>
      </c>
      <c r="I160" s="225"/>
      <c r="J160" s="221"/>
      <c r="K160" s="221"/>
      <c r="L160" s="226"/>
      <c r="M160" s="227"/>
      <c r="N160" s="228"/>
      <c r="O160" s="228"/>
      <c r="P160" s="228"/>
      <c r="Q160" s="228"/>
      <c r="R160" s="228"/>
      <c r="S160" s="228"/>
      <c r="T160" s="229"/>
      <c r="AT160" s="230" t="s">
        <v>151</v>
      </c>
      <c r="AU160" s="230" t="s">
        <v>91</v>
      </c>
      <c r="AV160" s="13" t="s">
        <v>91</v>
      </c>
      <c r="AW160" s="13" t="s">
        <v>44</v>
      </c>
      <c r="AX160" s="13" t="s">
        <v>81</v>
      </c>
      <c r="AY160" s="230" t="s">
        <v>139</v>
      </c>
    </row>
    <row r="161" spans="2:65" s="13" customFormat="1" ht="27" x14ac:dyDescent="0.3">
      <c r="B161" s="220"/>
      <c r="C161" s="221"/>
      <c r="D161" s="207" t="s">
        <v>151</v>
      </c>
      <c r="E161" s="222" t="s">
        <v>36</v>
      </c>
      <c r="F161" s="223" t="s">
        <v>207</v>
      </c>
      <c r="G161" s="221"/>
      <c r="H161" s="224">
        <v>88.3</v>
      </c>
      <c r="I161" s="225"/>
      <c r="J161" s="221"/>
      <c r="K161" s="221"/>
      <c r="L161" s="226"/>
      <c r="M161" s="227"/>
      <c r="N161" s="228"/>
      <c r="O161" s="228"/>
      <c r="P161" s="228"/>
      <c r="Q161" s="228"/>
      <c r="R161" s="228"/>
      <c r="S161" s="228"/>
      <c r="T161" s="229"/>
      <c r="AT161" s="230" t="s">
        <v>151</v>
      </c>
      <c r="AU161" s="230" t="s">
        <v>91</v>
      </c>
      <c r="AV161" s="13" t="s">
        <v>91</v>
      </c>
      <c r="AW161" s="13" t="s">
        <v>44</v>
      </c>
      <c r="AX161" s="13" t="s">
        <v>81</v>
      </c>
      <c r="AY161" s="230" t="s">
        <v>139</v>
      </c>
    </row>
    <row r="162" spans="2:65" s="14" customFormat="1" x14ac:dyDescent="0.3">
      <c r="B162" s="231"/>
      <c r="C162" s="232"/>
      <c r="D162" s="233" t="s">
        <v>151</v>
      </c>
      <c r="E162" s="234" t="s">
        <v>36</v>
      </c>
      <c r="F162" s="235" t="s">
        <v>154</v>
      </c>
      <c r="G162" s="232"/>
      <c r="H162" s="236">
        <v>194.64</v>
      </c>
      <c r="I162" s="237"/>
      <c r="J162" s="232"/>
      <c r="K162" s="232"/>
      <c r="L162" s="238"/>
      <c r="M162" s="239"/>
      <c r="N162" s="240"/>
      <c r="O162" s="240"/>
      <c r="P162" s="240"/>
      <c r="Q162" s="240"/>
      <c r="R162" s="240"/>
      <c r="S162" s="240"/>
      <c r="T162" s="241"/>
      <c r="AT162" s="242" t="s">
        <v>151</v>
      </c>
      <c r="AU162" s="242" t="s">
        <v>91</v>
      </c>
      <c r="AV162" s="14" t="s">
        <v>147</v>
      </c>
      <c r="AW162" s="14" t="s">
        <v>44</v>
      </c>
      <c r="AX162" s="14" t="s">
        <v>23</v>
      </c>
      <c r="AY162" s="242" t="s">
        <v>139</v>
      </c>
    </row>
    <row r="163" spans="2:65" s="1" customFormat="1" ht="22.5" customHeight="1" x14ac:dyDescent="0.3">
      <c r="B163" s="36"/>
      <c r="C163" s="244" t="s">
        <v>28</v>
      </c>
      <c r="D163" s="244" t="s">
        <v>182</v>
      </c>
      <c r="E163" s="245" t="s">
        <v>208</v>
      </c>
      <c r="F163" s="246" t="s">
        <v>209</v>
      </c>
      <c r="G163" s="247" t="s">
        <v>145</v>
      </c>
      <c r="H163" s="248">
        <v>39.707000000000001</v>
      </c>
      <c r="I163" s="249"/>
      <c r="J163" s="250">
        <f>ROUND(I163*H163,2)</f>
        <v>0</v>
      </c>
      <c r="K163" s="246" t="s">
        <v>146</v>
      </c>
      <c r="L163" s="251"/>
      <c r="M163" s="252" t="s">
        <v>36</v>
      </c>
      <c r="N163" s="253" t="s">
        <v>53</v>
      </c>
      <c r="O163" s="37"/>
      <c r="P163" s="204">
        <f>O163*H163</f>
        <v>0</v>
      </c>
      <c r="Q163" s="204">
        <v>5.1000000000000004E-4</v>
      </c>
      <c r="R163" s="204">
        <f>Q163*H163</f>
        <v>2.0250570000000002E-2</v>
      </c>
      <c r="S163" s="204">
        <v>0</v>
      </c>
      <c r="T163" s="205">
        <f>S163*H163</f>
        <v>0</v>
      </c>
      <c r="AR163" s="18" t="s">
        <v>185</v>
      </c>
      <c r="AT163" s="18" t="s">
        <v>182</v>
      </c>
      <c r="AU163" s="18" t="s">
        <v>91</v>
      </c>
      <c r="AY163" s="18" t="s">
        <v>139</v>
      </c>
      <c r="BE163" s="206">
        <f>IF(N163="základní",J163,0)</f>
        <v>0</v>
      </c>
      <c r="BF163" s="206">
        <f>IF(N163="snížená",J163,0)</f>
        <v>0</v>
      </c>
      <c r="BG163" s="206">
        <f>IF(N163="zákl. přenesená",J163,0)</f>
        <v>0</v>
      </c>
      <c r="BH163" s="206">
        <f>IF(N163="sníž. přenesená",J163,0)</f>
        <v>0</v>
      </c>
      <c r="BI163" s="206">
        <f>IF(N163="nulová",J163,0)</f>
        <v>0</v>
      </c>
      <c r="BJ163" s="18" t="s">
        <v>91</v>
      </c>
      <c r="BK163" s="206">
        <f>ROUND(I163*H163,2)</f>
        <v>0</v>
      </c>
      <c r="BL163" s="18" t="s">
        <v>147</v>
      </c>
      <c r="BM163" s="18" t="s">
        <v>210</v>
      </c>
    </row>
    <row r="164" spans="2:65" s="1" customFormat="1" x14ac:dyDescent="0.3">
      <c r="B164" s="36"/>
      <c r="C164" s="58"/>
      <c r="D164" s="207" t="s">
        <v>149</v>
      </c>
      <c r="E164" s="58"/>
      <c r="F164" s="208" t="s">
        <v>209</v>
      </c>
      <c r="G164" s="58"/>
      <c r="H164" s="58"/>
      <c r="I164" s="163"/>
      <c r="J164" s="58"/>
      <c r="K164" s="58"/>
      <c r="L164" s="56"/>
      <c r="M164" s="73"/>
      <c r="N164" s="37"/>
      <c r="O164" s="37"/>
      <c r="P164" s="37"/>
      <c r="Q164" s="37"/>
      <c r="R164" s="37"/>
      <c r="S164" s="37"/>
      <c r="T164" s="74"/>
      <c r="AT164" s="18" t="s">
        <v>149</v>
      </c>
      <c r="AU164" s="18" t="s">
        <v>91</v>
      </c>
    </row>
    <row r="165" spans="2:65" s="13" customFormat="1" x14ac:dyDescent="0.3">
      <c r="B165" s="220"/>
      <c r="C165" s="221"/>
      <c r="D165" s="207" t="s">
        <v>151</v>
      </c>
      <c r="E165" s="222" t="s">
        <v>36</v>
      </c>
      <c r="F165" s="223" t="s">
        <v>211</v>
      </c>
      <c r="G165" s="221"/>
      <c r="H165" s="224">
        <v>39.707000000000001</v>
      </c>
      <c r="I165" s="225"/>
      <c r="J165" s="221"/>
      <c r="K165" s="221"/>
      <c r="L165" s="226"/>
      <c r="M165" s="227"/>
      <c r="N165" s="228"/>
      <c r="O165" s="228"/>
      <c r="P165" s="228"/>
      <c r="Q165" s="228"/>
      <c r="R165" s="228"/>
      <c r="S165" s="228"/>
      <c r="T165" s="229"/>
      <c r="AT165" s="230" t="s">
        <v>151</v>
      </c>
      <c r="AU165" s="230" t="s">
        <v>91</v>
      </c>
      <c r="AV165" s="13" t="s">
        <v>91</v>
      </c>
      <c r="AW165" s="13" t="s">
        <v>44</v>
      </c>
      <c r="AX165" s="13" t="s">
        <v>81</v>
      </c>
      <c r="AY165" s="230" t="s">
        <v>139</v>
      </c>
    </row>
    <row r="166" spans="2:65" s="14" customFormat="1" x14ac:dyDescent="0.3">
      <c r="B166" s="231"/>
      <c r="C166" s="232"/>
      <c r="D166" s="233" t="s">
        <v>151</v>
      </c>
      <c r="E166" s="234" t="s">
        <v>36</v>
      </c>
      <c r="F166" s="235" t="s">
        <v>154</v>
      </c>
      <c r="G166" s="232"/>
      <c r="H166" s="236">
        <v>39.707000000000001</v>
      </c>
      <c r="I166" s="237"/>
      <c r="J166" s="232"/>
      <c r="K166" s="232"/>
      <c r="L166" s="238"/>
      <c r="M166" s="239"/>
      <c r="N166" s="240"/>
      <c r="O166" s="240"/>
      <c r="P166" s="240"/>
      <c r="Q166" s="240"/>
      <c r="R166" s="240"/>
      <c r="S166" s="240"/>
      <c r="T166" s="241"/>
      <c r="AT166" s="242" t="s">
        <v>151</v>
      </c>
      <c r="AU166" s="242" t="s">
        <v>91</v>
      </c>
      <c r="AV166" s="14" t="s">
        <v>147</v>
      </c>
      <c r="AW166" s="14" t="s">
        <v>44</v>
      </c>
      <c r="AX166" s="14" t="s">
        <v>23</v>
      </c>
      <c r="AY166" s="242" t="s">
        <v>139</v>
      </c>
    </row>
    <row r="167" spans="2:65" s="1" customFormat="1" ht="31.5" customHeight="1" x14ac:dyDescent="0.3">
      <c r="B167" s="36"/>
      <c r="C167" s="195" t="s">
        <v>212</v>
      </c>
      <c r="D167" s="195" t="s">
        <v>142</v>
      </c>
      <c r="E167" s="196" t="s">
        <v>213</v>
      </c>
      <c r="F167" s="197" t="s">
        <v>214</v>
      </c>
      <c r="G167" s="198" t="s">
        <v>145</v>
      </c>
      <c r="H167" s="199">
        <v>47.34</v>
      </c>
      <c r="I167" s="200"/>
      <c r="J167" s="201">
        <f>ROUND(I167*H167,2)</f>
        <v>0</v>
      </c>
      <c r="K167" s="197" t="s">
        <v>146</v>
      </c>
      <c r="L167" s="56"/>
      <c r="M167" s="202" t="s">
        <v>36</v>
      </c>
      <c r="N167" s="203" t="s">
        <v>53</v>
      </c>
      <c r="O167" s="37"/>
      <c r="P167" s="204">
        <f>O167*H167</f>
        <v>0</v>
      </c>
      <c r="Q167" s="204">
        <v>9.4400000000000005E-3</v>
      </c>
      <c r="R167" s="204">
        <f>Q167*H167</f>
        <v>0.44688960000000005</v>
      </c>
      <c r="S167" s="204">
        <v>0</v>
      </c>
      <c r="T167" s="205">
        <f>S167*H167</f>
        <v>0</v>
      </c>
      <c r="AR167" s="18" t="s">
        <v>147</v>
      </c>
      <c r="AT167" s="18" t="s">
        <v>142</v>
      </c>
      <c r="AU167" s="18" t="s">
        <v>91</v>
      </c>
      <c r="AY167" s="18" t="s">
        <v>139</v>
      </c>
      <c r="BE167" s="206">
        <f>IF(N167="základní",J167,0)</f>
        <v>0</v>
      </c>
      <c r="BF167" s="206">
        <f>IF(N167="snížená",J167,0)</f>
        <v>0</v>
      </c>
      <c r="BG167" s="206">
        <f>IF(N167="zákl. přenesená",J167,0)</f>
        <v>0</v>
      </c>
      <c r="BH167" s="206">
        <f>IF(N167="sníž. přenesená",J167,0)</f>
        <v>0</v>
      </c>
      <c r="BI167" s="206">
        <f>IF(N167="nulová",J167,0)</f>
        <v>0</v>
      </c>
      <c r="BJ167" s="18" t="s">
        <v>91</v>
      </c>
      <c r="BK167" s="206">
        <f>ROUND(I167*H167,2)</f>
        <v>0</v>
      </c>
      <c r="BL167" s="18" t="s">
        <v>147</v>
      </c>
      <c r="BM167" s="18" t="s">
        <v>215</v>
      </c>
    </row>
    <row r="168" spans="2:65" s="1" customFormat="1" ht="27" x14ac:dyDescent="0.3">
      <c r="B168" s="36"/>
      <c r="C168" s="58"/>
      <c r="D168" s="207" t="s">
        <v>149</v>
      </c>
      <c r="E168" s="58"/>
      <c r="F168" s="208" t="s">
        <v>216</v>
      </c>
      <c r="G168" s="58"/>
      <c r="H168" s="58"/>
      <c r="I168" s="163"/>
      <c r="J168" s="58"/>
      <c r="K168" s="58"/>
      <c r="L168" s="56"/>
      <c r="M168" s="73"/>
      <c r="N168" s="37"/>
      <c r="O168" s="37"/>
      <c r="P168" s="37"/>
      <c r="Q168" s="37"/>
      <c r="R168" s="37"/>
      <c r="S168" s="37"/>
      <c r="T168" s="74"/>
      <c r="AT168" s="18" t="s">
        <v>149</v>
      </c>
      <c r="AU168" s="18" t="s">
        <v>91</v>
      </c>
    </row>
    <row r="169" spans="2:65" s="1" customFormat="1" ht="162" x14ac:dyDescent="0.3">
      <c r="B169" s="36"/>
      <c r="C169" s="58"/>
      <c r="D169" s="207" t="s">
        <v>159</v>
      </c>
      <c r="E169" s="58"/>
      <c r="F169" s="243" t="s">
        <v>168</v>
      </c>
      <c r="G169" s="58"/>
      <c r="H169" s="58"/>
      <c r="I169" s="163"/>
      <c r="J169" s="58"/>
      <c r="K169" s="58"/>
      <c r="L169" s="56"/>
      <c r="M169" s="73"/>
      <c r="N169" s="37"/>
      <c r="O169" s="37"/>
      <c r="P169" s="37"/>
      <c r="Q169" s="37"/>
      <c r="R169" s="37"/>
      <c r="S169" s="37"/>
      <c r="T169" s="74"/>
      <c r="AT169" s="18" t="s">
        <v>159</v>
      </c>
      <c r="AU169" s="18" t="s">
        <v>91</v>
      </c>
    </row>
    <row r="170" spans="2:65" s="12" customFormat="1" x14ac:dyDescent="0.3">
      <c r="B170" s="209"/>
      <c r="C170" s="210"/>
      <c r="D170" s="207" t="s">
        <v>151</v>
      </c>
      <c r="E170" s="211" t="s">
        <v>36</v>
      </c>
      <c r="F170" s="212" t="s">
        <v>152</v>
      </c>
      <c r="G170" s="210"/>
      <c r="H170" s="213" t="s">
        <v>36</v>
      </c>
      <c r="I170" s="214"/>
      <c r="J170" s="210"/>
      <c r="K170" s="210"/>
      <c r="L170" s="215"/>
      <c r="M170" s="216"/>
      <c r="N170" s="217"/>
      <c r="O170" s="217"/>
      <c r="P170" s="217"/>
      <c r="Q170" s="217"/>
      <c r="R170" s="217"/>
      <c r="S170" s="217"/>
      <c r="T170" s="218"/>
      <c r="AT170" s="219" t="s">
        <v>151</v>
      </c>
      <c r="AU170" s="219" t="s">
        <v>91</v>
      </c>
      <c r="AV170" s="12" t="s">
        <v>23</v>
      </c>
      <c r="AW170" s="12" t="s">
        <v>44</v>
      </c>
      <c r="AX170" s="12" t="s">
        <v>81</v>
      </c>
      <c r="AY170" s="219" t="s">
        <v>139</v>
      </c>
    </row>
    <row r="171" spans="2:65" s="12" customFormat="1" x14ac:dyDescent="0.3">
      <c r="B171" s="209"/>
      <c r="C171" s="210"/>
      <c r="D171" s="207" t="s">
        <v>151</v>
      </c>
      <c r="E171" s="211" t="s">
        <v>36</v>
      </c>
      <c r="F171" s="212" t="s">
        <v>217</v>
      </c>
      <c r="G171" s="210"/>
      <c r="H171" s="213" t="s">
        <v>36</v>
      </c>
      <c r="I171" s="214"/>
      <c r="J171" s="210"/>
      <c r="K171" s="210"/>
      <c r="L171" s="215"/>
      <c r="M171" s="216"/>
      <c r="N171" s="217"/>
      <c r="O171" s="217"/>
      <c r="P171" s="217"/>
      <c r="Q171" s="217"/>
      <c r="R171" s="217"/>
      <c r="S171" s="217"/>
      <c r="T171" s="218"/>
      <c r="AT171" s="219" t="s">
        <v>151</v>
      </c>
      <c r="AU171" s="219" t="s">
        <v>91</v>
      </c>
      <c r="AV171" s="12" t="s">
        <v>23</v>
      </c>
      <c r="AW171" s="12" t="s">
        <v>44</v>
      </c>
      <c r="AX171" s="12" t="s">
        <v>81</v>
      </c>
      <c r="AY171" s="219" t="s">
        <v>139</v>
      </c>
    </row>
    <row r="172" spans="2:65" s="13" customFormat="1" x14ac:dyDescent="0.3">
      <c r="B172" s="220"/>
      <c r="C172" s="221"/>
      <c r="D172" s="207" t="s">
        <v>151</v>
      </c>
      <c r="E172" s="222" t="s">
        <v>36</v>
      </c>
      <c r="F172" s="223" t="s">
        <v>218</v>
      </c>
      <c r="G172" s="221"/>
      <c r="H172" s="224">
        <v>47.34</v>
      </c>
      <c r="I172" s="225"/>
      <c r="J172" s="221"/>
      <c r="K172" s="221"/>
      <c r="L172" s="226"/>
      <c r="M172" s="227"/>
      <c r="N172" s="228"/>
      <c r="O172" s="228"/>
      <c r="P172" s="228"/>
      <c r="Q172" s="228"/>
      <c r="R172" s="228"/>
      <c r="S172" s="228"/>
      <c r="T172" s="229"/>
      <c r="AT172" s="230" t="s">
        <v>151</v>
      </c>
      <c r="AU172" s="230" t="s">
        <v>91</v>
      </c>
      <c r="AV172" s="13" t="s">
        <v>91</v>
      </c>
      <c r="AW172" s="13" t="s">
        <v>44</v>
      </c>
      <c r="AX172" s="13" t="s">
        <v>81</v>
      </c>
      <c r="AY172" s="230" t="s">
        <v>139</v>
      </c>
    </row>
    <row r="173" spans="2:65" s="14" customFormat="1" x14ac:dyDescent="0.3">
      <c r="B173" s="231"/>
      <c r="C173" s="232"/>
      <c r="D173" s="233" t="s">
        <v>151</v>
      </c>
      <c r="E173" s="234" t="s">
        <v>36</v>
      </c>
      <c r="F173" s="235" t="s">
        <v>154</v>
      </c>
      <c r="G173" s="232"/>
      <c r="H173" s="236">
        <v>47.34</v>
      </c>
      <c r="I173" s="237"/>
      <c r="J173" s="232"/>
      <c r="K173" s="232"/>
      <c r="L173" s="238"/>
      <c r="M173" s="239"/>
      <c r="N173" s="240"/>
      <c r="O173" s="240"/>
      <c r="P173" s="240"/>
      <c r="Q173" s="240"/>
      <c r="R173" s="240"/>
      <c r="S173" s="240"/>
      <c r="T173" s="241"/>
      <c r="AT173" s="242" t="s">
        <v>151</v>
      </c>
      <c r="AU173" s="242" t="s">
        <v>91</v>
      </c>
      <c r="AV173" s="14" t="s">
        <v>147</v>
      </c>
      <c r="AW173" s="14" t="s">
        <v>44</v>
      </c>
      <c r="AX173" s="14" t="s">
        <v>23</v>
      </c>
      <c r="AY173" s="242" t="s">
        <v>139</v>
      </c>
    </row>
    <row r="174" spans="2:65" s="1" customFormat="1" ht="22.5" customHeight="1" x14ac:dyDescent="0.3">
      <c r="B174" s="36"/>
      <c r="C174" s="244" t="s">
        <v>219</v>
      </c>
      <c r="D174" s="244" t="s">
        <v>182</v>
      </c>
      <c r="E174" s="245" t="s">
        <v>220</v>
      </c>
      <c r="F174" s="246" t="s">
        <v>221</v>
      </c>
      <c r="G174" s="247" t="s">
        <v>145</v>
      </c>
      <c r="H174" s="248">
        <v>48.286999999999999</v>
      </c>
      <c r="I174" s="249"/>
      <c r="J174" s="250">
        <f>ROUND(I174*H174,2)</f>
        <v>0</v>
      </c>
      <c r="K174" s="246" t="s">
        <v>146</v>
      </c>
      <c r="L174" s="251"/>
      <c r="M174" s="252" t="s">
        <v>36</v>
      </c>
      <c r="N174" s="253" t="s">
        <v>53</v>
      </c>
      <c r="O174" s="37"/>
      <c r="P174" s="204">
        <f>O174*H174</f>
        <v>0</v>
      </c>
      <c r="Q174" s="204">
        <v>1.7999999999999999E-2</v>
      </c>
      <c r="R174" s="204">
        <f>Q174*H174</f>
        <v>0.86916599999999988</v>
      </c>
      <c r="S174" s="204">
        <v>0</v>
      </c>
      <c r="T174" s="205">
        <f>S174*H174</f>
        <v>0</v>
      </c>
      <c r="AR174" s="18" t="s">
        <v>185</v>
      </c>
      <c r="AT174" s="18" t="s">
        <v>182</v>
      </c>
      <c r="AU174" s="18" t="s">
        <v>91</v>
      </c>
      <c r="AY174" s="18" t="s">
        <v>139</v>
      </c>
      <c r="BE174" s="206">
        <f>IF(N174="základní",J174,0)</f>
        <v>0</v>
      </c>
      <c r="BF174" s="206">
        <f>IF(N174="snížená",J174,0)</f>
        <v>0</v>
      </c>
      <c r="BG174" s="206">
        <f>IF(N174="zákl. přenesená",J174,0)</f>
        <v>0</v>
      </c>
      <c r="BH174" s="206">
        <f>IF(N174="sníž. přenesená",J174,0)</f>
        <v>0</v>
      </c>
      <c r="BI174" s="206">
        <f>IF(N174="nulová",J174,0)</f>
        <v>0</v>
      </c>
      <c r="BJ174" s="18" t="s">
        <v>91</v>
      </c>
      <c r="BK174" s="206">
        <f>ROUND(I174*H174,2)</f>
        <v>0</v>
      </c>
      <c r="BL174" s="18" t="s">
        <v>147</v>
      </c>
      <c r="BM174" s="18" t="s">
        <v>222</v>
      </c>
    </row>
    <row r="175" spans="2:65" s="1" customFormat="1" x14ac:dyDescent="0.3">
      <c r="B175" s="36"/>
      <c r="C175" s="58"/>
      <c r="D175" s="207" t="s">
        <v>149</v>
      </c>
      <c r="E175" s="58"/>
      <c r="F175" s="208" t="s">
        <v>221</v>
      </c>
      <c r="G175" s="58"/>
      <c r="H175" s="58"/>
      <c r="I175" s="163"/>
      <c r="J175" s="58"/>
      <c r="K175" s="58"/>
      <c r="L175" s="56"/>
      <c r="M175" s="73"/>
      <c r="N175" s="37"/>
      <c r="O175" s="37"/>
      <c r="P175" s="37"/>
      <c r="Q175" s="37"/>
      <c r="R175" s="37"/>
      <c r="S175" s="37"/>
      <c r="T175" s="74"/>
      <c r="AT175" s="18" t="s">
        <v>149</v>
      </c>
      <c r="AU175" s="18" t="s">
        <v>91</v>
      </c>
    </row>
    <row r="176" spans="2:65" s="13" customFormat="1" x14ac:dyDescent="0.3">
      <c r="B176" s="220"/>
      <c r="C176" s="221"/>
      <c r="D176" s="207" t="s">
        <v>151</v>
      </c>
      <c r="E176" s="222" t="s">
        <v>36</v>
      </c>
      <c r="F176" s="223" t="s">
        <v>223</v>
      </c>
      <c r="G176" s="221"/>
      <c r="H176" s="224">
        <v>48.286999999999999</v>
      </c>
      <c r="I176" s="225"/>
      <c r="J176" s="221"/>
      <c r="K176" s="221"/>
      <c r="L176" s="226"/>
      <c r="M176" s="227"/>
      <c r="N176" s="228"/>
      <c r="O176" s="228"/>
      <c r="P176" s="228"/>
      <c r="Q176" s="228"/>
      <c r="R176" s="228"/>
      <c r="S176" s="228"/>
      <c r="T176" s="229"/>
      <c r="AT176" s="230" t="s">
        <v>151</v>
      </c>
      <c r="AU176" s="230" t="s">
        <v>91</v>
      </c>
      <c r="AV176" s="13" t="s">
        <v>91</v>
      </c>
      <c r="AW176" s="13" t="s">
        <v>44</v>
      </c>
      <c r="AX176" s="13" t="s">
        <v>81</v>
      </c>
      <c r="AY176" s="230" t="s">
        <v>139</v>
      </c>
    </row>
    <row r="177" spans="2:65" s="14" customFormat="1" x14ac:dyDescent="0.3">
      <c r="B177" s="231"/>
      <c r="C177" s="232"/>
      <c r="D177" s="233" t="s">
        <v>151</v>
      </c>
      <c r="E177" s="234" t="s">
        <v>36</v>
      </c>
      <c r="F177" s="235" t="s">
        <v>154</v>
      </c>
      <c r="G177" s="232"/>
      <c r="H177" s="236">
        <v>48.286999999999999</v>
      </c>
      <c r="I177" s="237"/>
      <c r="J177" s="232"/>
      <c r="K177" s="232"/>
      <c r="L177" s="238"/>
      <c r="M177" s="239"/>
      <c r="N177" s="240"/>
      <c r="O177" s="240"/>
      <c r="P177" s="240"/>
      <c r="Q177" s="240"/>
      <c r="R177" s="240"/>
      <c r="S177" s="240"/>
      <c r="T177" s="241"/>
      <c r="AT177" s="242" t="s">
        <v>151</v>
      </c>
      <c r="AU177" s="242" t="s">
        <v>91</v>
      </c>
      <c r="AV177" s="14" t="s">
        <v>147</v>
      </c>
      <c r="AW177" s="14" t="s">
        <v>44</v>
      </c>
      <c r="AX177" s="14" t="s">
        <v>23</v>
      </c>
      <c r="AY177" s="242" t="s">
        <v>139</v>
      </c>
    </row>
    <row r="178" spans="2:65" s="1" customFormat="1" ht="22.5" customHeight="1" x14ac:dyDescent="0.3">
      <c r="B178" s="36"/>
      <c r="C178" s="195" t="s">
        <v>224</v>
      </c>
      <c r="D178" s="195" t="s">
        <v>142</v>
      </c>
      <c r="E178" s="196" t="s">
        <v>225</v>
      </c>
      <c r="F178" s="197" t="s">
        <v>226</v>
      </c>
      <c r="G178" s="198" t="s">
        <v>192</v>
      </c>
      <c r="H178" s="199">
        <v>52.7</v>
      </c>
      <c r="I178" s="200"/>
      <c r="J178" s="201">
        <f>ROUND(I178*H178,2)</f>
        <v>0</v>
      </c>
      <c r="K178" s="197" t="s">
        <v>146</v>
      </c>
      <c r="L178" s="56"/>
      <c r="M178" s="202" t="s">
        <v>36</v>
      </c>
      <c r="N178" s="203" t="s">
        <v>53</v>
      </c>
      <c r="O178" s="37"/>
      <c r="P178" s="204">
        <f>O178*H178</f>
        <v>0</v>
      </c>
      <c r="Q178" s="204">
        <v>6.0000000000000002E-5</v>
      </c>
      <c r="R178" s="204">
        <f>Q178*H178</f>
        <v>3.1620000000000003E-3</v>
      </c>
      <c r="S178" s="204">
        <v>0</v>
      </c>
      <c r="T178" s="205">
        <f>S178*H178</f>
        <v>0</v>
      </c>
      <c r="AR178" s="18" t="s">
        <v>147</v>
      </c>
      <c r="AT178" s="18" t="s">
        <v>142</v>
      </c>
      <c r="AU178" s="18" t="s">
        <v>91</v>
      </c>
      <c r="AY178" s="18" t="s">
        <v>139</v>
      </c>
      <c r="BE178" s="206">
        <f>IF(N178="základní",J178,0)</f>
        <v>0</v>
      </c>
      <c r="BF178" s="206">
        <f>IF(N178="snížená",J178,0)</f>
        <v>0</v>
      </c>
      <c r="BG178" s="206">
        <f>IF(N178="zákl. přenesená",J178,0)</f>
        <v>0</v>
      </c>
      <c r="BH178" s="206">
        <f>IF(N178="sníž. přenesená",J178,0)</f>
        <v>0</v>
      </c>
      <c r="BI178" s="206">
        <f>IF(N178="nulová",J178,0)</f>
        <v>0</v>
      </c>
      <c r="BJ178" s="18" t="s">
        <v>91</v>
      </c>
      <c r="BK178" s="206">
        <f>ROUND(I178*H178,2)</f>
        <v>0</v>
      </c>
      <c r="BL178" s="18" t="s">
        <v>147</v>
      </c>
      <c r="BM178" s="18" t="s">
        <v>227</v>
      </c>
    </row>
    <row r="179" spans="2:65" s="1" customFormat="1" x14ac:dyDescent="0.3">
      <c r="B179" s="36"/>
      <c r="C179" s="58"/>
      <c r="D179" s="207" t="s">
        <v>149</v>
      </c>
      <c r="E179" s="58"/>
      <c r="F179" s="208" t="s">
        <v>228</v>
      </c>
      <c r="G179" s="58"/>
      <c r="H179" s="58"/>
      <c r="I179" s="163"/>
      <c r="J179" s="58"/>
      <c r="K179" s="58"/>
      <c r="L179" s="56"/>
      <c r="M179" s="73"/>
      <c r="N179" s="37"/>
      <c r="O179" s="37"/>
      <c r="P179" s="37"/>
      <c r="Q179" s="37"/>
      <c r="R179" s="37"/>
      <c r="S179" s="37"/>
      <c r="T179" s="74"/>
      <c r="AT179" s="18" t="s">
        <v>149</v>
      </c>
      <c r="AU179" s="18" t="s">
        <v>91</v>
      </c>
    </row>
    <row r="180" spans="2:65" s="1" customFormat="1" ht="67.5" x14ac:dyDescent="0.3">
      <c r="B180" s="36"/>
      <c r="C180" s="58"/>
      <c r="D180" s="207" t="s">
        <v>159</v>
      </c>
      <c r="E180" s="58"/>
      <c r="F180" s="243" t="s">
        <v>229</v>
      </c>
      <c r="G180" s="58"/>
      <c r="H180" s="58"/>
      <c r="I180" s="163"/>
      <c r="J180" s="58"/>
      <c r="K180" s="58"/>
      <c r="L180" s="56"/>
      <c r="M180" s="73"/>
      <c r="N180" s="37"/>
      <c r="O180" s="37"/>
      <c r="P180" s="37"/>
      <c r="Q180" s="37"/>
      <c r="R180" s="37"/>
      <c r="S180" s="37"/>
      <c r="T180" s="74"/>
      <c r="AT180" s="18" t="s">
        <v>159</v>
      </c>
      <c r="AU180" s="18" t="s">
        <v>91</v>
      </c>
    </row>
    <row r="181" spans="2:65" s="12" customFormat="1" x14ac:dyDescent="0.3">
      <c r="B181" s="209"/>
      <c r="C181" s="210"/>
      <c r="D181" s="207" t="s">
        <v>151</v>
      </c>
      <c r="E181" s="211" t="s">
        <v>36</v>
      </c>
      <c r="F181" s="212" t="s">
        <v>152</v>
      </c>
      <c r="G181" s="210"/>
      <c r="H181" s="213" t="s">
        <v>36</v>
      </c>
      <c r="I181" s="214"/>
      <c r="J181" s="210"/>
      <c r="K181" s="210"/>
      <c r="L181" s="215"/>
      <c r="M181" s="216"/>
      <c r="N181" s="217"/>
      <c r="O181" s="217"/>
      <c r="P181" s="217"/>
      <c r="Q181" s="217"/>
      <c r="R181" s="217"/>
      <c r="S181" s="217"/>
      <c r="T181" s="218"/>
      <c r="AT181" s="219" t="s">
        <v>151</v>
      </c>
      <c r="AU181" s="219" t="s">
        <v>91</v>
      </c>
      <c r="AV181" s="12" t="s">
        <v>23</v>
      </c>
      <c r="AW181" s="12" t="s">
        <v>44</v>
      </c>
      <c r="AX181" s="12" t="s">
        <v>81</v>
      </c>
      <c r="AY181" s="219" t="s">
        <v>139</v>
      </c>
    </row>
    <row r="182" spans="2:65" s="13" customFormat="1" x14ac:dyDescent="0.3">
      <c r="B182" s="220"/>
      <c r="C182" s="221"/>
      <c r="D182" s="207" t="s">
        <v>151</v>
      </c>
      <c r="E182" s="222" t="s">
        <v>36</v>
      </c>
      <c r="F182" s="223" t="s">
        <v>230</v>
      </c>
      <c r="G182" s="221"/>
      <c r="H182" s="224">
        <v>52.7</v>
      </c>
      <c r="I182" s="225"/>
      <c r="J182" s="221"/>
      <c r="K182" s="221"/>
      <c r="L182" s="226"/>
      <c r="M182" s="227"/>
      <c r="N182" s="228"/>
      <c r="O182" s="228"/>
      <c r="P182" s="228"/>
      <c r="Q182" s="228"/>
      <c r="R182" s="228"/>
      <c r="S182" s="228"/>
      <c r="T182" s="229"/>
      <c r="AT182" s="230" t="s">
        <v>151</v>
      </c>
      <c r="AU182" s="230" t="s">
        <v>91</v>
      </c>
      <c r="AV182" s="13" t="s">
        <v>91</v>
      </c>
      <c r="AW182" s="13" t="s">
        <v>44</v>
      </c>
      <c r="AX182" s="13" t="s">
        <v>81</v>
      </c>
      <c r="AY182" s="230" t="s">
        <v>139</v>
      </c>
    </row>
    <row r="183" spans="2:65" s="14" customFormat="1" x14ac:dyDescent="0.3">
      <c r="B183" s="231"/>
      <c r="C183" s="232"/>
      <c r="D183" s="233" t="s">
        <v>151</v>
      </c>
      <c r="E183" s="234" t="s">
        <v>36</v>
      </c>
      <c r="F183" s="235" t="s">
        <v>154</v>
      </c>
      <c r="G183" s="232"/>
      <c r="H183" s="236">
        <v>52.7</v>
      </c>
      <c r="I183" s="237"/>
      <c r="J183" s="232"/>
      <c r="K183" s="232"/>
      <c r="L183" s="238"/>
      <c r="M183" s="239"/>
      <c r="N183" s="240"/>
      <c r="O183" s="240"/>
      <c r="P183" s="240"/>
      <c r="Q183" s="240"/>
      <c r="R183" s="240"/>
      <c r="S183" s="240"/>
      <c r="T183" s="241"/>
      <c r="AT183" s="242" t="s">
        <v>151</v>
      </c>
      <c r="AU183" s="242" t="s">
        <v>91</v>
      </c>
      <c r="AV183" s="14" t="s">
        <v>147</v>
      </c>
      <c r="AW183" s="14" t="s">
        <v>44</v>
      </c>
      <c r="AX183" s="14" t="s">
        <v>23</v>
      </c>
      <c r="AY183" s="242" t="s">
        <v>139</v>
      </c>
    </row>
    <row r="184" spans="2:65" s="1" customFormat="1" ht="22.5" customHeight="1" x14ac:dyDescent="0.3">
      <c r="B184" s="36"/>
      <c r="C184" s="244" t="s">
        <v>231</v>
      </c>
      <c r="D184" s="244" t="s">
        <v>182</v>
      </c>
      <c r="E184" s="245" t="s">
        <v>232</v>
      </c>
      <c r="F184" s="246" t="s">
        <v>233</v>
      </c>
      <c r="G184" s="247" t="s">
        <v>192</v>
      </c>
      <c r="H184" s="248">
        <v>55.335000000000001</v>
      </c>
      <c r="I184" s="249"/>
      <c r="J184" s="250">
        <f>ROUND(I184*H184,2)</f>
        <v>0</v>
      </c>
      <c r="K184" s="246" t="s">
        <v>146</v>
      </c>
      <c r="L184" s="251"/>
      <c r="M184" s="252" t="s">
        <v>36</v>
      </c>
      <c r="N184" s="253" t="s">
        <v>53</v>
      </c>
      <c r="O184" s="37"/>
      <c r="P184" s="204">
        <f>O184*H184</f>
        <v>0</v>
      </c>
      <c r="Q184" s="204">
        <v>5.9999999999999995E-4</v>
      </c>
      <c r="R184" s="204">
        <f>Q184*H184</f>
        <v>3.3200999999999994E-2</v>
      </c>
      <c r="S184" s="204">
        <v>0</v>
      </c>
      <c r="T184" s="205">
        <f>S184*H184</f>
        <v>0</v>
      </c>
      <c r="AR184" s="18" t="s">
        <v>185</v>
      </c>
      <c r="AT184" s="18" t="s">
        <v>182</v>
      </c>
      <c r="AU184" s="18" t="s">
        <v>91</v>
      </c>
      <c r="AY184" s="18" t="s">
        <v>139</v>
      </c>
      <c r="BE184" s="206">
        <f>IF(N184="základní",J184,0)</f>
        <v>0</v>
      </c>
      <c r="BF184" s="206">
        <f>IF(N184="snížená",J184,0)</f>
        <v>0</v>
      </c>
      <c r="BG184" s="206">
        <f>IF(N184="zákl. přenesená",J184,0)</f>
        <v>0</v>
      </c>
      <c r="BH184" s="206">
        <f>IF(N184="sníž. přenesená",J184,0)</f>
        <v>0</v>
      </c>
      <c r="BI184" s="206">
        <f>IF(N184="nulová",J184,0)</f>
        <v>0</v>
      </c>
      <c r="BJ184" s="18" t="s">
        <v>91</v>
      </c>
      <c r="BK184" s="206">
        <f>ROUND(I184*H184,2)</f>
        <v>0</v>
      </c>
      <c r="BL184" s="18" t="s">
        <v>147</v>
      </c>
      <c r="BM184" s="18" t="s">
        <v>234</v>
      </c>
    </row>
    <row r="185" spans="2:65" s="1" customFormat="1" x14ac:dyDescent="0.3">
      <c r="B185" s="36"/>
      <c r="C185" s="58"/>
      <c r="D185" s="207" t="s">
        <v>149</v>
      </c>
      <c r="E185" s="58"/>
      <c r="F185" s="208" t="s">
        <v>233</v>
      </c>
      <c r="G185" s="58"/>
      <c r="H185" s="58"/>
      <c r="I185" s="163"/>
      <c r="J185" s="58"/>
      <c r="K185" s="58"/>
      <c r="L185" s="56"/>
      <c r="M185" s="73"/>
      <c r="N185" s="37"/>
      <c r="O185" s="37"/>
      <c r="P185" s="37"/>
      <c r="Q185" s="37"/>
      <c r="R185" s="37"/>
      <c r="S185" s="37"/>
      <c r="T185" s="74"/>
      <c r="AT185" s="18" t="s">
        <v>149</v>
      </c>
      <c r="AU185" s="18" t="s">
        <v>91</v>
      </c>
    </row>
    <row r="186" spans="2:65" s="12" customFormat="1" x14ac:dyDescent="0.3">
      <c r="B186" s="209"/>
      <c r="C186" s="210"/>
      <c r="D186" s="207" t="s">
        <v>151</v>
      </c>
      <c r="E186" s="211" t="s">
        <v>36</v>
      </c>
      <c r="F186" s="212" t="s">
        <v>152</v>
      </c>
      <c r="G186" s="210"/>
      <c r="H186" s="213" t="s">
        <v>36</v>
      </c>
      <c r="I186" s="214"/>
      <c r="J186" s="210"/>
      <c r="K186" s="210"/>
      <c r="L186" s="215"/>
      <c r="M186" s="216"/>
      <c r="N186" s="217"/>
      <c r="O186" s="217"/>
      <c r="P186" s="217"/>
      <c r="Q186" s="217"/>
      <c r="R186" s="217"/>
      <c r="S186" s="217"/>
      <c r="T186" s="218"/>
      <c r="AT186" s="219" t="s">
        <v>151</v>
      </c>
      <c r="AU186" s="219" t="s">
        <v>91</v>
      </c>
      <c r="AV186" s="12" t="s">
        <v>23</v>
      </c>
      <c r="AW186" s="12" t="s">
        <v>44</v>
      </c>
      <c r="AX186" s="12" t="s">
        <v>81</v>
      </c>
      <c r="AY186" s="219" t="s">
        <v>139</v>
      </c>
    </row>
    <row r="187" spans="2:65" s="13" customFormat="1" x14ac:dyDescent="0.3">
      <c r="B187" s="220"/>
      <c r="C187" s="221"/>
      <c r="D187" s="207" t="s">
        <v>151</v>
      </c>
      <c r="E187" s="222" t="s">
        <v>36</v>
      </c>
      <c r="F187" s="223" t="s">
        <v>235</v>
      </c>
      <c r="G187" s="221"/>
      <c r="H187" s="224">
        <v>55.335000000000001</v>
      </c>
      <c r="I187" s="225"/>
      <c r="J187" s="221"/>
      <c r="K187" s="221"/>
      <c r="L187" s="226"/>
      <c r="M187" s="227"/>
      <c r="N187" s="228"/>
      <c r="O187" s="228"/>
      <c r="P187" s="228"/>
      <c r="Q187" s="228"/>
      <c r="R187" s="228"/>
      <c r="S187" s="228"/>
      <c r="T187" s="229"/>
      <c r="AT187" s="230" t="s">
        <v>151</v>
      </c>
      <c r="AU187" s="230" t="s">
        <v>91</v>
      </c>
      <c r="AV187" s="13" t="s">
        <v>91</v>
      </c>
      <c r="AW187" s="13" t="s">
        <v>44</v>
      </c>
      <c r="AX187" s="13" t="s">
        <v>81</v>
      </c>
      <c r="AY187" s="230" t="s">
        <v>139</v>
      </c>
    </row>
    <row r="188" spans="2:65" s="14" customFormat="1" x14ac:dyDescent="0.3">
      <c r="B188" s="231"/>
      <c r="C188" s="232"/>
      <c r="D188" s="233" t="s">
        <v>151</v>
      </c>
      <c r="E188" s="234" t="s">
        <v>36</v>
      </c>
      <c r="F188" s="235" t="s">
        <v>154</v>
      </c>
      <c r="G188" s="232"/>
      <c r="H188" s="236">
        <v>55.335000000000001</v>
      </c>
      <c r="I188" s="237"/>
      <c r="J188" s="232"/>
      <c r="K188" s="232"/>
      <c r="L188" s="238"/>
      <c r="M188" s="239"/>
      <c r="N188" s="240"/>
      <c r="O188" s="240"/>
      <c r="P188" s="240"/>
      <c r="Q188" s="240"/>
      <c r="R188" s="240"/>
      <c r="S188" s="240"/>
      <c r="T188" s="241"/>
      <c r="AT188" s="242" t="s">
        <v>151</v>
      </c>
      <c r="AU188" s="242" t="s">
        <v>91</v>
      </c>
      <c r="AV188" s="14" t="s">
        <v>147</v>
      </c>
      <c r="AW188" s="14" t="s">
        <v>44</v>
      </c>
      <c r="AX188" s="14" t="s">
        <v>23</v>
      </c>
      <c r="AY188" s="242" t="s">
        <v>139</v>
      </c>
    </row>
    <row r="189" spans="2:65" s="1" customFormat="1" ht="22.5" customHeight="1" x14ac:dyDescent="0.3">
      <c r="B189" s="36"/>
      <c r="C189" s="195" t="s">
        <v>8</v>
      </c>
      <c r="D189" s="195" t="s">
        <v>142</v>
      </c>
      <c r="E189" s="196" t="s">
        <v>236</v>
      </c>
      <c r="F189" s="197" t="s">
        <v>237</v>
      </c>
      <c r="G189" s="198" t="s">
        <v>192</v>
      </c>
      <c r="H189" s="199">
        <v>504.61</v>
      </c>
      <c r="I189" s="200"/>
      <c r="J189" s="201">
        <f>ROUND(I189*H189,2)</f>
        <v>0</v>
      </c>
      <c r="K189" s="197" t="s">
        <v>146</v>
      </c>
      <c r="L189" s="56"/>
      <c r="M189" s="202" t="s">
        <v>36</v>
      </c>
      <c r="N189" s="203" t="s">
        <v>53</v>
      </c>
      <c r="O189" s="37"/>
      <c r="P189" s="204">
        <f>O189*H189</f>
        <v>0</v>
      </c>
      <c r="Q189" s="204">
        <v>2.5000000000000001E-4</v>
      </c>
      <c r="R189" s="204">
        <f>Q189*H189</f>
        <v>0.1261525</v>
      </c>
      <c r="S189" s="204">
        <v>0</v>
      </c>
      <c r="T189" s="205">
        <f>S189*H189</f>
        <v>0</v>
      </c>
      <c r="AR189" s="18" t="s">
        <v>147</v>
      </c>
      <c r="AT189" s="18" t="s">
        <v>142</v>
      </c>
      <c r="AU189" s="18" t="s">
        <v>91</v>
      </c>
      <c r="AY189" s="18" t="s">
        <v>139</v>
      </c>
      <c r="BE189" s="206">
        <f>IF(N189="základní",J189,0)</f>
        <v>0</v>
      </c>
      <c r="BF189" s="206">
        <f>IF(N189="snížená",J189,0)</f>
        <v>0</v>
      </c>
      <c r="BG189" s="206">
        <f>IF(N189="zákl. přenesená",J189,0)</f>
        <v>0</v>
      </c>
      <c r="BH189" s="206">
        <f>IF(N189="sníž. přenesená",J189,0)</f>
        <v>0</v>
      </c>
      <c r="BI189" s="206">
        <f>IF(N189="nulová",J189,0)</f>
        <v>0</v>
      </c>
      <c r="BJ189" s="18" t="s">
        <v>91</v>
      </c>
      <c r="BK189" s="206">
        <f>ROUND(I189*H189,2)</f>
        <v>0</v>
      </c>
      <c r="BL189" s="18" t="s">
        <v>147</v>
      </c>
      <c r="BM189" s="18" t="s">
        <v>238</v>
      </c>
    </row>
    <row r="190" spans="2:65" s="1" customFormat="1" x14ac:dyDescent="0.3">
      <c r="B190" s="36"/>
      <c r="C190" s="58"/>
      <c r="D190" s="207" t="s">
        <v>149</v>
      </c>
      <c r="E190" s="58"/>
      <c r="F190" s="208" t="s">
        <v>239</v>
      </c>
      <c r="G190" s="58"/>
      <c r="H190" s="58"/>
      <c r="I190" s="163"/>
      <c r="J190" s="58"/>
      <c r="K190" s="58"/>
      <c r="L190" s="56"/>
      <c r="M190" s="73"/>
      <c r="N190" s="37"/>
      <c r="O190" s="37"/>
      <c r="P190" s="37"/>
      <c r="Q190" s="37"/>
      <c r="R190" s="37"/>
      <c r="S190" s="37"/>
      <c r="T190" s="74"/>
      <c r="AT190" s="18" t="s">
        <v>149</v>
      </c>
      <c r="AU190" s="18" t="s">
        <v>91</v>
      </c>
    </row>
    <row r="191" spans="2:65" s="1" customFormat="1" ht="67.5" x14ac:dyDescent="0.3">
      <c r="B191" s="36"/>
      <c r="C191" s="58"/>
      <c r="D191" s="207" t="s">
        <v>159</v>
      </c>
      <c r="E191" s="58"/>
      <c r="F191" s="243" t="s">
        <v>229</v>
      </c>
      <c r="G191" s="58"/>
      <c r="H191" s="58"/>
      <c r="I191" s="163"/>
      <c r="J191" s="58"/>
      <c r="K191" s="58"/>
      <c r="L191" s="56"/>
      <c r="M191" s="73"/>
      <c r="N191" s="37"/>
      <c r="O191" s="37"/>
      <c r="P191" s="37"/>
      <c r="Q191" s="37"/>
      <c r="R191" s="37"/>
      <c r="S191" s="37"/>
      <c r="T191" s="74"/>
      <c r="AT191" s="18" t="s">
        <v>159</v>
      </c>
      <c r="AU191" s="18" t="s">
        <v>91</v>
      </c>
    </row>
    <row r="192" spans="2:65" s="12" customFormat="1" x14ac:dyDescent="0.3">
      <c r="B192" s="209"/>
      <c r="C192" s="210"/>
      <c r="D192" s="207" t="s">
        <v>151</v>
      </c>
      <c r="E192" s="211" t="s">
        <v>36</v>
      </c>
      <c r="F192" s="212" t="s">
        <v>152</v>
      </c>
      <c r="G192" s="210"/>
      <c r="H192" s="213" t="s">
        <v>36</v>
      </c>
      <c r="I192" s="214"/>
      <c r="J192" s="210"/>
      <c r="K192" s="210"/>
      <c r="L192" s="215"/>
      <c r="M192" s="216"/>
      <c r="N192" s="217"/>
      <c r="O192" s="217"/>
      <c r="P192" s="217"/>
      <c r="Q192" s="217"/>
      <c r="R192" s="217"/>
      <c r="S192" s="217"/>
      <c r="T192" s="218"/>
      <c r="AT192" s="219" t="s">
        <v>151</v>
      </c>
      <c r="AU192" s="219" t="s">
        <v>91</v>
      </c>
      <c r="AV192" s="12" t="s">
        <v>23</v>
      </c>
      <c r="AW192" s="12" t="s">
        <v>44</v>
      </c>
      <c r="AX192" s="12" t="s">
        <v>81</v>
      </c>
      <c r="AY192" s="219" t="s">
        <v>139</v>
      </c>
    </row>
    <row r="193" spans="2:65" s="13" customFormat="1" ht="27" x14ac:dyDescent="0.3">
      <c r="B193" s="220"/>
      <c r="C193" s="221"/>
      <c r="D193" s="207" t="s">
        <v>151</v>
      </c>
      <c r="E193" s="222" t="s">
        <v>36</v>
      </c>
      <c r="F193" s="223" t="s">
        <v>240</v>
      </c>
      <c r="G193" s="221"/>
      <c r="H193" s="224">
        <v>183.24</v>
      </c>
      <c r="I193" s="225"/>
      <c r="J193" s="221"/>
      <c r="K193" s="221"/>
      <c r="L193" s="226"/>
      <c r="M193" s="227"/>
      <c r="N193" s="228"/>
      <c r="O193" s="228"/>
      <c r="P193" s="228"/>
      <c r="Q193" s="228"/>
      <c r="R193" s="228"/>
      <c r="S193" s="228"/>
      <c r="T193" s="229"/>
      <c r="AT193" s="230" t="s">
        <v>151</v>
      </c>
      <c r="AU193" s="230" t="s">
        <v>91</v>
      </c>
      <c r="AV193" s="13" t="s">
        <v>91</v>
      </c>
      <c r="AW193" s="13" t="s">
        <v>44</v>
      </c>
      <c r="AX193" s="13" t="s">
        <v>81</v>
      </c>
      <c r="AY193" s="230" t="s">
        <v>139</v>
      </c>
    </row>
    <row r="194" spans="2:65" s="13" customFormat="1" x14ac:dyDescent="0.3">
      <c r="B194" s="220"/>
      <c r="C194" s="221"/>
      <c r="D194" s="207" t="s">
        <v>151</v>
      </c>
      <c r="E194" s="222" t="s">
        <v>36</v>
      </c>
      <c r="F194" s="223" t="s">
        <v>241</v>
      </c>
      <c r="G194" s="221"/>
      <c r="H194" s="224">
        <v>58.51</v>
      </c>
      <c r="I194" s="225"/>
      <c r="J194" s="221"/>
      <c r="K194" s="221"/>
      <c r="L194" s="226"/>
      <c r="M194" s="227"/>
      <c r="N194" s="228"/>
      <c r="O194" s="228"/>
      <c r="P194" s="228"/>
      <c r="Q194" s="228"/>
      <c r="R194" s="228"/>
      <c r="S194" s="228"/>
      <c r="T194" s="229"/>
      <c r="AT194" s="230" t="s">
        <v>151</v>
      </c>
      <c r="AU194" s="230" t="s">
        <v>91</v>
      </c>
      <c r="AV194" s="13" t="s">
        <v>91</v>
      </c>
      <c r="AW194" s="13" t="s">
        <v>44</v>
      </c>
      <c r="AX194" s="13" t="s">
        <v>81</v>
      </c>
      <c r="AY194" s="230" t="s">
        <v>139</v>
      </c>
    </row>
    <row r="195" spans="2:65" s="13" customFormat="1" x14ac:dyDescent="0.3">
      <c r="B195" s="220"/>
      <c r="C195" s="221"/>
      <c r="D195" s="207" t="s">
        <v>151</v>
      </c>
      <c r="E195" s="222" t="s">
        <v>36</v>
      </c>
      <c r="F195" s="223" t="s">
        <v>242</v>
      </c>
      <c r="G195" s="221"/>
      <c r="H195" s="224">
        <v>63.21</v>
      </c>
      <c r="I195" s="225"/>
      <c r="J195" s="221"/>
      <c r="K195" s="221"/>
      <c r="L195" s="226"/>
      <c r="M195" s="227"/>
      <c r="N195" s="228"/>
      <c r="O195" s="228"/>
      <c r="P195" s="228"/>
      <c r="Q195" s="228"/>
      <c r="R195" s="228"/>
      <c r="S195" s="228"/>
      <c r="T195" s="229"/>
      <c r="AT195" s="230" t="s">
        <v>151</v>
      </c>
      <c r="AU195" s="230" t="s">
        <v>91</v>
      </c>
      <c r="AV195" s="13" t="s">
        <v>91</v>
      </c>
      <c r="AW195" s="13" t="s">
        <v>44</v>
      </c>
      <c r="AX195" s="13" t="s">
        <v>81</v>
      </c>
      <c r="AY195" s="230" t="s">
        <v>139</v>
      </c>
    </row>
    <row r="196" spans="2:65" s="13" customFormat="1" x14ac:dyDescent="0.3">
      <c r="B196" s="220"/>
      <c r="C196" s="221"/>
      <c r="D196" s="207" t="s">
        <v>151</v>
      </c>
      <c r="E196" s="222" t="s">
        <v>36</v>
      </c>
      <c r="F196" s="223" t="s">
        <v>243</v>
      </c>
      <c r="G196" s="221"/>
      <c r="H196" s="224">
        <v>140.24</v>
      </c>
      <c r="I196" s="225"/>
      <c r="J196" s="221"/>
      <c r="K196" s="221"/>
      <c r="L196" s="226"/>
      <c r="M196" s="227"/>
      <c r="N196" s="228"/>
      <c r="O196" s="228"/>
      <c r="P196" s="228"/>
      <c r="Q196" s="228"/>
      <c r="R196" s="228"/>
      <c r="S196" s="228"/>
      <c r="T196" s="229"/>
      <c r="AT196" s="230" t="s">
        <v>151</v>
      </c>
      <c r="AU196" s="230" t="s">
        <v>91</v>
      </c>
      <c r="AV196" s="13" t="s">
        <v>91</v>
      </c>
      <c r="AW196" s="13" t="s">
        <v>44</v>
      </c>
      <c r="AX196" s="13" t="s">
        <v>81</v>
      </c>
      <c r="AY196" s="230" t="s">
        <v>139</v>
      </c>
    </row>
    <row r="197" spans="2:65" s="13" customFormat="1" x14ac:dyDescent="0.3">
      <c r="B197" s="220"/>
      <c r="C197" s="221"/>
      <c r="D197" s="207" t="s">
        <v>151</v>
      </c>
      <c r="E197" s="222" t="s">
        <v>36</v>
      </c>
      <c r="F197" s="223" t="s">
        <v>244</v>
      </c>
      <c r="G197" s="221"/>
      <c r="H197" s="224">
        <v>59.41</v>
      </c>
      <c r="I197" s="225"/>
      <c r="J197" s="221"/>
      <c r="K197" s="221"/>
      <c r="L197" s="226"/>
      <c r="M197" s="227"/>
      <c r="N197" s="228"/>
      <c r="O197" s="228"/>
      <c r="P197" s="228"/>
      <c r="Q197" s="228"/>
      <c r="R197" s="228"/>
      <c r="S197" s="228"/>
      <c r="T197" s="229"/>
      <c r="AT197" s="230" t="s">
        <v>151</v>
      </c>
      <c r="AU197" s="230" t="s">
        <v>91</v>
      </c>
      <c r="AV197" s="13" t="s">
        <v>91</v>
      </c>
      <c r="AW197" s="13" t="s">
        <v>44</v>
      </c>
      <c r="AX197" s="13" t="s">
        <v>81</v>
      </c>
      <c r="AY197" s="230" t="s">
        <v>139</v>
      </c>
    </row>
    <row r="198" spans="2:65" s="14" customFormat="1" x14ac:dyDescent="0.3">
      <c r="B198" s="231"/>
      <c r="C198" s="232"/>
      <c r="D198" s="233" t="s">
        <v>151</v>
      </c>
      <c r="E198" s="234" t="s">
        <v>36</v>
      </c>
      <c r="F198" s="235" t="s">
        <v>154</v>
      </c>
      <c r="G198" s="232"/>
      <c r="H198" s="236">
        <v>504.61</v>
      </c>
      <c r="I198" s="237"/>
      <c r="J198" s="232"/>
      <c r="K198" s="232"/>
      <c r="L198" s="238"/>
      <c r="M198" s="239"/>
      <c r="N198" s="240"/>
      <c r="O198" s="240"/>
      <c r="P198" s="240"/>
      <c r="Q198" s="240"/>
      <c r="R198" s="240"/>
      <c r="S198" s="240"/>
      <c r="T198" s="241"/>
      <c r="AT198" s="242" t="s">
        <v>151</v>
      </c>
      <c r="AU198" s="242" t="s">
        <v>91</v>
      </c>
      <c r="AV198" s="14" t="s">
        <v>147</v>
      </c>
      <c r="AW198" s="14" t="s">
        <v>44</v>
      </c>
      <c r="AX198" s="14" t="s">
        <v>23</v>
      </c>
      <c r="AY198" s="242" t="s">
        <v>139</v>
      </c>
    </row>
    <row r="199" spans="2:65" s="1" customFormat="1" ht="22.5" customHeight="1" x14ac:dyDescent="0.3">
      <c r="B199" s="36"/>
      <c r="C199" s="244" t="s">
        <v>245</v>
      </c>
      <c r="D199" s="244" t="s">
        <v>182</v>
      </c>
      <c r="E199" s="245" t="s">
        <v>246</v>
      </c>
      <c r="F199" s="246" t="s">
        <v>247</v>
      </c>
      <c r="G199" s="247" t="s">
        <v>192</v>
      </c>
      <c r="H199" s="248">
        <v>192.40199999999999</v>
      </c>
      <c r="I199" s="249"/>
      <c r="J199" s="250">
        <f>ROUND(I199*H199,2)</f>
        <v>0</v>
      </c>
      <c r="K199" s="246" t="s">
        <v>146</v>
      </c>
      <c r="L199" s="251"/>
      <c r="M199" s="252" t="s">
        <v>36</v>
      </c>
      <c r="N199" s="253" t="s">
        <v>53</v>
      </c>
      <c r="O199" s="37"/>
      <c r="P199" s="204">
        <f>O199*H199</f>
        <v>0</v>
      </c>
      <c r="Q199" s="204">
        <v>3.0000000000000001E-5</v>
      </c>
      <c r="R199" s="204">
        <f>Q199*H199</f>
        <v>5.7720599999999999E-3</v>
      </c>
      <c r="S199" s="204">
        <v>0</v>
      </c>
      <c r="T199" s="205">
        <f>S199*H199</f>
        <v>0</v>
      </c>
      <c r="AR199" s="18" t="s">
        <v>185</v>
      </c>
      <c r="AT199" s="18" t="s">
        <v>182</v>
      </c>
      <c r="AU199" s="18" t="s">
        <v>91</v>
      </c>
      <c r="AY199" s="18" t="s">
        <v>139</v>
      </c>
      <c r="BE199" s="206">
        <f>IF(N199="základní",J199,0)</f>
        <v>0</v>
      </c>
      <c r="BF199" s="206">
        <f>IF(N199="snížená",J199,0)</f>
        <v>0</v>
      </c>
      <c r="BG199" s="206">
        <f>IF(N199="zákl. přenesená",J199,0)</f>
        <v>0</v>
      </c>
      <c r="BH199" s="206">
        <f>IF(N199="sníž. přenesená",J199,0)</f>
        <v>0</v>
      </c>
      <c r="BI199" s="206">
        <f>IF(N199="nulová",J199,0)</f>
        <v>0</v>
      </c>
      <c r="BJ199" s="18" t="s">
        <v>91</v>
      </c>
      <c r="BK199" s="206">
        <f>ROUND(I199*H199,2)</f>
        <v>0</v>
      </c>
      <c r="BL199" s="18" t="s">
        <v>147</v>
      </c>
      <c r="BM199" s="18" t="s">
        <v>248</v>
      </c>
    </row>
    <row r="200" spans="2:65" s="1" customFormat="1" x14ac:dyDescent="0.3">
      <c r="B200" s="36"/>
      <c r="C200" s="58"/>
      <c r="D200" s="207" t="s">
        <v>149</v>
      </c>
      <c r="E200" s="58"/>
      <c r="F200" s="208" t="s">
        <v>247</v>
      </c>
      <c r="G200" s="58"/>
      <c r="H200" s="58"/>
      <c r="I200" s="163"/>
      <c r="J200" s="58"/>
      <c r="K200" s="58"/>
      <c r="L200" s="56"/>
      <c r="M200" s="73"/>
      <c r="N200" s="37"/>
      <c r="O200" s="37"/>
      <c r="P200" s="37"/>
      <c r="Q200" s="37"/>
      <c r="R200" s="37"/>
      <c r="S200" s="37"/>
      <c r="T200" s="74"/>
      <c r="AT200" s="18" t="s">
        <v>149</v>
      </c>
      <c r="AU200" s="18" t="s">
        <v>91</v>
      </c>
    </row>
    <row r="201" spans="2:65" s="12" customFormat="1" x14ac:dyDescent="0.3">
      <c r="B201" s="209"/>
      <c r="C201" s="210"/>
      <c r="D201" s="207" t="s">
        <v>151</v>
      </c>
      <c r="E201" s="211" t="s">
        <v>36</v>
      </c>
      <c r="F201" s="212" t="s">
        <v>152</v>
      </c>
      <c r="G201" s="210"/>
      <c r="H201" s="213" t="s">
        <v>36</v>
      </c>
      <c r="I201" s="214"/>
      <c r="J201" s="210"/>
      <c r="K201" s="210"/>
      <c r="L201" s="215"/>
      <c r="M201" s="216"/>
      <c r="N201" s="217"/>
      <c r="O201" s="217"/>
      <c r="P201" s="217"/>
      <c r="Q201" s="217"/>
      <c r="R201" s="217"/>
      <c r="S201" s="217"/>
      <c r="T201" s="218"/>
      <c r="AT201" s="219" t="s">
        <v>151</v>
      </c>
      <c r="AU201" s="219" t="s">
        <v>91</v>
      </c>
      <c r="AV201" s="12" t="s">
        <v>23</v>
      </c>
      <c r="AW201" s="12" t="s">
        <v>44</v>
      </c>
      <c r="AX201" s="12" t="s">
        <v>81</v>
      </c>
      <c r="AY201" s="219" t="s">
        <v>139</v>
      </c>
    </row>
    <row r="202" spans="2:65" s="13" customFormat="1" ht="40.5" x14ac:dyDescent="0.3">
      <c r="B202" s="220"/>
      <c r="C202" s="221"/>
      <c r="D202" s="207" t="s">
        <v>151</v>
      </c>
      <c r="E202" s="222" t="s">
        <v>36</v>
      </c>
      <c r="F202" s="223" t="s">
        <v>249</v>
      </c>
      <c r="G202" s="221"/>
      <c r="H202" s="224">
        <v>192.40199999999999</v>
      </c>
      <c r="I202" s="225"/>
      <c r="J202" s="221"/>
      <c r="K202" s="221"/>
      <c r="L202" s="226"/>
      <c r="M202" s="227"/>
      <c r="N202" s="228"/>
      <c r="O202" s="228"/>
      <c r="P202" s="228"/>
      <c r="Q202" s="228"/>
      <c r="R202" s="228"/>
      <c r="S202" s="228"/>
      <c r="T202" s="229"/>
      <c r="AT202" s="230" t="s">
        <v>151</v>
      </c>
      <c r="AU202" s="230" t="s">
        <v>91</v>
      </c>
      <c r="AV202" s="13" t="s">
        <v>91</v>
      </c>
      <c r="AW202" s="13" t="s">
        <v>44</v>
      </c>
      <c r="AX202" s="13" t="s">
        <v>81</v>
      </c>
      <c r="AY202" s="230" t="s">
        <v>139</v>
      </c>
    </row>
    <row r="203" spans="2:65" s="14" customFormat="1" x14ac:dyDescent="0.3">
      <c r="B203" s="231"/>
      <c r="C203" s="232"/>
      <c r="D203" s="233" t="s">
        <v>151</v>
      </c>
      <c r="E203" s="234" t="s">
        <v>36</v>
      </c>
      <c r="F203" s="235" t="s">
        <v>154</v>
      </c>
      <c r="G203" s="232"/>
      <c r="H203" s="236">
        <v>192.40199999999999</v>
      </c>
      <c r="I203" s="237"/>
      <c r="J203" s="232"/>
      <c r="K203" s="232"/>
      <c r="L203" s="238"/>
      <c r="M203" s="239"/>
      <c r="N203" s="240"/>
      <c r="O203" s="240"/>
      <c r="P203" s="240"/>
      <c r="Q203" s="240"/>
      <c r="R203" s="240"/>
      <c r="S203" s="240"/>
      <c r="T203" s="241"/>
      <c r="AT203" s="242" t="s">
        <v>151</v>
      </c>
      <c r="AU203" s="242" t="s">
        <v>91</v>
      </c>
      <c r="AV203" s="14" t="s">
        <v>147</v>
      </c>
      <c r="AW203" s="14" t="s">
        <v>44</v>
      </c>
      <c r="AX203" s="14" t="s">
        <v>23</v>
      </c>
      <c r="AY203" s="242" t="s">
        <v>139</v>
      </c>
    </row>
    <row r="204" spans="2:65" s="1" customFormat="1" ht="22.5" customHeight="1" x14ac:dyDescent="0.3">
      <c r="B204" s="36"/>
      <c r="C204" s="244" t="s">
        <v>250</v>
      </c>
      <c r="D204" s="244" t="s">
        <v>182</v>
      </c>
      <c r="E204" s="245" t="s">
        <v>251</v>
      </c>
      <c r="F204" s="246" t="s">
        <v>252</v>
      </c>
      <c r="G204" s="247" t="s">
        <v>192</v>
      </c>
      <c r="H204" s="248">
        <v>61.436</v>
      </c>
      <c r="I204" s="249"/>
      <c r="J204" s="250">
        <f>ROUND(I204*H204,2)</f>
        <v>0</v>
      </c>
      <c r="K204" s="246" t="s">
        <v>146</v>
      </c>
      <c r="L204" s="251"/>
      <c r="M204" s="252" t="s">
        <v>36</v>
      </c>
      <c r="N204" s="253" t="s">
        <v>53</v>
      </c>
      <c r="O204" s="37"/>
      <c r="P204" s="204">
        <f>O204*H204</f>
        <v>0</v>
      </c>
      <c r="Q204" s="204">
        <v>2.0000000000000001E-4</v>
      </c>
      <c r="R204" s="204">
        <f>Q204*H204</f>
        <v>1.22872E-2</v>
      </c>
      <c r="S204" s="204">
        <v>0</v>
      </c>
      <c r="T204" s="205">
        <f>S204*H204</f>
        <v>0</v>
      </c>
      <c r="AR204" s="18" t="s">
        <v>185</v>
      </c>
      <c r="AT204" s="18" t="s">
        <v>182</v>
      </c>
      <c r="AU204" s="18" t="s">
        <v>91</v>
      </c>
      <c r="AY204" s="18" t="s">
        <v>139</v>
      </c>
      <c r="BE204" s="206">
        <f>IF(N204="základní",J204,0)</f>
        <v>0</v>
      </c>
      <c r="BF204" s="206">
        <f>IF(N204="snížená",J204,0)</f>
        <v>0</v>
      </c>
      <c r="BG204" s="206">
        <f>IF(N204="zákl. přenesená",J204,0)</f>
        <v>0</v>
      </c>
      <c r="BH204" s="206">
        <f>IF(N204="sníž. přenesená",J204,0)</f>
        <v>0</v>
      </c>
      <c r="BI204" s="206">
        <f>IF(N204="nulová",J204,0)</f>
        <v>0</v>
      </c>
      <c r="BJ204" s="18" t="s">
        <v>91</v>
      </c>
      <c r="BK204" s="206">
        <f>ROUND(I204*H204,2)</f>
        <v>0</v>
      </c>
      <c r="BL204" s="18" t="s">
        <v>147</v>
      </c>
      <c r="BM204" s="18" t="s">
        <v>253</v>
      </c>
    </row>
    <row r="205" spans="2:65" s="1" customFormat="1" x14ac:dyDescent="0.3">
      <c r="B205" s="36"/>
      <c r="C205" s="58"/>
      <c r="D205" s="207" t="s">
        <v>149</v>
      </c>
      <c r="E205" s="58"/>
      <c r="F205" s="208" t="s">
        <v>252</v>
      </c>
      <c r="G205" s="58"/>
      <c r="H205" s="58"/>
      <c r="I205" s="163"/>
      <c r="J205" s="58"/>
      <c r="K205" s="58"/>
      <c r="L205" s="56"/>
      <c r="M205" s="73"/>
      <c r="N205" s="37"/>
      <c r="O205" s="37"/>
      <c r="P205" s="37"/>
      <c r="Q205" s="37"/>
      <c r="R205" s="37"/>
      <c r="S205" s="37"/>
      <c r="T205" s="74"/>
      <c r="AT205" s="18" t="s">
        <v>149</v>
      </c>
      <c r="AU205" s="18" t="s">
        <v>91</v>
      </c>
    </row>
    <row r="206" spans="2:65" s="12" customFormat="1" x14ac:dyDescent="0.3">
      <c r="B206" s="209"/>
      <c r="C206" s="210"/>
      <c r="D206" s="207" t="s">
        <v>151</v>
      </c>
      <c r="E206" s="211" t="s">
        <v>36</v>
      </c>
      <c r="F206" s="212" t="s">
        <v>152</v>
      </c>
      <c r="G206" s="210"/>
      <c r="H206" s="213" t="s">
        <v>36</v>
      </c>
      <c r="I206" s="214"/>
      <c r="J206" s="210"/>
      <c r="K206" s="210"/>
      <c r="L206" s="215"/>
      <c r="M206" s="216"/>
      <c r="N206" s="217"/>
      <c r="O206" s="217"/>
      <c r="P206" s="217"/>
      <c r="Q206" s="217"/>
      <c r="R206" s="217"/>
      <c r="S206" s="217"/>
      <c r="T206" s="218"/>
      <c r="AT206" s="219" t="s">
        <v>151</v>
      </c>
      <c r="AU206" s="219" t="s">
        <v>91</v>
      </c>
      <c r="AV206" s="12" t="s">
        <v>23</v>
      </c>
      <c r="AW206" s="12" t="s">
        <v>44</v>
      </c>
      <c r="AX206" s="12" t="s">
        <v>81</v>
      </c>
      <c r="AY206" s="219" t="s">
        <v>139</v>
      </c>
    </row>
    <row r="207" spans="2:65" s="13" customFormat="1" x14ac:dyDescent="0.3">
      <c r="B207" s="220"/>
      <c r="C207" s="221"/>
      <c r="D207" s="207" t="s">
        <v>151</v>
      </c>
      <c r="E207" s="222" t="s">
        <v>36</v>
      </c>
      <c r="F207" s="223" t="s">
        <v>254</v>
      </c>
      <c r="G207" s="221"/>
      <c r="H207" s="224">
        <v>61.436</v>
      </c>
      <c r="I207" s="225"/>
      <c r="J207" s="221"/>
      <c r="K207" s="221"/>
      <c r="L207" s="226"/>
      <c r="M207" s="227"/>
      <c r="N207" s="228"/>
      <c r="O207" s="228"/>
      <c r="P207" s="228"/>
      <c r="Q207" s="228"/>
      <c r="R207" s="228"/>
      <c r="S207" s="228"/>
      <c r="T207" s="229"/>
      <c r="AT207" s="230" t="s">
        <v>151</v>
      </c>
      <c r="AU207" s="230" t="s">
        <v>91</v>
      </c>
      <c r="AV207" s="13" t="s">
        <v>91</v>
      </c>
      <c r="AW207" s="13" t="s">
        <v>44</v>
      </c>
      <c r="AX207" s="13" t="s">
        <v>81</v>
      </c>
      <c r="AY207" s="230" t="s">
        <v>139</v>
      </c>
    </row>
    <row r="208" spans="2:65" s="14" customFormat="1" x14ac:dyDescent="0.3">
      <c r="B208" s="231"/>
      <c r="C208" s="232"/>
      <c r="D208" s="233" t="s">
        <v>151</v>
      </c>
      <c r="E208" s="234" t="s">
        <v>36</v>
      </c>
      <c r="F208" s="235" t="s">
        <v>154</v>
      </c>
      <c r="G208" s="232"/>
      <c r="H208" s="236">
        <v>61.436</v>
      </c>
      <c r="I208" s="237"/>
      <c r="J208" s="232"/>
      <c r="K208" s="232"/>
      <c r="L208" s="238"/>
      <c r="M208" s="239"/>
      <c r="N208" s="240"/>
      <c r="O208" s="240"/>
      <c r="P208" s="240"/>
      <c r="Q208" s="240"/>
      <c r="R208" s="240"/>
      <c r="S208" s="240"/>
      <c r="T208" s="241"/>
      <c r="AT208" s="242" t="s">
        <v>151</v>
      </c>
      <c r="AU208" s="242" t="s">
        <v>91</v>
      </c>
      <c r="AV208" s="14" t="s">
        <v>147</v>
      </c>
      <c r="AW208" s="14" t="s">
        <v>44</v>
      </c>
      <c r="AX208" s="14" t="s">
        <v>23</v>
      </c>
      <c r="AY208" s="242" t="s">
        <v>139</v>
      </c>
    </row>
    <row r="209" spans="2:65" s="1" customFormat="1" ht="22.5" customHeight="1" x14ac:dyDescent="0.3">
      <c r="B209" s="36"/>
      <c r="C209" s="244" t="s">
        <v>255</v>
      </c>
      <c r="D209" s="244" t="s">
        <v>182</v>
      </c>
      <c r="E209" s="245" t="s">
        <v>256</v>
      </c>
      <c r="F209" s="246" t="s">
        <v>257</v>
      </c>
      <c r="G209" s="247" t="s">
        <v>192</v>
      </c>
      <c r="H209" s="248">
        <v>66.370999999999995</v>
      </c>
      <c r="I209" s="249"/>
      <c r="J209" s="250">
        <f>ROUND(I209*H209,2)</f>
        <v>0</v>
      </c>
      <c r="K209" s="246" t="s">
        <v>146</v>
      </c>
      <c r="L209" s="251"/>
      <c r="M209" s="252" t="s">
        <v>36</v>
      </c>
      <c r="N209" s="253" t="s">
        <v>53</v>
      </c>
      <c r="O209" s="37"/>
      <c r="P209" s="204">
        <f>O209*H209</f>
        <v>0</v>
      </c>
      <c r="Q209" s="204">
        <v>2.9999999999999997E-4</v>
      </c>
      <c r="R209" s="204">
        <f>Q209*H209</f>
        <v>1.9911299999999996E-2</v>
      </c>
      <c r="S209" s="204">
        <v>0</v>
      </c>
      <c r="T209" s="205">
        <f>S209*H209</f>
        <v>0</v>
      </c>
      <c r="AR209" s="18" t="s">
        <v>185</v>
      </c>
      <c r="AT209" s="18" t="s">
        <v>182</v>
      </c>
      <c r="AU209" s="18" t="s">
        <v>91</v>
      </c>
      <c r="AY209" s="18" t="s">
        <v>139</v>
      </c>
      <c r="BE209" s="206">
        <f>IF(N209="základní",J209,0)</f>
        <v>0</v>
      </c>
      <c r="BF209" s="206">
        <f>IF(N209="snížená",J209,0)</f>
        <v>0</v>
      </c>
      <c r="BG209" s="206">
        <f>IF(N209="zákl. přenesená",J209,0)</f>
        <v>0</v>
      </c>
      <c r="BH209" s="206">
        <f>IF(N209="sníž. přenesená",J209,0)</f>
        <v>0</v>
      </c>
      <c r="BI209" s="206">
        <f>IF(N209="nulová",J209,0)</f>
        <v>0</v>
      </c>
      <c r="BJ209" s="18" t="s">
        <v>91</v>
      </c>
      <c r="BK209" s="206">
        <f>ROUND(I209*H209,2)</f>
        <v>0</v>
      </c>
      <c r="BL209" s="18" t="s">
        <v>147</v>
      </c>
      <c r="BM209" s="18" t="s">
        <v>258</v>
      </c>
    </row>
    <row r="210" spans="2:65" s="1" customFormat="1" x14ac:dyDescent="0.3">
      <c r="B210" s="36"/>
      <c r="C210" s="58"/>
      <c r="D210" s="207" t="s">
        <v>149</v>
      </c>
      <c r="E210" s="58"/>
      <c r="F210" s="208" t="s">
        <v>257</v>
      </c>
      <c r="G210" s="58"/>
      <c r="H210" s="58"/>
      <c r="I210" s="163"/>
      <c r="J210" s="58"/>
      <c r="K210" s="58"/>
      <c r="L210" s="56"/>
      <c r="M210" s="73"/>
      <c r="N210" s="37"/>
      <c r="O210" s="37"/>
      <c r="P210" s="37"/>
      <c r="Q210" s="37"/>
      <c r="R210" s="37"/>
      <c r="S210" s="37"/>
      <c r="T210" s="74"/>
      <c r="AT210" s="18" t="s">
        <v>149</v>
      </c>
      <c r="AU210" s="18" t="s">
        <v>91</v>
      </c>
    </row>
    <row r="211" spans="2:65" s="12" customFormat="1" x14ac:dyDescent="0.3">
      <c r="B211" s="209"/>
      <c r="C211" s="210"/>
      <c r="D211" s="207" t="s">
        <v>151</v>
      </c>
      <c r="E211" s="211" t="s">
        <v>36</v>
      </c>
      <c r="F211" s="212" t="s">
        <v>152</v>
      </c>
      <c r="G211" s="210"/>
      <c r="H211" s="213" t="s">
        <v>36</v>
      </c>
      <c r="I211" s="214"/>
      <c r="J211" s="210"/>
      <c r="K211" s="210"/>
      <c r="L211" s="215"/>
      <c r="M211" s="216"/>
      <c r="N211" s="217"/>
      <c r="O211" s="217"/>
      <c r="P211" s="217"/>
      <c r="Q211" s="217"/>
      <c r="R211" s="217"/>
      <c r="S211" s="217"/>
      <c r="T211" s="218"/>
      <c r="AT211" s="219" t="s">
        <v>151</v>
      </c>
      <c r="AU211" s="219" t="s">
        <v>91</v>
      </c>
      <c r="AV211" s="12" t="s">
        <v>23</v>
      </c>
      <c r="AW211" s="12" t="s">
        <v>44</v>
      </c>
      <c r="AX211" s="12" t="s">
        <v>81</v>
      </c>
      <c r="AY211" s="219" t="s">
        <v>139</v>
      </c>
    </row>
    <row r="212" spans="2:65" s="13" customFormat="1" ht="27" x14ac:dyDescent="0.3">
      <c r="B212" s="220"/>
      <c r="C212" s="221"/>
      <c r="D212" s="207" t="s">
        <v>151</v>
      </c>
      <c r="E212" s="222" t="s">
        <v>36</v>
      </c>
      <c r="F212" s="223" t="s">
        <v>259</v>
      </c>
      <c r="G212" s="221"/>
      <c r="H212" s="224">
        <v>66.370999999999995</v>
      </c>
      <c r="I212" s="225"/>
      <c r="J212" s="221"/>
      <c r="K212" s="221"/>
      <c r="L212" s="226"/>
      <c r="M212" s="227"/>
      <c r="N212" s="228"/>
      <c r="O212" s="228"/>
      <c r="P212" s="228"/>
      <c r="Q212" s="228"/>
      <c r="R212" s="228"/>
      <c r="S212" s="228"/>
      <c r="T212" s="229"/>
      <c r="AT212" s="230" t="s">
        <v>151</v>
      </c>
      <c r="AU212" s="230" t="s">
        <v>91</v>
      </c>
      <c r="AV212" s="13" t="s">
        <v>91</v>
      </c>
      <c r="AW212" s="13" t="s">
        <v>44</v>
      </c>
      <c r="AX212" s="13" t="s">
        <v>81</v>
      </c>
      <c r="AY212" s="230" t="s">
        <v>139</v>
      </c>
    </row>
    <row r="213" spans="2:65" s="14" customFormat="1" x14ac:dyDescent="0.3">
      <c r="B213" s="231"/>
      <c r="C213" s="232"/>
      <c r="D213" s="233" t="s">
        <v>151</v>
      </c>
      <c r="E213" s="234" t="s">
        <v>36</v>
      </c>
      <c r="F213" s="235" t="s">
        <v>154</v>
      </c>
      <c r="G213" s="232"/>
      <c r="H213" s="236">
        <v>66.370999999999995</v>
      </c>
      <c r="I213" s="237"/>
      <c r="J213" s="232"/>
      <c r="K213" s="232"/>
      <c r="L213" s="238"/>
      <c r="M213" s="239"/>
      <c r="N213" s="240"/>
      <c r="O213" s="240"/>
      <c r="P213" s="240"/>
      <c r="Q213" s="240"/>
      <c r="R213" s="240"/>
      <c r="S213" s="240"/>
      <c r="T213" s="241"/>
      <c r="AT213" s="242" t="s">
        <v>151</v>
      </c>
      <c r="AU213" s="242" t="s">
        <v>91</v>
      </c>
      <c r="AV213" s="14" t="s">
        <v>147</v>
      </c>
      <c r="AW213" s="14" t="s">
        <v>44</v>
      </c>
      <c r="AX213" s="14" t="s">
        <v>23</v>
      </c>
      <c r="AY213" s="242" t="s">
        <v>139</v>
      </c>
    </row>
    <row r="214" spans="2:65" s="1" customFormat="1" ht="22.5" customHeight="1" x14ac:dyDescent="0.3">
      <c r="B214" s="36"/>
      <c r="C214" s="244" t="s">
        <v>260</v>
      </c>
      <c r="D214" s="244" t="s">
        <v>182</v>
      </c>
      <c r="E214" s="245" t="s">
        <v>261</v>
      </c>
      <c r="F214" s="246" t="s">
        <v>262</v>
      </c>
      <c r="G214" s="247" t="s">
        <v>192</v>
      </c>
      <c r="H214" s="248">
        <v>209.63300000000001</v>
      </c>
      <c r="I214" s="249"/>
      <c r="J214" s="250">
        <f>ROUND(I214*H214,2)</f>
        <v>0</v>
      </c>
      <c r="K214" s="246" t="s">
        <v>146</v>
      </c>
      <c r="L214" s="251"/>
      <c r="M214" s="252" t="s">
        <v>36</v>
      </c>
      <c r="N214" s="253" t="s">
        <v>53</v>
      </c>
      <c r="O214" s="37"/>
      <c r="P214" s="204">
        <f>O214*H214</f>
        <v>0</v>
      </c>
      <c r="Q214" s="204">
        <v>3.0000000000000001E-5</v>
      </c>
      <c r="R214" s="204">
        <f>Q214*H214</f>
        <v>6.2889900000000004E-3</v>
      </c>
      <c r="S214" s="204">
        <v>0</v>
      </c>
      <c r="T214" s="205">
        <f>S214*H214</f>
        <v>0</v>
      </c>
      <c r="AR214" s="18" t="s">
        <v>185</v>
      </c>
      <c r="AT214" s="18" t="s">
        <v>182</v>
      </c>
      <c r="AU214" s="18" t="s">
        <v>91</v>
      </c>
      <c r="AY214" s="18" t="s">
        <v>139</v>
      </c>
      <c r="BE214" s="206">
        <f>IF(N214="základní",J214,0)</f>
        <v>0</v>
      </c>
      <c r="BF214" s="206">
        <f>IF(N214="snížená",J214,0)</f>
        <v>0</v>
      </c>
      <c r="BG214" s="206">
        <f>IF(N214="zákl. přenesená",J214,0)</f>
        <v>0</v>
      </c>
      <c r="BH214" s="206">
        <f>IF(N214="sníž. přenesená",J214,0)</f>
        <v>0</v>
      </c>
      <c r="BI214" s="206">
        <f>IF(N214="nulová",J214,0)</f>
        <v>0</v>
      </c>
      <c r="BJ214" s="18" t="s">
        <v>91</v>
      </c>
      <c r="BK214" s="206">
        <f>ROUND(I214*H214,2)</f>
        <v>0</v>
      </c>
      <c r="BL214" s="18" t="s">
        <v>147</v>
      </c>
      <c r="BM214" s="18" t="s">
        <v>263</v>
      </c>
    </row>
    <row r="215" spans="2:65" s="1" customFormat="1" x14ac:dyDescent="0.3">
      <c r="B215" s="36"/>
      <c r="C215" s="58"/>
      <c r="D215" s="207" t="s">
        <v>149</v>
      </c>
      <c r="E215" s="58"/>
      <c r="F215" s="208" t="s">
        <v>264</v>
      </c>
      <c r="G215" s="58"/>
      <c r="H215" s="58"/>
      <c r="I215" s="163"/>
      <c r="J215" s="58"/>
      <c r="K215" s="58"/>
      <c r="L215" s="56"/>
      <c r="M215" s="73"/>
      <c r="N215" s="37"/>
      <c r="O215" s="37"/>
      <c r="P215" s="37"/>
      <c r="Q215" s="37"/>
      <c r="R215" s="37"/>
      <c r="S215" s="37"/>
      <c r="T215" s="74"/>
      <c r="AT215" s="18" t="s">
        <v>149</v>
      </c>
      <c r="AU215" s="18" t="s">
        <v>91</v>
      </c>
    </row>
    <row r="216" spans="2:65" s="12" customFormat="1" x14ac:dyDescent="0.3">
      <c r="B216" s="209"/>
      <c r="C216" s="210"/>
      <c r="D216" s="207" t="s">
        <v>151</v>
      </c>
      <c r="E216" s="211" t="s">
        <v>36</v>
      </c>
      <c r="F216" s="212" t="s">
        <v>152</v>
      </c>
      <c r="G216" s="210"/>
      <c r="H216" s="213" t="s">
        <v>36</v>
      </c>
      <c r="I216" s="214"/>
      <c r="J216" s="210"/>
      <c r="K216" s="210"/>
      <c r="L216" s="215"/>
      <c r="M216" s="216"/>
      <c r="N216" s="217"/>
      <c r="O216" s="217"/>
      <c r="P216" s="217"/>
      <c r="Q216" s="217"/>
      <c r="R216" s="217"/>
      <c r="S216" s="217"/>
      <c r="T216" s="218"/>
      <c r="AT216" s="219" t="s">
        <v>151</v>
      </c>
      <c r="AU216" s="219" t="s">
        <v>91</v>
      </c>
      <c r="AV216" s="12" t="s">
        <v>23</v>
      </c>
      <c r="AW216" s="12" t="s">
        <v>44</v>
      </c>
      <c r="AX216" s="12" t="s">
        <v>81</v>
      </c>
      <c r="AY216" s="219" t="s">
        <v>139</v>
      </c>
    </row>
    <row r="217" spans="2:65" s="13" customFormat="1" x14ac:dyDescent="0.3">
      <c r="B217" s="220"/>
      <c r="C217" s="221"/>
      <c r="D217" s="207" t="s">
        <v>151</v>
      </c>
      <c r="E217" s="222" t="s">
        <v>36</v>
      </c>
      <c r="F217" s="223" t="s">
        <v>265</v>
      </c>
      <c r="G217" s="221"/>
      <c r="H217" s="224">
        <v>147.25200000000001</v>
      </c>
      <c r="I217" s="225"/>
      <c r="J217" s="221"/>
      <c r="K217" s="221"/>
      <c r="L217" s="226"/>
      <c r="M217" s="227"/>
      <c r="N217" s="228"/>
      <c r="O217" s="228"/>
      <c r="P217" s="228"/>
      <c r="Q217" s="228"/>
      <c r="R217" s="228"/>
      <c r="S217" s="228"/>
      <c r="T217" s="229"/>
      <c r="AT217" s="230" t="s">
        <v>151</v>
      </c>
      <c r="AU217" s="230" t="s">
        <v>91</v>
      </c>
      <c r="AV217" s="13" t="s">
        <v>91</v>
      </c>
      <c r="AW217" s="13" t="s">
        <v>44</v>
      </c>
      <c r="AX217" s="13" t="s">
        <v>81</v>
      </c>
      <c r="AY217" s="230" t="s">
        <v>139</v>
      </c>
    </row>
    <row r="218" spans="2:65" s="13" customFormat="1" x14ac:dyDescent="0.3">
      <c r="B218" s="220"/>
      <c r="C218" s="221"/>
      <c r="D218" s="207" t="s">
        <v>151</v>
      </c>
      <c r="E218" s="222" t="s">
        <v>36</v>
      </c>
      <c r="F218" s="223" t="s">
        <v>266</v>
      </c>
      <c r="G218" s="221"/>
      <c r="H218" s="224">
        <v>62.381</v>
      </c>
      <c r="I218" s="225"/>
      <c r="J218" s="221"/>
      <c r="K218" s="221"/>
      <c r="L218" s="226"/>
      <c r="M218" s="227"/>
      <c r="N218" s="228"/>
      <c r="O218" s="228"/>
      <c r="P218" s="228"/>
      <c r="Q218" s="228"/>
      <c r="R218" s="228"/>
      <c r="S218" s="228"/>
      <c r="T218" s="229"/>
      <c r="AT218" s="230" t="s">
        <v>151</v>
      </c>
      <c r="AU218" s="230" t="s">
        <v>91</v>
      </c>
      <c r="AV218" s="13" t="s">
        <v>91</v>
      </c>
      <c r="AW218" s="13" t="s">
        <v>44</v>
      </c>
      <c r="AX218" s="13" t="s">
        <v>81</v>
      </c>
      <c r="AY218" s="230" t="s">
        <v>139</v>
      </c>
    </row>
    <row r="219" spans="2:65" s="14" customFormat="1" x14ac:dyDescent="0.3">
      <c r="B219" s="231"/>
      <c r="C219" s="232"/>
      <c r="D219" s="233" t="s">
        <v>151</v>
      </c>
      <c r="E219" s="234" t="s">
        <v>36</v>
      </c>
      <c r="F219" s="235" t="s">
        <v>154</v>
      </c>
      <c r="G219" s="232"/>
      <c r="H219" s="236">
        <v>209.63300000000001</v>
      </c>
      <c r="I219" s="237"/>
      <c r="J219" s="232"/>
      <c r="K219" s="232"/>
      <c r="L219" s="238"/>
      <c r="M219" s="239"/>
      <c r="N219" s="240"/>
      <c r="O219" s="240"/>
      <c r="P219" s="240"/>
      <c r="Q219" s="240"/>
      <c r="R219" s="240"/>
      <c r="S219" s="240"/>
      <c r="T219" s="241"/>
      <c r="AT219" s="242" t="s">
        <v>151</v>
      </c>
      <c r="AU219" s="242" t="s">
        <v>91</v>
      </c>
      <c r="AV219" s="14" t="s">
        <v>147</v>
      </c>
      <c r="AW219" s="14" t="s">
        <v>44</v>
      </c>
      <c r="AX219" s="14" t="s">
        <v>23</v>
      </c>
      <c r="AY219" s="242" t="s">
        <v>139</v>
      </c>
    </row>
    <row r="220" spans="2:65" s="1" customFormat="1" ht="22.5" customHeight="1" x14ac:dyDescent="0.3">
      <c r="B220" s="36"/>
      <c r="C220" s="195" t="s">
        <v>267</v>
      </c>
      <c r="D220" s="195" t="s">
        <v>142</v>
      </c>
      <c r="E220" s="196" t="s">
        <v>268</v>
      </c>
      <c r="F220" s="197" t="s">
        <v>269</v>
      </c>
      <c r="G220" s="198" t="s">
        <v>145</v>
      </c>
      <c r="H220" s="199">
        <v>16.68</v>
      </c>
      <c r="I220" s="200"/>
      <c r="J220" s="201">
        <f>ROUND(I220*H220,2)</f>
        <v>0</v>
      </c>
      <c r="K220" s="197" t="s">
        <v>146</v>
      </c>
      <c r="L220" s="56"/>
      <c r="M220" s="202" t="s">
        <v>36</v>
      </c>
      <c r="N220" s="203" t="s">
        <v>53</v>
      </c>
      <c r="O220" s="37"/>
      <c r="P220" s="204">
        <f>O220*H220</f>
        <v>0</v>
      </c>
      <c r="Q220" s="204">
        <v>3.48E-3</v>
      </c>
      <c r="R220" s="204">
        <f>Q220*H220</f>
        <v>5.8046399999999998E-2</v>
      </c>
      <c r="S220" s="204">
        <v>0</v>
      </c>
      <c r="T220" s="205">
        <f>S220*H220</f>
        <v>0</v>
      </c>
      <c r="AR220" s="18" t="s">
        <v>147</v>
      </c>
      <c r="AT220" s="18" t="s">
        <v>142</v>
      </c>
      <c r="AU220" s="18" t="s">
        <v>91</v>
      </c>
      <c r="AY220" s="18" t="s">
        <v>139</v>
      </c>
      <c r="BE220" s="206">
        <f>IF(N220="základní",J220,0)</f>
        <v>0</v>
      </c>
      <c r="BF220" s="206">
        <f>IF(N220="snížená",J220,0)</f>
        <v>0</v>
      </c>
      <c r="BG220" s="206">
        <f>IF(N220="zákl. přenesená",J220,0)</f>
        <v>0</v>
      </c>
      <c r="BH220" s="206">
        <f>IF(N220="sníž. přenesená",J220,0)</f>
        <v>0</v>
      </c>
      <c r="BI220" s="206">
        <f>IF(N220="nulová",J220,0)</f>
        <v>0</v>
      </c>
      <c r="BJ220" s="18" t="s">
        <v>91</v>
      </c>
      <c r="BK220" s="206">
        <f>ROUND(I220*H220,2)</f>
        <v>0</v>
      </c>
      <c r="BL220" s="18" t="s">
        <v>147</v>
      </c>
      <c r="BM220" s="18" t="s">
        <v>270</v>
      </c>
    </row>
    <row r="221" spans="2:65" s="1" customFormat="1" ht="27" x14ac:dyDescent="0.3">
      <c r="B221" s="36"/>
      <c r="C221" s="58"/>
      <c r="D221" s="207" t="s">
        <v>149</v>
      </c>
      <c r="E221" s="58"/>
      <c r="F221" s="208" t="s">
        <v>271</v>
      </c>
      <c r="G221" s="58"/>
      <c r="H221" s="58"/>
      <c r="I221" s="163"/>
      <c r="J221" s="58"/>
      <c r="K221" s="58"/>
      <c r="L221" s="56"/>
      <c r="M221" s="73"/>
      <c r="N221" s="37"/>
      <c r="O221" s="37"/>
      <c r="P221" s="37"/>
      <c r="Q221" s="37"/>
      <c r="R221" s="37"/>
      <c r="S221" s="37"/>
      <c r="T221" s="74"/>
      <c r="AT221" s="18" t="s">
        <v>149</v>
      </c>
      <c r="AU221" s="18" t="s">
        <v>91</v>
      </c>
    </row>
    <row r="222" spans="2:65" s="12" customFormat="1" x14ac:dyDescent="0.3">
      <c r="B222" s="209"/>
      <c r="C222" s="210"/>
      <c r="D222" s="207" t="s">
        <v>151</v>
      </c>
      <c r="E222" s="211" t="s">
        <v>36</v>
      </c>
      <c r="F222" s="212" t="s">
        <v>152</v>
      </c>
      <c r="G222" s="210"/>
      <c r="H222" s="213" t="s">
        <v>36</v>
      </c>
      <c r="I222" s="214"/>
      <c r="J222" s="210"/>
      <c r="K222" s="210"/>
      <c r="L222" s="215"/>
      <c r="M222" s="216"/>
      <c r="N222" s="217"/>
      <c r="O222" s="217"/>
      <c r="P222" s="217"/>
      <c r="Q222" s="217"/>
      <c r="R222" s="217"/>
      <c r="S222" s="217"/>
      <c r="T222" s="218"/>
      <c r="AT222" s="219" t="s">
        <v>151</v>
      </c>
      <c r="AU222" s="219" t="s">
        <v>91</v>
      </c>
      <c r="AV222" s="12" t="s">
        <v>23</v>
      </c>
      <c r="AW222" s="12" t="s">
        <v>44</v>
      </c>
      <c r="AX222" s="12" t="s">
        <v>81</v>
      </c>
      <c r="AY222" s="219" t="s">
        <v>139</v>
      </c>
    </row>
    <row r="223" spans="2:65" s="12" customFormat="1" x14ac:dyDescent="0.3">
      <c r="B223" s="209"/>
      <c r="C223" s="210"/>
      <c r="D223" s="207" t="s">
        <v>151</v>
      </c>
      <c r="E223" s="211" t="s">
        <v>36</v>
      </c>
      <c r="F223" s="212" t="s">
        <v>161</v>
      </c>
      <c r="G223" s="210"/>
      <c r="H223" s="213" t="s">
        <v>36</v>
      </c>
      <c r="I223" s="214"/>
      <c r="J223" s="210"/>
      <c r="K223" s="210"/>
      <c r="L223" s="215"/>
      <c r="M223" s="216"/>
      <c r="N223" s="217"/>
      <c r="O223" s="217"/>
      <c r="P223" s="217"/>
      <c r="Q223" s="217"/>
      <c r="R223" s="217"/>
      <c r="S223" s="217"/>
      <c r="T223" s="218"/>
      <c r="AT223" s="219" t="s">
        <v>151</v>
      </c>
      <c r="AU223" s="219" t="s">
        <v>91</v>
      </c>
      <c r="AV223" s="12" t="s">
        <v>23</v>
      </c>
      <c r="AW223" s="12" t="s">
        <v>44</v>
      </c>
      <c r="AX223" s="12" t="s">
        <v>81</v>
      </c>
      <c r="AY223" s="219" t="s">
        <v>139</v>
      </c>
    </row>
    <row r="224" spans="2:65" s="13" customFormat="1" x14ac:dyDescent="0.3">
      <c r="B224" s="220"/>
      <c r="C224" s="221"/>
      <c r="D224" s="207" t="s">
        <v>151</v>
      </c>
      <c r="E224" s="222" t="s">
        <v>36</v>
      </c>
      <c r="F224" s="223" t="s">
        <v>162</v>
      </c>
      <c r="G224" s="221"/>
      <c r="H224" s="224">
        <v>3</v>
      </c>
      <c r="I224" s="225"/>
      <c r="J224" s="221"/>
      <c r="K224" s="221"/>
      <c r="L224" s="226"/>
      <c r="M224" s="227"/>
      <c r="N224" s="228"/>
      <c r="O224" s="228"/>
      <c r="P224" s="228"/>
      <c r="Q224" s="228"/>
      <c r="R224" s="228"/>
      <c r="S224" s="228"/>
      <c r="T224" s="229"/>
      <c r="AT224" s="230" t="s">
        <v>151</v>
      </c>
      <c r="AU224" s="230" t="s">
        <v>91</v>
      </c>
      <c r="AV224" s="13" t="s">
        <v>91</v>
      </c>
      <c r="AW224" s="13" t="s">
        <v>44</v>
      </c>
      <c r="AX224" s="13" t="s">
        <v>81</v>
      </c>
      <c r="AY224" s="230" t="s">
        <v>139</v>
      </c>
    </row>
    <row r="225" spans="2:65" s="12" customFormat="1" x14ac:dyDescent="0.3">
      <c r="B225" s="209"/>
      <c r="C225" s="210"/>
      <c r="D225" s="207" t="s">
        <v>151</v>
      </c>
      <c r="E225" s="211" t="s">
        <v>36</v>
      </c>
      <c r="F225" s="212" t="s">
        <v>272</v>
      </c>
      <c r="G225" s="210"/>
      <c r="H225" s="213" t="s">
        <v>36</v>
      </c>
      <c r="I225" s="214"/>
      <c r="J225" s="210"/>
      <c r="K225" s="210"/>
      <c r="L225" s="215"/>
      <c r="M225" s="216"/>
      <c r="N225" s="217"/>
      <c r="O225" s="217"/>
      <c r="P225" s="217"/>
      <c r="Q225" s="217"/>
      <c r="R225" s="217"/>
      <c r="S225" s="217"/>
      <c r="T225" s="218"/>
      <c r="AT225" s="219" t="s">
        <v>151</v>
      </c>
      <c r="AU225" s="219" t="s">
        <v>91</v>
      </c>
      <c r="AV225" s="12" t="s">
        <v>23</v>
      </c>
      <c r="AW225" s="12" t="s">
        <v>44</v>
      </c>
      <c r="AX225" s="12" t="s">
        <v>81</v>
      </c>
      <c r="AY225" s="219" t="s">
        <v>139</v>
      </c>
    </row>
    <row r="226" spans="2:65" s="13" customFormat="1" x14ac:dyDescent="0.3">
      <c r="B226" s="220"/>
      <c r="C226" s="221"/>
      <c r="D226" s="207" t="s">
        <v>151</v>
      </c>
      <c r="E226" s="222" t="s">
        <v>36</v>
      </c>
      <c r="F226" s="223" t="s">
        <v>273</v>
      </c>
      <c r="G226" s="221"/>
      <c r="H226" s="224">
        <v>13.68</v>
      </c>
      <c r="I226" s="225"/>
      <c r="J226" s="221"/>
      <c r="K226" s="221"/>
      <c r="L226" s="226"/>
      <c r="M226" s="227"/>
      <c r="N226" s="228"/>
      <c r="O226" s="228"/>
      <c r="P226" s="228"/>
      <c r="Q226" s="228"/>
      <c r="R226" s="228"/>
      <c r="S226" s="228"/>
      <c r="T226" s="229"/>
      <c r="AT226" s="230" t="s">
        <v>151</v>
      </c>
      <c r="AU226" s="230" t="s">
        <v>91</v>
      </c>
      <c r="AV226" s="13" t="s">
        <v>91</v>
      </c>
      <c r="AW226" s="13" t="s">
        <v>44</v>
      </c>
      <c r="AX226" s="13" t="s">
        <v>81</v>
      </c>
      <c r="AY226" s="230" t="s">
        <v>139</v>
      </c>
    </row>
    <row r="227" spans="2:65" s="14" customFormat="1" x14ac:dyDescent="0.3">
      <c r="B227" s="231"/>
      <c r="C227" s="232"/>
      <c r="D227" s="233" t="s">
        <v>151</v>
      </c>
      <c r="E227" s="234" t="s">
        <v>36</v>
      </c>
      <c r="F227" s="235" t="s">
        <v>154</v>
      </c>
      <c r="G227" s="232"/>
      <c r="H227" s="236">
        <v>16.68</v>
      </c>
      <c r="I227" s="237"/>
      <c r="J227" s="232"/>
      <c r="K227" s="232"/>
      <c r="L227" s="238"/>
      <c r="M227" s="239"/>
      <c r="N227" s="240"/>
      <c r="O227" s="240"/>
      <c r="P227" s="240"/>
      <c r="Q227" s="240"/>
      <c r="R227" s="240"/>
      <c r="S227" s="240"/>
      <c r="T227" s="241"/>
      <c r="AT227" s="242" t="s">
        <v>151</v>
      </c>
      <c r="AU227" s="242" t="s">
        <v>91</v>
      </c>
      <c r="AV227" s="14" t="s">
        <v>147</v>
      </c>
      <c r="AW227" s="14" t="s">
        <v>44</v>
      </c>
      <c r="AX227" s="14" t="s">
        <v>23</v>
      </c>
      <c r="AY227" s="242" t="s">
        <v>139</v>
      </c>
    </row>
    <row r="228" spans="2:65" s="1" customFormat="1" ht="22.5" customHeight="1" x14ac:dyDescent="0.3">
      <c r="B228" s="36"/>
      <c r="C228" s="195" t="s">
        <v>7</v>
      </c>
      <c r="D228" s="195" t="s">
        <v>142</v>
      </c>
      <c r="E228" s="196" t="s">
        <v>274</v>
      </c>
      <c r="F228" s="197" t="s">
        <v>275</v>
      </c>
      <c r="G228" s="198" t="s">
        <v>145</v>
      </c>
      <c r="H228" s="199">
        <v>538.44100000000003</v>
      </c>
      <c r="I228" s="200"/>
      <c r="J228" s="201">
        <f>ROUND(I228*H228,2)</f>
        <v>0</v>
      </c>
      <c r="K228" s="197" t="s">
        <v>146</v>
      </c>
      <c r="L228" s="56"/>
      <c r="M228" s="202" t="s">
        <v>36</v>
      </c>
      <c r="N228" s="203" t="s">
        <v>53</v>
      </c>
      <c r="O228" s="37"/>
      <c r="P228" s="204">
        <f>O228*H228</f>
        <v>0</v>
      </c>
      <c r="Q228" s="204">
        <v>3.48E-3</v>
      </c>
      <c r="R228" s="204">
        <f>Q228*H228</f>
        <v>1.8737746800000001</v>
      </c>
      <c r="S228" s="204">
        <v>0</v>
      </c>
      <c r="T228" s="205">
        <f>S228*H228</f>
        <v>0</v>
      </c>
      <c r="AR228" s="18" t="s">
        <v>147</v>
      </c>
      <c r="AT228" s="18" t="s">
        <v>142</v>
      </c>
      <c r="AU228" s="18" t="s">
        <v>91</v>
      </c>
      <c r="AY228" s="18" t="s">
        <v>139</v>
      </c>
      <c r="BE228" s="206">
        <f>IF(N228="základní",J228,0)</f>
        <v>0</v>
      </c>
      <c r="BF228" s="206">
        <f>IF(N228="snížená",J228,0)</f>
        <v>0</v>
      </c>
      <c r="BG228" s="206">
        <f>IF(N228="zákl. přenesená",J228,0)</f>
        <v>0</v>
      </c>
      <c r="BH228" s="206">
        <f>IF(N228="sníž. přenesená",J228,0)</f>
        <v>0</v>
      </c>
      <c r="BI228" s="206">
        <f>IF(N228="nulová",J228,0)</f>
        <v>0</v>
      </c>
      <c r="BJ228" s="18" t="s">
        <v>91</v>
      </c>
      <c r="BK228" s="206">
        <f>ROUND(I228*H228,2)</f>
        <v>0</v>
      </c>
      <c r="BL228" s="18" t="s">
        <v>147</v>
      </c>
      <c r="BM228" s="18" t="s">
        <v>276</v>
      </c>
    </row>
    <row r="229" spans="2:65" s="1" customFormat="1" ht="27" x14ac:dyDescent="0.3">
      <c r="B229" s="36"/>
      <c r="C229" s="58"/>
      <c r="D229" s="207" t="s">
        <v>149</v>
      </c>
      <c r="E229" s="58"/>
      <c r="F229" s="208" t="s">
        <v>277</v>
      </c>
      <c r="G229" s="58"/>
      <c r="H229" s="58"/>
      <c r="I229" s="163"/>
      <c r="J229" s="58"/>
      <c r="K229" s="58"/>
      <c r="L229" s="56"/>
      <c r="M229" s="73"/>
      <c r="N229" s="37"/>
      <c r="O229" s="37"/>
      <c r="P229" s="37"/>
      <c r="Q229" s="37"/>
      <c r="R229" s="37"/>
      <c r="S229" s="37"/>
      <c r="T229" s="74"/>
      <c r="AT229" s="18" t="s">
        <v>149</v>
      </c>
      <c r="AU229" s="18" t="s">
        <v>91</v>
      </c>
    </row>
    <row r="230" spans="2:65" s="12" customFormat="1" x14ac:dyDescent="0.3">
      <c r="B230" s="209"/>
      <c r="C230" s="210"/>
      <c r="D230" s="207" t="s">
        <v>151</v>
      </c>
      <c r="E230" s="211" t="s">
        <v>36</v>
      </c>
      <c r="F230" s="212" t="s">
        <v>152</v>
      </c>
      <c r="G230" s="210"/>
      <c r="H230" s="213" t="s">
        <v>36</v>
      </c>
      <c r="I230" s="214"/>
      <c r="J230" s="210"/>
      <c r="K230" s="210"/>
      <c r="L230" s="215"/>
      <c r="M230" s="216"/>
      <c r="N230" s="217"/>
      <c r="O230" s="217"/>
      <c r="P230" s="217"/>
      <c r="Q230" s="217"/>
      <c r="R230" s="217"/>
      <c r="S230" s="217"/>
      <c r="T230" s="218"/>
      <c r="AT230" s="219" t="s">
        <v>151</v>
      </c>
      <c r="AU230" s="219" t="s">
        <v>91</v>
      </c>
      <c r="AV230" s="12" t="s">
        <v>23</v>
      </c>
      <c r="AW230" s="12" t="s">
        <v>44</v>
      </c>
      <c r="AX230" s="12" t="s">
        <v>81</v>
      </c>
      <c r="AY230" s="219" t="s">
        <v>139</v>
      </c>
    </row>
    <row r="231" spans="2:65" s="12" customFormat="1" x14ac:dyDescent="0.3">
      <c r="B231" s="209"/>
      <c r="C231" s="210"/>
      <c r="D231" s="207" t="s">
        <v>151</v>
      </c>
      <c r="E231" s="211" t="s">
        <v>36</v>
      </c>
      <c r="F231" s="212" t="s">
        <v>161</v>
      </c>
      <c r="G231" s="210"/>
      <c r="H231" s="213" t="s">
        <v>36</v>
      </c>
      <c r="I231" s="214"/>
      <c r="J231" s="210"/>
      <c r="K231" s="210"/>
      <c r="L231" s="215"/>
      <c r="M231" s="216"/>
      <c r="N231" s="217"/>
      <c r="O231" s="217"/>
      <c r="P231" s="217"/>
      <c r="Q231" s="217"/>
      <c r="R231" s="217"/>
      <c r="S231" s="217"/>
      <c r="T231" s="218"/>
      <c r="AT231" s="219" t="s">
        <v>151</v>
      </c>
      <c r="AU231" s="219" t="s">
        <v>91</v>
      </c>
      <c r="AV231" s="12" t="s">
        <v>23</v>
      </c>
      <c r="AW231" s="12" t="s">
        <v>44</v>
      </c>
      <c r="AX231" s="12" t="s">
        <v>81</v>
      </c>
      <c r="AY231" s="219" t="s">
        <v>139</v>
      </c>
    </row>
    <row r="232" spans="2:65" s="13" customFormat="1" x14ac:dyDescent="0.3">
      <c r="B232" s="220"/>
      <c r="C232" s="221"/>
      <c r="D232" s="207" t="s">
        <v>151</v>
      </c>
      <c r="E232" s="222" t="s">
        <v>36</v>
      </c>
      <c r="F232" s="223" t="s">
        <v>173</v>
      </c>
      <c r="G232" s="221"/>
      <c r="H232" s="224">
        <v>542.08000000000004</v>
      </c>
      <c r="I232" s="225"/>
      <c r="J232" s="221"/>
      <c r="K232" s="221"/>
      <c r="L232" s="226"/>
      <c r="M232" s="227"/>
      <c r="N232" s="228"/>
      <c r="O232" s="228"/>
      <c r="P232" s="228"/>
      <c r="Q232" s="228"/>
      <c r="R232" s="228"/>
      <c r="S232" s="228"/>
      <c r="T232" s="229"/>
      <c r="AT232" s="230" t="s">
        <v>151</v>
      </c>
      <c r="AU232" s="230" t="s">
        <v>91</v>
      </c>
      <c r="AV232" s="13" t="s">
        <v>91</v>
      </c>
      <c r="AW232" s="13" t="s">
        <v>44</v>
      </c>
      <c r="AX232" s="13" t="s">
        <v>81</v>
      </c>
      <c r="AY232" s="230" t="s">
        <v>139</v>
      </c>
    </row>
    <row r="233" spans="2:65" s="13" customFormat="1" ht="27" x14ac:dyDescent="0.3">
      <c r="B233" s="220"/>
      <c r="C233" s="221"/>
      <c r="D233" s="207" t="s">
        <v>151</v>
      </c>
      <c r="E233" s="222" t="s">
        <v>36</v>
      </c>
      <c r="F233" s="223" t="s">
        <v>174</v>
      </c>
      <c r="G233" s="221"/>
      <c r="H233" s="224">
        <v>-50.067</v>
      </c>
      <c r="I233" s="225"/>
      <c r="J233" s="221"/>
      <c r="K233" s="221"/>
      <c r="L233" s="226"/>
      <c r="M233" s="227"/>
      <c r="N233" s="228"/>
      <c r="O233" s="228"/>
      <c r="P233" s="228"/>
      <c r="Q233" s="228"/>
      <c r="R233" s="228"/>
      <c r="S233" s="228"/>
      <c r="T233" s="229"/>
      <c r="AT233" s="230" t="s">
        <v>151</v>
      </c>
      <c r="AU233" s="230" t="s">
        <v>91</v>
      </c>
      <c r="AV233" s="13" t="s">
        <v>91</v>
      </c>
      <c r="AW233" s="13" t="s">
        <v>44</v>
      </c>
      <c r="AX233" s="13" t="s">
        <v>81</v>
      </c>
      <c r="AY233" s="230" t="s">
        <v>139</v>
      </c>
    </row>
    <row r="234" spans="2:65" s="13" customFormat="1" x14ac:dyDescent="0.3">
      <c r="B234" s="220"/>
      <c r="C234" s="221"/>
      <c r="D234" s="207" t="s">
        <v>151</v>
      </c>
      <c r="E234" s="222" t="s">
        <v>36</v>
      </c>
      <c r="F234" s="223" t="s">
        <v>175</v>
      </c>
      <c r="G234" s="221"/>
      <c r="H234" s="224">
        <v>-39.840000000000003</v>
      </c>
      <c r="I234" s="225"/>
      <c r="J234" s="221"/>
      <c r="K234" s="221"/>
      <c r="L234" s="226"/>
      <c r="M234" s="227"/>
      <c r="N234" s="228"/>
      <c r="O234" s="228"/>
      <c r="P234" s="228"/>
      <c r="Q234" s="228"/>
      <c r="R234" s="228"/>
      <c r="S234" s="228"/>
      <c r="T234" s="229"/>
      <c r="AT234" s="230" t="s">
        <v>151</v>
      </c>
      <c r="AU234" s="230" t="s">
        <v>91</v>
      </c>
      <c r="AV234" s="13" t="s">
        <v>91</v>
      </c>
      <c r="AW234" s="13" t="s">
        <v>44</v>
      </c>
      <c r="AX234" s="13" t="s">
        <v>81</v>
      </c>
      <c r="AY234" s="230" t="s">
        <v>139</v>
      </c>
    </row>
    <row r="235" spans="2:65" s="13" customFormat="1" x14ac:dyDescent="0.3">
      <c r="B235" s="220"/>
      <c r="C235" s="221"/>
      <c r="D235" s="207" t="s">
        <v>151</v>
      </c>
      <c r="E235" s="222" t="s">
        <v>36</v>
      </c>
      <c r="F235" s="223" t="s">
        <v>278</v>
      </c>
      <c r="G235" s="221"/>
      <c r="H235" s="224">
        <v>38.927999999999997</v>
      </c>
      <c r="I235" s="225"/>
      <c r="J235" s="221"/>
      <c r="K235" s="221"/>
      <c r="L235" s="226"/>
      <c r="M235" s="227"/>
      <c r="N235" s="228"/>
      <c r="O235" s="228"/>
      <c r="P235" s="228"/>
      <c r="Q235" s="228"/>
      <c r="R235" s="228"/>
      <c r="S235" s="228"/>
      <c r="T235" s="229"/>
      <c r="AT235" s="230" t="s">
        <v>151</v>
      </c>
      <c r="AU235" s="230" t="s">
        <v>91</v>
      </c>
      <c r="AV235" s="13" t="s">
        <v>91</v>
      </c>
      <c r="AW235" s="13" t="s">
        <v>44</v>
      </c>
      <c r="AX235" s="13" t="s">
        <v>81</v>
      </c>
      <c r="AY235" s="230" t="s">
        <v>139</v>
      </c>
    </row>
    <row r="236" spans="2:65" s="12" customFormat="1" x14ac:dyDescent="0.3">
      <c r="B236" s="209"/>
      <c r="C236" s="210"/>
      <c r="D236" s="207" t="s">
        <v>151</v>
      </c>
      <c r="E236" s="211" t="s">
        <v>36</v>
      </c>
      <c r="F236" s="212" t="s">
        <v>217</v>
      </c>
      <c r="G236" s="210"/>
      <c r="H236" s="213" t="s">
        <v>36</v>
      </c>
      <c r="I236" s="214"/>
      <c r="J236" s="210"/>
      <c r="K236" s="210"/>
      <c r="L236" s="215"/>
      <c r="M236" s="216"/>
      <c r="N236" s="217"/>
      <c r="O236" s="217"/>
      <c r="P236" s="217"/>
      <c r="Q236" s="217"/>
      <c r="R236" s="217"/>
      <c r="S236" s="217"/>
      <c r="T236" s="218"/>
      <c r="AT236" s="219" t="s">
        <v>151</v>
      </c>
      <c r="AU236" s="219" t="s">
        <v>91</v>
      </c>
      <c r="AV236" s="12" t="s">
        <v>23</v>
      </c>
      <c r="AW236" s="12" t="s">
        <v>44</v>
      </c>
      <c r="AX236" s="12" t="s">
        <v>81</v>
      </c>
      <c r="AY236" s="219" t="s">
        <v>139</v>
      </c>
    </row>
    <row r="237" spans="2:65" s="13" customFormat="1" x14ac:dyDescent="0.3">
      <c r="B237" s="220"/>
      <c r="C237" s="221"/>
      <c r="D237" s="207" t="s">
        <v>151</v>
      </c>
      <c r="E237" s="222" t="s">
        <v>36</v>
      </c>
      <c r="F237" s="223" t="s">
        <v>218</v>
      </c>
      <c r="G237" s="221"/>
      <c r="H237" s="224">
        <v>47.34</v>
      </c>
      <c r="I237" s="225"/>
      <c r="J237" s="221"/>
      <c r="K237" s="221"/>
      <c r="L237" s="226"/>
      <c r="M237" s="227"/>
      <c r="N237" s="228"/>
      <c r="O237" s="228"/>
      <c r="P237" s="228"/>
      <c r="Q237" s="228"/>
      <c r="R237" s="228"/>
      <c r="S237" s="228"/>
      <c r="T237" s="229"/>
      <c r="AT237" s="230" t="s">
        <v>151</v>
      </c>
      <c r="AU237" s="230" t="s">
        <v>91</v>
      </c>
      <c r="AV237" s="13" t="s">
        <v>91</v>
      </c>
      <c r="AW237" s="13" t="s">
        <v>44</v>
      </c>
      <c r="AX237" s="13" t="s">
        <v>81</v>
      </c>
      <c r="AY237" s="230" t="s">
        <v>139</v>
      </c>
    </row>
    <row r="238" spans="2:65" s="14" customFormat="1" x14ac:dyDescent="0.3">
      <c r="B238" s="231"/>
      <c r="C238" s="232"/>
      <c r="D238" s="233" t="s">
        <v>151</v>
      </c>
      <c r="E238" s="234" t="s">
        <v>36</v>
      </c>
      <c r="F238" s="235" t="s">
        <v>154</v>
      </c>
      <c r="G238" s="232"/>
      <c r="H238" s="236">
        <v>538.44100000000003</v>
      </c>
      <c r="I238" s="237"/>
      <c r="J238" s="232"/>
      <c r="K238" s="232"/>
      <c r="L238" s="238"/>
      <c r="M238" s="239"/>
      <c r="N238" s="240"/>
      <c r="O238" s="240"/>
      <c r="P238" s="240"/>
      <c r="Q238" s="240"/>
      <c r="R238" s="240"/>
      <c r="S238" s="240"/>
      <c r="T238" s="241"/>
      <c r="AT238" s="242" t="s">
        <v>151</v>
      </c>
      <c r="AU238" s="242" t="s">
        <v>91</v>
      </c>
      <c r="AV238" s="14" t="s">
        <v>147</v>
      </c>
      <c r="AW238" s="14" t="s">
        <v>44</v>
      </c>
      <c r="AX238" s="14" t="s">
        <v>23</v>
      </c>
      <c r="AY238" s="242" t="s">
        <v>139</v>
      </c>
    </row>
    <row r="239" spans="2:65" s="1" customFormat="1" ht="22.5" customHeight="1" x14ac:dyDescent="0.3">
      <c r="B239" s="36"/>
      <c r="C239" s="195" t="s">
        <v>279</v>
      </c>
      <c r="D239" s="195" t="s">
        <v>142</v>
      </c>
      <c r="E239" s="196" t="s">
        <v>280</v>
      </c>
      <c r="F239" s="197" t="s">
        <v>281</v>
      </c>
      <c r="G239" s="198" t="s">
        <v>145</v>
      </c>
      <c r="H239" s="199">
        <v>11.901999999999999</v>
      </c>
      <c r="I239" s="200"/>
      <c r="J239" s="201">
        <f>ROUND(I239*H239,2)</f>
        <v>0</v>
      </c>
      <c r="K239" s="197" t="s">
        <v>146</v>
      </c>
      <c r="L239" s="56"/>
      <c r="M239" s="202" t="s">
        <v>36</v>
      </c>
      <c r="N239" s="203" t="s">
        <v>53</v>
      </c>
      <c r="O239" s="37"/>
      <c r="P239" s="204">
        <f>O239*H239</f>
        <v>0</v>
      </c>
      <c r="Q239" s="204">
        <v>1.2E-4</v>
      </c>
      <c r="R239" s="204">
        <f>Q239*H239</f>
        <v>1.4282399999999999E-3</v>
      </c>
      <c r="S239" s="204">
        <v>0</v>
      </c>
      <c r="T239" s="205">
        <f>S239*H239</f>
        <v>0</v>
      </c>
      <c r="AR239" s="18" t="s">
        <v>147</v>
      </c>
      <c r="AT239" s="18" t="s">
        <v>142</v>
      </c>
      <c r="AU239" s="18" t="s">
        <v>91</v>
      </c>
      <c r="AY239" s="18" t="s">
        <v>139</v>
      </c>
      <c r="BE239" s="206">
        <f>IF(N239="základní",J239,0)</f>
        <v>0</v>
      </c>
      <c r="BF239" s="206">
        <f>IF(N239="snížená",J239,0)</f>
        <v>0</v>
      </c>
      <c r="BG239" s="206">
        <f>IF(N239="zákl. přenesená",J239,0)</f>
        <v>0</v>
      </c>
      <c r="BH239" s="206">
        <f>IF(N239="sníž. přenesená",J239,0)</f>
        <v>0</v>
      </c>
      <c r="BI239" s="206">
        <f>IF(N239="nulová",J239,0)</f>
        <v>0</v>
      </c>
      <c r="BJ239" s="18" t="s">
        <v>91</v>
      </c>
      <c r="BK239" s="206">
        <f>ROUND(I239*H239,2)</f>
        <v>0</v>
      </c>
      <c r="BL239" s="18" t="s">
        <v>147</v>
      </c>
      <c r="BM239" s="18" t="s">
        <v>282</v>
      </c>
    </row>
    <row r="240" spans="2:65" s="1" customFormat="1" ht="27" x14ac:dyDescent="0.3">
      <c r="B240" s="36"/>
      <c r="C240" s="58"/>
      <c r="D240" s="207" t="s">
        <v>149</v>
      </c>
      <c r="E240" s="58"/>
      <c r="F240" s="208" t="s">
        <v>283</v>
      </c>
      <c r="G240" s="58"/>
      <c r="H240" s="58"/>
      <c r="I240" s="163"/>
      <c r="J240" s="58"/>
      <c r="K240" s="58"/>
      <c r="L240" s="56"/>
      <c r="M240" s="73"/>
      <c r="N240" s="37"/>
      <c r="O240" s="37"/>
      <c r="P240" s="37"/>
      <c r="Q240" s="37"/>
      <c r="R240" s="37"/>
      <c r="S240" s="37"/>
      <c r="T240" s="74"/>
      <c r="AT240" s="18" t="s">
        <v>149</v>
      </c>
      <c r="AU240" s="18" t="s">
        <v>91</v>
      </c>
    </row>
    <row r="241" spans="2:65" s="1" customFormat="1" ht="40.5" x14ac:dyDescent="0.3">
      <c r="B241" s="36"/>
      <c r="C241" s="58"/>
      <c r="D241" s="207" t="s">
        <v>159</v>
      </c>
      <c r="E241" s="58"/>
      <c r="F241" s="243" t="s">
        <v>284</v>
      </c>
      <c r="G241" s="58"/>
      <c r="H241" s="58"/>
      <c r="I241" s="163"/>
      <c r="J241" s="58"/>
      <c r="K241" s="58"/>
      <c r="L241" s="56"/>
      <c r="M241" s="73"/>
      <c r="N241" s="37"/>
      <c r="O241" s="37"/>
      <c r="P241" s="37"/>
      <c r="Q241" s="37"/>
      <c r="R241" s="37"/>
      <c r="S241" s="37"/>
      <c r="T241" s="74"/>
      <c r="AT241" s="18" t="s">
        <v>159</v>
      </c>
      <c r="AU241" s="18" t="s">
        <v>91</v>
      </c>
    </row>
    <row r="242" spans="2:65" s="12" customFormat="1" x14ac:dyDescent="0.3">
      <c r="B242" s="209"/>
      <c r="C242" s="210"/>
      <c r="D242" s="207" t="s">
        <v>151</v>
      </c>
      <c r="E242" s="211" t="s">
        <v>36</v>
      </c>
      <c r="F242" s="212" t="s">
        <v>152</v>
      </c>
      <c r="G242" s="210"/>
      <c r="H242" s="213" t="s">
        <v>36</v>
      </c>
      <c r="I242" s="214"/>
      <c r="J242" s="210"/>
      <c r="K242" s="210"/>
      <c r="L242" s="215"/>
      <c r="M242" s="216"/>
      <c r="N242" s="217"/>
      <c r="O242" s="217"/>
      <c r="P242" s="217"/>
      <c r="Q242" s="217"/>
      <c r="R242" s="217"/>
      <c r="S242" s="217"/>
      <c r="T242" s="218"/>
      <c r="AT242" s="219" t="s">
        <v>151</v>
      </c>
      <c r="AU242" s="219" t="s">
        <v>91</v>
      </c>
      <c r="AV242" s="12" t="s">
        <v>23</v>
      </c>
      <c r="AW242" s="12" t="s">
        <v>44</v>
      </c>
      <c r="AX242" s="12" t="s">
        <v>81</v>
      </c>
      <c r="AY242" s="219" t="s">
        <v>139</v>
      </c>
    </row>
    <row r="243" spans="2:65" s="13" customFormat="1" x14ac:dyDescent="0.3">
      <c r="B243" s="220"/>
      <c r="C243" s="221"/>
      <c r="D243" s="207" t="s">
        <v>151</v>
      </c>
      <c r="E243" s="222" t="s">
        <v>36</v>
      </c>
      <c r="F243" s="223" t="s">
        <v>285</v>
      </c>
      <c r="G243" s="221"/>
      <c r="H243" s="224">
        <v>11.901999999999999</v>
      </c>
      <c r="I243" s="225"/>
      <c r="J243" s="221"/>
      <c r="K243" s="221"/>
      <c r="L243" s="226"/>
      <c r="M243" s="227"/>
      <c r="N243" s="228"/>
      <c r="O243" s="228"/>
      <c r="P243" s="228"/>
      <c r="Q243" s="228"/>
      <c r="R243" s="228"/>
      <c r="S243" s="228"/>
      <c r="T243" s="229"/>
      <c r="AT243" s="230" t="s">
        <v>151</v>
      </c>
      <c r="AU243" s="230" t="s">
        <v>91</v>
      </c>
      <c r="AV243" s="13" t="s">
        <v>91</v>
      </c>
      <c r="AW243" s="13" t="s">
        <v>44</v>
      </c>
      <c r="AX243" s="13" t="s">
        <v>81</v>
      </c>
      <c r="AY243" s="230" t="s">
        <v>139</v>
      </c>
    </row>
    <row r="244" spans="2:65" s="14" customFormat="1" x14ac:dyDescent="0.3">
      <c r="B244" s="231"/>
      <c r="C244" s="232"/>
      <c r="D244" s="233" t="s">
        <v>151</v>
      </c>
      <c r="E244" s="234" t="s">
        <v>36</v>
      </c>
      <c r="F244" s="235" t="s">
        <v>154</v>
      </c>
      <c r="G244" s="232"/>
      <c r="H244" s="236">
        <v>11.901999999999999</v>
      </c>
      <c r="I244" s="237"/>
      <c r="J244" s="232"/>
      <c r="K244" s="232"/>
      <c r="L244" s="238"/>
      <c r="M244" s="239"/>
      <c r="N244" s="240"/>
      <c r="O244" s="240"/>
      <c r="P244" s="240"/>
      <c r="Q244" s="240"/>
      <c r="R244" s="240"/>
      <c r="S244" s="240"/>
      <c r="T244" s="241"/>
      <c r="AT244" s="242" t="s">
        <v>151</v>
      </c>
      <c r="AU244" s="242" t="s">
        <v>91</v>
      </c>
      <c r="AV244" s="14" t="s">
        <v>147</v>
      </c>
      <c r="AW244" s="14" t="s">
        <v>44</v>
      </c>
      <c r="AX244" s="14" t="s">
        <v>23</v>
      </c>
      <c r="AY244" s="242" t="s">
        <v>139</v>
      </c>
    </row>
    <row r="245" spans="2:65" s="1" customFormat="1" ht="22.5" customHeight="1" x14ac:dyDescent="0.3">
      <c r="B245" s="36"/>
      <c r="C245" s="195" t="s">
        <v>286</v>
      </c>
      <c r="D245" s="195" t="s">
        <v>142</v>
      </c>
      <c r="E245" s="196" t="s">
        <v>287</v>
      </c>
      <c r="F245" s="197" t="s">
        <v>288</v>
      </c>
      <c r="G245" s="198" t="s">
        <v>145</v>
      </c>
      <c r="H245" s="199">
        <v>562.63199999999995</v>
      </c>
      <c r="I245" s="200"/>
      <c r="J245" s="201">
        <f>ROUND(I245*H245,2)</f>
        <v>0</v>
      </c>
      <c r="K245" s="197" t="s">
        <v>146</v>
      </c>
      <c r="L245" s="56"/>
      <c r="M245" s="202" t="s">
        <v>36</v>
      </c>
      <c r="N245" s="203" t="s">
        <v>53</v>
      </c>
      <c r="O245" s="37"/>
      <c r="P245" s="204">
        <f>O245*H245</f>
        <v>0</v>
      </c>
      <c r="Q245" s="204">
        <v>0</v>
      </c>
      <c r="R245" s="204">
        <f>Q245*H245</f>
        <v>0</v>
      </c>
      <c r="S245" s="204">
        <v>0</v>
      </c>
      <c r="T245" s="205">
        <f>S245*H245</f>
        <v>0</v>
      </c>
      <c r="AR245" s="18" t="s">
        <v>147</v>
      </c>
      <c r="AT245" s="18" t="s">
        <v>142</v>
      </c>
      <c r="AU245" s="18" t="s">
        <v>91</v>
      </c>
      <c r="AY245" s="18" t="s">
        <v>139</v>
      </c>
      <c r="BE245" s="206">
        <f>IF(N245="základní",J245,0)</f>
        <v>0</v>
      </c>
      <c r="BF245" s="206">
        <f>IF(N245="snížená",J245,0)</f>
        <v>0</v>
      </c>
      <c r="BG245" s="206">
        <f>IF(N245="zákl. přenesená",J245,0)</f>
        <v>0</v>
      </c>
      <c r="BH245" s="206">
        <f>IF(N245="sníž. přenesená",J245,0)</f>
        <v>0</v>
      </c>
      <c r="BI245" s="206">
        <f>IF(N245="nulová",J245,0)</f>
        <v>0</v>
      </c>
      <c r="BJ245" s="18" t="s">
        <v>91</v>
      </c>
      <c r="BK245" s="206">
        <f>ROUND(I245*H245,2)</f>
        <v>0</v>
      </c>
      <c r="BL245" s="18" t="s">
        <v>147</v>
      </c>
      <c r="BM245" s="18" t="s">
        <v>289</v>
      </c>
    </row>
    <row r="246" spans="2:65" s="1" customFormat="1" x14ac:dyDescent="0.3">
      <c r="B246" s="36"/>
      <c r="C246" s="58"/>
      <c r="D246" s="207" t="s">
        <v>149</v>
      </c>
      <c r="E246" s="58"/>
      <c r="F246" s="208" t="s">
        <v>290</v>
      </c>
      <c r="G246" s="58"/>
      <c r="H246" s="58"/>
      <c r="I246" s="163"/>
      <c r="J246" s="58"/>
      <c r="K246" s="58"/>
      <c r="L246" s="56"/>
      <c r="M246" s="73"/>
      <c r="N246" s="37"/>
      <c r="O246" s="37"/>
      <c r="P246" s="37"/>
      <c r="Q246" s="37"/>
      <c r="R246" s="37"/>
      <c r="S246" s="37"/>
      <c r="T246" s="74"/>
      <c r="AT246" s="18" t="s">
        <v>149</v>
      </c>
      <c r="AU246" s="18" t="s">
        <v>91</v>
      </c>
    </row>
    <row r="247" spans="2:65" s="12" customFormat="1" x14ac:dyDescent="0.3">
      <c r="B247" s="209"/>
      <c r="C247" s="210"/>
      <c r="D247" s="207" t="s">
        <v>151</v>
      </c>
      <c r="E247" s="211" t="s">
        <v>36</v>
      </c>
      <c r="F247" s="212" t="s">
        <v>291</v>
      </c>
      <c r="G247" s="210"/>
      <c r="H247" s="213" t="s">
        <v>36</v>
      </c>
      <c r="I247" s="214"/>
      <c r="J247" s="210"/>
      <c r="K247" s="210"/>
      <c r="L247" s="215"/>
      <c r="M247" s="216"/>
      <c r="N247" s="217"/>
      <c r="O247" s="217"/>
      <c r="P247" s="217"/>
      <c r="Q247" s="217"/>
      <c r="R247" s="217"/>
      <c r="S247" s="217"/>
      <c r="T247" s="218"/>
      <c r="AT247" s="219" t="s">
        <v>151</v>
      </c>
      <c r="AU247" s="219" t="s">
        <v>91</v>
      </c>
      <c r="AV247" s="12" t="s">
        <v>23</v>
      </c>
      <c r="AW247" s="12" t="s">
        <v>44</v>
      </c>
      <c r="AX247" s="12" t="s">
        <v>81</v>
      </c>
      <c r="AY247" s="219" t="s">
        <v>139</v>
      </c>
    </row>
    <row r="248" spans="2:65" s="13" customFormat="1" x14ac:dyDescent="0.3">
      <c r="B248" s="220"/>
      <c r="C248" s="221"/>
      <c r="D248" s="207" t="s">
        <v>151</v>
      </c>
      <c r="E248" s="222" t="s">
        <v>36</v>
      </c>
      <c r="F248" s="223" t="s">
        <v>292</v>
      </c>
      <c r="G248" s="221"/>
      <c r="H248" s="224">
        <v>548.952</v>
      </c>
      <c r="I248" s="225"/>
      <c r="J248" s="221"/>
      <c r="K248" s="221"/>
      <c r="L248" s="226"/>
      <c r="M248" s="227"/>
      <c r="N248" s="228"/>
      <c r="O248" s="228"/>
      <c r="P248" s="228"/>
      <c r="Q248" s="228"/>
      <c r="R248" s="228"/>
      <c r="S248" s="228"/>
      <c r="T248" s="229"/>
      <c r="AT248" s="230" t="s">
        <v>151</v>
      </c>
      <c r="AU248" s="230" t="s">
        <v>91</v>
      </c>
      <c r="AV248" s="13" t="s">
        <v>91</v>
      </c>
      <c r="AW248" s="13" t="s">
        <v>44</v>
      </c>
      <c r="AX248" s="13" t="s">
        <v>81</v>
      </c>
      <c r="AY248" s="230" t="s">
        <v>139</v>
      </c>
    </row>
    <row r="249" spans="2:65" s="12" customFormat="1" x14ac:dyDescent="0.3">
      <c r="B249" s="209"/>
      <c r="C249" s="210"/>
      <c r="D249" s="207" t="s">
        <v>151</v>
      </c>
      <c r="E249" s="211" t="s">
        <v>36</v>
      </c>
      <c r="F249" s="212" t="s">
        <v>293</v>
      </c>
      <c r="G249" s="210"/>
      <c r="H249" s="213" t="s">
        <v>36</v>
      </c>
      <c r="I249" s="214"/>
      <c r="J249" s="210"/>
      <c r="K249" s="210"/>
      <c r="L249" s="215"/>
      <c r="M249" s="216"/>
      <c r="N249" s="217"/>
      <c r="O249" s="217"/>
      <c r="P249" s="217"/>
      <c r="Q249" s="217"/>
      <c r="R249" s="217"/>
      <c r="S249" s="217"/>
      <c r="T249" s="218"/>
      <c r="AT249" s="219" t="s">
        <v>151</v>
      </c>
      <c r="AU249" s="219" t="s">
        <v>91</v>
      </c>
      <c r="AV249" s="12" t="s">
        <v>23</v>
      </c>
      <c r="AW249" s="12" t="s">
        <v>44</v>
      </c>
      <c r="AX249" s="12" t="s">
        <v>81</v>
      </c>
      <c r="AY249" s="219" t="s">
        <v>139</v>
      </c>
    </row>
    <row r="250" spans="2:65" s="13" customFormat="1" x14ac:dyDescent="0.3">
      <c r="B250" s="220"/>
      <c r="C250" s="221"/>
      <c r="D250" s="207" t="s">
        <v>151</v>
      </c>
      <c r="E250" s="222" t="s">
        <v>36</v>
      </c>
      <c r="F250" s="223" t="s">
        <v>294</v>
      </c>
      <c r="G250" s="221"/>
      <c r="H250" s="224">
        <v>13.68</v>
      </c>
      <c r="I250" s="225"/>
      <c r="J250" s="221"/>
      <c r="K250" s="221"/>
      <c r="L250" s="226"/>
      <c r="M250" s="227"/>
      <c r="N250" s="228"/>
      <c r="O250" s="228"/>
      <c r="P250" s="228"/>
      <c r="Q250" s="228"/>
      <c r="R250" s="228"/>
      <c r="S250" s="228"/>
      <c r="T250" s="229"/>
      <c r="AT250" s="230" t="s">
        <v>151</v>
      </c>
      <c r="AU250" s="230" t="s">
        <v>91</v>
      </c>
      <c r="AV250" s="13" t="s">
        <v>91</v>
      </c>
      <c r="AW250" s="13" t="s">
        <v>44</v>
      </c>
      <c r="AX250" s="13" t="s">
        <v>81</v>
      </c>
      <c r="AY250" s="230" t="s">
        <v>139</v>
      </c>
    </row>
    <row r="251" spans="2:65" s="14" customFormat="1" x14ac:dyDescent="0.3">
      <c r="B251" s="231"/>
      <c r="C251" s="232"/>
      <c r="D251" s="207" t="s">
        <v>151</v>
      </c>
      <c r="E251" s="254" t="s">
        <v>36</v>
      </c>
      <c r="F251" s="255" t="s">
        <v>154</v>
      </c>
      <c r="G251" s="232"/>
      <c r="H251" s="256">
        <v>562.63199999999995</v>
      </c>
      <c r="I251" s="237"/>
      <c r="J251" s="232"/>
      <c r="K251" s="232"/>
      <c r="L251" s="238"/>
      <c r="M251" s="239"/>
      <c r="N251" s="240"/>
      <c r="O251" s="240"/>
      <c r="P251" s="240"/>
      <c r="Q251" s="240"/>
      <c r="R251" s="240"/>
      <c r="S251" s="240"/>
      <c r="T251" s="241"/>
      <c r="AT251" s="242" t="s">
        <v>151</v>
      </c>
      <c r="AU251" s="242" t="s">
        <v>91</v>
      </c>
      <c r="AV251" s="14" t="s">
        <v>147</v>
      </c>
      <c r="AW251" s="14" t="s">
        <v>44</v>
      </c>
      <c r="AX251" s="14" t="s">
        <v>23</v>
      </c>
      <c r="AY251" s="242" t="s">
        <v>139</v>
      </c>
    </row>
    <row r="252" spans="2:65" s="11" customFormat="1" ht="29.85" customHeight="1" x14ac:dyDescent="0.3">
      <c r="B252" s="178"/>
      <c r="C252" s="179"/>
      <c r="D252" s="192" t="s">
        <v>80</v>
      </c>
      <c r="E252" s="193" t="s">
        <v>201</v>
      </c>
      <c r="F252" s="193" t="s">
        <v>295</v>
      </c>
      <c r="G252" s="179"/>
      <c r="H252" s="179"/>
      <c r="I252" s="182"/>
      <c r="J252" s="194">
        <f>BK252</f>
        <v>0</v>
      </c>
      <c r="K252" s="179"/>
      <c r="L252" s="184"/>
      <c r="M252" s="185"/>
      <c r="N252" s="186"/>
      <c r="O252" s="186"/>
      <c r="P252" s="187">
        <f>SUM(P253:P411)</f>
        <v>0</v>
      </c>
      <c r="Q252" s="186"/>
      <c r="R252" s="187">
        <f>SUM(R253:R411)</f>
        <v>1.6408400000000003</v>
      </c>
      <c r="S252" s="186"/>
      <c r="T252" s="188">
        <f>SUM(T253:T411)</f>
        <v>11.694592</v>
      </c>
      <c r="AR252" s="189" t="s">
        <v>23</v>
      </c>
      <c r="AT252" s="190" t="s">
        <v>80</v>
      </c>
      <c r="AU252" s="190" t="s">
        <v>23</v>
      </c>
      <c r="AY252" s="189" t="s">
        <v>139</v>
      </c>
      <c r="BK252" s="191">
        <f>SUM(BK253:BK411)</f>
        <v>0</v>
      </c>
    </row>
    <row r="253" spans="2:65" s="1" customFormat="1" ht="31.5" customHeight="1" x14ac:dyDescent="0.3">
      <c r="B253" s="36"/>
      <c r="C253" s="195" t="s">
        <v>296</v>
      </c>
      <c r="D253" s="195" t="s">
        <v>142</v>
      </c>
      <c r="E253" s="196" t="s">
        <v>297</v>
      </c>
      <c r="F253" s="197" t="s">
        <v>298</v>
      </c>
      <c r="G253" s="198" t="s">
        <v>145</v>
      </c>
      <c r="H253" s="199">
        <v>705.6</v>
      </c>
      <c r="I253" s="200"/>
      <c r="J253" s="201">
        <f>ROUND(I253*H253,2)</f>
        <v>0</v>
      </c>
      <c r="K253" s="197" t="s">
        <v>146</v>
      </c>
      <c r="L253" s="56"/>
      <c r="M253" s="202" t="s">
        <v>36</v>
      </c>
      <c r="N253" s="203" t="s">
        <v>53</v>
      </c>
      <c r="O253" s="37"/>
      <c r="P253" s="204">
        <f>O253*H253</f>
        <v>0</v>
      </c>
      <c r="Q253" s="204">
        <v>0</v>
      </c>
      <c r="R253" s="204">
        <f>Q253*H253</f>
        <v>0</v>
      </c>
      <c r="S253" s="204">
        <v>0</v>
      </c>
      <c r="T253" s="205">
        <f>S253*H253</f>
        <v>0</v>
      </c>
      <c r="AR253" s="18" t="s">
        <v>147</v>
      </c>
      <c r="AT253" s="18" t="s">
        <v>142</v>
      </c>
      <c r="AU253" s="18" t="s">
        <v>91</v>
      </c>
      <c r="AY253" s="18" t="s">
        <v>139</v>
      </c>
      <c r="BE253" s="206">
        <f>IF(N253="základní",J253,0)</f>
        <v>0</v>
      </c>
      <c r="BF253" s="206">
        <f>IF(N253="snížená",J253,0)</f>
        <v>0</v>
      </c>
      <c r="BG253" s="206">
        <f>IF(N253="zákl. přenesená",J253,0)</f>
        <v>0</v>
      </c>
      <c r="BH253" s="206">
        <f>IF(N253="sníž. přenesená",J253,0)</f>
        <v>0</v>
      </c>
      <c r="BI253" s="206">
        <f>IF(N253="nulová",J253,0)</f>
        <v>0</v>
      </c>
      <c r="BJ253" s="18" t="s">
        <v>91</v>
      </c>
      <c r="BK253" s="206">
        <f>ROUND(I253*H253,2)</f>
        <v>0</v>
      </c>
      <c r="BL253" s="18" t="s">
        <v>147</v>
      </c>
      <c r="BM253" s="18" t="s">
        <v>299</v>
      </c>
    </row>
    <row r="254" spans="2:65" s="1" customFormat="1" ht="67.5" x14ac:dyDescent="0.3">
      <c r="B254" s="36"/>
      <c r="C254" s="58"/>
      <c r="D254" s="207" t="s">
        <v>159</v>
      </c>
      <c r="E254" s="58"/>
      <c r="F254" s="243" t="s">
        <v>300</v>
      </c>
      <c r="G254" s="58"/>
      <c r="H254" s="58"/>
      <c r="I254" s="163"/>
      <c r="J254" s="58"/>
      <c r="K254" s="58"/>
      <c r="L254" s="56"/>
      <c r="M254" s="73"/>
      <c r="N254" s="37"/>
      <c r="O254" s="37"/>
      <c r="P254" s="37"/>
      <c r="Q254" s="37"/>
      <c r="R254" s="37"/>
      <c r="S254" s="37"/>
      <c r="T254" s="74"/>
      <c r="AT254" s="18" t="s">
        <v>159</v>
      </c>
      <c r="AU254" s="18" t="s">
        <v>91</v>
      </c>
    </row>
    <row r="255" spans="2:65" s="12" customFormat="1" x14ac:dyDescent="0.3">
      <c r="B255" s="209"/>
      <c r="C255" s="210"/>
      <c r="D255" s="207" t="s">
        <v>151</v>
      </c>
      <c r="E255" s="211" t="s">
        <v>36</v>
      </c>
      <c r="F255" s="212" t="s">
        <v>152</v>
      </c>
      <c r="G255" s="210"/>
      <c r="H255" s="213" t="s">
        <v>36</v>
      </c>
      <c r="I255" s="214"/>
      <c r="J255" s="210"/>
      <c r="K255" s="210"/>
      <c r="L255" s="215"/>
      <c r="M255" s="216"/>
      <c r="N255" s="217"/>
      <c r="O255" s="217"/>
      <c r="P255" s="217"/>
      <c r="Q255" s="217"/>
      <c r="R255" s="217"/>
      <c r="S255" s="217"/>
      <c r="T255" s="218"/>
      <c r="AT255" s="219" t="s">
        <v>151</v>
      </c>
      <c r="AU255" s="219" t="s">
        <v>91</v>
      </c>
      <c r="AV255" s="12" t="s">
        <v>23</v>
      </c>
      <c r="AW255" s="12" t="s">
        <v>44</v>
      </c>
      <c r="AX255" s="12" t="s">
        <v>81</v>
      </c>
      <c r="AY255" s="219" t="s">
        <v>139</v>
      </c>
    </row>
    <row r="256" spans="2:65" s="12" customFormat="1" x14ac:dyDescent="0.3">
      <c r="B256" s="209"/>
      <c r="C256" s="210"/>
      <c r="D256" s="207" t="s">
        <v>151</v>
      </c>
      <c r="E256" s="211" t="s">
        <v>36</v>
      </c>
      <c r="F256" s="212" t="s">
        <v>301</v>
      </c>
      <c r="G256" s="210"/>
      <c r="H256" s="213" t="s">
        <v>36</v>
      </c>
      <c r="I256" s="214"/>
      <c r="J256" s="210"/>
      <c r="K256" s="210"/>
      <c r="L256" s="215"/>
      <c r="M256" s="216"/>
      <c r="N256" s="217"/>
      <c r="O256" s="217"/>
      <c r="P256" s="217"/>
      <c r="Q256" s="217"/>
      <c r="R256" s="217"/>
      <c r="S256" s="217"/>
      <c r="T256" s="218"/>
      <c r="AT256" s="219" t="s">
        <v>151</v>
      </c>
      <c r="AU256" s="219" t="s">
        <v>91</v>
      </c>
      <c r="AV256" s="12" t="s">
        <v>23</v>
      </c>
      <c r="AW256" s="12" t="s">
        <v>44</v>
      </c>
      <c r="AX256" s="12" t="s">
        <v>81</v>
      </c>
      <c r="AY256" s="219" t="s">
        <v>139</v>
      </c>
    </row>
    <row r="257" spans="2:65" s="13" customFormat="1" x14ac:dyDescent="0.3">
      <c r="B257" s="220"/>
      <c r="C257" s="221"/>
      <c r="D257" s="207" t="s">
        <v>151</v>
      </c>
      <c r="E257" s="222" t="s">
        <v>36</v>
      </c>
      <c r="F257" s="223" t="s">
        <v>302</v>
      </c>
      <c r="G257" s="221"/>
      <c r="H257" s="224">
        <v>705.6</v>
      </c>
      <c r="I257" s="225"/>
      <c r="J257" s="221"/>
      <c r="K257" s="221"/>
      <c r="L257" s="226"/>
      <c r="M257" s="227"/>
      <c r="N257" s="228"/>
      <c r="O257" s="228"/>
      <c r="P257" s="228"/>
      <c r="Q257" s="228"/>
      <c r="R257" s="228"/>
      <c r="S257" s="228"/>
      <c r="T257" s="229"/>
      <c r="AT257" s="230" t="s">
        <v>151</v>
      </c>
      <c r="AU257" s="230" t="s">
        <v>91</v>
      </c>
      <c r="AV257" s="13" t="s">
        <v>91</v>
      </c>
      <c r="AW257" s="13" t="s">
        <v>44</v>
      </c>
      <c r="AX257" s="13" t="s">
        <v>81</v>
      </c>
      <c r="AY257" s="230" t="s">
        <v>139</v>
      </c>
    </row>
    <row r="258" spans="2:65" s="14" customFormat="1" x14ac:dyDescent="0.3">
      <c r="B258" s="231"/>
      <c r="C258" s="232"/>
      <c r="D258" s="233" t="s">
        <v>151</v>
      </c>
      <c r="E258" s="234" t="s">
        <v>36</v>
      </c>
      <c r="F258" s="235" t="s">
        <v>154</v>
      </c>
      <c r="G258" s="232"/>
      <c r="H258" s="236">
        <v>705.6</v>
      </c>
      <c r="I258" s="237"/>
      <c r="J258" s="232"/>
      <c r="K258" s="232"/>
      <c r="L258" s="238"/>
      <c r="M258" s="239"/>
      <c r="N258" s="240"/>
      <c r="O258" s="240"/>
      <c r="P258" s="240"/>
      <c r="Q258" s="240"/>
      <c r="R258" s="240"/>
      <c r="S258" s="240"/>
      <c r="T258" s="241"/>
      <c r="AT258" s="242" t="s">
        <v>151</v>
      </c>
      <c r="AU258" s="242" t="s">
        <v>91</v>
      </c>
      <c r="AV258" s="14" t="s">
        <v>147</v>
      </c>
      <c r="AW258" s="14" t="s">
        <v>44</v>
      </c>
      <c r="AX258" s="14" t="s">
        <v>23</v>
      </c>
      <c r="AY258" s="242" t="s">
        <v>139</v>
      </c>
    </row>
    <row r="259" spans="2:65" s="1" customFormat="1" ht="31.5" customHeight="1" x14ac:dyDescent="0.3">
      <c r="B259" s="36"/>
      <c r="C259" s="195" t="s">
        <v>303</v>
      </c>
      <c r="D259" s="195" t="s">
        <v>142</v>
      </c>
      <c r="E259" s="196" t="s">
        <v>304</v>
      </c>
      <c r="F259" s="197" t="s">
        <v>305</v>
      </c>
      <c r="G259" s="198" t="s">
        <v>145</v>
      </c>
      <c r="H259" s="199">
        <v>42336</v>
      </c>
      <c r="I259" s="200"/>
      <c r="J259" s="201">
        <f>ROUND(I259*H259,2)</f>
        <v>0</v>
      </c>
      <c r="K259" s="197" t="s">
        <v>146</v>
      </c>
      <c r="L259" s="56"/>
      <c r="M259" s="202" t="s">
        <v>36</v>
      </c>
      <c r="N259" s="203" t="s">
        <v>53</v>
      </c>
      <c r="O259" s="37"/>
      <c r="P259" s="204">
        <f>O259*H259</f>
        <v>0</v>
      </c>
      <c r="Q259" s="204">
        <v>0</v>
      </c>
      <c r="R259" s="204">
        <f>Q259*H259</f>
        <v>0</v>
      </c>
      <c r="S259" s="204">
        <v>0</v>
      </c>
      <c r="T259" s="205">
        <f>S259*H259</f>
        <v>0</v>
      </c>
      <c r="AR259" s="18" t="s">
        <v>147</v>
      </c>
      <c r="AT259" s="18" t="s">
        <v>142</v>
      </c>
      <c r="AU259" s="18" t="s">
        <v>91</v>
      </c>
      <c r="AY259" s="18" t="s">
        <v>139</v>
      </c>
      <c r="BE259" s="206">
        <f>IF(N259="základní",J259,0)</f>
        <v>0</v>
      </c>
      <c r="BF259" s="206">
        <f>IF(N259="snížená",J259,0)</f>
        <v>0</v>
      </c>
      <c r="BG259" s="206">
        <f>IF(N259="zákl. přenesená",J259,0)</f>
        <v>0</v>
      </c>
      <c r="BH259" s="206">
        <f>IF(N259="sníž. přenesená",J259,0)</f>
        <v>0</v>
      </c>
      <c r="BI259" s="206">
        <f>IF(N259="nulová",J259,0)</f>
        <v>0</v>
      </c>
      <c r="BJ259" s="18" t="s">
        <v>91</v>
      </c>
      <c r="BK259" s="206">
        <f>ROUND(I259*H259,2)</f>
        <v>0</v>
      </c>
      <c r="BL259" s="18" t="s">
        <v>147</v>
      </c>
      <c r="BM259" s="18" t="s">
        <v>306</v>
      </c>
    </row>
    <row r="260" spans="2:65" s="1" customFormat="1" ht="27" x14ac:dyDescent="0.3">
      <c r="B260" s="36"/>
      <c r="C260" s="58"/>
      <c r="D260" s="207" t="s">
        <v>149</v>
      </c>
      <c r="E260" s="58"/>
      <c r="F260" s="208" t="s">
        <v>307</v>
      </c>
      <c r="G260" s="58"/>
      <c r="H260" s="58"/>
      <c r="I260" s="163"/>
      <c r="J260" s="58"/>
      <c r="K260" s="58"/>
      <c r="L260" s="56"/>
      <c r="M260" s="73"/>
      <c r="N260" s="37"/>
      <c r="O260" s="37"/>
      <c r="P260" s="37"/>
      <c r="Q260" s="37"/>
      <c r="R260" s="37"/>
      <c r="S260" s="37"/>
      <c r="T260" s="74"/>
      <c r="AT260" s="18" t="s">
        <v>149</v>
      </c>
      <c r="AU260" s="18" t="s">
        <v>91</v>
      </c>
    </row>
    <row r="261" spans="2:65" s="1" customFormat="1" ht="67.5" x14ac:dyDescent="0.3">
      <c r="B261" s="36"/>
      <c r="C261" s="58"/>
      <c r="D261" s="207" t="s">
        <v>159</v>
      </c>
      <c r="E261" s="58"/>
      <c r="F261" s="243" t="s">
        <v>300</v>
      </c>
      <c r="G261" s="58"/>
      <c r="H261" s="58"/>
      <c r="I261" s="163"/>
      <c r="J261" s="58"/>
      <c r="K261" s="58"/>
      <c r="L261" s="56"/>
      <c r="M261" s="73"/>
      <c r="N261" s="37"/>
      <c r="O261" s="37"/>
      <c r="P261" s="37"/>
      <c r="Q261" s="37"/>
      <c r="R261" s="37"/>
      <c r="S261" s="37"/>
      <c r="T261" s="74"/>
      <c r="AT261" s="18" t="s">
        <v>159</v>
      </c>
      <c r="AU261" s="18" t="s">
        <v>91</v>
      </c>
    </row>
    <row r="262" spans="2:65" s="12" customFormat="1" x14ac:dyDescent="0.3">
      <c r="B262" s="209"/>
      <c r="C262" s="210"/>
      <c r="D262" s="207" t="s">
        <v>151</v>
      </c>
      <c r="E262" s="211" t="s">
        <v>36</v>
      </c>
      <c r="F262" s="212" t="s">
        <v>152</v>
      </c>
      <c r="G262" s="210"/>
      <c r="H262" s="213" t="s">
        <v>36</v>
      </c>
      <c r="I262" s="214"/>
      <c r="J262" s="210"/>
      <c r="K262" s="210"/>
      <c r="L262" s="215"/>
      <c r="M262" s="216"/>
      <c r="N262" s="217"/>
      <c r="O262" s="217"/>
      <c r="P262" s="217"/>
      <c r="Q262" s="217"/>
      <c r="R262" s="217"/>
      <c r="S262" s="217"/>
      <c r="T262" s="218"/>
      <c r="AT262" s="219" t="s">
        <v>151</v>
      </c>
      <c r="AU262" s="219" t="s">
        <v>91</v>
      </c>
      <c r="AV262" s="12" t="s">
        <v>23</v>
      </c>
      <c r="AW262" s="12" t="s">
        <v>44</v>
      </c>
      <c r="AX262" s="12" t="s">
        <v>81</v>
      </c>
      <c r="AY262" s="219" t="s">
        <v>139</v>
      </c>
    </row>
    <row r="263" spans="2:65" s="12" customFormat="1" x14ac:dyDescent="0.3">
      <c r="B263" s="209"/>
      <c r="C263" s="210"/>
      <c r="D263" s="207" t="s">
        <v>151</v>
      </c>
      <c r="E263" s="211" t="s">
        <v>36</v>
      </c>
      <c r="F263" s="212" t="s">
        <v>301</v>
      </c>
      <c r="G263" s="210"/>
      <c r="H263" s="213" t="s">
        <v>36</v>
      </c>
      <c r="I263" s="214"/>
      <c r="J263" s="210"/>
      <c r="K263" s="210"/>
      <c r="L263" s="215"/>
      <c r="M263" s="216"/>
      <c r="N263" s="217"/>
      <c r="O263" s="217"/>
      <c r="P263" s="217"/>
      <c r="Q263" s="217"/>
      <c r="R263" s="217"/>
      <c r="S263" s="217"/>
      <c r="T263" s="218"/>
      <c r="AT263" s="219" t="s">
        <v>151</v>
      </c>
      <c r="AU263" s="219" t="s">
        <v>91</v>
      </c>
      <c r="AV263" s="12" t="s">
        <v>23</v>
      </c>
      <c r="AW263" s="12" t="s">
        <v>44</v>
      </c>
      <c r="AX263" s="12" t="s">
        <v>81</v>
      </c>
      <c r="AY263" s="219" t="s">
        <v>139</v>
      </c>
    </row>
    <row r="264" spans="2:65" s="13" customFormat="1" x14ac:dyDescent="0.3">
      <c r="B264" s="220"/>
      <c r="C264" s="221"/>
      <c r="D264" s="207" t="s">
        <v>151</v>
      </c>
      <c r="E264" s="222" t="s">
        <v>36</v>
      </c>
      <c r="F264" s="223" t="s">
        <v>308</v>
      </c>
      <c r="G264" s="221"/>
      <c r="H264" s="224">
        <v>42336</v>
      </c>
      <c r="I264" s="225"/>
      <c r="J264" s="221"/>
      <c r="K264" s="221"/>
      <c r="L264" s="226"/>
      <c r="M264" s="227"/>
      <c r="N264" s="228"/>
      <c r="O264" s="228"/>
      <c r="P264" s="228"/>
      <c r="Q264" s="228"/>
      <c r="R264" s="228"/>
      <c r="S264" s="228"/>
      <c r="T264" s="229"/>
      <c r="AT264" s="230" t="s">
        <v>151</v>
      </c>
      <c r="AU264" s="230" t="s">
        <v>91</v>
      </c>
      <c r="AV264" s="13" t="s">
        <v>91</v>
      </c>
      <c r="AW264" s="13" t="s">
        <v>44</v>
      </c>
      <c r="AX264" s="13" t="s">
        <v>81</v>
      </c>
      <c r="AY264" s="230" t="s">
        <v>139</v>
      </c>
    </row>
    <row r="265" spans="2:65" s="14" customFormat="1" x14ac:dyDescent="0.3">
      <c r="B265" s="231"/>
      <c r="C265" s="232"/>
      <c r="D265" s="233" t="s">
        <v>151</v>
      </c>
      <c r="E265" s="234" t="s">
        <v>36</v>
      </c>
      <c r="F265" s="235" t="s">
        <v>154</v>
      </c>
      <c r="G265" s="232"/>
      <c r="H265" s="236">
        <v>42336</v>
      </c>
      <c r="I265" s="237"/>
      <c r="J265" s="232"/>
      <c r="K265" s="232"/>
      <c r="L265" s="238"/>
      <c r="M265" s="239"/>
      <c r="N265" s="240"/>
      <c r="O265" s="240"/>
      <c r="P265" s="240"/>
      <c r="Q265" s="240"/>
      <c r="R265" s="240"/>
      <c r="S265" s="240"/>
      <c r="T265" s="241"/>
      <c r="AT265" s="242" t="s">
        <v>151</v>
      </c>
      <c r="AU265" s="242" t="s">
        <v>91</v>
      </c>
      <c r="AV265" s="14" t="s">
        <v>147</v>
      </c>
      <c r="AW265" s="14" t="s">
        <v>44</v>
      </c>
      <c r="AX265" s="14" t="s">
        <v>23</v>
      </c>
      <c r="AY265" s="242" t="s">
        <v>139</v>
      </c>
    </row>
    <row r="266" spans="2:65" s="1" customFormat="1" ht="31.5" customHeight="1" x14ac:dyDescent="0.3">
      <c r="B266" s="36"/>
      <c r="C266" s="195" t="s">
        <v>309</v>
      </c>
      <c r="D266" s="195" t="s">
        <v>142</v>
      </c>
      <c r="E266" s="196" t="s">
        <v>310</v>
      </c>
      <c r="F266" s="197" t="s">
        <v>311</v>
      </c>
      <c r="G266" s="198" t="s">
        <v>145</v>
      </c>
      <c r="H266" s="199">
        <v>705.6</v>
      </c>
      <c r="I266" s="200"/>
      <c r="J266" s="201">
        <f>ROUND(I266*H266,2)</f>
        <v>0</v>
      </c>
      <c r="K266" s="197" t="s">
        <v>146</v>
      </c>
      <c r="L266" s="56"/>
      <c r="M266" s="202" t="s">
        <v>36</v>
      </c>
      <c r="N266" s="203" t="s">
        <v>53</v>
      </c>
      <c r="O266" s="37"/>
      <c r="P266" s="204">
        <f>O266*H266</f>
        <v>0</v>
      </c>
      <c r="Q266" s="204">
        <v>0</v>
      </c>
      <c r="R266" s="204">
        <f>Q266*H266</f>
        <v>0</v>
      </c>
      <c r="S266" s="204">
        <v>0</v>
      </c>
      <c r="T266" s="205">
        <f>S266*H266</f>
        <v>0</v>
      </c>
      <c r="AR266" s="18" t="s">
        <v>147</v>
      </c>
      <c r="AT266" s="18" t="s">
        <v>142</v>
      </c>
      <c r="AU266" s="18" t="s">
        <v>91</v>
      </c>
      <c r="AY266" s="18" t="s">
        <v>139</v>
      </c>
      <c r="BE266" s="206">
        <f>IF(N266="základní",J266,0)</f>
        <v>0</v>
      </c>
      <c r="BF266" s="206">
        <f>IF(N266="snížená",J266,0)</f>
        <v>0</v>
      </c>
      <c r="BG266" s="206">
        <f>IF(N266="zákl. přenesená",J266,0)</f>
        <v>0</v>
      </c>
      <c r="BH266" s="206">
        <f>IF(N266="sníž. přenesená",J266,0)</f>
        <v>0</v>
      </c>
      <c r="BI266" s="206">
        <f>IF(N266="nulová",J266,0)</f>
        <v>0</v>
      </c>
      <c r="BJ266" s="18" t="s">
        <v>91</v>
      </c>
      <c r="BK266" s="206">
        <f>ROUND(I266*H266,2)</f>
        <v>0</v>
      </c>
      <c r="BL266" s="18" t="s">
        <v>147</v>
      </c>
      <c r="BM266" s="18" t="s">
        <v>312</v>
      </c>
    </row>
    <row r="267" spans="2:65" s="1" customFormat="1" ht="27" x14ac:dyDescent="0.3">
      <c r="B267" s="36"/>
      <c r="C267" s="58"/>
      <c r="D267" s="207" t="s">
        <v>149</v>
      </c>
      <c r="E267" s="58"/>
      <c r="F267" s="208" t="s">
        <v>313</v>
      </c>
      <c r="G267" s="58"/>
      <c r="H267" s="58"/>
      <c r="I267" s="163"/>
      <c r="J267" s="58"/>
      <c r="K267" s="58"/>
      <c r="L267" s="56"/>
      <c r="M267" s="73"/>
      <c r="N267" s="37"/>
      <c r="O267" s="37"/>
      <c r="P267" s="37"/>
      <c r="Q267" s="37"/>
      <c r="R267" s="37"/>
      <c r="S267" s="37"/>
      <c r="T267" s="74"/>
      <c r="AT267" s="18" t="s">
        <v>149</v>
      </c>
      <c r="AU267" s="18" t="s">
        <v>91</v>
      </c>
    </row>
    <row r="268" spans="2:65" s="1" customFormat="1" ht="27" x14ac:dyDescent="0.3">
      <c r="B268" s="36"/>
      <c r="C268" s="58"/>
      <c r="D268" s="207" t="s">
        <v>159</v>
      </c>
      <c r="E268" s="58"/>
      <c r="F268" s="243" t="s">
        <v>314</v>
      </c>
      <c r="G268" s="58"/>
      <c r="H268" s="58"/>
      <c r="I268" s="163"/>
      <c r="J268" s="58"/>
      <c r="K268" s="58"/>
      <c r="L268" s="56"/>
      <c r="M268" s="73"/>
      <c r="N268" s="37"/>
      <c r="O268" s="37"/>
      <c r="P268" s="37"/>
      <c r="Q268" s="37"/>
      <c r="R268" s="37"/>
      <c r="S268" s="37"/>
      <c r="T268" s="74"/>
      <c r="AT268" s="18" t="s">
        <v>159</v>
      </c>
      <c r="AU268" s="18" t="s">
        <v>91</v>
      </c>
    </row>
    <row r="269" spans="2:65" s="12" customFormat="1" x14ac:dyDescent="0.3">
      <c r="B269" s="209"/>
      <c r="C269" s="210"/>
      <c r="D269" s="207" t="s">
        <v>151</v>
      </c>
      <c r="E269" s="211" t="s">
        <v>36</v>
      </c>
      <c r="F269" s="212" t="s">
        <v>152</v>
      </c>
      <c r="G269" s="210"/>
      <c r="H269" s="213" t="s">
        <v>36</v>
      </c>
      <c r="I269" s="214"/>
      <c r="J269" s="210"/>
      <c r="K269" s="210"/>
      <c r="L269" s="215"/>
      <c r="M269" s="216"/>
      <c r="N269" s="217"/>
      <c r="O269" s="217"/>
      <c r="P269" s="217"/>
      <c r="Q269" s="217"/>
      <c r="R269" s="217"/>
      <c r="S269" s="217"/>
      <c r="T269" s="218"/>
      <c r="AT269" s="219" t="s">
        <v>151</v>
      </c>
      <c r="AU269" s="219" t="s">
        <v>91</v>
      </c>
      <c r="AV269" s="12" t="s">
        <v>23</v>
      </c>
      <c r="AW269" s="12" t="s">
        <v>44</v>
      </c>
      <c r="AX269" s="12" t="s">
        <v>81</v>
      </c>
      <c r="AY269" s="219" t="s">
        <v>139</v>
      </c>
    </row>
    <row r="270" spans="2:65" s="12" customFormat="1" x14ac:dyDescent="0.3">
      <c r="B270" s="209"/>
      <c r="C270" s="210"/>
      <c r="D270" s="207" t="s">
        <v>151</v>
      </c>
      <c r="E270" s="211" t="s">
        <v>36</v>
      </c>
      <c r="F270" s="212" t="s">
        <v>301</v>
      </c>
      <c r="G270" s="210"/>
      <c r="H270" s="213" t="s">
        <v>36</v>
      </c>
      <c r="I270" s="214"/>
      <c r="J270" s="210"/>
      <c r="K270" s="210"/>
      <c r="L270" s="215"/>
      <c r="M270" s="216"/>
      <c r="N270" s="217"/>
      <c r="O270" s="217"/>
      <c r="P270" s="217"/>
      <c r="Q270" s="217"/>
      <c r="R270" s="217"/>
      <c r="S270" s="217"/>
      <c r="T270" s="218"/>
      <c r="AT270" s="219" t="s">
        <v>151</v>
      </c>
      <c r="AU270" s="219" t="s">
        <v>91</v>
      </c>
      <c r="AV270" s="12" t="s">
        <v>23</v>
      </c>
      <c r="AW270" s="12" t="s">
        <v>44</v>
      </c>
      <c r="AX270" s="12" t="s">
        <v>81</v>
      </c>
      <c r="AY270" s="219" t="s">
        <v>139</v>
      </c>
    </row>
    <row r="271" spans="2:65" s="13" customFormat="1" x14ac:dyDescent="0.3">
      <c r="B271" s="220"/>
      <c r="C271" s="221"/>
      <c r="D271" s="207" t="s">
        <v>151</v>
      </c>
      <c r="E271" s="222" t="s">
        <v>36</v>
      </c>
      <c r="F271" s="223" t="s">
        <v>302</v>
      </c>
      <c r="G271" s="221"/>
      <c r="H271" s="224">
        <v>705.6</v>
      </c>
      <c r="I271" s="225"/>
      <c r="J271" s="221"/>
      <c r="K271" s="221"/>
      <c r="L271" s="226"/>
      <c r="M271" s="227"/>
      <c r="N271" s="228"/>
      <c r="O271" s="228"/>
      <c r="P271" s="228"/>
      <c r="Q271" s="228"/>
      <c r="R271" s="228"/>
      <c r="S271" s="228"/>
      <c r="T271" s="229"/>
      <c r="AT271" s="230" t="s">
        <v>151</v>
      </c>
      <c r="AU271" s="230" t="s">
        <v>91</v>
      </c>
      <c r="AV271" s="13" t="s">
        <v>91</v>
      </c>
      <c r="AW271" s="13" t="s">
        <v>44</v>
      </c>
      <c r="AX271" s="13" t="s">
        <v>81</v>
      </c>
      <c r="AY271" s="230" t="s">
        <v>139</v>
      </c>
    </row>
    <row r="272" spans="2:65" s="14" customFormat="1" x14ac:dyDescent="0.3">
      <c r="B272" s="231"/>
      <c r="C272" s="232"/>
      <c r="D272" s="233" t="s">
        <v>151</v>
      </c>
      <c r="E272" s="234" t="s">
        <v>36</v>
      </c>
      <c r="F272" s="235" t="s">
        <v>154</v>
      </c>
      <c r="G272" s="232"/>
      <c r="H272" s="236">
        <v>705.6</v>
      </c>
      <c r="I272" s="237"/>
      <c r="J272" s="232"/>
      <c r="K272" s="232"/>
      <c r="L272" s="238"/>
      <c r="M272" s="239"/>
      <c r="N272" s="240"/>
      <c r="O272" s="240"/>
      <c r="P272" s="240"/>
      <c r="Q272" s="240"/>
      <c r="R272" s="240"/>
      <c r="S272" s="240"/>
      <c r="T272" s="241"/>
      <c r="AT272" s="242" t="s">
        <v>151</v>
      </c>
      <c r="AU272" s="242" t="s">
        <v>91</v>
      </c>
      <c r="AV272" s="14" t="s">
        <v>147</v>
      </c>
      <c r="AW272" s="14" t="s">
        <v>44</v>
      </c>
      <c r="AX272" s="14" t="s">
        <v>23</v>
      </c>
      <c r="AY272" s="242" t="s">
        <v>139</v>
      </c>
    </row>
    <row r="273" spans="2:65" s="1" customFormat="1" ht="22.5" customHeight="1" x14ac:dyDescent="0.3">
      <c r="B273" s="36"/>
      <c r="C273" s="195" t="s">
        <v>315</v>
      </c>
      <c r="D273" s="195" t="s">
        <v>142</v>
      </c>
      <c r="E273" s="196" t="s">
        <v>316</v>
      </c>
      <c r="F273" s="197" t="s">
        <v>317</v>
      </c>
      <c r="G273" s="198" t="s">
        <v>145</v>
      </c>
      <c r="H273" s="199">
        <v>45</v>
      </c>
      <c r="I273" s="200"/>
      <c r="J273" s="201">
        <f>ROUND(I273*H273,2)</f>
        <v>0</v>
      </c>
      <c r="K273" s="197" t="s">
        <v>146</v>
      </c>
      <c r="L273" s="56"/>
      <c r="M273" s="202" t="s">
        <v>36</v>
      </c>
      <c r="N273" s="203" t="s">
        <v>53</v>
      </c>
      <c r="O273" s="37"/>
      <c r="P273" s="204">
        <f>O273*H273</f>
        <v>0</v>
      </c>
      <c r="Q273" s="204">
        <v>0</v>
      </c>
      <c r="R273" s="204">
        <f>Q273*H273</f>
        <v>0</v>
      </c>
      <c r="S273" s="204">
        <v>0</v>
      </c>
      <c r="T273" s="205">
        <f>S273*H273</f>
        <v>0</v>
      </c>
      <c r="AR273" s="18" t="s">
        <v>147</v>
      </c>
      <c r="AT273" s="18" t="s">
        <v>142</v>
      </c>
      <c r="AU273" s="18" t="s">
        <v>91</v>
      </c>
      <c r="AY273" s="18" t="s">
        <v>139</v>
      </c>
      <c r="BE273" s="206">
        <f>IF(N273="základní",J273,0)</f>
        <v>0</v>
      </c>
      <c r="BF273" s="206">
        <f>IF(N273="snížená",J273,0)</f>
        <v>0</v>
      </c>
      <c r="BG273" s="206">
        <f>IF(N273="zákl. přenesená",J273,0)</f>
        <v>0</v>
      </c>
      <c r="BH273" s="206">
        <f>IF(N273="sníž. přenesená",J273,0)</f>
        <v>0</v>
      </c>
      <c r="BI273" s="206">
        <f>IF(N273="nulová",J273,0)</f>
        <v>0</v>
      </c>
      <c r="BJ273" s="18" t="s">
        <v>91</v>
      </c>
      <c r="BK273" s="206">
        <f>ROUND(I273*H273,2)</f>
        <v>0</v>
      </c>
      <c r="BL273" s="18" t="s">
        <v>147</v>
      </c>
      <c r="BM273" s="18" t="s">
        <v>318</v>
      </c>
    </row>
    <row r="274" spans="2:65" s="1" customFormat="1" x14ac:dyDescent="0.3">
      <c r="B274" s="36"/>
      <c r="C274" s="58"/>
      <c r="D274" s="207" t="s">
        <v>149</v>
      </c>
      <c r="E274" s="58"/>
      <c r="F274" s="208" t="s">
        <v>319</v>
      </c>
      <c r="G274" s="58"/>
      <c r="H274" s="58"/>
      <c r="I274" s="163"/>
      <c r="J274" s="58"/>
      <c r="K274" s="58"/>
      <c r="L274" s="56"/>
      <c r="M274" s="73"/>
      <c r="N274" s="37"/>
      <c r="O274" s="37"/>
      <c r="P274" s="37"/>
      <c r="Q274" s="37"/>
      <c r="R274" s="37"/>
      <c r="S274" s="37"/>
      <c r="T274" s="74"/>
      <c r="AT274" s="18" t="s">
        <v>149</v>
      </c>
      <c r="AU274" s="18" t="s">
        <v>91</v>
      </c>
    </row>
    <row r="275" spans="2:65" s="1" customFormat="1" ht="40.5" x14ac:dyDescent="0.3">
      <c r="B275" s="36"/>
      <c r="C275" s="58"/>
      <c r="D275" s="207" t="s">
        <v>159</v>
      </c>
      <c r="E275" s="58"/>
      <c r="F275" s="243" t="s">
        <v>320</v>
      </c>
      <c r="G275" s="58"/>
      <c r="H275" s="58"/>
      <c r="I275" s="163"/>
      <c r="J275" s="58"/>
      <c r="K275" s="58"/>
      <c r="L275" s="56"/>
      <c r="M275" s="73"/>
      <c r="N275" s="37"/>
      <c r="O275" s="37"/>
      <c r="P275" s="37"/>
      <c r="Q275" s="37"/>
      <c r="R275" s="37"/>
      <c r="S275" s="37"/>
      <c r="T275" s="74"/>
      <c r="AT275" s="18" t="s">
        <v>159</v>
      </c>
      <c r="AU275" s="18" t="s">
        <v>91</v>
      </c>
    </row>
    <row r="276" spans="2:65" s="12" customFormat="1" x14ac:dyDescent="0.3">
      <c r="B276" s="209"/>
      <c r="C276" s="210"/>
      <c r="D276" s="207" t="s">
        <v>151</v>
      </c>
      <c r="E276" s="211" t="s">
        <v>36</v>
      </c>
      <c r="F276" s="212" t="s">
        <v>152</v>
      </c>
      <c r="G276" s="210"/>
      <c r="H276" s="213" t="s">
        <v>36</v>
      </c>
      <c r="I276" s="214"/>
      <c r="J276" s="210"/>
      <c r="K276" s="210"/>
      <c r="L276" s="215"/>
      <c r="M276" s="216"/>
      <c r="N276" s="217"/>
      <c r="O276" s="217"/>
      <c r="P276" s="217"/>
      <c r="Q276" s="217"/>
      <c r="R276" s="217"/>
      <c r="S276" s="217"/>
      <c r="T276" s="218"/>
      <c r="AT276" s="219" t="s">
        <v>151</v>
      </c>
      <c r="AU276" s="219" t="s">
        <v>91</v>
      </c>
      <c r="AV276" s="12" t="s">
        <v>23</v>
      </c>
      <c r="AW276" s="12" t="s">
        <v>44</v>
      </c>
      <c r="AX276" s="12" t="s">
        <v>81</v>
      </c>
      <c r="AY276" s="219" t="s">
        <v>139</v>
      </c>
    </row>
    <row r="277" spans="2:65" s="12" customFormat="1" x14ac:dyDescent="0.3">
      <c r="B277" s="209"/>
      <c r="C277" s="210"/>
      <c r="D277" s="207" t="s">
        <v>151</v>
      </c>
      <c r="E277" s="211" t="s">
        <v>36</v>
      </c>
      <c r="F277" s="212" t="s">
        <v>321</v>
      </c>
      <c r="G277" s="210"/>
      <c r="H277" s="213" t="s">
        <v>36</v>
      </c>
      <c r="I277" s="214"/>
      <c r="J277" s="210"/>
      <c r="K277" s="210"/>
      <c r="L277" s="215"/>
      <c r="M277" s="216"/>
      <c r="N277" s="217"/>
      <c r="O277" s="217"/>
      <c r="P277" s="217"/>
      <c r="Q277" s="217"/>
      <c r="R277" s="217"/>
      <c r="S277" s="217"/>
      <c r="T277" s="218"/>
      <c r="AT277" s="219" t="s">
        <v>151</v>
      </c>
      <c r="AU277" s="219" t="s">
        <v>91</v>
      </c>
      <c r="AV277" s="12" t="s">
        <v>23</v>
      </c>
      <c r="AW277" s="12" t="s">
        <v>44</v>
      </c>
      <c r="AX277" s="12" t="s">
        <v>81</v>
      </c>
      <c r="AY277" s="219" t="s">
        <v>139</v>
      </c>
    </row>
    <row r="278" spans="2:65" s="13" customFormat="1" x14ac:dyDescent="0.3">
      <c r="B278" s="220"/>
      <c r="C278" s="221"/>
      <c r="D278" s="207" t="s">
        <v>151</v>
      </c>
      <c r="E278" s="222" t="s">
        <v>36</v>
      </c>
      <c r="F278" s="223" t="s">
        <v>322</v>
      </c>
      <c r="G278" s="221"/>
      <c r="H278" s="224">
        <v>45</v>
      </c>
      <c r="I278" s="225"/>
      <c r="J278" s="221"/>
      <c r="K278" s="221"/>
      <c r="L278" s="226"/>
      <c r="M278" s="227"/>
      <c r="N278" s="228"/>
      <c r="O278" s="228"/>
      <c r="P278" s="228"/>
      <c r="Q278" s="228"/>
      <c r="R278" s="228"/>
      <c r="S278" s="228"/>
      <c r="T278" s="229"/>
      <c r="AT278" s="230" t="s">
        <v>151</v>
      </c>
      <c r="AU278" s="230" t="s">
        <v>91</v>
      </c>
      <c r="AV278" s="13" t="s">
        <v>91</v>
      </c>
      <c r="AW278" s="13" t="s">
        <v>44</v>
      </c>
      <c r="AX278" s="13" t="s">
        <v>81</v>
      </c>
      <c r="AY278" s="230" t="s">
        <v>139</v>
      </c>
    </row>
    <row r="279" spans="2:65" s="14" customFormat="1" x14ac:dyDescent="0.3">
      <c r="B279" s="231"/>
      <c r="C279" s="232"/>
      <c r="D279" s="233" t="s">
        <v>151</v>
      </c>
      <c r="E279" s="234" t="s">
        <v>36</v>
      </c>
      <c r="F279" s="235" t="s">
        <v>154</v>
      </c>
      <c r="G279" s="232"/>
      <c r="H279" s="236">
        <v>45</v>
      </c>
      <c r="I279" s="237"/>
      <c r="J279" s="232"/>
      <c r="K279" s="232"/>
      <c r="L279" s="238"/>
      <c r="M279" s="239"/>
      <c r="N279" s="240"/>
      <c r="O279" s="240"/>
      <c r="P279" s="240"/>
      <c r="Q279" s="240"/>
      <c r="R279" s="240"/>
      <c r="S279" s="240"/>
      <c r="T279" s="241"/>
      <c r="AT279" s="242" t="s">
        <v>151</v>
      </c>
      <c r="AU279" s="242" t="s">
        <v>91</v>
      </c>
      <c r="AV279" s="14" t="s">
        <v>147</v>
      </c>
      <c r="AW279" s="14" t="s">
        <v>44</v>
      </c>
      <c r="AX279" s="14" t="s">
        <v>23</v>
      </c>
      <c r="AY279" s="242" t="s">
        <v>139</v>
      </c>
    </row>
    <row r="280" spans="2:65" s="1" customFormat="1" ht="22.5" customHeight="1" x14ac:dyDescent="0.3">
      <c r="B280" s="36"/>
      <c r="C280" s="195" t="s">
        <v>323</v>
      </c>
      <c r="D280" s="195" t="s">
        <v>142</v>
      </c>
      <c r="E280" s="196" t="s">
        <v>324</v>
      </c>
      <c r="F280" s="197" t="s">
        <v>325</v>
      </c>
      <c r="G280" s="198" t="s">
        <v>145</v>
      </c>
      <c r="H280" s="199">
        <v>2700</v>
      </c>
      <c r="I280" s="200"/>
      <c r="J280" s="201">
        <f>ROUND(I280*H280,2)</f>
        <v>0</v>
      </c>
      <c r="K280" s="197" t="s">
        <v>146</v>
      </c>
      <c r="L280" s="56"/>
      <c r="M280" s="202" t="s">
        <v>36</v>
      </c>
      <c r="N280" s="203" t="s">
        <v>53</v>
      </c>
      <c r="O280" s="37"/>
      <c r="P280" s="204">
        <f>O280*H280</f>
        <v>0</v>
      </c>
      <c r="Q280" s="204">
        <v>0</v>
      </c>
      <c r="R280" s="204">
        <f>Q280*H280</f>
        <v>0</v>
      </c>
      <c r="S280" s="204">
        <v>0</v>
      </c>
      <c r="T280" s="205">
        <f>S280*H280</f>
        <v>0</v>
      </c>
      <c r="AR280" s="18" t="s">
        <v>147</v>
      </c>
      <c r="AT280" s="18" t="s">
        <v>142</v>
      </c>
      <c r="AU280" s="18" t="s">
        <v>91</v>
      </c>
      <c r="AY280" s="18" t="s">
        <v>139</v>
      </c>
      <c r="BE280" s="206">
        <f>IF(N280="základní",J280,0)</f>
        <v>0</v>
      </c>
      <c r="BF280" s="206">
        <f>IF(N280="snížená",J280,0)</f>
        <v>0</v>
      </c>
      <c r="BG280" s="206">
        <f>IF(N280="zákl. přenesená",J280,0)</f>
        <v>0</v>
      </c>
      <c r="BH280" s="206">
        <f>IF(N280="sníž. přenesená",J280,0)</f>
        <v>0</v>
      </c>
      <c r="BI280" s="206">
        <f>IF(N280="nulová",J280,0)</f>
        <v>0</v>
      </c>
      <c r="BJ280" s="18" t="s">
        <v>91</v>
      </c>
      <c r="BK280" s="206">
        <f>ROUND(I280*H280,2)</f>
        <v>0</v>
      </c>
      <c r="BL280" s="18" t="s">
        <v>147</v>
      </c>
      <c r="BM280" s="18" t="s">
        <v>326</v>
      </c>
    </row>
    <row r="281" spans="2:65" s="1" customFormat="1" x14ac:dyDescent="0.3">
      <c r="B281" s="36"/>
      <c r="C281" s="58"/>
      <c r="D281" s="207" t="s">
        <v>149</v>
      </c>
      <c r="E281" s="58"/>
      <c r="F281" s="208" t="s">
        <v>327</v>
      </c>
      <c r="G281" s="58"/>
      <c r="H281" s="58"/>
      <c r="I281" s="163"/>
      <c r="J281" s="58"/>
      <c r="K281" s="58"/>
      <c r="L281" s="56"/>
      <c r="M281" s="73"/>
      <c r="N281" s="37"/>
      <c r="O281" s="37"/>
      <c r="P281" s="37"/>
      <c r="Q281" s="37"/>
      <c r="R281" s="37"/>
      <c r="S281" s="37"/>
      <c r="T281" s="74"/>
      <c r="AT281" s="18" t="s">
        <v>149</v>
      </c>
      <c r="AU281" s="18" t="s">
        <v>91</v>
      </c>
    </row>
    <row r="282" spans="2:65" s="1" customFormat="1" ht="40.5" x14ac:dyDescent="0.3">
      <c r="B282" s="36"/>
      <c r="C282" s="58"/>
      <c r="D282" s="207" t="s">
        <v>159</v>
      </c>
      <c r="E282" s="58"/>
      <c r="F282" s="243" t="s">
        <v>320</v>
      </c>
      <c r="G282" s="58"/>
      <c r="H282" s="58"/>
      <c r="I282" s="163"/>
      <c r="J282" s="58"/>
      <c r="K282" s="58"/>
      <c r="L282" s="56"/>
      <c r="M282" s="73"/>
      <c r="N282" s="37"/>
      <c r="O282" s="37"/>
      <c r="P282" s="37"/>
      <c r="Q282" s="37"/>
      <c r="R282" s="37"/>
      <c r="S282" s="37"/>
      <c r="T282" s="74"/>
      <c r="AT282" s="18" t="s">
        <v>159</v>
      </c>
      <c r="AU282" s="18" t="s">
        <v>91</v>
      </c>
    </row>
    <row r="283" spans="2:65" s="12" customFormat="1" x14ac:dyDescent="0.3">
      <c r="B283" s="209"/>
      <c r="C283" s="210"/>
      <c r="D283" s="207" t="s">
        <v>151</v>
      </c>
      <c r="E283" s="211" t="s">
        <v>36</v>
      </c>
      <c r="F283" s="212" t="s">
        <v>152</v>
      </c>
      <c r="G283" s="210"/>
      <c r="H283" s="213" t="s">
        <v>36</v>
      </c>
      <c r="I283" s="214"/>
      <c r="J283" s="210"/>
      <c r="K283" s="210"/>
      <c r="L283" s="215"/>
      <c r="M283" s="216"/>
      <c r="N283" s="217"/>
      <c r="O283" s="217"/>
      <c r="P283" s="217"/>
      <c r="Q283" s="217"/>
      <c r="R283" s="217"/>
      <c r="S283" s="217"/>
      <c r="T283" s="218"/>
      <c r="AT283" s="219" t="s">
        <v>151</v>
      </c>
      <c r="AU283" s="219" t="s">
        <v>91</v>
      </c>
      <c r="AV283" s="12" t="s">
        <v>23</v>
      </c>
      <c r="AW283" s="12" t="s">
        <v>44</v>
      </c>
      <c r="AX283" s="12" t="s">
        <v>81</v>
      </c>
      <c r="AY283" s="219" t="s">
        <v>139</v>
      </c>
    </row>
    <row r="284" spans="2:65" s="12" customFormat="1" x14ac:dyDescent="0.3">
      <c r="B284" s="209"/>
      <c r="C284" s="210"/>
      <c r="D284" s="207" t="s">
        <v>151</v>
      </c>
      <c r="E284" s="211" t="s">
        <v>36</v>
      </c>
      <c r="F284" s="212" t="s">
        <v>321</v>
      </c>
      <c r="G284" s="210"/>
      <c r="H284" s="213" t="s">
        <v>36</v>
      </c>
      <c r="I284" s="214"/>
      <c r="J284" s="210"/>
      <c r="K284" s="210"/>
      <c r="L284" s="215"/>
      <c r="M284" s="216"/>
      <c r="N284" s="217"/>
      <c r="O284" s="217"/>
      <c r="P284" s="217"/>
      <c r="Q284" s="217"/>
      <c r="R284" s="217"/>
      <c r="S284" s="217"/>
      <c r="T284" s="218"/>
      <c r="AT284" s="219" t="s">
        <v>151</v>
      </c>
      <c r="AU284" s="219" t="s">
        <v>91</v>
      </c>
      <c r="AV284" s="12" t="s">
        <v>23</v>
      </c>
      <c r="AW284" s="12" t="s">
        <v>44</v>
      </c>
      <c r="AX284" s="12" t="s">
        <v>81</v>
      </c>
      <c r="AY284" s="219" t="s">
        <v>139</v>
      </c>
    </row>
    <row r="285" spans="2:65" s="13" customFormat="1" x14ac:dyDescent="0.3">
      <c r="B285" s="220"/>
      <c r="C285" s="221"/>
      <c r="D285" s="207" t="s">
        <v>151</v>
      </c>
      <c r="E285" s="222" t="s">
        <v>36</v>
      </c>
      <c r="F285" s="223" t="s">
        <v>328</v>
      </c>
      <c r="G285" s="221"/>
      <c r="H285" s="224">
        <v>2700</v>
      </c>
      <c r="I285" s="225"/>
      <c r="J285" s="221"/>
      <c r="K285" s="221"/>
      <c r="L285" s="226"/>
      <c r="M285" s="227"/>
      <c r="N285" s="228"/>
      <c r="O285" s="228"/>
      <c r="P285" s="228"/>
      <c r="Q285" s="228"/>
      <c r="R285" s="228"/>
      <c r="S285" s="228"/>
      <c r="T285" s="229"/>
      <c r="AT285" s="230" t="s">
        <v>151</v>
      </c>
      <c r="AU285" s="230" t="s">
        <v>91</v>
      </c>
      <c r="AV285" s="13" t="s">
        <v>91</v>
      </c>
      <c r="AW285" s="13" t="s">
        <v>44</v>
      </c>
      <c r="AX285" s="13" t="s">
        <v>81</v>
      </c>
      <c r="AY285" s="230" t="s">
        <v>139</v>
      </c>
    </row>
    <row r="286" spans="2:65" s="14" customFormat="1" x14ac:dyDescent="0.3">
      <c r="B286" s="231"/>
      <c r="C286" s="232"/>
      <c r="D286" s="233" t="s">
        <v>151</v>
      </c>
      <c r="E286" s="234" t="s">
        <v>36</v>
      </c>
      <c r="F286" s="235" t="s">
        <v>154</v>
      </c>
      <c r="G286" s="232"/>
      <c r="H286" s="236">
        <v>2700</v>
      </c>
      <c r="I286" s="237"/>
      <c r="J286" s="232"/>
      <c r="K286" s="232"/>
      <c r="L286" s="238"/>
      <c r="M286" s="239"/>
      <c r="N286" s="240"/>
      <c r="O286" s="240"/>
      <c r="P286" s="240"/>
      <c r="Q286" s="240"/>
      <c r="R286" s="240"/>
      <c r="S286" s="240"/>
      <c r="T286" s="241"/>
      <c r="AT286" s="242" t="s">
        <v>151</v>
      </c>
      <c r="AU286" s="242" t="s">
        <v>91</v>
      </c>
      <c r="AV286" s="14" t="s">
        <v>147</v>
      </c>
      <c r="AW286" s="14" t="s">
        <v>44</v>
      </c>
      <c r="AX286" s="14" t="s">
        <v>23</v>
      </c>
      <c r="AY286" s="242" t="s">
        <v>139</v>
      </c>
    </row>
    <row r="287" spans="2:65" s="1" customFormat="1" ht="22.5" customHeight="1" x14ac:dyDescent="0.3">
      <c r="B287" s="36"/>
      <c r="C287" s="195" t="s">
        <v>329</v>
      </c>
      <c r="D287" s="195" t="s">
        <v>142</v>
      </c>
      <c r="E287" s="196" t="s">
        <v>330</v>
      </c>
      <c r="F287" s="197" t="s">
        <v>331</v>
      </c>
      <c r="G287" s="198" t="s">
        <v>145</v>
      </c>
      <c r="H287" s="199">
        <v>45</v>
      </c>
      <c r="I287" s="200"/>
      <c r="J287" s="201">
        <f>ROUND(I287*H287,2)</f>
        <v>0</v>
      </c>
      <c r="K287" s="197" t="s">
        <v>146</v>
      </c>
      <c r="L287" s="56"/>
      <c r="M287" s="202" t="s">
        <v>36</v>
      </c>
      <c r="N287" s="203" t="s">
        <v>53</v>
      </c>
      <c r="O287" s="37"/>
      <c r="P287" s="204">
        <f>O287*H287</f>
        <v>0</v>
      </c>
      <c r="Q287" s="204">
        <v>0</v>
      </c>
      <c r="R287" s="204">
        <f>Q287*H287</f>
        <v>0</v>
      </c>
      <c r="S287" s="204">
        <v>0</v>
      </c>
      <c r="T287" s="205">
        <f>S287*H287</f>
        <v>0</v>
      </c>
      <c r="AR287" s="18" t="s">
        <v>147</v>
      </c>
      <c r="AT287" s="18" t="s">
        <v>142</v>
      </c>
      <c r="AU287" s="18" t="s">
        <v>91</v>
      </c>
      <c r="AY287" s="18" t="s">
        <v>139</v>
      </c>
      <c r="BE287" s="206">
        <f>IF(N287="základní",J287,0)</f>
        <v>0</v>
      </c>
      <c r="BF287" s="206">
        <f>IF(N287="snížená",J287,0)</f>
        <v>0</v>
      </c>
      <c r="BG287" s="206">
        <f>IF(N287="zákl. přenesená",J287,0)</f>
        <v>0</v>
      </c>
      <c r="BH287" s="206">
        <f>IF(N287="sníž. přenesená",J287,0)</f>
        <v>0</v>
      </c>
      <c r="BI287" s="206">
        <f>IF(N287="nulová",J287,0)</f>
        <v>0</v>
      </c>
      <c r="BJ287" s="18" t="s">
        <v>91</v>
      </c>
      <c r="BK287" s="206">
        <f>ROUND(I287*H287,2)</f>
        <v>0</v>
      </c>
      <c r="BL287" s="18" t="s">
        <v>147</v>
      </c>
      <c r="BM287" s="18" t="s">
        <v>332</v>
      </c>
    </row>
    <row r="288" spans="2:65" s="1" customFormat="1" x14ac:dyDescent="0.3">
      <c r="B288" s="36"/>
      <c r="C288" s="58"/>
      <c r="D288" s="207" t="s">
        <v>149</v>
      </c>
      <c r="E288" s="58"/>
      <c r="F288" s="208" t="s">
        <v>333</v>
      </c>
      <c r="G288" s="58"/>
      <c r="H288" s="58"/>
      <c r="I288" s="163"/>
      <c r="J288" s="58"/>
      <c r="K288" s="58"/>
      <c r="L288" s="56"/>
      <c r="M288" s="73"/>
      <c r="N288" s="37"/>
      <c r="O288" s="37"/>
      <c r="P288" s="37"/>
      <c r="Q288" s="37"/>
      <c r="R288" s="37"/>
      <c r="S288" s="37"/>
      <c r="T288" s="74"/>
      <c r="AT288" s="18" t="s">
        <v>149</v>
      </c>
      <c r="AU288" s="18" t="s">
        <v>91</v>
      </c>
    </row>
    <row r="289" spans="2:65" s="12" customFormat="1" x14ac:dyDescent="0.3">
      <c r="B289" s="209"/>
      <c r="C289" s="210"/>
      <c r="D289" s="207" t="s">
        <v>151</v>
      </c>
      <c r="E289" s="211" t="s">
        <v>36</v>
      </c>
      <c r="F289" s="212" t="s">
        <v>152</v>
      </c>
      <c r="G289" s="210"/>
      <c r="H289" s="213" t="s">
        <v>36</v>
      </c>
      <c r="I289" s="214"/>
      <c r="J289" s="210"/>
      <c r="K289" s="210"/>
      <c r="L289" s="215"/>
      <c r="M289" s="216"/>
      <c r="N289" s="217"/>
      <c r="O289" s="217"/>
      <c r="P289" s="217"/>
      <c r="Q289" s="217"/>
      <c r="R289" s="217"/>
      <c r="S289" s="217"/>
      <c r="T289" s="218"/>
      <c r="AT289" s="219" t="s">
        <v>151</v>
      </c>
      <c r="AU289" s="219" t="s">
        <v>91</v>
      </c>
      <c r="AV289" s="12" t="s">
        <v>23</v>
      </c>
      <c r="AW289" s="12" t="s">
        <v>44</v>
      </c>
      <c r="AX289" s="12" t="s">
        <v>81</v>
      </c>
      <c r="AY289" s="219" t="s">
        <v>139</v>
      </c>
    </row>
    <row r="290" spans="2:65" s="12" customFormat="1" x14ac:dyDescent="0.3">
      <c r="B290" s="209"/>
      <c r="C290" s="210"/>
      <c r="D290" s="207" t="s">
        <v>151</v>
      </c>
      <c r="E290" s="211" t="s">
        <v>36</v>
      </c>
      <c r="F290" s="212" t="s">
        <v>321</v>
      </c>
      <c r="G290" s="210"/>
      <c r="H290" s="213" t="s">
        <v>36</v>
      </c>
      <c r="I290" s="214"/>
      <c r="J290" s="210"/>
      <c r="K290" s="210"/>
      <c r="L290" s="215"/>
      <c r="M290" s="216"/>
      <c r="N290" s="217"/>
      <c r="O290" s="217"/>
      <c r="P290" s="217"/>
      <c r="Q290" s="217"/>
      <c r="R290" s="217"/>
      <c r="S290" s="217"/>
      <c r="T290" s="218"/>
      <c r="AT290" s="219" t="s">
        <v>151</v>
      </c>
      <c r="AU290" s="219" t="s">
        <v>91</v>
      </c>
      <c r="AV290" s="12" t="s">
        <v>23</v>
      </c>
      <c r="AW290" s="12" t="s">
        <v>44</v>
      </c>
      <c r="AX290" s="12" t="s">
        <v>81</v>
      </c>
      <c r="AY290" s="219" t="s">
        <v>139</v>
      </c>
    </row>
    <row r="291" spans="2:65" s="13" customFormat="1" x14ac:dyDescent="0.3">
      <c r="B291" s="220"/>
      <c r="C291" s="221"/>
      <c r="D291" s="207" t="s">
        <v>151</v>
      </c>
      <c r="E291" s="222" t="s">
        <v>36</v>
      </c>
      <c r="F291" s="223" t="s">
        <v>322</v>
      </c>
      <c r="G291" s="221"/>
      <c r="H291" s="224">
        <v>45</v>
      </c>
      <c r="I291" s="225"/>
      <c r="J291" s="221"/>
      <c r="K291" s="221"/>
      <c r="L291" s="226"/>
      <c r="M291" s="227"/>
      <c r="N291" s="228"/>
      <c r="O291" s="228"/>
      <c r="P291" s="228"/>
      <c r="Q291" s="228"/>
      <c r="R291" s="228"/>
      <c r="S291" s="228"/>
      <c r="T291" s="229"/>
      <c r="AT291" s="230" t="s">
        <v>151</v>
      </c>
      <c r="AU291" s="230" t="s">
        <v>91</v>
      </c>
      <c r="AV291" s="13" t="s">
        <v>91</v>
      </c>
      <c r="AW291" s="13" t="s">
        <v>44</v>
      </c>
      <c r="AX291" s="13" t="s">
        <v>81</v>
      </c>
      <c r="AY291" s="230" t="s">
        <v>139</v>
      </c>
    </row>
    <row r="292" spans="2:65" s="14" customFormat="1" x14ac:dyDescent="0.3">
      <c r="B292" s="231"/>
      <c r="C292" s="232"/>
      <c r="D292" s="233" t="s">
        <v>151</v>
      </c>
      <c r="E292" s="234" t="s">
        <v>36</v>
      </c>
      <c r="F292" s="235" t="s">
        <v>154</v>
      </c>
      <c r="G292" s="232"/>
      <c r="H292" s="236">
        <v>45</v>
      </c>
      <c r="I292" s="237"/>
      <c r="J292" s="232"/>
      <c r="K292" s="232"/>
      <c r="L292" s="238"/>
      <c r="M292" s="239"/>
      <c r="N292" s="240"/>
      <c r="O292" s="240"/>
      <c r="P292" s="240"/>
      <c r="Q292" s="240"/>
      <c r="R292" s="240"/>
      <c r="S292" s="240"/>
      <c r="T292" s="241"/>
      <c r="AT292" s="242" t="s">
        <v>151</v>
      </c>
      <c r="AU292" s="242" t="s">
        <v>91</v>
      </c>
      <c r="AV292" s="14" t="s">
        <v>147</v>
      </c>
      <c r="AW292" s="14" t="s">
        <v>44</v>
      </c>
      <c r="AX292" s="14" t="s">
        <v>23</v>
      </c>
      <c r="AY292" s="242" t="s">
        <v>139</v>
      </c>
    </row>
    <row r="293" spans="2:65" s="1" customFormat="1" ht="22.5" customHeight="1" x14ac:dyDescent="0.3">
      <c r="B293" s="36"/>
      <c r="C293" s="195" t="s">
        <v>334</v>
      </c>
      <c r="D293" s="195" t="s">
        <v>142</v>
      </c>
      <c r="E293" s="196" t="s">
        <v>335</v>
      </c>
      <c r="F293" s="197" t="s">
        <v>336</v>
      </c>
      <c r="G293" s="198" t="s">
        <v>192</v>
      </c>
      <c r="H293" s="199">
        <v>5</v>
      </c>
      <c r="I293" s="200"/>
      <c r="J293" s="201">
        <f>ROUND(I293*H293,2)</f>
        <v>0</v>
      </c>
      <c r="K293" s="197" t="s">
        <v>146</v>
      </c>
      <c r="L293" s="56"/>
      <c r="M293" s="202" t="s">
        <v>36</v>
      </c>
      <c r="N293" s="203" t="s">
        <v>53</v>
      </c>
      <c r="O293" s="37"/>
      <c r="P293" s="204">
        <f>O293*H293</f>
        <v>0</v>
      </c>
      <c r="Q293" s="204">
        <v>0</v>
      </c>
      <c r="R293" s="204">
        <f>Q293*H293</f>
        <v>0</v>
      </c>
      <c r="S293" s="204">
        <v>0</v>
      </c>
      <c r="T293" s="205">
        <f>S293*H293</f>
        <v>0</v>
      </c>
      <c r="AR293" s="18" t="s">
        <v>147</v>
      </c>
      <c r="AT293" s="18" t="s">
        <v>142</v>
      </c>
      <c r="AU293" s="18" t="s">
        <v>91</v>
      </c>
      <c r="AY293" s="18" t="s">
        <v>139</v>
      </c>
      <c r="BE293" s="206">
        <f>IF(N293="základní",J293,0)</f>
        <v>0</v>
      </c>
      <c r="BF293" s="206">
        <f>IF(N293="snížená",J293,0)</f>
        <v>0</v>
      </c>
      <c r="BG293" s="206">
        <f>IF(N293="zákl. přenesená",J293,0)</f>
        <v>0</v>
      </c>
      <c r="BH293" s="206">
        <f>IF(N293="sníž. přenesená",J293,0)</f>
        <v>0</v>
      </c>
      <c r="BI293" s="206">
        <f>IF(N293="nulová",J293,0)</f>
        <v>0</v>
      </c>
      <c r="BJ293" s="18" t="s">
        <v>91</v>
      </c>
      <c r="BK293" s="206">
        <f>ROUND(I293*H293,2)</f>
        <v>0</v>
      </c>
      <c r="BL293" s="18" t="s">
        <v>147</v>
      </c>
      <c r="BM293" s="18" t="s">
        <v>337</v>
      </c>
    </row>
    <row r="294" spans="2:65" s="1" customFormat="1" x14ac:dyDescent="0.3">
      <c r="B294" s="36"/>
      <c r="C294" s="58"/>
      <c r="D294" s="207" t="s">
        <v>149</v>
      </c>
      <c r="E294" s="58"/>
      <c r="F294" s="208" t="s">
        <v>338</v>
      </c>
      <c r="G294" s="58"/>
      <c r="H294" s="58"/>
      <c r="I294" s="163"/>
      <c r="J294" s="58"/>
      <c r="K294" s="58"/>
      <c r="L294" s="56"/>
      <c r="M294" s="73"/>
      <c r="N294" s="37"/>
      <c r="O294" s="37"/>
      <c r="P294" s="37"/>
      <c r="Q294" s="37"/>
      <c r="R294" s="37"/>
      <c r="S294" s="37"/>
      <c r="T294" s="74"/>
      <c r="AT294" s="18" t="s">
        <v>149</v>
      </c>
      <c r="AU294" s="18" t="s">
        <v>91</v>
      </c>
    </row>
    <row r="295" spans="2:65" s="1" customFormat="1" ht="54" x14ac:dyDescent="0.3">
      <c r="B295" s="36"/>
      <c r="C295" s="58"/>
      <c r="D295" s="207" t="s">
        <v>159</v>
      </c>
      <c r="E295" s="58"/>
      <c r="F295" s="243" t="s">
        <v>339</v>
      </c>
      <c r="G295" s="58"/>
      <c r="H295" s="58"/>
      <c r="I295" s="163"/>
      <c r="J295" s="58"/>
      <c r="K295" s="58"/>
      <c r="L295" s="56"/>
      <c r="M295" s="73"/>
      <c r="N295" s="37"/>
      <c r="O295" s="37"/>
      <c r="P295" s="37"/>
      <c r="Q295" s="37"/>
      <c r="R295" s="37"/>
      <c r="S295" s="37"/>
      <c r="T295" s="74"/>
      <c r="AT295" s="18" t="s">
        <v>159</v>
      </c>
      <c r="AU295" s="18" t="s">
        <v>91</v>
      </c>
    </row>
    <row r="296" spans="2:65" s="12" customFormat="1" x14ac:dyDescent="0.3">
      <c r="B296" s="209"/>
      <c r="C296" s="210"/>
      <c r="D296" s="207" t="s">
        <v>151</v>
      </c>
      <c r="E296" s="211" t="s">
        <v>36</v>
      </c>
      <c r="F296" s="212" t="s">
        <v>152</v>
      </c>
      <c r="G296" s="210"/>
      <c r="H296" s="213" t="s">
        <v>36</v>
      </c>
      <c r="I296" s="214"/>
      <c r="J296" s="210"/>
      <c r="K296" s="210"/>
      <c r="L296" s="215"/>
      <c r="M296" s="216"/>
      <c r="N296" s="217"/>
      <c r="O296" s="217"/>
      <c r="P296" s="217"/>
      <c r="Q296" s="217"/>
      <c r="R296" s="217"/>
      <c r="S296" s="217"/>
      <c r="T296" s="218"/>
      <c r="AT296" s="219" t="s">
        <v>151</v>
      </c>
      <c r="AU296" s="219" t="s">
        <v>91</v>
      </c>
      <c r="AV296" s="12" t="s">
        <v>23</v>
      </c>
      <c r="AW296" s="12" t="s">
        <v>44</v>
      </c>
      <c r="AX296" s="12" t="s">
        <v>81</v>
      </c>
      <c r="AY296" s="219" t="s">
        <v>139</v>
      </c>
    </row>
    <row r="297" spans="2:65" s="12" customFormat="1" x14ac:dyDescent="0.3">
      <c r="B297" s="209"/>
      <c r="C297" s="210"/>
      <c r="D297" s="207" t="s">
        <v>151</v>
      </c>
      <c r="E297" s="211" t="s">
        <v>36</v>
      </c>
      <c r="F297" s="212" t="s">
        <v>321</v>
      </c>
      <c r="G297" s="210"/>
      <c r="H297" s="213" t="s">
        <v>36</v>
      </c>
      <c r="I297" s="214"/>
      <c r="J297" s="210"/>
      <c r="K297" s="210"/>
      <c r="L297" s="215"/>
      <c r="M297" s="216"/>
      <c r="N297" s="217"/>
      <c r="O297" s="217"/>
      <c r="P297" s="217"/>
      <c r="Q297" s="217"/>
      <c r="R297" s="217"/>
      <c r="S297" s="217"/>
      <c r="T297" s="218"/>
      <c r="AT297" s="219" t="s">
        <v>151</v>
      </c>
      <c r="AU297" s="219" t="s">
        <v>91</v>
      </c>
      <c r="AV297" s="12" t="s">
        <v>23</v>
      </c>
      <c r="AW297" s="12" t="s">
        <v>44</v>
      </c>
      <c r="AX297" s="12" t="s">
        <v>81</v>
      </c>
      <c r="AY297" s="219" t="s">
        <v>139</v>
      </c>
    </row>
    <row r="298" spans="2:65" s="13" customFormat="1" x14ac:dyDescent="0.3">
      <c r="B298" s="220"/>
      <c r="C298" s="221"/>
      <c r="D298" s="207" t="s">
        <v>151</v>
      </c>
      <c r="E298" s="222" t="s">
        <v>36</v>
      </c>
      <c r="F298" s="223" t="s">
        <v>177</v>
      </c>
      <c r="G298" s="221"/>
      <c r="H298" s="224">
        <v>5</v>
      </c>
      <c r="I298" s="225"/>
      <c r="J298" s="221"/>
      <c r="K298" s="221"/>
      <c r="L298" s="226"/>
      <c r="M298" s="227"/>
      <c r="N298" s="228"/>
      <c r="O298" s="228"/>
      <c r="P298" s="228"/>
      <c r="Q298" s="228"/>
      <c r="R298" s="228"/>
      <c r="S298" s="228"/>
      <c r="T298" s="229"/>
      <c r="AT298" s="230" t="s">
        <v>151</v>
      </c>
      <c r="AU298" s="230" t="s">
        <v>91</v>
      </c>
      <c r="AV298" s="13" t="s">
        <v>91</v>
      </c>
      <c r="AW298" s="13" t="s">
        <v>44</v>
      </c>
      <c r="AX298" s="13" t="s">
        <v>81</v>
      </c>
      <c r="AY298" s="230" t="s">
        <v>139</v>
      </c>
    </row>
    <row r="299" spans="2:65" s="14" customFormat="1" x14ac:dyDescent="0.3">
      <c r="B299" s="231"/>
      <c r="C299" s="232"/>
      <c r="D299" s="233" t="s">
        <v>151</v>
      </c>
      <c r="E299" s="234" t="s">
        <v>36</v>
      </c>
      <c r="F299" s="235" t="s">
        <v>154</v>
      </c>
      <c r="G299" s="232"/>
      <c r="H299" s="236">
        <v>5</v>
      </c>
      <c r="I299" s="237"/>
      <c r="J299" s="232"/>
      <c r="K299" s="232"/>
      <c r="L299" s="238"/>
      <c r="M299" s="239"/>
      <c r="N299" s="240"/>
      <c r="O299" s="240"/>
      <c r="P299" s="240"/>
      <c r="Q299" s="240"/>
      <c r="R299" s="240"/>
      <c r="S299" s="240"/>
      <c r="T299" s="241"/>
      <c r="AT299" s="242" t="s">
        <v>151</v>
      </c>
      <c r="AU299" s="242" t="s">
        <v>91</v>
      </c>
      <c r="AV299" s="14" t="s">
        <v>147</v>
      </c>
      <c r="AW299" s="14" t="s">
        <v>44</v>
      </c>
      <c r="AX299" s="14" t="s">
        <v>23</v>
      </c>
      <c r="AY299" s="242" t="s">
        <v>139</v>
      </c>
    </row>
    <row r="300" spans="2:65" s="1" customFormat="1" ht="22.5" customHeight="1" x14ac:dyDescent="0.3">
      <c r="B300" s="36"/>
      <c r="C300" s="195" t="s">
        <v>340</v>
      </c>
      <c r="D300" s="195" t="s">
        <v>142</v>
      </c>
      <c r="E300" s="196" t="s">
        <v>341</v>
      </c>
      <c r="F300" s="197" t="s">
        <v>342</v>
      </c>
      <c r="G300" s="198" t="s">
        <v>192</v>
      </c>
      <c r="H300" s="199">
        <v>300</v>
      </c>
      <c r="I300" s="200"/>
      <c r="J300" s="201">
        <f>ROUND(I300*H300,2)</f>
        <v>0</v>
      </c>
      <c r="K300" s="197" t="s">
        <v>146</v>
      </c>
      <c r="L300" s="56"/>
      <c r="M300" s="202" t="s">
        <v>36</v>
      </c>
      <c r="N300" s="203" t="s">
        <v>53</v>
      </c>
      <c r="O300" s="37"/>
      <c r="P300" s="204">
        <f>O300*H300</f>
        <v>0</v>
      </c>
      <c r="Q300" s="204">
        <v>0</v>
      </c>
      <c r="R300" s="204">
        <f>Q300*H300</f>
        <v>0</v>
      </c>
      <c r="S300" s="204">
        <v>0</v>
      </c>
      <c r="T300" s="205">
        <f>S300*H300</f>
        <v>0</v>
      </c>
      <c r="AR300" s="18" t="s">
        <v>147</v>
      </c>
      <c r="AT300" s="18" t="s">
        <v>142</v>
      </c>
      <c r="AU300" s="18" t="s">
        <v>91</v>
      </c>
      <c r="AY300" s="18" t="s">
        <v>139</v>
      </c>
      <c r="BE300" s="206">
        <f>IF(N300="základní",J300,0)</f>
        <v>0</v>
      </c>
      <c r="BF300" s="206">
        <f>IF(N300="snížená",J300,0)</f>
        <v>0</v>
      </c>
      <c r="BG300" s="206">
        <f>IF(N300="zákl. přenesená",J300,0)</f>
        <v>0</v>
      </c>
      <c r="BH300" s="206">
        <f>IF(N300="sníž. přenesená",J300,0)</f>
        <v>0</v>
      </c>
      <c r="BI300" s="206">
        <f>IF(N300="nulová",J300,0)</f>
        <v>0</v>
      </c>
      <c r="BJ300" s="18" t="s">
        <v>91</v>
      </c>
      <c r="BK300" s="206">
        <f>ROUND(I300*H300,2)</f>
        <v>0</v>
      </c>
      <c r="BL300" s="18" t="s">
        <v>147</v>
      </c>
      <c r="BM300" s="18" t="s">
        <v>343</v>
      </c>
    </row>
    <row r="301" spans="2:65" s="1" customFormat="1" x14ac:dyDescent="0.3">
      <c r="B301" s="36"/>
      <c r="C301" s="58"/>
      <c r="D301" s="207" t="s">
        <v>149</v>
      </c>
      <c r="E301" s="58"/>
      <c r="F301" s="208" t="s">
        <v>344</v>
      </c>
      <c r="G301" s="58"/>
      <c r="H301" s="58"/>
      <c r="I301" s="163"/>
      <c r="J301" s="58"/>
      <c r="K301" s="58"/>
      <c r="L301" s="56"/>
      <c r="M301" s="73"/>
      <c r="N301" s="37"/>
      <c r="O301" s="37"/>
      <c r="P301" s="37"/>
      <c r="Q301" s="37"/>
      <c r="R301" s="37"/>
      <c r="S301" s="37"/>
      <c r="T301" s="74"/>
      <c r="AT301" s="18" t="s">
        <v>149</v>
      </c>
      <c r="AU301" s="18" t="s">
        <v>91</v>
      </c>
    </row>
    <row r="302" spans="2:65" s="1" customFormat="1" ht="54" x14ac:dyDescent="0.3">
      <c r="B302" s="36"/>
      <c r="C302" s="58"/>
      <c r="D302" s="207" t="s">
        <v>159</v>
      </c>
      <c r="E302" s="58"/>
      <c r="F302" s="243" t="s">
        <v>339</v>
      </c>
      <c r="G302" s="58"/>
      <c r="H302" s="58"/>
      <c r="I302" s="163"/>
      <c r="J302" s="58"/>
      <c r="K302" s="58"/>
      <c r="L302" s="56"/>
      <c r="M302" s="73"/>
      <c r="N302" s="37"/>
      <c r="O302" s="37"/>
      <c r="P302" s="37"/>
      <c r="Q302" s="37"/>
      <c r="R302" s="37"/>
      <c r="S302" s="37"/>
      <c r="T302" s="74"/>
      <c r="AT302" s="18" t="s">
        <v>159</v>
      </c>
      <c r="AU302" s="18" t="s">
        <v>91</v>
      </c>
    </row>
    <row r="303" spans="2:65" s="12" customFormat="1" x14ac:dyDescent="0.3">
      <c r="B303" s="209"/>
      <c r="C303" s="210"/>
      <c r="D303" s="207" t="s">
        <v>151</v>
      </c>
      <c r="E303" s="211" t="s">
        <v>36</v>
      </c>
      <c r="F303" s="212" t="s">
        <v>152</v>
      </c>
      <c r="G303" s="210"/>
      <c r="H303" s="213" t="s">
        <v>36</v>
      </c>
      <c r="I303" s="214"/>
      <c r="J303" s="210"/>
      <c r="K303" s="210"/>
      <c r="L303" s="215"/>
      <c r="M303" s="216"/>
      <c r="N303" s="217"/>
      <c r="O303" s="217"/>
      <c r="P303" s="217"/>
      <c r="Q303" s="217"/>
      <c r="R303" s="217"/>
      <c r="S303" s="217"/>
      <c r="T303" s="218"/>
      <c r="AT303" s="219" t="s">
        <v>151</v>
      </c>
      <c r="AU303" s="219" t="s">
        <v>91</v>
      </c>
      <c r="AV303" s="12" t="s">
        <v>23</v>
      </c>
      <c r="AW303" s="12" t="s">
        <v>44</v>
      </c>
      <c r="AX303" s="12" t="s">
        <v>81</v>
      </c>
      <c r="AY303" s="219" t="s">
        <v>139</v>
      </c>
    </row>
    <row r="304" spans="2:65" s="12" customFormat="1" x14ac:dyDescent="0.3">
      <c r="B304" s="209"/>
      <c r="C304" s="210"/>
      <c r="D304" s="207" t="s">
        <v>151</v>
      </c>
      <c r="E304" s="211" t="s">
        <v>36</v>
      </c>
      <c r="F304" s="212" t="s">
        <v>321</v>
      </c>
      <c r="G304" s="210"/>
      <c r="H304" s="213" t="s">
        <v>36</v>
      </c>
      <c r="I304" s="214"/>
      <c r="J304" s="210"/>
      <c r="K304" s="210"/>
      <c r="L304" s="215"/>
      <c r="M304" s="216"/>
      <c r="N304" s="217"/>
      <c r="O304" s="217"/>
      <c r="P304" s="217"/>
      <c r="Q304" s="217"/>
      <c r="R304" s="217"/>
      <c r="S304" s="217"/>
      <c r="T304" s="218"/>
      <c r="AT304" s="219" t="s">
        <v>151</v>
      </c>
      <c r="AU304" s="219" t="s">
        <v>91</v>
      </c>
      <c r="AV304" s="12" t="s">
        <v>23</v>
      </c>
      <c r="AW304" s="12" t="s">
        <v>44</v>
      </c>
      <c r="AX304" s="12" t="s">
        <v>81</v>
      </c>
      <c r="AY304" s="219" t="s">
        <v>139</v>
      </c>
    </row>
    <row r="305" spans="2:65" s="13" customFormat="1" x14ac:dyDescent="0.3">
      <c r="B305" s="220"/>
      <c r="C305" s="221"/>
      <c r="D305" s="207" t="s">
        <v>151</v>
      </c>
      <c r="E305" s="222" t="s">
        <v>36</v>
      </c>
      <c r="F305" s="223" t="s">
        <v>345</v>
      </c>
      <c r="G305" s="221"/>
      <c r="H305" s="224">
        <v>300</v>
      </c>
      <c r="I305" s="225"/>
      <c r="J305" s="221"/>
      <c r="K305" s="221"/>
      <c r="L305" s="226"/>
      <c r="M305" s="227"/>
      <c r="N305" s="228"/>
      <c r="O305" s="228"/>
      <c r="P305" s="228"/>
      <c r="Q305" s="228"/>
      <c r="R305" s="228"/>
      <c r="S305" s="228"/>
      <c r="T305" s="229"/>
      <c r="AT305" s="230" t="s">
        <v>151</v>
      </c>
      <c r="AU305" s="230" t="s">
        <v>91</v>
      </c>
      <c r="AV305" s="13" t="s">
        <v>91</v>
      </c>
      <c r="AW305" s="13" t="s">
        <v>44</v>
      </c>
      <c r="AX305" s="13" t="s">
        <v>81</v>
      </c>
      <c r="AY305" s="230" t="s">
        <v>139</v>
      </c>
    </row>
    <row r="306" spans="2:65" s="14" customFormat="1" x14ac:dyDescent="0.3">
      <c r="B306" s="231"/>
      <c r="C306" s="232"/>
      <c r="D306" s="233" t="s">
        <v>151</v>
      </c>
      <c r="E306" s="234" t="s">
        <v>36</v>
      </c>
      <c r="F306" s="235" t="s">
        <v>154</v>
      </c>
      <c r="G306" s="232"/>
      <c r="H306" s="236">
        <v>300</v>
      </c>
      <c r="I306" s="237"/>
      <c r="J306" s="232"/>
      <c r="K306" s="232"/>
      <c r="L306" s="238"/>
      <c r="M306" s="239"/>
      <c r="N306" s="240"/>
      <c r="O306" s="240"/>
      <c r="P306" s="240"/>
      <c r="Q306" s="240"/>
      <c r="R306" s="240"/>
      <c r="S306" s="240"/>
      <c r="T306" s="241"/>
      <c r="AT306" s="242" t="s">
        <v>151</v>
      </c>
      <c r="AU306" s="242" t="s">
        <v>91</v>
      </c>
      <c r="AV306" s="14" t="s">
        <v>147</v>
      </c>
      <c r="AW306" s="14" t="s">
        <v>44</v>
      </c>
      <c r="AX306" s="14" t="s">
        <v>23</v>
      </c>
      <c r="AY306" s="242" t="s">
        <v>139</v>
      </c>
    </row>
    <row r="307" spans="2:65" s="1" customFormat="1" ht="22.5" customHeight="1" x14ac:dyDescent="0.3">
      <c r="B307" s="36"/>
      <c r="C307" s="195" t="s">
        <v>346</v>
      </c>
      <c r="D307" s="195" t="s">
        <v>142</v>
      </c>
      <c r="E307" s="196" t="s">
        <v>347</v>
      </c>
      <c r="F307" s="197" t="s">
        <v>348</v>
      </c>
      <c r="G307" s="198" t="s">
        <v>192</v>
      </c>
      <c r="H307" s="199">
        <v>5</v>
      </c>
      <c r="I307" s="200"/>
      <c r="J307" s="201">
        <f>ROUND(I307*H307,2)</f>
        <v>0</v>
      </c>
      <c r="K307" s="197" t="s">
        <v>146</v>
      </c>
      <c r="L307" s="56"/>
      <c r="M307" s="202" t="s">
        <v>36</v>
      </c>
      <c r="N307" s="203" t="s">
        <v>53</v>
      </c>
      <c r="O307" s="37"/>
      <c r="P307" s="204">
        <f>O307*H307</f>
        <v>0</v>
      </c>
      <c r="Q307" s="204">
        <v>0</v>
      </c>
      <c r="R307" s="204">
        <f>Q307*H307</f>
        <v>0</v>
      </c>
      <c r="S307" s="204">
        <v>0</v>
      </c>
      <c r="T307" s="205">
        <f>S307*H307</f>
        <v>0</v>
      </c>
      <c r="AR307" s="18" t="s">
        <v>147</v>
      </c>
      <c r="AT307" s="18" t="s">
        <v>142</v>
      </c>
      <c r="AU307" s="18" t="s">
        <v>91</v>
      </c>
      <c r="AY307" s="18" t="s">
        <v>139</v>
      </c>
      <c r="BE307" s="206">
        <f>IF(N307="základní",J307,0)</f>
        <v>0</v>
      </c>
      <c r="BF307" s="206">
        <f>IF(N307="snížená",J307,0)</f>
        <v>0</v>
      </c>
      <c r="BG307" s="206">
        <f>IF(N307="zákl. přenesená",J307,0)</f>
        <v>0</v>
      </c>
      <c r="BH307" s="206">
        <f>IF(N307="sníž. přenesená",J307,0)</f>
        <v>0</v>
      </c>
      <c r="BI307" s="206">
        <f>IF(N307="nulová",J307,0)</f>
        <v>0</v>
      </c>
      <c r="BJ307" s="18" t="s">
        <v>91</v>
      </c>
      <c r="BK307" s="206">
        <f>ROUND(I307*H307,2)</f>
        <v>0</v>
      </c>
      <c r="BL307" s="18" t="s">
        <v>147</v>
      </c>
      <c r="BM307" s="18" t="s">
        <v>349</v>
      </c>
    </row>
    <row r="308" spans="2:65" s="1" customFormat="1" x14ac:dyDescent="0.3">
      <c r="B308" s="36"/>
      <c r="C308" s="58"/>
      <c r="D308" s="207" t="s">
        <v>149</v>
      </c>
      <c r="E308" s="58"/>
      <c r="F308" s="208" t="s">
        <v>350</v>
      </c>
      <c r="G308" s="58"/>
      <c r="H308" s="58"/>
      <c r="I308" s="163"/>
      <c r="J308" s="58"/>
      <c r="K308" s="58"/>
      <c r="L308" s="56"/>
      <c r="M308" s="73"/>
      <c r="N308" s="37"/>
      <c r="O308" s="37"/>
      <c r="P308" s="37"/>
      <c r="Q308" s="37"/>
      <c r="R308" s="37"/>
      <c r="S308" s="37"/>
      <c r="T308" s="74"/>
      <c r="AT308" s="18" t="s">
        <v>149</v>
      </c>
      <c r="AU308" s="18" t="s">
        <v>91</v>
      </c>
    </row>
    <row r="309" spans="2:65" s="1" customFormat="1" ht="40.5" x14ac:dyDescent="0.3">
      <c r="B309" s="36"/>
      <c r="C309" s="58"/>
      <c r="D309" s="207" t="s">
        <v>159</v>
      </c>
      <c r="E309" s="58"/>
      <c r="F309" s="243" t="s">
        <v>351</v>
      </c>
      <c r="G309" s="58"/>
      <c r="H309" s="58"/>
      <c r="I309" s="163"/>
      <c r="J309" s="58"/>
      <c r="K309" s="58"/>
      <c r="L309" s="56"/>
      <c r="M309" s="73"/>
      <c r="N309" s="37"/>
      <c r="O309" s="37"/>
      <c r="P309" s="37"/>
      <c r="Q309" s="37"/>
      <c r="R309" s="37"/>
      <c r="S309" s="37"/>
      <c r="T309" s="74"/>
      <c r="AT309" s="18" t="s">
        <v>159</v>
      </c>
      <c r="AU309" s="18" t="s">
        <v>91</v>
      </c>
    </row>
    <row r="310" spans="2:65" s="12" customFormat="1" x14ac:dyDescent="0.3">
      <c r="B310" s="209"/>
      <c r="C310" s="210"/>
      <c r="D310" s="207" t="s">
        <v>151</v>
      </c>
      <c r="E310" s="211" t="s">
        <v>36</v>
      </c>
      <c r="F310" s="212" t="s">
        <v>152</v>
      </c>
      <c r="G310" s="210"/>
      <c r="H310" s="213" t="s">
        <v>36</v>
      </c>
      <c r="I310" s="214"/>
      <c r="J310" s="210"/>
      <c r="K310" s="210"/>
      <c r="L310" s="215"/>
      <c r="M310" s="216"/>
      <c r="N310" s="217"/>
      <c r="O310" s="217"/>
      <c r="P310" s="217"/>
      <c r="Q310" s="217"/>
      <c r="R310" s="217"/>
      <c r="S310" s="217"/>
      <c r="T310" s="218"/>
      <c r="AT310" s="219" t="s">
        <v>151</v>
      </c>
      <c r="AU310" s="219" t="s">
        <v>91</v>
      </c>
      <c r="AV310" s="12" t="s">
        <v>23</v>
      </c>
      <c r="AW310" s="12" t="s">
        <v>44</v>
      </c>
      <c r="AX310" s="12" t="s">
        <v>81</v>
      </c>
      <c r="AY310" s="219" t="s">
        <v>139</v>
      </c>
    </row>
    <row r="311" spans="2:65" s="12" customFormat="1" x14ac:dyDescent="0.3">
      <c r="B311" s="209"/>
      <c r="C311" s="210"/>
      <c r="D311" s="207" t="s">
        <v>151</v>
      </c>
      <c r="E311" s="211" t="s">
        <v>36</v>
      </c>
      <c r="F311" s="212" t="s">
        <v>321</v>
      </c>
      <c r="G311" s="210"/>
      <c r="H311" s="213" t="s">
        <v>36</v>
      </c>
      <c r="I311" s="214"/>
      <c r="J311" s="210"/>
      <c r="K311" s="210"/>
      <c r="L311" s="215"/>
      <c r="M311" s="216"/>
      <c r="N311" s="217"/>
      <c r="O311" s="217"/>
      <c r="P311" s="217"/>
      <c r="Q311" s="217"/>
      <c r="R311" s="217"/>
      <c r="S311" s="217"/>
      <c r="T311" s="218"/>
      <c r="AT311" s="219" t="s">
        <v>151</v>
      </c>
      <c r="AU311" s="219" t="s">
        <v>91</v>
      </c>
      <c r="AV311" s="12" t="s">
        <v>23</v>
      </c>
      <c r="AW311" s="12" t="s">
        <v>44</v>
      </c>
      <c r="AX311" s="12" t="s">
        <v>81</v>
      </c>
      <c r="AY311" s="219" t="s">
        <v>139</v>
      </c>
    </row>
    <row r="312" spans="2:65" s="13" customFormat="1" x14ac:dyDescent="0.3">
      <c r="B312" s="220"/>
      <c r="C312" s="221"/>
      <c r="D312" s="207" t="s">
        <v>151</v>
      </c>
      <c r="E312" s="222" t="s">
        <v>36</v>
      </c>
      <c r="F312" s="223" t="s">
        <v>177</v>
      </c>
      <c r="G312" s="221"/>
      <c r="H312" s="224">
        <v>5</v>
      </c>
      <c r="I312" s="225"/>
      <c r="J312" s="221"/>
      <c r="K312" s="221"/>
      <c r="L312" s="226"/>
      <c r="M312" s="227"/>
      <c r="N312" s="228"/>
      <c r="O312" s="228"/>
      <c r="P312" s="228"/>
      <c r="Q312" s="228"/>
      <c r="R312" s="228"/>
      <c r="S312" s="228"/>
      <c r="T312" s="229"/>
      <c r="AT312" s="230" t="s">
        <v>151</v>
      </c>
      <c r="AU312" s="230" t="s">
        <v>91</v>
      </c>
      <c r="AV312" s="13" t="s">
        <v>91</v>
      </c>
      <c r="AW312" s="13" t="s">
        <v>44</v>
      </c>
      <c r="AX312" s="13" t="s">
        <v>81</v>
      </c>
      <c r="AY312" s="230" t="s">
        <v>139</v>
      </c>
    </row>
    <row r="313" spans="2:65" s="14" customFormat="1" x14ac:dyDescent="0.3">
      <c r="B313" s="231"/>
      <c r="C313" s="232"/>
      <c r="D313" s="233" t="s">
        <v>151</v>
      </c>
      <c r="E313" s="234" t="s">
        <v>36</v>
      </c>
      <c r="F313" s="235" t="s">
        <v>154</v>
      </c>
      <c r="G313" s="232"/>
      <c r="H313" s="236">
        <v>5</v>
      </c>
      <c r="I313" s="237"/>
      <c r="J313" s="232"/>
      <c r="K313" s="232"/>
      <c r="L313" s="238"/>
      <c r="M313" s="239"/>
      <c r="N313" s="240"/>
      <c r="O313" s="240"/>
      <c r="P313" s="240"/>
      <c r="Q313" s="240"/>
      <c r="R313" s="240"/>
      <c r="S313" s="240"/>
      <c r="T313" s="241"/>
      <c r="AT313" s="242" t="s">
        <v>151</v>
      </c>
      <c r="AU313" s="242" t="s">
        <v>91</v>
      </c>
      <c r="AV313" s="14" t="s">
        <v>147</v>
      </c>
      <c r="AW313" s="14" t="s">
        <v>44</v>
      </c>
      <c r="AX313" s="14" t="s">
        <v>23</v>
      </c>
      <c r="AY313" s="242" t="s">
        <v>139</v>
      </c>
    </row>
    <row r="314" spans="2:65" s="1" customFormat="1" ht="22.5" customHeight="1" x14ac:dyDescent="0.3">
      <c r="B314" s="36"/>
      <c r="C314" s="195" t="s">
        <v>352</v>
      </c>
      <c r="D314" s="195" t="s">
        <v>142</v>
      </c>
      <c r="E314" s="196" t="s">
        <v>353</v>
      </c>
      <c r="F314" s="197" t="s">
        <v>354</v>
      </c>
      <c r="G314" s="198" t="s">
        <v>145</v>
      </c>
      <c r="H314" s="199">
        <v>3.24</v>
      </c>
      <c r="I314" s="200"/>
      <c r="J314" s="201">
        <f>ROUND(I314*H314,2)</f>
        <v>0</v>
      </c>
      <c r="K314" s="197" t="s">
        <v>146</v>
      </c>
      <c r="L314" s="56"/>
      <c r="M314" s="202" t="s">
        <v>36</v>
      </c>
      <c r="N314" s="203" t="s">
        <v>53</v>
      </c>
      <c r="O314" s="37"/>
      <c r="P314" s="204">
        <f>O314*H314</f>
        <v>0</v>
      </c>
      <c r="Q314" s="204">
        <v>0</v>
      </c>
      <c r="R314" s="204">
        <f>Q314*H314</f>
        <v>0</v>
      </c>
      <c r="S314" s="204">
        <v>4.8000000000000001E-2</v>
      </c>
      <c r="T314" s="205">
        <f>S314*H314</f>
        <v>0.15552000000000002</v>
      </c>
      <c r="AR314" s="18" t="s">
        <v>147</v>
      </c>
      <c r="AT314" s="18" t="s">
        <v>142</v>
      </c>
      <c r="AU314" s="18" t="s">
        <v>91</v>
      </c>
      <c r="AY314" s="18" t="s">
        <v>139</v>
      </c>
      <c r="BE314" s="206">
        <f>IF(N314="základní",J314,0)</f>
        <v>0</v>
      </c>
      <c r="BF314" s="206">
        <f>IF(N314="snížená",J314,0)</f>
        <v>0</v>
      </c>
      <c r="BG314" s="206">
        <f>IF(N314="zákl. přenesená",J314,0)</f>
        <v>0</v>
      </c>
      <c r="BH314" s="206">
        <f>IF(N314="sníž. přenesená",J314,0)</f>
        <v>0</v>
      </c>
      <c r="BI314" s="206">
        <f>IF(N314="nulová",J314,0)</f>
        <v>0</v>
      </c>
      <c r="BJ314" s="18" t="s">
        <v>91</v>
      </c>
      <c r="BK314" s="206">
        <f>ROUND(I314*H314,2)</f>
        <v>0</v>
      </c>
      <c r="BL314" s="18" t="s">
        <v>147</v>
      </c>
      <c r="BM314" s="18" t="s">
        <v>355</v>
      </c>
    </row>
    <row r="315" spans="2:65" s="1" customFormat="1" ht="27" x14ac:dyDescent="0.3">
      <c r="B315" s="36"/>
      <c r="C315" s="58"/>
      <c r="D315" s="207" t="s">
        <v>149</v>
      </c>
      <c r="E315" s="58"/>
      <c r="F315" s="208" t="s">
        <v>356</v>
      </c>
      <c r="G315" s="58"/>
      <c r="H315" s="58"/>
      <c r="I315" s="163"/>
      <c r="J315" s="58"/>
      <c r="K315" s="58"/>
      <c r="L315" s="56"/>
      <c r="M315" s="73"/>
      <c r="N315" s="37"/>
      <c r="O315" s="37"/>
      <c r="P315" s="37"/>
      <c r="Q315" s="37"/>
      <c r="R315" s="37"/>
      <c r="S315" s="37"/>
      <c r="T315" s="74"/>
      <c r="AT315" s="18" t="s">
        <v>149</v>
      </c>
      <c r="AU315" s="18" t="s">
        <v>91</v>
      </c>
    </row>
    <row r="316" spans="2:65" s="1" customFormat="1" ht="27" x14ac:dyDescent="0.3">
      <c r="B316" s="36"/>
      <c r="C316" s="58"/>
      <c r="D316" s="207" t="s">
        <v>159</v>
      </c>
      <c r="E316" s="58"/>
      <c r="F316" s="243" t="s">
        <v>357</v>
      </c>
      <c r="G316" s="58"/>
      <c r="H316" s="58"/>
      <c r="I316" s="163"/>
      <c r="J316" s="58"/>
      <c r="K316" s="58"/>
      <c r="L316" s="56"/>
      <c r="M316" s="73"/>
      <c r="N316" s="37"/>
      <c r="O316" s="37"/>
      <c r="P316" s="37"/>
      <c r="Q316" s="37"/>
      <c r="R316" s="37"/>
      <c r="S316" s="37"/>
      <c r="T316" s="74"/>
      <c r="AT316" s="18" t="s">
        <v>159</v>
      </c>
      <c r="AU316" s="18" t="s">
        <v>91</v>
      </c>
    </row>
    <row r="317" spans="2:65" s="12" customFormat="1" x14ac:dyDescent="0.3">
      <c r="B317" s="209"/>
      <c r="C317" s="210"/>
      <c r="D317" s="207" t="s">
        <v>151</v>
      </c>
      <c r="E317" s="211" t="s">
        <v>36</v>
      </c>
      <c r="F317" s="212" t="s">
        <v>358</v>
      </c>
      <c r="G317" s="210"/>
      <c r="H317" s="213" t="s">
        <v>36</v>
      </c>
      <c r="I317" s="214"/>
      <c r="J317" s="210"/>
      <c r="K317" s="210"/>
      <c r="L317" s="215"/>
      <c r="M317" s="216"/>
      <c r="N317" s="217"/>
      <c r="O317" s="217"/>
      <c r="P317" s="217"/>
      <c r="Q317" s="217"/>
      <c r="R317" s="217"/>
      <c r="S317" s="217"/>
      <c r="T317" s="218"/>
      <c r="AT317" s="219" t="s">
        <v>151</v>
      </c>
      <c r="AU317" s="219" t="s">
        <v>91</v>
      </c>
      <c r="AV317" s="12" t="s">
        <v>23</v>
      </c>
      <c r="AW317" s="12" t="s">
        <v>44</v>
      </c>
      <c r="AX317" s="12" t="s">
        <v>81</v>
      </c>
      <c r="AY317" s="219" t="s">
        <v>139</v>
      </c>
    </row>
    <row r="318" spans="2:65" s="13" customFormat="1" x14ac:dyDescent="0.3">
      <c r="B318" s="220"/>
      <c r="C318" s="221"/>
      <c r="D318" s="207" t="s">
        <v>151</v>
      </c>
      <c r="E318" s="222" t="s">
        <v>36</v>
      </c>
      <c r="F318" s="223" t="s">
        <v>359</v>
      </c>
      <c r="G318" s="221"/>
      <c r="H318" s="224">
        <v>3.24</v>
      </c>
      <c r="I318" s="225"/>
      <c r="J318" s="221"/>
      <c r="K318" s="221"/>
      <c r="L318" s="226"/>
      <c r="M318" s="227"/>
      <c r="N318" s="228"/>
      <c r="O318" s="228"/>
      <c r="P318" s="228"/>
      <c r="Q318" s="228"/>
      <c r="R318" s="228"/>
      <c r="S318" s="228"/>
      <c r="T318" s="229"/>
      <c r="AT318" s="230" t="s">
        <v>151</v>
      </c>
      <c r="AU318" s="230" t="s">
        <v>91</v>
      </c>
      <c r="AV318" s="13" t="s">
        <v>91</v>
      </c>
      <c r="AW318" s="13" t="s">
        <v>44</v>
      </c>
      <c r="AX318" s="13" t="s">
        <v>81</v>
      </c>
      <c r="AY318" s="230" t="s">
        <v>139</v>
      </c>
    </row>
    <row r="319" spans="2:65" s="14" customFormat="1" x14ac:dyDescent="0.3">
      <c r="B319" s="231"/>
      <c r="C319" s="232"/>
      <c r="D319" s="233" t="s">
        <v>151</v>
      </c>
      <c r="E319" s="234" t="s">
        <v>36</v>
      </c>
      <c r="F319" s="235" t="s">
        <v>154</v>
      </c>
      <c r="G319" s="232"/>
      <c r="H319" s="236">
        <v>3.24</v>
      </c>
      <c r="I319" s="237"/>
      <c r="J319" s="232"/>
      <c r="K319" s="232"/>
      <c r="L319" s="238"/>
      <c r="M319" s="239"/>
      <c r="N319" s="240"/>
      <c r="O319" s="240"/>
      <c r="P319" s="240"/>
      <c r="Q319" s="240"/>
      <c r="R319" s="240"/>
      <c r="S319" s="240"/>
      <c r="T319" s="241"/>
      <c r="AT319" s="242" t="s">
        <v>151</v>
      </c>
      <c r="AU319" s="242" t="s">
        <v>91</v>
      </c>
      <c r="AV319" s="14" t="s">
        <v>147</v>
      </c>
      <c r="AW319" s="14" t="s">
        <v>44</v>
      </c>
      <c r="AX319" s="14" t="s">
        <v>23</v>
      </c>
      <c r="AY319" s="242" t="s">
        <v>139</v>
      </c>
    </row>
    <row r="320" spans="2:65" s="1" customFormat="1" ht="22.5" customHeight="1" x14ac:dyDescent="0.3">
      <c r="B320" s="36"/>
      <c r="C320" s="195" t="s">
        <v>360</v>
      </c>
      <c r="D320" s="195" t="s">
        <v>142</v>
      </c>
      <c r="E320" s="196" t="s">
        <v>361</v>
      </c>
      <c r="F320" s="197" t="s">
        <v>362</v>
      </c>
      <c r="G320" s="198" t="s">
        <v>145</v>
      </c>
      <c r="H320" s="199">
        <v>28.2</v>
      </c>
      <c r="I320" s="200"/>
      <c r="J320" s="201">
        <f>ROUND(I320*H320,2)</f>
        <v>0</v>
      </c>
      <c r="K320" s="197" t="s">
        <v>146</v>
      </c>
      <c r="L320" s="56"/>
      <c r="M320" s="202" t="s">
        <v>36</v>
      </c>
      <c r="N320" s="203" t="s">
        <v>53</v>
      </c>
      <c r="O320" s="37"/>
      <c r="P320" s="204">
        <f>O320*H320</f>
        <v>0</v>
      </c>
      <c r="Q320" s="204">
        <v>0</v>
      </c>
      <c r="R320" s="204">
        <f>Q320*H320</f>
        <v>0</v>
      </c>
      <c r="S320" s="204">
        <v>3.7999999999999999E-2</v>
      </c>
      <c r="T320" s="205">
        <f>S320*H320</f>
        <v>1.0715999999999999</v>
      </c>
      <c r="AR320" s="18" t="s">
        <v>147</v>
      </c>
      <c r="AT320" s="18" t="s">
        <v>142</v>
      </c>
      <c r="AU320" s="18" t="s">
        <v>91</v>
      </c>
      <c r="AY320" s="18" t="s">
        <v>139</v>
      </c>
      <c r="BE320" s="206">
        <f>IF(N320="základní",J320,0)</f>
        <v>0</v>
      </c>
      <c r="BF320" s="206">
        <f>IF(N320="snížená",J320,0)</f>
        <v>0</v>
      </c>
      <c r="BG320" s="206">
        <f>IF(N320="zákl. přenesená",J320,0)</f>
        <v>0</v>
      </c>
      <c r="BH320" s="206">
        <f>IF(N320="sníž. přenesená",J320,0)</f>
        <v>0</v>
      </c>
      <c r="BI320" s="206">
        <f>IF(N320="nulová",J320,0)</f>
        <v>0</v>
      </c>
      <c r="BJ320" s="18" t="s">
        <v>91</v>
      </c>
      <c r="BK320" s="206">
        <f>ROUND(I320*H320,2)</f>
        <v>0</v>
      </c>
      <c r="BL320" s="18" t="s">
        <v>147</v>
      </c>
      <c r="BM320" s="18" t="s">
        <v>363</v>
      </c>
    </row>
    <row r="321" spans="2:65" s="1" customFormat="1" ht="27" x14ac:dyDescent="0.3">
      <c r="B321" s="36"/>
      <c r="C321" s="58"/>
      <c r="D321" s="207" t="s">
        <v>149</v>
      </c>
      <c r="E321" s="58"/>
      <c r="F321" s="208" t="s">
        <v>364</v>
      </c>
      <c r="G321" s="58"/>
      <c r="H321" s="58"/>
      <c r="I321" s="163"/>
      <c r="J321" s="58"/>
      <c r="K321" s="58"/>
      <c r="L321" s="56"/>
      <c r="M321" s="73"/>
      <c r="N321" s="37"/>
      <c r="O321" s="37"/>
      <c r="P321" s="37"/>
      <c r="Q321" s="37"/>
      <c r="R321" s="37"/>
      <c r="S321" s="37"/>
      <c r="T321" s="74"/>
      <c r="AT321" s="18" t="s">
        <v>149</v>
      </c>
      <c r="AU321" s="18" t="s">
        <v>91</v>
      </c>
    </row>
    <row r="322" spans="2:65" s="1" customFormat="1" ht="27" x14ac:dyDescent="0.3">
      <c r="B322" s="36"/>
      <c r="C322" s="58"/>
      <c r="D322" s="207" t="s">
        <v>159</v>
      </c>
      <c r="E322" s="58"/>
      <c r="F322" s="243" t="s">
        <v>357</v>
      </c>
      <c r="G322" s="58"/>
      <c r="H322" s="58"/>
      <c r="I322" s="163"/>
      <c r="J322" s="58"/>
      <c r="K322" s="58"/>
      <c r="L322" s="56"/>
      <c r="M322" s="73"/>
      <c r="N322" s="37"/>
      <c r="O322" s="37"/>
      <c r="P322" s="37"/>
      <c r="Q322" s="37"/>
      <c r="R322" s="37"/>
      <c r="S322" s="37"/>
      <c r="T322" s="74"/>
      <c r="AT322" s="18" t="s">
        <v>159</v>
      </c>
      <c r="AU322" s="18" t="s">
        <v>91</v>
      </c>
    </row>
    <row r="323" spans="2:65" s="12" customFormat="1" x14ac:dyDescent="0.3">
      <c r="B323" s="209"/>
      <c r="C323" s="210"/>
      <c r="D323" s="207" t="s">
        <v>151</v>
      </c>
      <c r="E323" s="211" t="s">
        <v>36</v>
      </c>
      <c r="F323" s="212" t="s">
        <v>358</v>
      </c>
      <c r="G323" s="210"/>
      <c r="H323" s="213" t="s">
        <v>36</v>
      </c>
      <c r="I323" s="214"/>
      <c r="J323" s="210"/>
      <c r="K323" s="210"/>
      <c r="L323" s="215"/>
      <c r="M323" s="216"/>
      <c r="N323" s="217"/>
      <c r="O323" s="217"/>
      <c r="P323" s="217"/>
      <c r="Q323" s="217"/>
      <c r="R323" s="217"/>
      <c r="S323" s="217"/>
      <c r="T323" s="218"/>
      <c r="AT323" s="219" t="s">
        <v>151</v>
      </c>
      <c r="AU323" s="219" t="s">
        <v>91</v>
      </c>
      <c r="AV323" s="12" t="s">
        <v>23</v>
      </c>
      <c r="AW323" s="12" t="s">
        <v>44</v>
      </c>
      <c r="AX323" s="12" t="s">
        <v>81</v>
      </c>
      <c r="AY323" s="219" t="s">
        <v>139</v>
      </c>
    </row>
    <row r="324" spans="2:65" s="13" customFormat="1" x14ac:dyDescent="0.3">
      <c r="B324" s="220"/>
      <c r="C324" s="221"/>
      <c r="D324" s="207" t="s">
        <v>151</v>
      </c>
      <c r="E324" s="222" t="s">
        <v>36</v>
      </c>
      <c r="F324" s="223" t="s">
        <v>365</v>
      </c>
      <c r="G324" s="221"/>
      <c r="H324" s="224">
        <v>28.2</v>
      </c>
      <c r="I324" s="225"/>
      <c r="J324" s="221"/>
      <c r="K324" s="221"/>
      <c r="L324" s="226"/>
      <c r="M324" s="227"/>
      <c r="N324" s="228"/>
      <c r="O324" s="228"/>
      <c r="P324" s="228"/>
      <c r="Q324" s="228"/>
      <c r="R324" s="228"/>
      <c r="S324" s="228"/>
      <c r="T324" s="229"/>
      <c r="AT324" s="230" t="s">
        <v>151</v>
      </c>
      <c r="AU324" s="230" t="s">
        <v>91</v>
      </c>
      <c r="AV324" s="13" t="s">
        <v>91</v>
      </c>
      <c r="AW324" s="13" t="s">
        <v>44</v>
      </c>
      <c r="AX324" s="13" t="s">
        <v>81</v>
      </c>
      <c r="AY324" s="230" t="s">
        <v>139</v>
      </c>
    </row>
    <row r="325" spans="2:65" s="14" customFormat="1" x14ac:dyDescent="0.3">
      <c r="B325" s="231"/>
      <c r="C325" s="232"/>
      <c r="D325" s="233" t="s">
        <v>151</v>
      </c>
      <c r="E325" s="234" t="s">
        <v>36</v>
      </c>
      <c r="F325" s="235" t="s">
        <v>154</v>
      </c>
      <c r="G325" s="232"/>
      <c r="H325" s="236">
        <v>28.2</v>
      </c>
      <c r="I325" s="237"/>
      <c r="J325" s="232"/>
      <c r="K325" s="232"/>
      <c r="L325" s="238"/>
      <c r="M325" s="239"/>
      <c r="N325" s="240"/>
      <c r="O325" s="240"/>
      <c r="P325" s="240"/>
      <c r="Q325" s="240"/>
      <c r="R325" s="240"/>
      <c r="S325" s="240"/>
      <c r="T325" s="241"/>
      <c r="AT325" s="242" t="s">
        <v>151</v>
      </c>
      <c r="AU325" s="242" t="s">
        <v>91</v>
      </c>
      <c r="AV325" s="14" t="s">
        <v>147</v>
      </c>
      <c r="AW325" s="14" t="s">
        <v>44</v>
      </c>
      <c r="AX325" s="14" t="s">
        <v>23</v>
      </c>
      <c r="AY325" s="242" t="s">
        <v>139</v>
      </c>
    </row>
    <row r="326" spans="2:65" s="1" customFormat="1" ht="22.5" customHeight="1" x14ac:dyDescent="0.3">
      <c r="B326" s="36"/>
      <c r="C326" s="195" t="s">
        <v>366</v>
      </c>
      <c r="D326" s="195" t="s">
        <v>142</v>
      </c>
      <c r="E326" s="196" t="s">
        <v>367</v>
      </c>
      <c r="F326" s="197" t="s">
        <v>368</v>
      </c>
      <c r="G326" s="198" t="s">
        <v>145</v>
      </c>
      <c r="H326" s="199">
        <v>37.44</v>
      </c>
      <c r="I326" s="200"/>
      <c r="J326" s="201">
        <f>ROUND(I326*H326,2)</f>
        <v>0</v>
      </c>
      <c r="K326" s="197" t="s">
        <v>146</v>
      </c>
      <c r="L326" s="56"/>
      <c r="M326" s="202" t="s">
        <v>36</v>
      </c>
      <c r="N326" s="203" t="s">
        <v>53</v>
      </c>
      <c r="O326" s="37"/>
      <c r="P326" s="204">
        <f>O326*H326</f>
        <v>0</v>
      </c>
      <c r="Q326" s="204">
        <v>0</v>
      </c>
      <c r="R326" s="204">
        <f>Q326*H326</f>
        <v>0</v>
      </c>
      <c r="S326" s="204">
        <v>3.4000000000000002E-2</v>
      </c>
      <c r="T326" s="205">
        <f>S326*H326</f>
        <v>1.2729600000000001</v>
      </c>
      <c r="AR326" s="18" t="s">
        <v>147</v>
      </c>
      <c r="AT326" s="18" t="s">
        <v>142</v>
      </c>
      <c r="AU326" s="18" t="s">
        <v>91</v>
      </c>
      <c r="AY326" s="18" t="s">
        <v>139</v>
      </c>
      <c r="BE326" s="206">
        <f>IF(N326="základní",J326,0)</f>
        <v>0</v>
      </c>
      <c r="BF326" s="206">
        <f>IF(N326="snížená",J326,0)</f>
        <v>0</v>
      </c>
      <c r="BG326" s="206">
        <f>IF(N326="zákl. přenesená",J326,0)</f>
        <v>0</v>
      </c>
      <c r="BH326" s="206">
        <f>IF(N326="sníž. přenesená",J326,0)</f>
        <v>0</v>
      </c>
      <c r="BI326" s="206">
        <f>IF(N326="nulová",J326,0)</f>
        <v>0</v>
      </c>
      <c r="BJ326" s="18" t="s">
        <v>91</v>
      </c>
      <c r="BK326" s="206">
        <f>ROUND(I326*H326,2)</f>
        <v>0</v>
      </c>
      <c r="BL326" s="18" t="s">
        <v>147</v>
      </c>
      <c r="BM326" s="18" t="s">
        <v>369</v>
      </c>
    </row>
    <row r="327" spans="2:65" s="1" customFormat="1" ht="27" x14ac:dyDescent="0.3">
      <c r="B327" s="36"/>
      <c r="C327" s="58"/>
      <c r="D327" s="207" t="s">
        <v>149</v>
      </c>
      <c r="E327" s="58"/>
      <c r="F327" s="208" t="s">
        <v>370</v>
      </c>
      <c r="G327" s="58"/>
      <c r="H327" s="58"/>
      <c r="I327" s="163"/>
      <c r="J327" s="58"/>
      <c r="K327" s="58"/>
      <c r="L327" s="56"/>
      <c r="M327" s="73"/>
      <c r="N327" s="37"/>
      <c r="O327" s="37"/>
      <c r="P327" s="37"/>
      <c r="Q327" s="37"/>
      <c r="R327" s="37"/>
      <c r="S327" s="37"/>
      <c r="T327" s="74"/>
      <c r="AT327" s="18" t="s">
        <v>149</v>
      </c>
      <c r="AU327" s="18" t="s">
        <v>91</v>
      </c>
    </row>
    <row r="328" spans="2:65" s="1" customFormat="1" ht="27" x14ac:dyDescent="0.3">
      <c r="B328" s="36"/>
      <c r="C328" s="58"/>
      <c r="D328" s="207" t="s">
        <v>159</v>
      </c>
      <c r="E328" s="58"/>
      <c r="F328" s="243" t="s">
        <v>357</v>
      </c>
      <c r="G328" s="58"/>
      <c r="H328" s="58"/>
      <c r="I328" s="163"/>
      <c r="J328" s="58"/>
      <c r="K328" s="58"/>
      <c r="L328" s="56"/>
      <c r="M328" s="73"/>
      <c r="N328" s="37"/>
      <c r="O328" s="37"/>
      <c r="P328" s="37"/>
      <c r="Q328" s="37"/>
      <c r="R328" s="37"/>
      <c r="S328" s="37"/>
      <c r="T328" s="74"/>
      <c r="AT328" s="18" t="s">
        <v>159</v>
      </c>
      <c r="AU328" s="18" t="s">
        <v>91</v>
      </c>
    </row>
    <row r="329" spans="2:65" s="12" customFormat="1" x14ac:dyDescent="0.3">
      <c r="B329" s="209"/>
      <c r="C329" s="210"/>
      <c r="D329" s="207" t="s">
        <v>151</v>
      </c>
      <c r="E329" s="211" t="s">
        <v>36</v>
      </c>
      <c r="F329" s="212" t="s">
        <v>358</v>
      </c>
      <c r="G329" s="210"/>
      <c r="H329" s="213" t="s">
        <v>36</v>
      </c>
      <c r="I329" s="214"/>
      <c r="J329" s="210"/>
      <c r="K329" s="210"/>
      <c r="L329" s="215"/>
      <c r="M329" s="216"/>
      <c r="N329" s="217"/>
      <c r="O329" s="217"/>
      <c r="P329" s="217"/>
      <c r="Q329" s="217"/>
      <c r="R329" s="217"/>
      <c r="S329" s="217"/>
      <c r="T329" s="218"/>
      <c r="AT329" s="219" t="s">
        <v>151</v>
      </c>
      <c r="AU329" s="219" t="s">
        <v>91</v>
      </c>
      <c r="AV329" s="12" t="s">
        <v>23</v>
      </c>
      <c r="AW329" s="12" t="s">
        <v>44</v>
      </c>
      <c r="AX329" s="12" t="s">
        <v>81</v>
      </c>
      <c r="AY329" s="219" t="s">
        <v>139</v>
      </c>
    </row>
    <row r="330" spans="2:65" s="13" customFormat="1" x14ac:dyDescent="0.3">
      <c r="B330" s="220"/>
      <c r="C330" s="221"/>
      <c r="D330" s="207" t="s">
        <v>151</v>
      </c>
      <c r="E330" s="222" t="s">
        <v>36</v>
      </c>
      <c r="F330" s="223" t="s">
        <v>371</v>
      </c>
      <c r="G330" s="221"/>
      <c r="H330" s="224">
        <v>37.44</v>
      </c>
      <c r="I330" s="225"/>
      <c r="J330" s="221"/>
      <c r="K330" s="221"/>
      <c r="L330" s="226"/>
      <c r="M330" s="227"/>
      <c r="N330" s="228"/>
      <c r="O330" s="228"/>
      <c r="P330" s="228"/>
      <c r="Q330" s="228"/>
      <c r="R330" s="228"/>
      <c r="S330" s="228"/>
      <c r="T330" s="229"/>
      <c r="AT330" s="230" t="s">
        <v>151</v>
      </c>
      <c r="AU330" s="230" t="s">
        <v>91</v>
      </c>
      <c r="AV330" s="13" t="s">
        <v>91</v>
      </c>
      <c r="AW330" s="13" t="s">
        <v>44</v>
      </c>
      <c r="AX330" s="13" t="s">
        <v>81</v>
      </c>
      <c r="AY330" s="230" t="s">
        <v>139</v>
      </c>
    </row>
    <row r="331" spans="2:65" s="14" customFormat="1" x14ac:dyDescent="0.3">
      <c r="B331" s="231"/>
      <c r="C331" s="232"/>
      <c r="D331" s="233" t="s">
        <v>151</v>
      </c>
      <c r="E331" s="234" t="s">
        <v>36</v>
      </c>
      <c r="F331" s="235" t="s">
        <v>154</v>
      </c>
      <c r="G331" s="232"/>
      <c r="H331" s="236">
        <v>37.44</v>
      </c>
      <c r="I331" s="237"/>
      <c r="J331" s="232"/>
      <c r="K331" s="232"/>
      <c r="L331" s="238"/>
      <c r="M331" s="239"/>
      <c r="N331" s="240"/>
      <c r="O331" s="240"/>
      <c r="P331" s="240"/>
      <c r="Q331" s="240"/>
      <c r="R331" s="240"/>
      <c r="S331" s="240"/>
      <c r="T331" s="241"/>
      <c r="AT331" s="242" t="s">
        <v>151</v>
      </c>
      <c r="AU331" s="242" t="s">
        <v>91</v>
      </c>
      <c r="AV331" s="14" t="s">
        <v>147</v>
      </c>
      <c r="AW331" s="14" t="s">
        <v>44</v>
      </c>
      <c r="AX331" s="14" t="s">
        <v>23</v>
      </c>
      <c r="AY331" s="242" t="s">
        <v>139</v>
      </c>
    </row>
    <row r="332" spans="2:65" s="1" customFormat="1" ht="22.5" customHeight="1" x14ac:dyDescent="0.3">
      <c r="B332" s="36"/>
      <c r="C332" s="195" t="s">
        <v>372</v>
      </c>
      <c r="D332" s="195" t="s">
        <v>142</v>
      </c>
      <c r="E332" s="196" t="s">
        <v>373</v>
      </c>
      <c r="F332" s="197" t="s">
        <v>374</v>
      </c>
      <c r="G332" s="198" t="s">
        <v>145</v>
      </c>
      <c r="H332" s="199">
        <v>8.64</v>
      </c>
      <c r="I332" s="200"/>
      <c r="J332" s="201">
        <f>ROUND(I332*H332,2)</f>
        <v>0</v>
      </c>
      <c r="K332" s="197" t="s">
        <v>146</v>
      </c>
      <c r="L332" s="56"/>
      <c r="M332" s="202" t="s">
        <v>36</v>
      </c>
      <c r="N332" s="203" t="s">
        <v>53</v>
      </c>
      <c r="O332" s="37"/>
      <c r="P332" s="204">
        <f>O332*H332</f>
        <v>0</v>
      </c>
      <c r="Q332" s="204">
        <v>0</v>
      </c>
      <c r="R332" s="204">
        <f>Q332*H332</f>
        <v>0</v>
      </c>
      <c r="S332" s="204">
        <v>6.7000000000000004E-2</v>
      </c>
      <c r="T332" s="205">
        <f>S332*H332</f>
        <v>0.57888000000000006</v>
      </c>
      <c r="AR332" s="18" t="s">
        <v>147</v>
      </c>
      <c r="AT332" s="18" t="s">
        <v>142</v>
      </c>
      <c r="AU332" s="18" t="s">
        <v>91</v>
      </c>
      <c r="AY332" s="18" t="s">
        <v>139</v>
      </c>
      <c r="BE332" s="206">
        <f>IF(N332="základní",J332,0)</f>
        <v>0</v>
      </c>
      <c r="BF332" s="206">
        <f>IF(N332="snížená",J332,0)</f>
        <v>0</v>
      </c>
      <c r="BG332" s="206">
        <f>IF(N332="zákl. přenesená",J332,0)</f>
        <v>0</v>
      </c>
      <c r="BH332" s="206">
        <f>IF(N332="sníž. přenesená",J332,0)</f>
        <v>0</v>
      </c>
      <c r="BI332" s="206">
        <f>IF(N332="nulová",J332,0)</f>
        <v>0</v>
      </c>
      <c r="BJ332" s="18" t="s">
        <v>91</v>
      </c>
      <c r="BK332" s="206">
        <f>ROUND(I332*H332,2)</f>
        <v>0</v>
      </c>
      <c r="BL332" s="18" t="s">
        <v>147</v>
      </c>
      <c r="BM332" s="18" t="s">
        <v>375</v>
      </c>
    </row>
    <row r="333" spans="2:65" s="1" customFormat="1" ht="27" x14ac:dyDescent="0.3">
      <c r="B333" s="36"/>
      <c r="C333" s="58"/>
      <c r="D333" s="207" t="s">
        <v>149</v>
      </c>
      <c r="E333" s="58"/>
      <c r="F333" s="208" t="s">
        <v>376</v>
      </c>
      <c r="G333" s="58"/>
      <c r="H333" s="58"/>
      <c r="I333" s="163"/>
      <c r="J333" s="58"/>
      <c r="K333" s="58"/>
      <c r="L333" s="56"/>
      <c r="M333" s="73"/>
      <c r="N333" s="37"/>
      <c r="O333" s="37"/>
      <c r="P333" s="37"/>
      <c r="Q333" s="37"/>
      <c r="R333" s="37"/>
      <c r="S333" s="37"/>
      <c r="T333" s="74"/>
      <c r="AT333" s="18" t="s">
        <v>149</v>
      </c>
      <c r="AU333" s="18" t="s">
        <v>91</v>
      </c>
    </row>
    <row r="334" spans="2:65" s="1" customFormat="1" ht="27" x14ac:dyDescent="0.3">
      <c r="B334" s="36"/>
      <c r="C334" s="58"/>
      <c r="D334" s="207" t="s">
        <v>159</v>
      </c>
      <c r="E334" s="58"/>
      <c r="F334" s="243" t="s">
        <v>357</v>
      </c>
      <c r="G334" s="58"/>
      <c r="H334" s="58"/>
      <c r="I334" s="163"/>
      <c r="J334" s="58"/>
      <c r="K334" s="58"/>
      <c r="L334" s="56"/>
      <c r="M334" s="73"/>
      <c r="N334" s="37"/>
      <c r="O334" s="37"/>
      <c r="P334" s="37"/>
      <c r="Q334" s="37"/>
      <c r="R334" s="37"/>
      <c r="S334" s="37"/>
      <c r="T334" s="74"/>
      <c r="AT334" s="18" t="s">
        <v>159</v>
      </c>
      <c r="AU334" s="18" t="s">
        <v>91</v>
      </c>
    </row>
    <row r="335" spans="2:65" s="12" customFormat="1" x14ac:dyDescent="0.3">
      <c r="B335" s="209"/>
      <c r="C335" s="210"/>
      <c r="D335" s="207" t="s">
        <v>151</v>
      </c>
      <c r="E335" s="211" t="s">
        <v>36</v>
      </c>
      <c r="F335" s="212" t="s">
        <v>358</v>
      </c>
      <c r="G335" s="210"/>
      <c r="H335" s="213" t="s">
        <v>36</v>
      </c>
      <c r="I335" s="214"/>
      <c r="J335" s="210"/>
      <c r="K335" s="210"/>
      <c r="L335" s="215"/>
      <c r="M335" s="216"/>
      <c r="N335" s="217"/>
      <c r="O335" s="217"/>
      <c r="P335" s="217"/>
      <c r="Q335" s="217"/>
      <c r="R335" s="217"/>
      <c r="S335" s="217"/>
      <c r="T335" s="218"/>
      <c r="AT335" s="219" t="s">
        <v>151</v>
      </c>
      <c r="AU335" s="219" t="s">
        <v>91</v>
      </c>
      <c r="AV335" s="12" t="s">
        <v>23</v>
      </c>
      <c r="AW335" s="12" t="s">
        <v>44</v>
      </c>
      <c r="AX335" s="12" t="s">
        <v>81</v>
      </c>
      <c r="AY335" s="219" t="s">
        <v>139</v>
      </c>
    </row>
    <row r="336" spans="2:65" s="13" customFormat="1" x14ac:dyDescent="0.3">
      <c r="B336" s="220"/>
      <c r="C336" s="221"/>
      <c r="D336" s="207" t="s">
        <v>151</v>
      </c>
      <c r="E336" s="222" t="s">
        <v>36</v>
      </c>
      <c r="F336" s="223" t="s">
        <v>377</v>
      </c>
      <c r="G336" s="221"/>
      <c r="H336" s="224">
        <v>8.64</v>
      </c>
      <c r="I336" s="225"/>
      <c r="J336" s="221"/>
      <c r="K336" s="221"/>
      <c r="L336" s="226"/>
      <c r="M336" s="227"/>
      <c r="N336" s="228"/>
      <c r="O336" s="228"/>
      <c r="P336" s="228"/>
      <c r="Q336" s="228"/>
      <c r="R336" s="228"/>
      <c r="S336" s="228"/>
      <c r="T336" s="229"/>
      <c r="AT336" s="230" t="s">
        <v>151</v>
      </c>
      <c r="AU336" s="230" t="s">
        <v>91</v>
      </c>
      <c r="AV336" s="13" t="s">
        <v>91</v>
      </c>
      <c r="AW336" s="13" t="s">
        <v>44</v>
      </c>
      <c r="AX336" s="13" t="s">
        <v>81</v>
      </c>
      <c r="AY336" s="230" t="s">
        <v>139</v>
      </c>
    </row>
    <row r="337" spans="2:65" s="14" customFormat="1" x14ac:dyDescent="0.3">
      <c r="B337" s="231"/>
      <c r="C337" s="232"/>
      <c r="D337" s="233" t="s">
        <v>151</v>
      </c>
      <c r="E337" s="234" t="s">
        <v>36</v>
      </c>
      <c r="F337" s="235" t="s">
        <v>154</v>
      </c>
      <c r="G337" s="232"/>
      <c r="H337" s="236">
        <v>8.64</v>
      </c>
      <c r="I337" s="237"/>
      <c r="J337" s="232"/>
      <c r="K337" s="232"/>
      <c r="L337" s="238"/>
      <c r="M337" s="239"/>
      <c r="N337" s="240"/>
      <c r="O337" s="240"/>
      <c r="P337" s="240"/>
      <c r="Q337" s="240"/>
      <c r="R337" s="240"/>
      <c r="S337" s="240"/>
      <c r="T337" s="241"/>
      <c r="AT337" s="242" t="s">
        <v>151</v>
      </c>
      <c r="AU337" s="242" t="s">
        <v>91</v>
      </c>
      <c r="AV337" s="14" t="s">
        <v>147</v>
      </c>
      <c r="AW337" s="14" t="s">
        <v>44</v>
      </c>
      <c r="AX337" s="14" t="s">
        <v>23</v>
      </c>
      <c r="AY337" s="242" t="s">
        <v>139</v>
      </c>
    </row>
    <row r="338" spans="2:65" s="1" customFormat="1" ht="22.5" customHeight="1" x14ac:dyDescent="0.3">
      <c r="B338" s="36"/>
      <c r="C338" s="195" t="s">
        <v>378</v>
      </c>
      <c r="D338" s="195" t="s">
        <v>142</v>
      </c>
      <c r="E338" s="196" t="s">
        <v>379</v>
      </c>
      <c r="F338" s="197" t="s">
        <v>380</v>
      </c>
      <c r="G338" s="198" t="s">
        <v>192</v>
      </c>
      <c r="H338" s="199">
        <v>13.2</v>
      </c>
      <c r="I338" s="200"/>
      <c r="J338" s="201">
        <f>ROUND(I338*H338,2)</f>
        <v>0</v>
      </c>
      <c r="K338" s="197" t="s">
        <v>146</v>
      </c>
      <c r="L338" s="56"/>
      <c r="M338" s="202" t="s">
        <v>36</v>
      </c>
      <c r="N338" s="203" t="s">
        <v>53</v>
      </c>
      <c r="O338" s="37"/>
      <c r="P338" s="204">
        <f>O338*H338</f>
        <v>0</v>
      </c>
      <c r="Q338" s="204">
        <v>0</v>
      </c>
      <c r="R338" s="204">
        <f>Q338*H338</f>
        <v>0</v>
      </c>
      <c r="S338" s="204">
        <v>1.6E-2</v>
      </c>
      <c r="T338" s="205">
        <f>S338*H338</f>
        <v>0.2112</v>
      </c>
      <c r="AR338" s="18" t="s">
        <v>147</v>
      </c>
      <c r="AT338" s="18" t="s">
        <v>142</v>
      </c>
      <c r="AU338" s="18" t="s">
        <v>91</v>
      </c>
      <c r="AY338" s="18" t="s">
        <v>139</v>
      </c>
      <c r="BE338" s="206">
        <f>IF(N338="základní",J338,0)</f>
        <v>0</v>
      </c>
      <c r="BF338" s="206">
        <f>IF(N338="snížená",J338,0)</f>
        <v>0</v>
      </c>
      <c r="BG338" s="206">
        <f>IF(N338="zákl. přenesená",J338,0)</f>
        <v>0</v>
      </c>
      <c r="BH338" s="206">
        <f>IF(N338="sníž. přenesená",J338,0)</f>
        <v>0</v>
      </c>
      <c r="BI338" s="206">
        <f>IF(N338="nulová",J338,0)</f>
        <v>0</v>
      </c>
      <c r="BJ338" s="18" t="s">
        <v>91</v>
      </c>
      <c r="BK338" s="206">
        <f>ROUND(I338*H338,2)</f>
        <v>0</v>
      </c>
      <c r="BL338" s="18" t="s">
        <v>147</v>
      </c>
      <c r="BM338" s="18" t="s">
        <v>381</v>
      </c>
    </row>
    <row r="339" spans="2:65" s="1" customFormat="1" x14ac:dyDescent="0.3">
      <c r="B339" s="36"/>
      <c r="C339" s="58"/>
      <c r="D339" s="207" t="s">
        <v>149</v>
      </c>
      <c r="E339" s="58"/>
      <c r="F339" s="208" t="s">
        <v>382</v>
      </c>
      <c r="G339" s="58"/>
      <c r="H339" s="58"/>
      <c r="I339" s="163"/>
      <c r="J339" s="58"/>
      <c r="K339" s="58"/>
      <c r="L339" s="56"/>
      <c r="M339" s="73"/>
      <c r="N339" s="37"/>
      <c r="O339" s="37"/>
      <c r="P339" s="37"/>
      <c r="Q339" s="37"/>
      <c r="R339" s="37"/>
      <c r="S339" s="37"/>
      <c r="T339" s="74"/>
      <c r="AT339" s="18" t="s">
        <v>149</v>
      </c>
      <c r="AU339" s="18" t="s">
        <v>91</v>
      </c>
    </row>
    <row r="340" spans="2:65" s="12" customFormat="1" x14ac:dyDescent="0.3">
      <c r="B340" s="209"/>
      <c r="C340" s="210"/>
      <c r="D340" s="207" t="s">
        <v>151</v>
      </c>
      <c r="E340" s="211" t="s">
        <v>36</v>
      </c>
      <c r="F340" s="212" t="s">
        <v>358</v>
      </c>
      <c r="G340" s="210"/>
      <c r="H340" s="213" t="s">
        <v>36</v>
      </c>
      <c r="I340" s="214"/>
      <c r="J340" s="210"/>
      <c r="K340" s="210"/>
      <c r="L340" s="215"/>
      <c r="M340" s="216"/>
      <c r="N340" s="217"/>
      <c r="O340" s="217"/>
      <c r="P340" s="217"/>
      <c r="Q340" s="217"/>
      <c r="R340" s="217"/>
      <c r="S340" s="217"/>
      <c r="T340" s="218"/>
      <c r="AT340" s="219" t="s">
        <v>151</v>
      </c>
      <c r="AU340" s="219" t="s">
        <v>91</v>
      </c>
      <c r="AV340" s="12" t="s">
        <v>23</v>
      </c>
      <c r="AW340" s="12" t="s">
        <v>44</v>
      </c>
      <c r="AX340" s="12" t="s">
        <v>81</v>
      </c>
      <c r="AY340" s="219" t="s">
        <v>139</v>
      </c>
    </row>
    <row r="341" spans="2:65" s="13" customFormat="1" x14ac:dyDescent="0.3">
      <c r="B341" s="220"/>
      <c r="C341" s="221"/>
      <c r="D341" s="207" t="s">
        <v>151</v>
      </c>
      <c r="E341" s="222" t="s">
        <v>36</v>
      </c>
      <c r="F341" s="223" t="s">
        <v>383</v>
      </c>
      <c r="G341" s="221"/>
      <c r="H341" s="224">
        <v>6.6</v>
      </c>
      <c r="I341" s="225"/>
      <c r="J341" s="221"/>
      <c r="K341" s="221"/>
      <c r="L341" s="226"/>
      <c r="M341" s="227"/>
      <c r="N341" s="228"/>
      <c r="O341" s="228"/>
      <c r="P341" s="228"/>
      <c r="Q341" s="228"/>
      <c r="R341" s="228"/>
      <c r="S341" s="228"/>
      <c r="T341" s="229"/>
      <c r="AT341" s="230" t="s">
        <v>151</v>
      </c>
      <c r="AU341" s="230" t="s">
        <v>91</v>
      </c>
      <c r="AV341" s="13" t="s">
        <v>91</v>
      </c>
      <c r="AW341" s="13" t="s">
        <v>44</v>
      </c>
      <c r="AX341" s="13" t="s">
        <v>81</v>
      </c>
      <c r="AY341" s="230" t="s">
        <v>139</v>
      </c>
    </row>
    <row r="342" spans="2:65" s="13" customFormat="1" x14ac:dyDescent="0.3">
      <c r="B342" s="220"/>
      <c r="C342" s="221"/>
      <c r="D342" s="207" t="s">
        <v>151</v>
      </c>
      <c r="E342" s="222" t="s">
        <v>36</v>
      </c>
      <c r="F342" s="223" t="s">
        <v>384</v>
      </c>
      <c r="G342" s="221"/>
      <c r="H342" s="224">
        <v>6.6</v>
      </c>
      <c r="I342" s="225"/>
      <c r="J342" s="221"/>
      <c r="K342" s="221"/>
      <c r="L342" s="226"/>
      <c r="M342" s="227"/>
      <c r="N342" s="228"/>
      <c r="O342" s="228"/>
      <c r="P342" s="228"/>
      <c r="Q342" s="228"/>
      <c r="R342" s="228"/>
      <c r="S342" s="228"/>
      <c r="T342" s="229"/>
      <c r="AT342" s="230" t="s">
        <v>151</v>
      </c>
      <c r="AU342" s="230" t="s">
        <v>91</v>
      </c>
      <c r="AV342" s="13" t="s">
        <v>91</v>
      </c>
      <c r="AW342" s="13" t="s">
        <v>44</v>
      </c>
      <c r="AX342" s="13" t="s">
        <v>81</v>
      </c>
      <c r="AY342" s="230" t="s">
        <v>139</v>
      </c>
    </row>
    <row r="343" spans="2:65" s="14" customFormat="1" x14ac:dyDescent="0.3">
      <c r="B343" s="231"/>
      <c r="C343" s="232"/>
      <c r="D343" s="233" t="s">
        <v>151</v>
      </c>
      <c r="E343" s="234" t="s">
        <v>36</v>
      </c>
      <c r="F343" s="235" t="s">
        <v>154</v>
      </c>
      <c r="G343" s="232"/>
      <c r="H343" s="236">
        <v>13.2</v>
      </c>
      <c r="I343" s="237"/>
      <c r="J343" s="232"/>
      <c r="K343" s="232"/>
      <c r="L343" s="238"/>
      <c r="M343" s="239"/>
      <c r="N343" s="240"/>
      <c r="O343" s="240"/>
      <c r="P343" s="240"/>
      <c r="Q343" s="240"/>
      <c r="R343" s="240"/>
      <c r="S343" s="240"/>
      <c r="T343" s="241"/>
      <c r="AT343" s="242" t="s">
        <v>151</v>
      </c>
      <c r="AU343" s="242" t="s">
        <v>91</v>
      </c>
      <c r="AV343" s="14" t="s">
        <v>147</v>
      </c>
      <c r="AW343" s="14" t="s">
        <v>44</v>
      </c>
      <c r="AX343" s="14" t="s">
        <v>23</v>
      </c>
      <c r="AY343" s="242" t="s">
        <v>139</v>
      </c>
    </row>
    <row r="344" spans="2:65" s="1" customFormat="1" ht="31.5" customHeight="1" x14ac:dyDescent="0.3">
      <c r="B344" s="36"/>
      <c r="C344" s="195" t="s">
        <v>385</v>
      </c>
      <c r="D344" s="195" t="s">
        <v>142</v>
      </c>
      <c r="E344" s="196" t="s">
        <v>386</v>
      </c>
      <c r="F344" s="197" t="s">
        <v>387</v>
      </c>
      <c r="G344" s="198" t="s">
        <v>145</v>
      </c>
      <c r="H344" s="199">
        <v>507.27699999999999</v>
      </c>
      <c r="I344" s="200"/>
      <c r="J344" s="201">
        <f>ROUND(I344*H344,2)</f>
        <v>0</v>
      </c>
      <c r="K344" s="197" t="s">
        <v>146</v>
      </c>
      <c r="L344" s="56"/>
      <c r="M344" s="202" t="s">
        <v>36</v>
      </c>
      <c r="N344" s="203" t="s">
        <v>53</v>
      </c>
      <c r="O344" s="37"/>
      <c r="P344" s="204">
        <f>O344*H344</f>
        <v>0</v>
      </c>
      <c r="Q344" s="204">
        <v>0</v>
      </c>
      <c r="R344" s="204">
        <f>Q344*H344</f>
        <v>0</v>
      </c>
      <c r="S344" s="204">
        <v>1.6E-2</v>
      </c>
      <c r="T344" s="205">
        <f>S344*H344</f>
        <v>8.1164319999999996</v>
      </c>
      <c r="AR344" s="18" t="s">
        <v>147</v>
      </c>
      <c r="AT344" s="18" t="s">
        <v>142</v>
      </c>
      <c r="AU344" s="18" t="s">
        <v>91</v>
      </c>
      <c r="AY344" s="18" t="s">
        <v>139</v>
      </c>
      <c r="BE344" s="206">
        <f>IF(N344="základní",J344,0)</f>
        <v>0</v>
      </c>
      <c r="BF344" s="206">
        <f>IF(N344="snížená",J344,0)</f>
        <v>0</v>
      </c>
      <c r="BG344" s="206">
        <f>IF(N344="zákl. přenesená",J344,0)</f>
        <v>0</v>
      </c>
      <c r="BH344" s="206">
        <f>IF(N344="sníž. přenesená",J344,0)</f>
        <v>0</v>
      </c>
      <c r="BI344" s="206">
        <f>IF(N344="nulová",J344,0)</f>
        <v>0</v>
      </c>
      <c r="BJ344" s="18" t="s">
        <v>91</v>
      </c>
      <c r="BK344" s="206">
        <f>ROUND(I344*H344,2)</f>
        <v>0</v>
      </c>
      <c r="BL344" s="18" t="s">
        <v>147</v>
      </c>
      <c r="BM344" s="18" t="s">
        <v>388</v>
      </c>
    </row>
    <row r="345" spans="2:65" s="1" customFormat="1" ht="27" x14ac:dyDescent="0.3">
      <c r="B345" s="36"/>
      <c r="C345" s="58"/>
      <c r="D345" s="207" t="s">
        <v>149</v>
      </c>
      <c r="E345" s="58"/>
      <c r="F345" s="208" t="s">
        <v>389</v>
      </c>
      <c r="G345" s="58"/>
      <c r="H345" s="58"/>
      <c r="I345" s="163"/>
      <c r="J345" s="58"/>
      <c r="K345" s="58"/>
      <c r="L345" s="56"/>
      <c r="M345" s="73"/>
      <c r="N345" s="37"/>
      <c r="O345" s="37"/>
      <c r="P345" s="37"/>
      <c r="Q345" s="37"/>
      <c r="R345" s="37"/>
      <c r="S345" s="37"/>
      <c r="T345" s="74"/>
      <c r="AT345" s="18" t="s">
        <v>149</v>
      </c>
      <c r="AU345" s="18" t="s">
        <v>91</v>
      </c>
    </row>
    <row r="346" spans="2:65" s="12" customFormat="1" x14ac:dyDescent="0.3">
      <c r="B346" s="209"/>
      <c r="C346" s="210"/>
      <c r="D346" s="207" t="s">
        <v>151</v>
      </c>
      <c r="E346" s="211" t="s">
        <v>36</v>
      </c>
      <c r="F346" s="212" t="s">
        <v>152</v>
      </c>
      <c r="G346" s="210"/>
      <c r="H346" s="213" t="s">
        <v>36</v>
      </c>
      <c r="I346" s="214"/>
      <c r="J346" s="210"/>
      <c r="K346" s="210"/>
      <c r="L346" s="215"/>
      <c r="M346" s="216"/>
      <c r="N346" s="217"/>
      <c r="O346" s="217"/>
      <c r="P346" s="217"/>
      <c r="Q346" s="217"/>
      <c r="R346" s="217"/>
      <c r="S346" s="217"/>
      <c r="T346" s="218"/>
      <c r="AT346" s="219" t="s">
        <v>151</v>
      </c>
      <c r="AU346" s="219" t="s">
        <v>91</v>
      </c>
      <c r="AV346" s="12" t="s">
        <v>23</v>
      </c>
      <c r="AW346" s="12" t="s">
        <v>44</v>
      </c>
      <c r="AX346" s="12" t="s">
        <v>81</v>
      </c>
      <c r="AY346" s="219" t="s">
        <v>139</v>
      </c>
    </row>
    <row r="347" spans="2:65" s="12" customFormat="1" x14ac:dyDescent="0.3">
      <c r="B347" s="209"/>
      <c r="C347" s="210"/>
      <c r="D347" s="207" t="s">
        <v>151</v>
      </c>
      <c r="E347" s="211" t="s">
        <v>36</v>
      </c>
      <c r="F347" s="212" t="s">
        <v>390</v>
      </c>
      <c r="G347" s="210"/>
      <c r="H347" s="213" t="s">
        <v>36</v>
      </c>
      <c r="I347" s="214"/>
      <c r="J347" s="210"/>
      <c r="K347" s="210"/>
      <c r="L347" s="215"/>
      <c r="M347" s="216"/>
      <c r="N347" s="217"/>
      <c r="O347" s="217"/>
      <c r="P347" s="217"/>
      <c r="Q347" s="217"/>
      <c r="R347" s="217"/>
      <c r="S347" s="217"/>
      <c r="T347" s="218"/>
      <c r="AT347" s="219" t="s">
        <v>151</v>
      </c>
      <c r="AU347" s="219" t="s">
        <v>91</v>
      </c>
      <c r="AV347" s="12" t="s">
        <v>23</v>
      </c>
      <c r="AW347" s="12" t="s">
        <v>44</v>
      </c>
      <c r="AX347" s="12" t="s">
        <v>81</v>
      </c>
      <c r="AY347" s="219" t="s">
        <v>139</v>
      </c>
    </row>
    <row r="348" spans="2:65" s="13" customFormat="1" x14ac:dyDescent="0.3">
      <c r="B348" s="220"/>
      <c r="C348" s="221"/>
      <c r="D348" s="207" t="s">
        <v>151</v>
      </c>
      <c r="E348" s="222" t="s">
        <v>36</v>
      </c>
      <c r="F348" s="223" t="s">
        <v>391</v>
      </c>
      <c r="G348" s="221"/>
      <c r="H348" s="224">
        <v>581.95000000000005</v>
      </c>
      <c r="I348" s="225"/>
      <c r="J348" s="221"/>
      <c r="K348" s="221"/>
      <c r="L348" s="226"/>
      <c r="M348" s="227"/>
      <c r="N348" s="228"/>
      <c r="O348" s="228"/>
      <c r="P348" s="228"/>
      <c r="Q348" s="228"/>
      <c r="R348" s="228"/>
      <c r="S348" s="228"/>
      <c r="T348" s="229"/>
      <c r="AT348" s="230" t="s">
        <v>151</v>
      </c>
      <c r="AU348" s="230" t="s">
        <v>91</v>
      </c>
      <c r="AV348" s="13" t="s">
        <v>91</v>
      </c>
      <c r="AW348" s="13" t="s">
        <v>44</v>
      </c>
      <c r="AX348" s="13" t="s">
        <v>81</v>
      </c>
      <c r="AY348" s="230" t="s">
        <v>139</v>
      </c>
    </row>
    <row r="349" spans="2:65" s="13" customFormat="1" ht="27" x14ac:dyDescent="0.3">
      <c r="B349" s="220"/>
      <c r="C349" s="221"/>
      <c r="D349" s="207" t="s">
        <v>151</v>
      </c>
      <c r="E349" s="222" t="s">
        <v>36</v>
      </c>
      <c r="F349" s="223" t="s">
        <v>392</v>
      </c>
      <c r="G349" s="221"/>
      <c r="H349" s="224">
        <v>-60.536999999999999</v>
      </c>
      <c r="I349" s="225"/>
      <c r="J349" s="221"/>
      <c r="K349" s="221"/>
      <c r="L349" s="226"/>
      <c r="M349" s="227"/>
      <c r="N349" s="228"/>
      <c r="O349" s="228"/>
      <c r="P349" s="228"/>
      <c r="Q349" s="228"/>
      <c r="R349" s="228"/>
      <c r="S349" s="228"/>
      <c r="T349" s="229"/>
      <c r="AT349" s="230" t="s">
        <v>151</v>
      </c>
      <c r="AU349" s="230" t="s">
        <v>91</v>
      </c>
      <c r="AV349" s="13" t="s">
        <v>91</v>
      </c>
      <c r="AW349" s="13" t="s">
        <v>44</v>
      </c>
      <c r="AX349" s="13" t="s">
        <v>81</v>
      </c>
      <c r="AY349" s="230" t="s">
        <v>139</v>
      </c>
    </row>
    <row r="350" spans="2:65" s="13" customFormat="1" x14ac:dyDescent="0.3">
      <c r="B350" s="220"/>
      <c r="C350" s="221"/>
      <c r="D350" s="207" t="s">
        <v>151</v>
      </c>
      <c r="E350" s="222" t="s">
        <v>36</v>
      </c>
      <c r="F350" s="223" t="s">
        <v>393</v>
      </c>
      <c r="G350" s="221"/>
      <c r="H350" s="224">
        <v>-33.6</v>
      </c>
      <c r="I350" s="225"/>
      <c r="J350" s="221"/>
      <c r="K350" s="221"/>
      <c r="L350" s="226"/>
      <c r="M350" s="227"/>
      <c r="N350" s="228"/>
      <c r="O350" s="228"/>
      <c r="P350" s="228"/>
      <c r="Q350" s="228"/>
      <c r="R350" s="228"/>
      <c r="S350" s="228"/>
      <c r="T350" s="229"/>
      <c r="AT350" s="230" t="s">
        <v>151</v>
      </c>
      <c r="AU350" s="230" t="s">
        <v>91</v>
      </c>
      <c r="AV350" s="13" t="s">
        <v>91</v>
      </c>
      <c r="AW350" s="13" t="s">
        <v>44</v>
      </c>
      <c r="AX350" s="13" t="s">
        <v>81</v>
      </c>
      <c r="AY350" s="230" t="s">
        <v>139</v>
      </c>
    </row>
    <row r="351" spans="2:65" s="13" customFormat="1" ht="27" x14ac:dyDescent="0.3">
      <c r="B351" s="220"/>
      <c r="C351" s="221"/>
      <c r="D351" s="207" t="s">
        <v>151</v>
      </c>
      <c r="E351" s="222" t="s">
        <v>36</v>
      </c>
      <c r="F351" s="223" t="s">
        <v>394</v>
      </c>
      <c r="G351" s="221"/>
      <c r="H351" s="224">
        <v>10.634</v>
      </c>
      <c r="I351" s="225"/>
      <c r="J351" s="221"/>
      <c r="K351" s="221"/>
      <c r="L351" s="226"/>
      <c r="M351" s="227"/>
      <c r="N351" s="228"/>
      <c r="O351" s="228"/>
      <c r="P351" s="228"/>
      <c r="Q351" s="228"/>
      <c r="R351" s="228"/>
      <c r="S351" s="228"/>
      <c r="T351" s="229"/>
      <c r="AT351" s="230" t="s">
        <v>151</v>
      </c>
      <c r="AU351" s="230" t="s">
        <v>91</v>
      </c>
      <c r="AV351" s="13" t="s">
        <v>91</v>
      </c>
      <c r="AW351" s="13" t="s">
        <v>44</v>
      </c>
      <c r="AX351" s="13" t="s">
        <v>81</v>
      </c>
      <c r="AY351" s="230" t="s">
        <v>139</v>
      </c>
    </row>
    <row r="352" spans="2:65" s="13" customFormat="1" ht="27" x14ac:dyDescent="0.3">
      <c r="B352" s="220"/>
      <c r="C352" s="221"/>
      <c r="D352" s="207" t="s">
        <v>151</v>
      </c>
      <c r="E352" s="222" t="s">
        <v>36</v>
      </c>
      <c r="F352" s="223" t="s">
        <v>395</v>
      </c>
      <c r="G352" s="221"/>
      <c r="H352" s="224">
        <v>8.83</v>
      </c>
      <c r="I352" s="225"/>
      <c r="J352" s="221"/>
      <c r="K352" s="221"/>
      <c r="L352" s="226"/>
      <c r="M352" s="227"/>
      <c r="N352" s="228"/>
      <c r="O352" s="228"/>
      <c r="P352" s="228"/>
      <c r="Q352" s="228"/>
      <c r="R352" s="228"/>
      <c r="S352" s="228"/>
      <c r="T352" s="229"/>
      <c r="AT352" s="230" t="s">
        <v>151</v>
      </c>
      <c r="AU352" s="230" t="s">
        <v>91</v>
      </c>
      <c r="AV352" s="13" t="s">
        <v>91</v>
      </c>
      <c r="AW352" s="13" t="s">
        <v>44</v>
      </c>
      <c r="AX352" s="13" t="s">
        <v>81</v>
      </c>
      <c r="AY352" s="230" t="s">
        <v>139</v>
      </c>
    </row>
    <row r="353" spans="2:65" s="14" customFormat="1" x14ac:dyDescent="0.3">
      <c r="B353" s="231"/>
      <c r="C353" s="232"/>
      <c r="D353" s="233" t="s">
        <v>151</v>
      </c>
      <c r="E353" s="234" t="s">
        <v>36</v>
      </c>
      <c r="F353" s="235" t="s">
        <v>154</v>
      </c>
      <c r="G353" s="232"/>
      <c r="H353" s="236">
        <v>507.27699999999999</v>
      </c>
      <c r="I353" s="237"/>
      <c r="J353" s="232"/>
      <c r="K353" s="232"/>
      <c r="L353" s="238"/>
      <c r="M353" s="239"/>
      <c r="N353" s="240"/>
      <c r="O353" s="240"/>
      <c r="P353" s="240"/>
      <c r="Q353" s="240"/>
      <c r="R353" s="240"/>
      <c r="S353" s="240"/>
      <c r="T353" s="241"/>
      <c r="AT353" s="242" t="s">
        <v>151</v>
      </c>
      <c r="AU353" s="242" t="s">
        <v>91</v>
      </c>
      <c r="AV353" s="14" t="s">
        <v>147</v>
      </c>
      <c r="AW353" s="14" t="s">
        <v>44</v>
      </c>
      <c r="AX353" s="14" t="s">
        <v>23</v>
      </c>
      <c r="AY353" s="242" t="s">
        <v>139</v>
      </c>
    </row>
    <row r="354" spans="2:65" s="1" customFormat="1" ht="31.5" customHeight="1" x14ac:dyDescent="0.3">
      <c r="B354" s="36"/>
      <c r="C354" s="195" t="s">
        <v>396</v>
      </c>
      <c r="D354" s="195" t="s">
        <v>142</v>
      </c>
      <c r="E354" s="196" t="s">
        <v>397</v>
      </c>
      <c r="F354" s="197" t="s">
        <v>398</v>
      </c>
      <c r="G354" s="198" t="s">
        <v>145</v>
      </c>
      <c r="H354" s="199">
        <v>4</v>
      </c>
      <c r="I354" s="200"/>
      <c r="J354" s="201">
        <f>ROUND(I354*H354,2)</f>
        <v>0</v>
      </c>
      <c r="K354" s="197" t="s">
        <v>146</v>
      </c>
      <c r="L354" s="56"/>
      <c r="M354" s="202" t="s">
        <v>36</v>
      </c>
      <c r="N354" s="203" t="s">
        <v>53</v>
      </c>
      <c r="O354" s="37"/>
      <c r="P354" s="204">
        <f>O354*H354</f>
        <v>0</v>
      </c>
      <c r="Q354" s="204">
        <v>0</v>
      </c>
      <c r="R354" s="204">
        <f>Q354*H354</f>
        <v>0</v>
      </c>
      <c r="S354" s="204">
        <v>7.1999999999999995E-2</v>
      </c>
      <c r="T354" s="205">
        <f>S354*H354</f>
        <v>0.28799999999999998</v>
      </c>
      <c r="AR354" s="18" t="s">
        <v>147</v>
      </c>
      <c r="AT354" s="18" t="s">
        <v>142</v>
      </c>
      <c r="AU354" s="18" t="s">
        <v>91</v>
      </c>
      <c r="AY354" s="18" t="s">
        <v>139</v>
      </c>
      <c r="BE354" s="206">
        <f>IF(N354="základní",J354,0)</f>
        <v>0</v>
      </c>
      <c r="BF354" s="206">
        <f>IF(N354="snížená",J354,0)</f>
        <v>0</v>
      </c>
      <c r="BG354" s="206">
        <f>IF(N354="zákl. přenesená",J354,0)</f>
        <v>0</v>
      </c>
      <c r="BH354" s="206">
        <f>IF(N354="sníž. přenesená",J354,0)</f>
        <v>0</v>
      </c>
      <c r="BI354" s="206">
        <f>IF(N354="nulová",J354,0)</f>
        <v>0</v>
      </c>
      <c r="BJ354" s="18" t="s">
        <v>91</v>
      </c>
      <c r="BK354" s="206">
        <f>ROUND(I354*H354,2)</f>
        <v>0</v>
      </c>
      <c r="BL354" s="18" t="s">
        <v>147</v>
      </c>
      <c r="BM354" s="18" t="s">
        <v>399</v>
      </c>
    </row>
    <row r="355" spans="2:65" s="1" customFormat="1" ht="27" x14ac:dyDescent="0.3">
      <c r="B355" s="36"/>
      <c r="C355" s="58"/>
      <c r="D355" s="207" t="s">
        <v>149</v>
      </c>
      <c r="E355" s="58"/>
      <c r="F355" s="208" t="s">
        <v>400</v>
      </c>
      <c r="G355" s="58"/>
      <c r="H355" s="58"/>
      <c r="I355" s="163"/>
      <c r="J355" s="58"/>
      <c r="K355" s="58"/>
      <c r="L355" s="56"/>
      <c r="M355" s="73"/>
      <c r="N355" s="37"/>
      <c r="O355" s="37"/>
      <c r="P355" s="37"/>
      <c r="Q355" s="37"/>
      <c r="R355" s="37"/>
      <c r="S355" s="37"/>
      <c r="T355" s="74"/>
      <c r="AT355" s="18" t="s">
        <v>149</v>
      </c>
      <c r="AU355" s="18" t="s">
        <v>91</v>
      </c>
    </row>
    <row r="356" spans="2:65" s="12" customFormat="1" x14ac:dyDescent="0.3">
      <c r="B356" s="209"/>
      <c r="C356" s="210"/>
      <c r="D356" s="207" t="s">
        <v>151</v>
      </c>
      <c r="E356" s="211" t="s">
        <v>36</v>
      </c>
      <c r="F356" s="212" t="s">
        <v>358</v>
      </c>
      <c r="G356" s="210"/>
      <c r="H356" s="213" t="s">
        <v>36</v>
      </c>
      <c r="I356" s="214"/>
      <c r="J356" s="210"/>
      <c r="K356" s="210"/>
      <c r="L356" s="215"/>
      <c r="M356" s="216"/>
      <c r="N356" s="217"/>
      <c r="O356" s="217"/>
      <c r="P356" s="217"/>
      <c r="Q356" s="217"/>
      <c r="R356" s="217"/>
      <c r="S356" s="217"/>
      <c r="T356" s="218"/>
      <c r="AT356" s="219" t="s">
        <v>151</v>
      </c>
      <c r="AU356" s="219" t="s">
        <v>91</v>
      </c>
      <c r="AV356" s="12" t="s">
        <v>23</v>
      </c>
      <c r="AW356" s="12" t="s">
        <v>44</v>
      </c>
      <c r="AX356" s="12" t="s">
        <v>81</v>
      </c>
      <c r="AY356" s="219" t="s">
        <v>139</v>
      </c>
    </row>
    <row r="357" spans="2:65" s="13" customFormat="1" x14ac:dyDescent="0.3">
      <c r="B357" s="220"/>
      <c r="C357" s="221"/>
      <c r="D357" s="207" t="s">
        <v>151</v>
      </c>
      <c r="E357" s="222" t="s">
        <v>36</v>
      </c>
      <c r="F357" s="223" t="s">
        <v>401</v>
      </c>
      <c r="G357" s="221"/>
      <c r="H357" s="224">
        <v>4</v>
      </c>
      <c r="I357" s="225"/>
      <c r="J357" s="221"/>
      <c r="K357" s="221"/>
      <c r="L357" s="226"/>
      <c r="M357" s="227"/>
      <c r="N357" s="228"/>
      <c r="O357" s="228"/>
      <c r="P357" s="228"/>
      <c r="Q357" s="228"/>
      <c r="R357" s="228"/>
      <c r="S357" s="228"/>
      <c r="T357" s="229"/>
      <c r="AT357" s="230" t="s">
        <v>151</v>
      </c>
      <c r="AU357" s="230" t="s">
        <v>91</v>
      </c>
      <c r="AV357" s="13" t="s">
        <v>91</v>
      </c>
      <c r="AW357" s="13" t="s">
        <v>44</v>
      </c>
      <c r="AX357" s="13" t="s">
        <v>81</v>
      </c>
      <c r="AY357" s="230" t="s">
        <v>139</v>
      </c>
    </row>
    <row r="358" spans="2:65" s="14" customFormat="1" x14ac:dyDescent="0.3">
      <c r="B358" s="231"/>
      <c r="C358" s="232"/>
      <c r="D358" s="233" t="s">
        <v>151</v>
      </c>
      <c r="E358" s="234" t="s">
        <v>36</v>
      </c>
      <c r="F358" s="235" t="s">
        <v>154</v>
      </c>
      <c r="G358" s="232"/>
      <c r="H358" s="236">
        <v>4</v>
      </c>
      <c r="I358" s="237"/>
      <c r="J358" s="232"/>
      <c r="K358" s="232"/>
      <c r="L358" s="238"/>
      <c r="M358" s="239"/>
      <c r="N358" s="240"/>
      <c r="O358" s="240"/>
      <c r="P358" s="240"/>
      <c r="Q358" s="240"/>
      <c r="R358" s="240"/>
      <c r="S358" s="240"/>
      <c r="T358" s="241"/>
      <c r="AT358" s="242" t="s">
        <v>151</v>
      </c>
      <c r="AU358" s="242" t="s">
        <v>91</v>
      </c>
      <c r="AV358" s="14" t="s">
        <v>147</v>
      </c>
      <c r="AW358" s="14" t="s">
        <v>44</v>
      </c>
      <c r="AX358" s="14" t="s">
        <v>23</v>
      </c>
      <c r="AY358" s="242" t="s">
        <v>139</v>
      </c>
    </row>
    <row r="359" spans="2:65" s="1" customFormat="1" ht="22.5" customHeight="1" x14ac:dyDescent="0.3">
      <c r="B359" s="36"/>
      <c r="C359" s="195" t="s">
        <v>402</v>
      </c>
      <c r="D359" s="195" t="s">
        <v>142</v>
      </c>
      <c r="E359" s="196" t="s">
        <v>403</v>
      </c>
      <c r="F359" s="197" t="s">
        <v>404</v>
      </c>
      <c r="G359" s="198" t="s">
        <v>145</v>
      </c>
      <c r="H359" s="199">
        <v>4</v>
      </c>
      <c r="I359" s="200"/>
      <c r="J359" s="201">
        <f>ROUND(I359*H359,2)</f>
        <v>0</v>
      </c>
      <c r="K359" s="197" t="s">
        <v>146</v>
      </c>
      <c r="L359" s="56"/>
      <c r="M359" s="202" t="s">
        <v>36</v>
      </c>
      <c r="N359" s="203" t="s">
        <v>53</v>
      </c>
      <c r="O359" s="37"/>
      <c r="P359" s="204">
        <f>O359*H359</f>
        <v>0</v>
      </c>
      <c r="Q359" s="204">
        <v>1.9429999999999999E-2</v>
      </c>
      <c r="R359" s="204">
        <f>Q359*H359</f>
        <v>7.7719999999999997E-2</v>
      </c>
      <c r="S359" s="204">
        <v>0</v>
      </c>
      <c r="T359" s="205">
        <f>S359*H359</f>
        <v>0</v>
      </c>
      <c r="AR359" s="18" t="s">
        <v>147</v>
      </c>
      <c r="AT359" s="18" t="s">
        <v>142</v>
      </c>
      <c r="AU359" s="18" t="s">
        <v>91</v>
      </c>
      <c r="AY359" s="18" t="s">
        <v>139</v>
      </c>
      <c r="BE359" s="206">
        <f>IF(N359="základní",J359,0)</f>
        <v>0</v>
      </c>
      <c r="BF359" s="206">
        <f>IF(N359="snížená",J359,0)</f>
        <v>0</v>
      </c>
      <c r="BG359" s="206">
        <f>IF(N359="zákl. přenesená",J359,0)</f>
        <v>0</v>
      </c>
      <c r="BH359" s="206">
        <f>IF(N359="sníž. přenesená",J359,0)</f>
        <v>0</v>
      </c>
      <c r="BI359" s="206">
        <f>IF(N359="nulová",J359,0)</f>
        <v>0</v>
      </c>
      <c r="BJ359" s="18" t="s">
        <v>91</v>
      </c>
      <c r="BK359" s="206">
        <f>ROUND(I359*H359,2)</f>
        <v>0</v>
      </c>
      <c r="BL359" s="18" t="s">
        <v>147</v>
      </c>
      <c r="BM359" s="18" t="s">
        <v>405</v>
      </c>
    </row>
    <row r="360" spans="2:65" s="1" customFormat="1" ht="27" x14ac:dyDescent="0.3">
      <c r="B360" s="36"/>
      <c r="C360" s="58"/>
      <c r="D360" s="207" t="s">
        <v>149</v>
      </c>
      <c r="E360" s="58"/>
      <c r="F360" s="208" t="s">
        <v>406</v>
      </c>
      <c r="G360" s="58"/>
      <c r="H360" s="58"/>
      <c r="I360" s="163"/>
      <c r="J360" s="58"/>
      <c r="K360" s="58"/>
      <c r="L360" s="56"/>
      <c r="M360" s="73"/>
      <c r="N360" s="37"/>
      <c r="O360" s="37"/>
      <c r="P360" s="37"/>
      <c r="Q360" s="37"/>
      <c r="R360" s="37"/>
      <c r="S360" s="37"/>
      <c r="T360" s="74"/>
      <c r="AT360" s="18" t="s">
        <v>149</v>
      </c>
      <c r="AU360" s="18" t="s">
        <v>91</v>
      </c>
    </row>
    <row r="361" spans="2:65" s="1" customFormat="1" ht="135" x14ac:dyDescent="0.3">
      <c r="B361" s="36"/>
      <c r="C361" s="58"/>
      <c r="D361" s="207" t="s">
        <v>159</v>
      </c>
      <c r="E361" s="58"/>
      <c r="F361" s="243" t="s">
        <v>407</v>
      </c>
      <c r="G361" s="58"/>
      <c r="H361" s="58"/>
      <c r="I361" s="163"/>
      <c r="J361" s="58"/>
      <c r="K361" s="58"/>
      <c r="L361" s="56"/>
      <c r="M361" s="73"/>
      <c r="N361" s="37"/>
      <c r="O361" s="37"/>
      <c r="P361" s="37"/>
      <c r="Q361" s="37"/>
      <c r="R361" s="37"/>
      <c r="S361" s="37"/>
      <c r="T361" s="74"/>
      <c r="AT361" s="18" t="s">
        <v>159</v>
      </c>
      <c r="AU361" s="18" t="s">
        <v>91</v>
      </c>
    </row>
    <row r="362" spans="2:65" s="12" customFormat="1" x14ac:dyDescent="0.3">
      <c r="B362" s="209"/>
      <c r="C362" s="210"/>
      <c r="D362" s="207" t="s">
        <v>151</v>
      </c>
      <c r="E362" s="211" t="s">
        <v>36</v>
      </c>
      <c r="F362" s="212" t="s">
        <v>152</v>
      </c>
      <c r="G362" s="210"/>
      <c r="H362" s="213" t="s">
        <v>36</v>
      </c>
      <c r="I362" s="214"/>
      <c r="J362" s="210"/>
      <c r="K362" s="210"/>
      <c r="L362" s="215"/>
      <c r="M362" s="216"/>
      <c r="N362" s="217"/>
      <c r="O362" s="217"/>
      <c r="P362" s="217"/>
      <c r="Q362" s="217"/>
      <c r="R362" s="217"/>
      <c r="S362" s="217"/>
      <c r="T362" s="218"/>
      <c r="AT362" s="219" t="s">
        <v>151</v>
      </c>
      <c r="AU362" s="219" t="s">
        <v>91</v>
      </c>
      <c r="AV362" s="12" t="s">
        <v>23</v>
      </c>
      <c r="AW362" s="12" t="s">
        <v>44</v>
      </c>
      <c r="AX362" s="12" t="s">
        <v>81</v>
      </c>
      <c r="AY362" s="219" t="s">
        <v>139</v>
      </c>
    </row>
    <row r="363" spans="2:65" s="13" customFormat="1" x14ac:dyDescent="0.3">
      <c r="B363" s="220"/>
      <c r="C363" s="221"/>
      <c r="D363" s="207" t="s">
        <v>151</v>
      </c>
      <c r="E363" s="222" t="s">
        <v>36</v>
      </c>
      <c r="F363" s="223" t="s">
        <v>408</v>
      </c>
      <c r="G363" s="221"/>
      <c r="H363" s="224">
        <v>4</v>
      </c>
      <c r="I363" s="225"/>
      <c r="J363" s="221"/>
      <c r="K363" s="221"/>
      <c r="L363" s="226"/>
      <c r="M363" s="227"/>
      <c r="N363" s="228"/>
      <c r="O363" s="228"/>
      <c r="P363" s="228"/>
      <c r="Q363" s="228"/>
      <c r="R363" s="228"/>
      <c r="S363" s="228"/>
      <c r="T363" s="229"/>
      <c r="AT363" s="230" t="s">
        <v>151</v>
      </c>
      <c r="AU363" s="230" t="s">
        <v>91</v>
      </c>
      <c r="AV363" s="13" t="s">
        <v>91</v>
      </c>
      <c r="AW363" s="13" t="s">
        <v>44</v>
      </c>
      <c r="AX363" s="13" t="s">
        <v>81</v>
      </c>
      <c r="AY363" s="230" t="s">
        <v>139</v>
      </c>
    </row>
    <row r="364" spans="2:65" s="14" customFormat="1" x14ac:dyDescent="0.3">
      <c r="B364" s="231"/>
      <c r="C364" s="232"/>
      <c r="D364" s="233" t="s">
        <v>151</v>
      </c>
      <c r="E364" s="234" t="s">
        <v>36</v>
      </c>
      <c r="F364" s="235" t="s">
        <v>154</v>
      </c>
      <c r="G364" s="232"/>
      <c r="H364" s="236">
        <v>4</v>
      </c>
      <c r="I364" s="237"/>
      <c r="J364" s="232"/>
      <c r="K364" s="232"/>
      <c r="L364" s="238"/>
      <c r="M364" s="239"/>
      <c r="N364" s="240"/>
      <c r="O364" s="240"/>
      <c r="P364" s="240"/>
      <c r="Q364" s="240"/>
      <c r="R364" s="240"/>
      <c r="S364" s="240"/>
      <c r="T364" s="241"/>
      <c r="AT364" s="242" t="s">
        <v>151</v>
      </c>
      <c r="AU364" s="242" t="s">
        <v>91</v>
      </c>
      <c r="AV364" s="14" t="s">
        <v>147</v>
      </c>
      <c r="AW364" s="14" t="s">
        <v>44</v>
      </c>
      <c r="AX364" s="14" t="s">
        <v>23</v>
      </c>
      <c r="AY364" s="242" t="s">
        <v>139</v>
      </c>
    </row>
    <row r="365" spans="2:65" s="1" customFormat="1" ht="22.5" customHeight="1" x14ac:dyDescent="0.3">
      <c r="B365" s="36"/>
      <c r="C365" s="195" t="s">
        <v>409</v>
      </c>
      <c r="D365" s="195" t="s">
        <v>142</v>
      </c>
      <c r="E365" s="196" t="s">
        <v>410</v>
      </c>
      <c r="F365" s="197" t="s">
        <v>411</v>
      </c>
      <c r="G365" s="198" t="s">
        <v>145</v>
      </c>
      <c r="H365" s="199">
        <v>4</v>
      </c>
      <c r="I365" s="200"/>
      <c r="J365" s="201">
        <f>ROUND(I365*H365,2)</f>
        <v>0</v>
      </c>
      <c r="K365" s="197" t="s">
        <v>146</v>
      </c>
      <c r="L365" s="56"/>
      <c r="M365" s="202" t="s">
        <v>36</v>
      </c>
      <c r="N365" s="203" t="s">
        <v>53</v>
      </c>
      <c r="O365" s="37"/>
      <c r="P365" s="204">
        <f>O365*H365</f>
        <v>0</v>
      </c>
      <c r="Q365" s="204">
        <v>5.8279999999999998E-2</v>
      </c>
      <c r="R365" s="204">
        <f>Q365*H365</f>
        <v>0.23311999999999999</v>
      </c>
      <c r="S365" s="204">
        <v>0</v>
      </c>
      <c r="T365" s="205">
        <f>S365*H365</f>
        <v>0</v>
      </c>
      <c r="AR365" s="18" t="s">
        <v>147</v>
      </c>
      <c r="AT365" s="18" t="s">
        <v>142</v>
      </c>
      <c r="AU365" s="18" t="s">
        <v>91</v>
      </c>
      <c r="AY365" s="18" t="s">
        <v>139</v>
      </c>
      <c r="BE365" s="206">
        <f>IF(N365="základní",J365,0)</f>
        <v>0</v>
      </c>
      <c r="BF365" s="206">
        <f>IF(N365="snížená",J365,0)</f>
        <v>0</v>
      </c>
      <c r="BG365" s="206">
        <f>IF(N365="zákl. přenesená",J365,0)</f>
        <v>0</v>
      </c>
      <c r="BH365" s="206">
        <f>IF(N365="sníž. přenesená",J365,0)</f>
        <v>0</v>
      </c>
      <c r="BI365" s="206">
        <f>IF(N365="nulová",J365,0)</f>
        <v>0</v>
      </c>
      <c r="BJ365" s="18" t="s">
        <v>91</v>
      </c>
      <c r="BK365" s="206">
        <f>ROUND(I365*H365,2)</f>
        <v>0</v>
      </c>
      <c r="BL365" s="18" t="s">
        <v>147</v>
      </c>
      <c r="BM365" s="18" t="s">
        <v>412</v>
      </c>
    </row>
    <row r="366" spans="2:65" s="1" customFormat="1" ht="27" x14ac:dyDescent="0.3">
      <c r="B366" s="36"/>
      <c r="C366" s="58"/>
      <c r="D366" s="207" t="s">
        <v>149</v>
      </c>
      <c r="E366" s="58"/>
      <c r="F366" s="208" t="s">
        <v>413</v>
      </c>
      <c r="G366" s="58"/>
      <c r="H366" s="58"/>
      <c r="I366" s="163"/>
      <c r="J366" s="58"/>
      <c r="K366" s="58"/>
      <c r="L366" s="56"/>
      <c r="M366" s="73"/>
      <c r="N366" s="37"/>
      <c r="O366" s="37"/>
      <c r="P366" s="37"/>
      <c r="Q366" s="37"/>
      <c r="R366" s="37"/>
      <c r="S366" s="37"/>
      <c r="T366" s="74"/>
      <c r="AT366" s="18" t="s">
        <v>149</v>
      </c>
      <c r="AU366" s="18" t="s">
        <v>91</v>
      </c>
    </row>
    <row r="367" spans="2:65" s="1" customFormat="1" ht="135" x14ac:dyDescent="0.3">
      <c r="B367" s="36"/>
      <c r="C367" s="58"/>
      <c r="D367" s="207" t="s">
        <v>159</v>
      </c>
      <c r="E367" s="58"/>
      <c r="F367" s="243" t="s">
        <v>407</v>
      </c>
      <c r="G367" s="58"/>
      <c r="H367" s="58"/>
      <c r="I367" s="163"/>
      <c r="J367" s="58"/>
      <c r="K367" s="58"/>
      <c r="L367" s="56"/>
      <c r="M367" s="73"/>
      <c r="N367" s="37"/>
      <c r="O367" s="37"/>
      <c r="P367" s="37"/>
      <c r="Q367" s="37"/>
      <c r="R367" s="37"/>
      <c r="S367" s="37"/>
      <c r="T367" s="74"/>
      <c r="AT367" s="18" t="s">
        <v>159</v>
      </c>
      <c r="AU367" s="18" t="s">
        <v>91</v>
      </c>
    </row>
    <row r="368" spans="2:65" s="12" customFormat="1" x14ac:dyDescent="0.3">
      <c r="B368" s="209"/>
      <c r="C368" s="210"/>
      <c r="D368" s="207" t="s">
        <v>151</v>
      </c>
      <c r="E368" s="211" t="s">
        <v>36</v>
      </c>
      <c r="F368" s="212" t="s">
        <v>152</v>
      </c>
      <c r="G368" s="210"/>
      <c r="H368" s="213" t="s">
        <v>36</v>
      </c>
      <c r="I368" s="214"/>
      <c r="J368" s="210"/>
      <c r="K368" s="210"/>
      <c r="L368" s="215"/>
      <c r="M368" s="216"/>
      <c r="N368" s="217"/>
      <c r="O368" s="217"/>
      <c r="P368" s="217"/>
      <c r="Q368" s="217"/>
      <c r="R368" s="217"/>
      <c r="S368" s="217"/>
      <c r="T368" s="218"/>
      <c r="AT368" s="219" t="s">
        <v>151</v>
      </c>
      <c r="AU368" s="219" t="s">
        <v>91</v>
      </c>
      <c r="AV368" s="12" t="s">
        <v>23</v>
      </c>
      <c r="AW368" s="12" t="s">
        <v>44</v>
      </c>
      <c r="AX368" s="12" t="s">
        <v>81</v>
      </c>
      <c r="AY368" s="219" t="s">
        <v>139</v>
      </c>
    </row>
    <row r="369" spans="2:65" s="13" customFormat="1" x14ac:dyDescent="0.3">
      <c r="B369" s="220"/>
      <c r="C369" s="221"/>
      <c r="D369" s="207" t="s">
        <v>151</v>
      </c>
      <c r="E369" s="222" t="s">
        <v>36</v>
      </c>
      <c r="F369" s="223" t="s">
        <v>408</v>
      </c>
      <c r="G369" s="221"/>
      <c r="H369" s="224">
        <v>4</v>
      </c>
      <c r="I369" s="225"/>
      <c r="J369" s="221"/>
      <c r="K369" s="221"/>
      <c r="L369" s="226"/>
      <c r="M369" s="227"/>
      <c r="N369" s="228"/>
      <c r="O369" s="228"/>
      <c r="P369" s="228"/>
      <c r="Q369" s="228"/>
      <c r="R369" s="228"/>
      <c r="S369" s="228"/>
      <c r="T369" s="229"/>
      <c r="AT369" s="230" t="s">
        <v>151</v>
      </c>
      <c r="AU369" s="230" t="s">
        <v>91</v>
      </c>
      <c r="AV369" s="13" t="s">
        <v>91</v>
      </c>
      <c r="AW369" s="13" t="s">
        <v>44</v>
      </c>
      <c r="AX369" s="13" t="s">
        <v>81</v>
      </c>
      <c r="AY369" s="230" t="s">
        <v>139</v>
      </c>
    </row>
    <row r="370" spans="2:65" s="14" customFormat="1" x14ac:dyDescent="0.3">
      <c r="B370" s="231"/>
      <c r="C370" s="232"/>
      <c r="D370" s="233" t="s">
        <v>151</v>
      </c>
      <c r="E370" s="234" t="s">
        <v>36</v>
      </c>
      <c r="F370" s="235" t="s">
        <v>154</v>
      </c>
      <c r="G370" s="232"/>
      <c r="H370" s="236">
        <v>4</v>
      </c>
      <c r="I370" s="237"/>
      <c r="J370" s="232"/>
      <c r="K370" s="232"/>
      <c r="L370" s="238"/>
      <c r="M370" s="239"/>
      <c r="N370" s="240"/>
      <c r="O370" s="240"/>
      <c r="P370" s="240"/>
      <c r="Q370" s="240"/>
      <c r="R370" s="240"/>
      <c r="S370" s="240"/>
      <c r="T370" s="241"/>
      <c r="AT370" s="242" t="s">
        <v>151</v>
      </c>
      <c r="AU370" s="242" t="s">
        <v>91</v>
      </c>
      <c r="AV370" s="14" t="s">
        <v>147</v>
      </c>
      <c r="AW370" s="14" t="s">
        <v>44</v>
      </c>
      <c r="AX370" s="14" t="s">
        <v>23</v>
      </c>
      <c r="AY370" s="242" t="s">
        <v>139</v>
      </c>
    </row>
    <row r="371" spans="2:65" s="1" customFormat="1" ht="22.5" customHeight="1" x14ac:dyDescent="0.3">
      <c r="B371" s="36"/>
      <c r="C371" s="195" t="s">
        <v>414</v>
      </c>
      <c r="D371" s="195" t="s">
        <v>142</v>
      </c>
      <c r="E371" s="196" t="s">
        <v>415</v>
      </c>
      <c r="F371" s="197" t="s">
        <v>416</v>
      </c>
      <c r="G371" s="198" t="s">
        <v>145</v>
      </c>
      <c r="H371" s="199">
        <v>4</v>
      </c>
      <c r="I371" s="200"/>
      <c r="J371" s="201">
        <f>ROUND(I371*H371,2)</f>
        <v>0</v>
      </c>
      <c r="K371" s="197" t="s">
        <v>146</v>
      </c>
      <c r="L371" s="56"/>
      <c r="M371" s="202" t="s">
        <v>36</v>
      </c>
      <c r="N371" s="203" t="s">
        <v>53</v>
      </c>
      <c r="O371" s="37"/>
      <c r="P371" s="204">
        <f>O371*H371</f>
        <v>0</v>
      </c>
      <c r="Q371" s="204">
        <v>0</v>
      </c>
      <c r="R371" s="204">
        <f>Q371*H371</f>
        <v>0</v>
      </c>
      <c r="S371" s="204">
        <v>0</v>
      </c>
      <c r="T371" s="205">
        <f>S371*H371</f>
        <v>0</v>
      </c>
      <c r="AR371" s="18" t="s">
        <v>147</v>
      </c>
      <c r="AT371" s="18" t="s">
        <v>142</v>
      </c>
      <c r="AU371" s="18" t="s">
        <v>91</v>
      </c>
      <c r="AY371" s="18" t="s">
        <v>139</v>
      </c>
      <c r="BE371" s="206">
        <f>IF(N371="základní",J371,0)</f>
        <v>0</v>
      </c>
      <c r="BF371" s="206">
        <f>IF(N371="snížená",J371,0)</f>
        <v>0</v>
      </c>
      <c r="BG371" s="206">
        <f>IF(N371="zákl. přenesená",J371,0)</f>
        <v>0</v>
      </c>
      <c r="BH371" s="206">
        <f>IF(N371="sníž. přenesená",J371,0)</f>
        <v>0</v>
      </c>
      <c r="BI371" s="206">
        <f>IF(N371="nulová",J371,0)</f>
        <v>0</v>
      </c>
      <c r="BJ371" s="18" t="s">
        <v>91</v>
      </c>
      <c r="BK371" s="206">
        <f>ROUND(I371*H371,2)</f>
        <v>0</v>
      </c>
      <c r="BL371" s="18" t="s">
        <v>147</v>
      </c>
      <c r="BM371" s="18" t="s">
        <v>417</v>
      </c>
    </row>
    <row r="372" spans="2:65" s="1" customFormat="1" ht="27" x14ac:dyDescent="0.3">
      <c r="B372" s="36"/>
      <c r="C372" s="58"/>
      <c r="D372" s="207" t="s">
        <v>149</v>
      </c>
      <c r="E372" s="58"/>
      <c r="F372" s="208" t="s">
        <v>418</v>
      </c>
      <c r="G372" s="58"/>
      <c r="H372" s="58"/>
      <c r="I372" s="163"/>
      <c r="J372" s="58"/>
      <c r="K372" s="58"/>
      <c r="L372" s="56"/>
      <c r="M372" s="73"/>
      <c r="N372" s="37"/>
      <c r="O372" s="37"/>
      <c r="P372" s="37"/>
      <c r="Q372" s="37"/>
      <c r="R372" s="37"/>
      <c r="S372" s="37"/>
      <c r="T372" s="74"/>
      <c r="AT372" s="18" t="s">
        <v>149</v>
      </c>
      <c r="AU372" s="18" t="s">
        <v>91</v>
      </c>
    </row>
    <row r="373" spans="2:65" s="1" customFormat="1" ht="135" x14ac:dyDescent="0.3">
      <c r="B373" s="36"/>
      <c r="C373" s="58"/>
      <c r="D373" s="207" t="s">
        <v>159</v>
      </c>
      <c r="E373" s="58"/>
      <c r="F373" s="243" t="s">
        <v>407</v>
      </c>
      <c r="G373" s="58"/>
      <c r="H373" s="58"/>
      <c r="I373" s="163"/>
      <c r="J373" s="58"/>
      <c r="K373" s="58"/>
      <c r="L373" s="56"/>
      <c r="M373" s="73"/>
      <c r="N373" s="37"/>
      <c r="O373" s="37"/>
      <c r="P373" s="37"/>
      <c r="Q373" s="37"/>
      <c r="R373" s="37"/>
      <c r="S373" s="37"/>
      <c r="T373" s="74"/>
      <c r="AT373" s="18" t="s">
        <v>159</v>
      </c>
      <c r="AU373" s="18" t="s">
        <v>91</v>
      </c>
    </row>
    <row r="374" spans="2:65" s="12" customFormat="1" x14ac:dyDescent="0.3">
      <c r="B374" s="209"/>
      <c r="C374" s="210"/>
      <c r="D374" s="207" t="s">
        <v>151</v>
      </c>
      <c r="E374" s="211" t="s">
        <v>36</v>
      </c>
      <c r="F374" s="212" t="s">
        <v>152</v>
      </c>
      <c r="G374" s="210"/>
      <c r="H374" s="213" t="s">
        <v>36</v>
      </c>
      <c r="I374" s="214"/>
      <c r="J374" s="210"/>
      <c r="K374" s="210"/>
      <c r="L374" s="215"/>
      <c r="M374" s="216"/>
      <c r="N374" s="217"/>
      <c r="O374" s="217"/>
      <c r="P374" s="217"/>
      <c r="Q374" s="217"/>
      <c r="R374" s="217"/>
      <c r="S374" s="217"/>
      <c r="T374" s="218"/>
      <c r="AT374" s="219" t="s">
        <v>151</v>
      </c>
      <c r="AU374" s="219" t="s">
        <v>91</v>
      </c>
      <c r="AV374" s="12" t="s">
        <v>23</v>
      </c>
      <c r="AW374" s="12" t="s">
        <v>44</v>
      </c>
      <c r="AX374" s="12" t="s">
        <v>81</v>
      </c>
      <c r="AY374" s="219" t="s">
        <v>139</v>
      </c>
    </row>
    <row r="375" spans="2:65" s="13" customFormat="1" x14ac:dyDescent="0.3">
      <c r="B375" s="220"/>
      <c r="C375" s="221"/>
      <c r="D375" s="207" t="s">
        <v>151</v>
      </c>
      <c r="E375" s="222" t="s">
        <v>36</v>
      </c>
      <c r="F375" s="223" t="s">
        <v>408</v>
      </c>
      <c r="G375" s="221"/>
      <c r="H375" s="224">
        <v>4</v>
      </c>
      <c r="I375" s="225"/>
      <c r="J375" s="221"/>
      <c r="K375" s="221"/>
      <c r="L375" s="226"/>
      <c r="M375" s="227"/>
      <c r="N375" s="228"/>
      <c r="O375" s="228"/>
      <c r="P375" s="228"/>
      <c r="Q375" s="228"/>
      <c r="R375" s="228"/>
      <c r="S375" s="228"/>
      <c r="T375" s="229"/>
      <c r="AT375" s="230" t="s">
        <v>151</v>
      </c>
      <c r="AU375" s="230" t="s">
        <v>91</v>
      </c>
      <c r="AV375" s="13" t="s">
        <v>91</v>
      </c>
      <c r="AW375" s="13" t="s">
        <v>44</v>
      </c>
      <c r="AX375" s="13" t="s">
        <v>81</v>
      </c>
      <c r="AY375" s="230" t="s">
        <v>139</v>
      </c>
    </row>
    <row r="376" spans="2:65" s="14" customFormat="1" x14ac:dyDescent="0.3">
      <c r="B376" s="231"/>
      <c r="C376" s="232"/>
      <c r="D376" s="233" t="s">
        <v>151</v>
      </c>
      <c r="E376" s="234" t="s">
        <v>36</v>
      </c>
      <c r="F376" s="235" t="s">
        <v>154</v>
      </c>
      <c r="G376" s="232"/>
      <c r="H376" s="236">
        <v>4</v>
      </c>
      <c r="I376" s="237"/>
      <c r="J376" s="232"/>
      <c r="K376" s="232"/>
      <c r="L376" s="238"/>
      <c r="M376" s="239"/>
      <c r="N376" s="240"/>
      <c r="O376" s="240"/>
      <c r="P376" s="240"/>
      <c r="Q376" s="240"/>
      <c r="R376" s="240"/>
      <c r="S376" s="240"/>
      <c r="T376" s="241"/>
      <c r="AT376" s="242" t="s">
        <v>151</v>
      </c>
      <c r="AU376" s="242" t="s">
        <v>91</v>
      </c>
      <c r="AV376" s="14" t="s">
        <v>147</v>
      </c>
      <c r="AW376" s="14" t="s">
        <v>44</v>
      </c>
      <c r="AX376" s="14" t="s">
        <v>23</v>
      </c>
      <c r="AY376" s="242" t="s">
        <v>139</v>
      </c>
    </row>
    <row r="377" spans="2:65" s="1" customFormat="1" ht="22.5" customHeight="1" x14ac:dyDescent="0.3">
      <c r="B377" s="36"/>
      <c r="C377" s="195" t="s">
        <v>419</v>
      </c>
      <c r="D377" s="195" t="s">
        <v>142</v>
      </c>
      <c r="E377" s="196" t="s">
        <v>420</v>
      </c>
      <c r="F377" s="197" t="s">
        <v>421</v>
      </c>
      <c r="G377" s="198" t="s">
        <v>422</v>
      </c>
      <c r="H377" s="199">
        <v>1</v>
      </c>
      <c r="I377" s="200"/>
      <c r="J377" s="201">
        <f>ROUND(I377*H377,2)</f>
        <v>0</v>
      </c>
      <c r="K377" s="197" t="s">
        <v>36</v>
      </c>
      <c r="L377" s="56"/>
      <c r="M377" s="202" t="s">
        <v>36</v>
      </c>
      <c r="N377" s="203" t="s">
        <v>53</v>
      </c>
      <c r="O377" s="37"/>
      <c r="P377" s="204">
        <f>O377*H377</f>
        <v>0</v>
      </c>
      <c r="Q377" s="204">
        <v>0.1</v>
      </c>
      <c r="R377" s="204">
        <f>Q377*H377</f>
        <v>0.1</v>
      </c>
      <c r="S377" s="204">
        <v>0</v>
      </c>
      <c r="T377" s="205">
        <f>S377*H377</f>
        <v>0</v>
      </c>
      <c r="AR377" s="18" t="s">
        <v>147</v>
      </c>
      <c r="AT377" s="18" t="s">
        <v>142</v>
      </c>
      <c r="AU377" s="18" t="s">
        <v>91</v>
      </c>
      <c r="AY377" s="18" t="s">
        <v>139</v>
      </c>
      <c r="BE377" s="206">
        <f>IF(N377="základní",J377,0)</f>
        <v>0</v>
      </c>
      <c r="BF377" s="206">
        <f>IF(N377="snížená",J377,0)</f>
        <v>0</v>
      </c>
      <c r="BG377" s="206">
        <f>IF(N377="zákl. přenesená",J377,0)</f>
        <v>0</v>
      </c>
      <c r="BH377" s="206">
        <f>IF(N377="sníž. přenesená",J377,0)</f>
        <v>0</v>
      </c>
      <c r="BI377" s="206">
        <f>IF(N377="nulová",J377,0)</f>
        <v>0</v>
      </c>
      <c r="BJ377" s="18" t="s">
        <v>91</v>
      </c>
      <c r="BK377" s="206">
        <f>ROUND(I377*H377,2)</f>
        <v>0</v>
      </c>
      <c r="BL377" s="18" t="s">
        <v>147</v>
      </c>
      <c r="BM377" s="18" t="s">
        <v>423</v>
      </c>
    </row>
    <row r="378" spans="2:65" s="1" customFormat="1" x14ac:dyDescent="0.3">
      <c r="B378" s="36"/>
      <c r="C378" s="58"/>
      <c r="D378" s="207" t="s">
        <v>149</v>
      </c>
      <c r="E378" s="58"/>
      <c r="F378" s="208" t="s">
        <v>421</v>
      </c>
      <c r="G378" s="58"/>
      <c r="H378" s="58"/>
      <c r="I378" s="163"/>
      <c r="J378" s="58"/>
      <c r="K378" s="58"/>
      <c r="L378" s="56"/>
      <c r="M378" s="73"/>
      <c r="N378" s="37"/>
      <c r="O378" s="37"/>
      <c r="P378" s="37"/>
      <c r="Q378" s="37"/>
      <c r="R378" s="37"/>
      <c r="S378" s="37"/>
      <c r="T378" s="74"/>
      <c r="AT378" s="18" t="s">
        <v>149</v>
      </c>
      <c r="AU378" s="18" t="s">
        <v>91</v>
      </c>
    </row>
    <row r="379" spans="2:65" s="12" customFormat="1" x14ac:dyDescent="0.3">
      <c r="B379" s="209"/>
      <c r="C379" s="210"/>
      <c r="D379" s="207" t="s">
        <v>151</v>
      </c>
      <c r="E379" s="211" t="s">
        <v>36</v>
      </c>
      <c r="F379" s="212" t="s">
        <v>358</v>
      </c>
      <c r="G379" s="210"/>
      <c r="H379" s="213" t="s">
        <v>36</v>
      </c>
      <c r="I379" s="214"/>
      <c r="J379" s="210"/>
      <c r="K379" s="210"/>
      <c r="L379" s="215"/>
      <c r="M379" s="216"/>
      <c r="N379" s="217"/>
      <c r="O379" s="217"/>
      <c r="P379" s="217"/>
      <c r="Q379" s="217"/>
      <c r="R379" s="217"/>
      <c r="S379" s="217"/>
      <c r="T379" s="218"/>
      <c r="AT379" s="219" t="s">
        <v>151</v>
      </c>
      <c r="AU379" s="219" t="s">
        <v>91</v>
      </c>
      <c r="AV379" s="12" t="s">
        <v>23</v>
      </c>
      <c r="AW379" s="12" t="s">
        <v>44</v>
      </c>
      <c r="AX379" s="12" t="s">
        <v>81</v>
      </c>
      <c r="AY379" s="219" t="s">
        <v>139</v>
      </c>
    </row>
    <row r="380" spans="2:65" s="12" customFormat="1" x14ac:dyDescent="0.3">
      <c r="B380" s="209"/>
      <c r="C380" s="210"/>
      <c r="D380" s="207" t="s">
        <v>151</v>
      </c>
      <c r="E380" s="211" t="s">
        <v>36</v>
      </c>
      <c r="F380" s="212" t="s">
        <v>424</v>
      </c>
      <c r="G380" s="210"/>
      <c r="H380" s="213" t="s">
        <v>36</v>
      </c>
      <c r="I380" s="214"/>
      <c r="J380" s="210"/>
      <c r="K380" s="210"/>
      <c r="L380" s="215"/>
      <c r="M380" s="216"/>
      <c r="N380" s="217"/>
      <c r="O380" s="217"/>
      <c r="P380" s="217"/>
      <c r="Q380" s="217"/>
      <c r="R380" s="217"/>
      <c r="S380" s="217"/>
      <c r="T380" s="218"/>
      <c r="AT380" s="219" t="s">
        <v>151</v>
      </c>
      <c r="AU380" s="219" t="s">
        <v>91</v>
      </c>
      <c r="AV380" s="12" t="s">
        <v>23</v>
      </c>
      <c r="AW380" s="12" t="s">
        <v>44</v>
      </c>
      <c r="AX380" s="12" t="s">
        <v>81</v>
      </c>
      <c r="AY380" s="219" t="s">
        <v>139</v>
      </c>
    </row>
    <row r="381" spans="2:65" s="13" customFormat="1" x14ac:dyDescent="0.3">
      <c r="B381" s="220"/>
      <c r="C381" s="221"/>
      <c r="D381" s="207" t="s">
        <v>151</v>
      </c>
      <c r="E381" s="222" t="s">
        <v>36</v>
      </c>
      <c r="F381" s="223" t="s">
        <v>425</v>
      </c>
      <c r="G381" s="221"/>
      <c r="H381" s="224">
        <v>1</v>
      </c>
      <c r="I381" s="225"/>
      <c r="J381" s="221"/>
      <c r="K381" s="221"/>
      <c r="L381" s="226"/>
      <c r="M381" s="227"/>
      <c r="N381" s="228"/>
      <c r="O381" s="228"/>
      <c r="P381" s="228"/>
      <c r="Q381" s="228"/>
      <c r="R381" s="228"/>
      <c r="S381" s="228"/>
      <c r="T381" s="229"/>
      <c r="AT381" s="230" t="s">
        <v>151</v>
      </c>
      <c r="AU381" s="230" t="s">
        <v>91</v>
      </c>
      <c r="AV381" s="13" t="s">
        <v>91</v>
      </c>
      <c r="AW381" s="13" t="s">
        <v>44</v>
      </c>
      <c r="AX381" s="13" t="s">
        <v>81</v>
      </c>
      <c r="AY381" s="230" t="s">
        <v>139</v>
      </c>
    </row>
    <row r="382" spans="2:65" s="14" customFormat="1" x14ac:dyDescent="0.3">
      <c r="B382" s="231"/>
      <c r="C382" s="232"/>
      <c r="D382" s="233" t="s">
        <v>151</v>
      </c>
      <c r="E382" s="234" t="s">
        <v>36</v>
      </c>
      <c r="F382" s="235" t="s">
        <v>154</v>
      </c>
      <c r="G382" s="232"/>
      <c r="H382" s="236">
        <v>1</v>
      </c>
      <c r="I382" s="237"/>
      <c r="J382" s="232"/>
      <c r="K382" s="232"/>
      <c r="L382" s="238"/>
      <c r="M382" s="239"/>
      <c r="N382" s="240"/>
      <c r="O382" s="240"/>
      <c r="P382" s="240"/>
      <c r="Q382" s="240"/>
      <c r="R382" s="240"/>
      <c r="S382" s="240"/>
      <c r="T382" s="241"/>
      <c r="AT382" s="242" t="s">
        <v>151</v>
      </c>
      <c r="AU382" s="242" t="s">
        <v>91</v>
      </c>
      <c r="AV382" s="14" t="s">
        <v>147</v>
      </c>
      <c r="AW382" s="14" t="s">
        <v>44</v>
      </c>
      <c r="AX382" s="14" t="s">
        <v>23</v>
      </c>
      <c r="AY382" s="242" t="s">
        <v>139</v>
      </c>
    </row>
    <row r="383" spans="2:65" s="1" customFormat="1" ht="22.5" customHeight="1" x14ac:dyDescent="0.3">
      <c r="B383" s="36"/>
      <c r="C383" s="195" t="s">
        <v>426</v>
      </c>
      <c r="D383" s="195" t="s">
        <v>142</v>
      </c>
      <c r="E383" s="196" t="s">
        <v>427</v>
      </c>
      <c r="F383" s="197" t="s">
        <v>428</v>
      </c>
      <c r="G383" s="198" t="s">
        <v>422</v>
      </c>
      <c r="H383" s="199">
        <v>4</v>
      </c>
      <c r="I383" s="200"/>
      <c r="J383" s="201">
        <f>ROUND(I383*H383,2)</f>
        <v>0</v>
      </c>
      <c r="K383" s="197" t="s">
        <v>36</v>
      </c>
      <c r="L383" s="56"/>
      <c r="M383" s="202" t="s">
        <v>36</v>
      </c>
      <c r="N383" s="203" t="s">
        <v>53</v>
      </c>
      <c r="O383" s="37"/>
      <c r="P383" s="204">
        <f>O383*H383</f>
        <v>0</v>
      </c>
      <c r="Q383" s="204">
        <v>0</v>
      </c>
      <c r="R383" s="204">
        <f>Q383*H383</f>
        <v>0</v>
      </c>
      <c r="S383" s="204">
        <v>0</v>
      </c>
      <c r="T383" s="205">
        <f>S383*H383</f>
        <v>0</v>
      </c>
      <c r="AR383" s="18" t="s">
        <v>147</v>
      </c>
      <c r="AT383" s="18" t="s">
        <v>142</v>
      </c>
      <c r="AU383" s="18" t="s">
        <v>91</v>
      </c>
      <c r="AY383" s="18" t="s">
        <v>139</v>
      </c>
      <c r="BE383" s="206">
        <f>IF(N383="základní",J383,0)</f>
        <v>0</v>
      </c>
      <c r="BF383" s="206">
        <f>IF(N383="snížená",J383,0)</f>
        <v>0</v>
      </c>
      <c r="BG383" s="206">
        <f>IF(N383="zákl. přenesená",J383,0)</f>
        <v>0</v>
      </c>
      <c r="BH383" s="206">
        <f>IF(N383="sníž. přenesená",J383,0)</f>
        <v>0</v>
      </c>
      <c r="BI383" s="206">
        <f>IF(N383="nulová",J383,0)</f>
        <v>0</v>
      </c>
      <c r="BJ383" s="18" t="s">
        <v>91</v>
      </c>
      <c r="BK383" s="206">
        <f>ROUND(I383*H383,2)</f>
        <v>0</v>
      </c>
      <c r="BL383" s="18" t="s">
        <v>147</v>
      </c>
      <c r="BM383" s="18" t="s">
        <v>429</v>
      </c>
    </row>
    <row r="384" spans="2:65" s="1" customFormat="1" x14ac:dyDescent="0.3">
      <c r="B384" s="36"/>
      <c r="C384" s="58"/>
      <c r="D384" s="207" t="s">
        <v>149</v>
      </c>
      <c r="E384" s="58"/>
      <c r="F384" s="208" t="s">
        <v>428</v>
      </c>
      <c r="G384" s="58"/>
      <c r="H384" s="58"/>
      <c r="I384" s="163"/>
      <c r="J384" s="58"/>
      <c r="K384" s="58"/>
      <c r="L384" s="56"/>
      <c r="M384" s="73"/>
      <c r="N384" s="37"/>
      <c r="O384" s="37"/>
      <c r="P384" s="37"/>
      <c r="Q384" s="37"/>
      <c r="R384" s="37"/>
      <c r="S384" s="37"/>
      <c r="T384" s="74"/>
      <c r="AT384" s="18" t="s">
        <v>149</v>
      </c>
      <c r="AU384" s="18" t="s">
        <v>91</v>
      </c>
    </row>
    <row r="385" spans="2:65" s="12" customFormat="1" x14ac:dyDescent="0.3">
      <c r="B385" s="209"/>
      <c r="C385" s="210"/>
      <c r="D385" s="207" t="s">
        <v>151</v>
      </c>
      <c r="E385" s="211" t="s">
        <v>36</v>
      </c>
      <c r="F385" s="212" t="s">
        <v>358</v>
      </c>
      <c r="G385" s="210"/>
      <c r="H385" s="213" t="s">
        <v>36</v>
      </c>
      <c r="I385" s="214"/>
      <c r="J385" s="210"/>
      <c r="K385" s="210"/>
      <c r="L385" s="215"/>
      <c r="M385" s="216"/>
      <c r="N385" s="217"/>
      <c r="O385" s="217"/>
      <c r="P385" s="217"/>
      <c r="Q385" s="217"/>
      <c r="R385" s="217"/>
      <c r="S385" s="217"/>
      <c r="T385" s="218"/>
      <c r="AT385" s="219" t="s">
        <v>151</v>
      </c>
      <c r="AU385" s="219" t="s">
        <v>91</v>
      </c>
      <c r="AV385" s="12" t="s">
        <v>23</v>
      </c>
      <c r="AW385" s="12" t="s">
        <v>44</v>
      </c>
      <c r="AX385" s="12" t="s">
        <v>81</v>
      </c>
      <c r="AY385" s="219" t="s">
        <v>139</v>
      </c>
    </row>
    <row r="386" spans="2:65" s="13" customFormat="1" x14ac:dyDescent="0.3">
      <c r="B386" s="220"/>
      <c r="C386" s="221"/>
      <c r="D386" s="207" t="s">
        <v>151</v>
      </c>
      <c r="E386" s="222" t="s">
        <v>36</v>
      </c>
      <c r="F386" s="223" t="s">
        <v>430</v>
      </c>
      <c r="G386" s="221"/>
      <c r="H386" s="224">
        <v>4</v>
      </c>
      <c r="I386" s="225"/>
      <c r="J386" s="221"/>
      <c r="K386" s="221"/>
      <c r="L386" s="226"/>
      <c r="M386" s="227"/>
      <c r="N386" s="228"/>
      <c r="O386" s="228"/>
      <c r="P386" s="228"/>
      <c r="Q386" s="228"/>
      <c r="R386" s="228"/>
      <c r="S386" s="228"/>
      <c r="T386" s="229"/>
      <c r="AT386" s="230" t="s">
        <v>151</v>
      </c>
      <c r="AU386" s="230" t="s">
        <v>91</v>
      </c>
      <c r="AV386" s="13" t="s">
        <v>91</v>
      </c>
      <c r="AW386" s="13" t="s">
        <v>44</v>
      </c>
      <c r="AX386" s="13" t="s">
        <v>81</v>
      </c>
      <c r="AY386" s="230" t="s">
        <v>139</v>
      </c>
    </row>
    <row r="387" spans="2:65" s="14" customFormat="1" x14ac:dyDescent="0.3">
      <c r="B387" s="231"/>
      <c r="C387" s="232"/>
      <c r="D387" s="233" t="s">
        <v>151</v>
      </c>
      <c r="E387" s="234" t="s">
        <v>36</v>
      </c>
      <c r="F387" s="235" t="s">
        <v>154</v>
      </c>
      <c r="G387" s="232"/>
      <c r="H387" s="236">
        <v>4</v>
      </c>
      <c r="I387" s="237"/>
      <c r="J387" s="232"/>
      <c r="K387" s="232"/>
      <c r="L387" s="238"/>
      <c r="M387" s="239"/>
      <c r="N387" s="240"/>
      <c r="O387" s="240"/>
      <c r="P387" s="240"/>
      <c r="Q387" s="240"/>
      <c r="R387" s="240"/>
      <c r="S387" s="240"/>
      <c r="T387" s="241"/>
      <c r="AT387" s="242" t="s">
        <v>151</v>
      </c>
      <c r="AU387" s="242" t="s">
        <v>91</v>
      </c>
      <c r="AV387" s="14" t="s">
        <v>147</v>
      </c>
      <c r="AW387" s="14" t="s">
        <v>44</v>
      </c>
      <c r="AX387" s="14" t="s">
        <v>23</v>
      </c>
      <c r="AY387" s="242" t="s">
        <v>139</v>
      </c>
    </row>
    <row r="388" spans="2:65" s="1" customFormat="1" ht="22.5" customHeight="1" x14ac:dyDescent="0.3">
      <c r="B388" s="36"/>
      <c r="C388" s="195" t="s">
        <v>431</v>
      </c>
      <c r="D388" s="195" t="s">
        <v>142</v>
      </c>
      <c r="E388" s="196" t="s">
        <v>432</v>
      </c>
      <c r="F388" s="197" t="s">
        <v>433</v>
      </c>
      <c r="G388" s="198" t="s">
        <v>422</v>
      </c>
      <c r="H388" s="199">
        <v>1</v>
      </c>
      <c r="I388" s="200"/>
      <c r="J388" s="201">
        <f>ROUND(I388*H388,2)</f>
        <v>0</v>
      </c>
      <c r="K388" s="197" t="s">
        <v>36</v>
      </c>
      <c r="L388" s="56"/>
      <c r="M388" s="202" t="s">
        <v>36</v>
      </c>
      <c r="N388" s="203" t="s">
        <v>53</v>
      </c>
      <c r="O388" s="37"/>
      <c r="P388" s="204">
        <f>O388*H388</f>
        <v>0</v>
      </c>
      <c r="Q388" s="204">
        <v>0.8</v>
      </c>
      <c r="R388" s="204">
        <f>Q388*H388</f>
        <v>0.8</v>
      </c>
      <c r="S388" s="204">
        <v>0</v>
      </c>
      <c r="T388" s="205">
        <f>S388*H388</f>
        <v>0</v>
      </c>
      <c r="AR388" s="18" t="s">
        <v>147</v>
      </c>
      <c r="AT388" s="18" t="s">
        <v>142</v>
      </c>
      <c r="AU388" s="18" t="s">
        <v>91</v>
      </c>
      <c r="AY388" s="18" t="s">
        <v>139</v>
      </c>
      <c r="BE388" s="206">
        <f>IF(N388="základní",J388,0)</f>
        <v>0</v>
      </c>
      <c r="BF388" s="206">
        <f>IF(N388="snížená",J388,0)</f>
        <v>0</v>
      </c>
      <c r="BG388" s="206">
        <f>IF(N388="zákl. přenesená",J388,0)</f>
        <v>0</v>
      </c>
      <c r="BH388" s="206">
        <f>IF(N388="sníž. přenesená",J388,0)</f>
        <v>0</v>
      </c>
      <c r="BI388" s="206">
        <f>IF(N388="nulová",J388,0)</f>
        <v>0</v>
      </c>
      <c r="BJ388" s="18" t="s">
        <v>91</v>
      </c>
      <c r="BK388" s="206">
        <f>ROUND(I388*H388,2)</f>
        <v>0</v>
      </c>
      <c r="BL388" s="18" t="s">
        <v>147</v>
      </c>
      <c r="BM388" s="18" t="s">
        <v>434</v>
      </c>
    </row>
    <row r="389" spans="2:65" s="1" customFormat="1" x14ac:dyDescent="0.3">
      <c r="B389" s="36"/>
      <c r="C389" s="58"/>
      <c r="D389" s="207" t="s">
        <v>149</v>
      </c>
      <c r="E389" s="58"/>
      <c r="F389" s="208" t="s">
        <v>433</v>
      </c>
      <c r="G389" s="58"/>
      <c r="H389" s="58"/>
      <c r="I389" s="163"/>
      <c r="J389" s="58"/>
      <c r="K389" s="58"/>
      <c r="L389" s="56"/>
      <c r="M389" s="73"/>
      <c r="N389" s="37"/>
      <c r="O389" s="37"/>
      <c r="P389" s="37"/>
      <c r="Q389" s="37"/>
      <c r="R389" s="37"/>
      <c r="S389" s="37"/>
      <c r="T389" s="74"/>
      <c r="AT389" s="18" t="s">
        <v>149</v>
      </c>
      <c r="AU389" s="18" t="s">
        <v>91</v>
      </c>
    </row>
    <row r="390" spans="2:65" s="12" customFormat="1" x14ac:dyDescent="0.3">
      <c r="B390" s="209"/>
      <c r="C390" s="210"/>
      <c r="D390" s="207" t="s">
        <v>151</v>
      </c>
      <c r="E390" s="211" t="s">
        <v>36</v>
      </c>
      <c r="F390" s="212" t="s">
        <v>358</v>
      </c>
      <c r="G390" s="210"/>
      <c r="H390" s="213" t="s">
        <v>36</v>
      </c>
      <c r="I390" s="214"/>
      <c r="J390" s="210"/>
      <c r="K390" s="210"/>
      <c r="L390" s="215"/>
      <c r="M390" s="216"/>
      <c r="N390" s="217"/>
      <c r="O390" s="217"/>
      <c r="P390" s="217"/>
      <c r="Q390" s="217"/>
      <c r="R390" s="217"/>
      <c r="S390" s="217"/>
      <c r="T390" s="218"/>
      <c r="AT390" s="219" t="s">
        <v>151</v>
      </c>
      <c r="AU390" s="219" t="s">
        <v>91</v>
      </c>
      <c r="AV390" s="12" t="s">
        <v>23</v>
      </c>
      <c r="AW390" s="12" t="s">
        <v>44</v>
      </c>
      <c r="AX390" s="12" t="s">
        <v>81</v>
      </c>
      <c r="AY390" s="219" t="s">
        <v>139</v>
      </c>
    </row>
    <row r="391" spans="2:65" s="12" customFormat="1" x14ac:dyDescent="0.3">
      <c r="B391" s="209"/>
      <c r="C391" s="210"/>
      <c r="D391" s="207" t="s">
        <v>151</v>
      </c>
      <c r="E391" s="211" t="s">
        <v>36</v>
      </c>
      <c r="F391" s="212" t="s">
        <v>424</v>
      </c>
      <c r="G391" s="210"/>
      <c r="H391" s="213" t="s">
        <v>36</v>
      </c>
      <c r="I391" s="214"/>
      <c r="J391" s="210"/>
      <c r="K391" s="210"/>
      <c r="L391" s="215"/>
      <c r="M391" s="216"/>
      <c r="N391" s="217"/>
      <c r="O391" s="217"/>
      <c r="P391" s="217"/>
      <c r="Q391" s="217"/>
      <c r="R391" s="217"/>
      <c r="S391" s="217"/>
      <c r="T391" s="218"/>
      <c r="AT391" s="219" t="s">
        <v>151</v>
      </c>
      <c r="AU391" s="219" t="s">
        <v>91</v>
      </c>
      <c r="AV391" s="12" t="s">
        <v>23</v>
      </c>
      <c r="AW391" s="12" t="s">
        <v>44</v>
      </c>
      <c r="AX391" s="12" t="s">
        <v>81</v>
      </c>
      <c r="AY391" s="219" t="s">
        <v>139</v>
      </c>
    </row>
    <row r="392" spans="2:65" s="13" customFormat="1" x14ac:dyDescent="0.3">
      <c r="B392" s="220"/>
      <c r="C392" s="221"/>
      <c r="D392" s="207" t="s">
        <v>151</v>
      </c>
      <c r="E392" s="222" t="s">
        <v>36</v>
      </c>
      <c r="F392" s="223" t="s">
        <v>435</v>
      </c>
      <c r="G392" s="221"/>
      <c r="H392" s="224">
        <v>1</v>
      </c>
      <c r="I392" s="225"/>
      <c r="J392" s="221"/>
      <c r="K392" s="221"/>
      <c r="L392" s="226"/>
      <c r="M392" s="227"/>
      <c r="N392" s="228"/>
      <c r="O392" s="228"/>
      <c r="P392" s="228"/>
      <c r="Q392" s="228"/>
      <c r="R392" s="228"/>
      <c r="S392" s="228"/>
      <c r="T392" s="229"/>
      <c r="AT392" s="230" t="s">
        <v>151</v>
      </c>
      <c r="AU392" s="230" t="s">
        <v>91</v>
      </c>
      <c r="AV392" s="13" t="s">
        <v>91</v>
      </c>
      <c r="AW392" s="13" t="s">
        <v>44</v>
      </c>
      <c r="AX392" s="13" t="s">
        <v>81</v>
      </c>
      <c r="AY392" s="230" t="s">
        <v>139</v>
      </c>
    </row>
    <row r="393" spans="2:65" s="14" customFormat="1" x14ac:dyDescent="0.3">
      <c r="B393" s="231"/>
      <c r="C393" s="232"/>
      <c r="D393" s="233" t="s">
        <v>151</v>
      </c>
      <c r="E393" s="234" t="s">
        <v>36</v>
      </c>
      <c r="F393" s="235" t="s">
        <v>154</v>
      </c>
      <c r="G393" s="232"/>
      <c r="H393" s="236">
        <v>1</v>
      </c>
      <c r="I393" s="237"/>
      <c r="J393" s="232"/>
      <c r="K393" s="232"/>
      <c r="L393" s="238"/>
      <c r="M393" s="239"/>
      <c r="N393" s="240"/>
      <c r="O393" s="240"/>
      <c r="P393" s="240"/>
      <c r="Q393" s="240"/>
      <c r="R393" s="240"/>
      <c r="S393" s="240"/>
      <c r="T393" s="241"/>
      <c r="AT393" s="242" t="s">
        <v>151</v>
      </c>
      <c r="AU393" s="242" t="s">
        <v>91</v>
      </c>
      <c r="AV393" s="14" t="s">
        <v>147</v>
      </c>
      <c r="AW393" s="14" t="s">
        <v>44</v>
      </c>
      <c r="AX393" s="14" t="s">
        <v>23</v>
      </c>
      <c r="AY393" s="242" t="s">
        <v>139</v>
      </c>
    </row>
    <row r="394" spans="2:65" s="1" customFormat="1" ht="22.5" customHeight="1" x14ac:dyDescent="0.3">
      <c r="B394" s="36"/>
      <c r="C394" s="195" t="s">
        <v>436</v>
      </c>
      <c r="D394" s="195" t="s">
        <v>142</v>
      </c>
      <c r="E394" s="196" t="s">
        <v>437</v>
      </c>
      <c r="F394" s="197" t="s">
        <v>438</v>
      </c>
      <c r="G394" s="198" t="s">
        <v>422</v>
      </c>
      <c r="H394" s="199">
        <v>5</v>
      </c>
      <c r="I394" s="200"/>
      <c r="J394" s="201">
        <f>ROUND(I394*H394,2)</f>
        <v>0</v>
      </c>
      <c r="K394" s="197" t="s">
        <v>36</v>
      </c>
      <c r="L394" s="56"/>
      <c r="M394" s="202" t="s">
        <v>36</v>
      </c>
      <c r="N394" s="203" t="s">
        <v>53</v>
      </c>
      <c r="O394" s="37"/>
      <c r="P394" s="204">
        <f>O394*H394</f>
        <v>0</v>
      </c>
      <c r="Q394" s="204">
        <v>0.05</v>
      </c>
      <c r="R394" s="204">
        <f>Q394*H394</f>
        <v>0.25</v>
      </c>
      <c r="S394" s="204">
        <v>0</v>
      </c>
      <c r="T394" s="205">
        <f>S394*H394</f>
        <v>0</v>
      </c>
      <c r="AR394" s="18" t="s">
        <v>147</v>
      </c>
      <c r="AT394" s="18" t="s">
        <v>142</v>
      </c>
      <c r="AU394" s="18" t="s">
        <v>91</v>
      </c>
      <c r="AY394" s="18" t="s">
        <v>139</v>
      </c>
      <c r="BE394" s="206">
        <f>IF(N394="základní",J394,0)</f>
        <v>0</v>
      </c>
      <c r="BF394" s="206">
        <f>IF(N394="snížená",J394,0)</f>
        <v>0</v>
      </c>
      <c r="BG394" s="206">
        <f>IF(N394="zákl. přenesená",J394,0)</f>
        <v>0</v>
      </c>
      <c r="BH394" s="206">
        <f>IF(N394="sníž. přenesená",J394,0)</f>
        <v>0</v>
      </c>
      <c r="BI394" s="206">
        <f>IF(N394="nulová",J394,0)</f>
        <v>0</v>
      </c>
      <c r="BJ394" s="18" t="s">
        <v>91</v>
      </c>
      <c r="BK394" s="206">
        <f>ROUND(I394*H394,2)</f>
        <v>0</v>
      </c>
      <c r="BL394" s="18" t="s">
        <v>147</v>
      </c>
      <c r="BM394" s="18" t="s">
        <v>439</v>
      </c>
    </row>
    <row r="395" spans="2:65" s="1" customFormat="1" x14ac:dyDescent="0.3">
      <c r="B395" s="36"/>
      <c r="C395" s="58"/>
      <c r="D395" s="207" t="s">
        <v>149</v>
      </c>
      <c r="E395" s="58"/>
      <c r="F395" s="208" t="s">
        <v>438</v>
      </c>
      <c r="G395" s="58"/>
      <c r="H395" s="58"/>
      <c r="I395" s="163"/>
      <c r="J395" s="58"/>
      <c r="K395" s="58"/>
      <c r="L395" s="56"/>
      <c r="M395" s="73"/>
      <c r="N395" s="37"/>
      <c r="O395" s="37"/>
      <c r="P395" s="37"/>
      <c r="Q395" s="37"/>
      <c r="R395" s="37"/>
      <c r="S395" s="37"/>
      <c r="T395" s="74"/>
      <c r="AT395" s="18" t="s">
        <v>149</v>
      </c>
      <c r="AU395" s="18" t="s">
        <v>91</v>
      </c>
    </row>
    <row r="396" spans="2:65" s="12" customFormat="1" x14ac:dyDescent="0.3">
      <c r="B396" s="209"/>
      <c r="C396" s="210"/>
      <c r="D396" s="207" t="s">
        <v>151</v>
      </c>
      <c r="E396" s="211" t="s">
        <v>36</v>
      </c>
      <c r="F396" s="212" t="s">
        <v>358</v>
      </c>
      <c r="G396" s="210"/>
      <c r="H396" s="213" t="s">
        <v>36</v>
      </c>
      <c r="I396" s="214"/>
      <c r="J396" s="210"/>
      <c r="K396" s="210"/>
      <c r="L396" s="215"/>
      <c r="M396" s="216"/>
      <c r="N396" s="217"/>
      <c r="O396" s="217"/>
      <c r="P396" s="217"/>
      <c r="Q396" s="217"/>
      <c r="R396" s="217"/>
      <c r="S396" s="217"/>
      <c r="T396" s="218"/>
      <c r="AT396" s="219" t="s">
        <v>151</v>
      </c>
      <c r="AU396" s="219" t="s">
        <v>91</v>
      </c>
      <c r="AV396" s="12" t="s">
        <v>23</v>
      </c>
      <c r="AW396" s="12" t="s">
        <v>44</v>
      </c>
      <c r="AX396" s="12" t="s">
        <v>81</v>
      </c>
      <c r="AY396" s="219" t="s">
        <v>139</v>
      </c>
    </row>
    <row r="397" spans="2:65" s="12" customFormat="1" x14ac:dyDescent="0.3">
      <c r="B397" s="209"/>
      <c r="C397" s="210"/>
      <c r="D397" s="207" t="s">
        <v>151</v>
      </c>
      <c r="E397" s="211" t="s">
        <v>36</v>
      </c>
      <c r="F397" s="212" t="s">
        <v>424</v>
      </c>
      <c r="G397" s="210"/>
      <c r="H397" s="213" t="s">
        <v>36</v>
      </c>
      <c r="I397" s="214"/>
      <c r="J397" s="210"/>
      <c r="K397" s="210"/>
      <c r="L397" s="215"/>
      <c r="M397" s="216"/>
      <c r="N397" s="217"/>
      <c r="O397" s="217"/>
      <c r="P397" s="217"/>
      <c r="Q397" s="217"/>
      <c r="R397" s="217"/>
      <c r="S397" s="217"/>
      <c r="T397" s="218"/>
      <c r="AT397" s="219" t="s">
        <v>151</v>
      </c>
      <c r="AU397" s="219" t="s">
        <v>91</v>
      </c>
      <c r="AV397" s="12" t="s">
        <v>23</v>
      </c>
      <c r="AW397" s="12" t="s">
        <v>44</v>
      </c>
      <c r="AX397" s="12" t="s">
        <v>81</v>
      </c>
      <c r="AY397" s="219" t="s">
        <v>139</v>
      </c>
    </row>
    <row r="398" spans="2:65" s="13" customFormat="1" x14ac:dyDescent="0.3">
      <c r="B398" s="220"/>
      <c r="C398" s="221"/>
      <c r="D398" s="207" t="s">
        <v>151</v>
      </c>
      <c r="E398" s="222" t="s">
        <v>36</v>
      </c>
      <c r="F398" s="223" t="s">
        <v>440</v>
      </c>
      <c r="G398" s="221"/>
      <c r="H398" s="224">
        <v>5</v>
      </c>
      <c r="I398" s="225"/>
      <c r="J398" s="221"/>
      <c r="K398" s="221"/>
      <c r="L398" s="226"/>
      <c r="M398" s="227"/>
      <c r="N398" s="228"/>
      <c r="O398" s="228"/>
      <c r="P398" s="228"/>
      <c r="Q398" s="228"/>
      <c r="R398" s="228"/>
      <c r="S398" s="228"/>
      <c r="T398" s="229"/>
      <c r="AT398" s="230" t="s">
        <v>151</v>
      </c>
      <c r="AU398" s="230" t="s">
        <v>91</v>
      </c>
      <c r="AV398" s="13" t="s">
        <v>91</v>
      </c>
      <c r="AW398" s="13" t="s">
        <v>44</v>
      </c>
      <c r="AX398" s="13" t="s">
        <v>81</v>
      </c>
      <c r="AY398" s="230" t="s">
        <v>139</v>
      </c>
    </row>
    <row r="399" spans="2:65" s="14" customFormat="1" x14ac:dyDescent="0.3">
      <c r="B399" s="231"/>
      <c r="C399" s="232"/>
      <c r="D399" s="233" t="s">
        <v>151</v>
      </c>
      <c r="E399" s="234" t="s">
        <v>36</v>
      </c>
      <c r="F399" s="235" t="s">
        <v>154</v>
      </c>
      <c r="G399" s="232"/>
      <c r="H399" s="236">
        <v>5</v>
      </c>
      <c r="I399" s="237"/>
      <c r="J399" s="232"/>
      <c r="K399" s="232"/>
      <c r="L399" s="238"/>
      <c r="M399" s="239"/>
      <c r="N399" s="240"/>
      <c r="O399" s="240"/>
      <c r="P399" s="240"/>
      <c r="Q399" s="240"/>
      <c r="R399" s="240"/>
      <c r="S399" s="240"/>
      <c r="T399" s="241"/>
      <c r="AT399" s="242" t="s">
        <v>151</v>
      </c>
      <c r="AU399" s="242" t="s">
        <v>91</v>
      </c>
      <c r="AV399" s="14" t="s">
        <v>147</v>
      </c>
      <c r="AW399" s="14" t="s">
        <v>44</v>
      </c>
      <c r="AX399" s="14" t="s">
        <v>23</v>
      </c>
      <c r="AY399" s="242" t="s">
        <v>139</v>
      </c>
    </row>
    <row r="400" spans="2:65" s="1" customFormat="1" ht="22.5" customHeight="1" x14ac:dyDescent="0.3">
      <c r="B400" s="36"/>
      <c r="C400" s="195" t="s">
        <v>441</v>
      </c>
      <c r="D400" s="195" t="s">
        <v>142</v>
      </c>
      <c r="E400" s="196" t="s">
        <v>442</v>
      </c>
      <c r="F400" s="197" t="s">
        <v>443</v>
      </c>
      <c r="G400" s="198" t="s">
        <v>422</v>
      </c>
      <c r="H400" s="199">
        <v>4</v>
      </c>
      <c r="I400" s="200"/>
      <c r="J400" s="201">
        <f>ROUND(I400*H400,2)</f>
        <v>0</v>
      </c>
      <c r="K400" s="197" t="s">
        <v>36</v>
      </c>
      <c r="L400" s="56"/>
      <c r="M400" s="202" t="s">
        <v>36</v>
      </c>
      <c r="N400" s="203" t="s">
        <v>53</v>
      </c>
      <c r="O400" s="37"/>
      <c r="P400" s="204">
        <f>O400*H400</f>
        <v>0</v>
      </c>
      <c r="Q400" s="204">
        <v>0.02</v>
      </c>
      <c r="R400" s="204">
        <f>Q400*H400</f>
        <v>0.08</v>
      </c>
      <c r="S400" s="204">
        <v>0</v>
      </c>
      <c r="T400" s="205">
        <f>S400*H400</f>
        <v>0</v>
      </c>
      <c r="AR400" s="18" t="s">
        <v>147</v>
      </c>
      <c r="AT400" s="18" t="s">
        <v>142</v>
      </c>
      <c r="AU400" s="18" t="s">
        <v>91</v>
      </c>
      <c r="AY400" s="18" t="s">
        <v>139</v>
      </c>
      <c r="BE400" s="206">
        <f>IF(N400="základní",J400,0)</f>
        <v>0</v>
      </c>
      <c r="BF400" s="206">
        <f>IF(N400="snížená",J400,0)</f>
        <v>0</v>
      </c>
      <c r="BG400" s="206">
        <f>IF(N400="zákl. přenesená",J400,0)</f>
        <v>0</v>
      </c>
      <c r="BH400" s="206">
        <f>IF(N400="sníž. přenesená",J400,0)</f>
        <v>0</v>
      </c>
      <c r="BI400" s="206">
        <f>IF(N400="nulová",J400,0)</f>
        <v>0</v>
      </c>
      <c r="BJ400" s="18" t="s">
        <v>91</v>
      </c>
      <c r="BK400" s="206">
        <f>ROUND(I400*H400,2)</f>
        <v>0</v>
      </c>
      <c r="BL400" s="18" t="s">
        <v>147</v>
      </c>
      <c r="BM400" s="18" t="s">
        <v>444</v>
      </c>
    </row>
    <row r="401" spans="2:65" s="1" customFormat="1" x14ac:dyDescent="0.3">
      <c r="B401" s="36"/>
      <c r="C401" s="58"/>
      <c r="D401" s="207" t="s">
        <v>149</v>
      </c>
      <c r="E401" s="58"/>
      <c r="F401" s="208" t="s">
        <v>443</v>
      </c>
      <c r="G401" s="58"/>
      <c r="H401" s="58"/>
      <c r="I401" s="163"/>
      <c r="J401" s="58"/>
      <c r="K401" s="58"/>
      <c r="L401" s="56"/>
      <c r="M401" s="73"/>
      <c r="N401" s="37"/>
      <c r="O401" s="37"/>
      <c r="P401" s="37"/>
      <c r="Q401" s="37"/>
      <c r="R401" s="37"/>
      <c r="S401" s="37"/>
      <c r="T401" s="74"/>
      <c r="AT401" s="18" t="s">
        <v>149</v>
      </c>
      <c r="AU401" s="18" t="s">
        <v>91</v>
      </c>
    </row>
    <row r="402" spans="2:65" s="12" customFormat="1" x14ac:dyDescent="0.3">
      <c r="B402" s="209"/>
      <c r="C402" s="210"/>
      <c r="D402" s="207" t="s">
        <v>151</v>
      </c>
      <c r="E402" s="211" t="s">
        <v>36</v>
      </c>
      <c r="F402" s="212" t="s">
        <v>358</v>
      </c>
      <c r="G402" s="210"/>
      <c r="H402" s="213" t="s">
        <v>36</v>
      </c>
      <c r="I402" s="214"/>
      <c r="J402" s="210"/>
      <c r="K402" s="210"/>
      <c r="L402" s="215"/>
      <c r="M402" s="216"/>
      <c r="N402" s="217"/>
      <c r="O402" s="217"/>
      <c r="P402" s="217"/>
      <c r="Q402" s="217"/>
      <c r="R402" s="217"/>
      <c r="S402" s="217"/>
      <c r="T402" s="218"/>
      <c r="AT402" s="219" t="s">
        <v>151</v>
      </c>
      <c r="AU402" s="219" t="s">
        <v>91</v>
      </c>
      <c r="AV402" s="12" t="s">
        <v>23</v>
      </c>
      <c r="AW402" s="12" t="s">
        <v>44</v>
      </c>
      <c r="AX402" s="12" t="s">
        <v>81</v>
      </c>
      <c r="AY402" s="219" t="s">
        <v>139</v>
      </c>
    </row>
    <row r="403" spans="2:65" s="12" customFormat="1" x14ac:dyDescent="0.3">
      <c r="B403" s="209"/>
      <c r="C403" s="210"/>
      <c r="D403" s="207" t="s">
        <v>151</v>
      </c>
      <c r="E403" s="211" t="s">
        <v>36</v>
      </c>
      <c r="F403" s="212" t="s">
        <v>424</v>
      </c>
      <c r="G403" s="210"/>
      <c r="H403" s="213" t="s">
        <v>36</v>
      </c>
      <c r="I403" s="214"/>
      <c r="J403" s="210"/>
      <c r="K403" s="210"/>
      <c r="L403" s="215"/>
      <c r="M403" s="216"/>
      <c r="N403" s="217"/>
      <c r="O403" s="217"/>
      <c r="P403" s="217"/>
      <c r="Q403" s="217"/>
      <c r="R403" s="217"/>
      <c r="S403" s="217"/>
      <c r="T403" s="218"/>
      <c r="AT403" s="219" t="s">
        <v>151</v>
      </c>
      <c r="AU403" s="219" t="s">
        <v>91</v>
      </c>
      <c r="AV403" s="12" t="s">
        <v>23</v>
      </c>
      <c r="AW403" s="12" t="s">
        <v>44</v>
      </c>
      <c r="AX403" s="12" t="s">
        <v>81</v>
      </c>
      <c r="AY403" s="219" t="s">
        <v>139</v>
      </c>
    </row>
    <row r="404" spans="2:65" s="13" customFormat="1" x14ac:dyDescent="0.3">
      <c r="B404" s="220"/>
      <c r="C404" s="221"/>
      <c r="D404" s="207" t="s">
        <v>151</v>
      </c>
      <c r="E404" s="222" t="s">
        <v>36</v>
      </c>
      <c r="F404" s="223" t="s">
        <v>445</v>
      </c>
      <c r="G404" s="221"/>
      <c r="H404" s="224">
        <v>4</v>
      </c>
      <c r="I404" s="225"/>
      <c r="J404" s="221"/>
      <c r="K404" s="221"/>
      <c r="L404" s="226"/>
      <c r="M404" s="227"/>
      <c r="N404" s="228"/>
      <c r="O404" s="228"/>
      <c r="P404" s="228"/>
      <c r="Q404" s="228"/>
      <c r="R404" s="228"/>
      <c r="S404" s="228"/>
      <c r="T404" s="229"/>
      <c r="AT404" s="230" t="s">
        <v>151</v>
      </c>
      <c r="AU404" s="230" t="s">
        <v>91</v>
      </c>
      <c r="AV404" s="13" t="s">
        <v>91</v>
      </c>
      <c r="AW404" s="13" t="s">
        <v>44</v>
      </c>
      <c r="AX404" s="13" t="s">
        <v>81</v>
      </c>
      <c r="AY404" s="230" t="s">
        <v>139</v>
      </c>
    </row>
    <row r="405" spans="2:65" s="14" customFormat="1" x14ac:dyDescent="0.3">
      <c r="B405" s="231"/>
      <c r="C405" s="232"/>
      <c r="D405" s="233" t="s">
        <v>151</v>
      </c>
      <c r="E405" s="234" t="s">
        <v>36</v>
      </c>
      <c r="F405" s="235" t="s">
        <v>154</v>
      </c>
      <c r="G405" s="232"/>
      <c r="H405" s="236">
        <v>4</v>
      </c>
      <c r="I405" s="237"/>
      <c r="J405" s="232"/>
      <c r="K405" s="232"/>
      <c r="L405" s="238"/>
      <c r="M405" s="239"/>
      <c r="N405" s="240"/>
      <c r="O405" s="240"/>
      <c r="P405" s="240"/>
      <c r="Q405" s="240"/>
      <c r="R405" s="240"/>
      <c r="S405" s="240"/>
      <c r="T405" s="241"/>
      <c r="AT405" s="242" t="s">
        <v>151</v>
      </c>
      <c r="AU405" s="242" t="s">
        <v>91</v>
      </c>
      <c r="AV405" s="14" t="s">
        <v>147</v>
      </c>
      <c r="AW405" s="14" t="s">
        <v>44</v>
      </c>
      <c r="AX405" s="14" t="s">
        <v>23</v>
      </c>
      <c r="AY405" s="242" t="s">
        <v>139</v>
      </c>
    </row>
    <row r="406" spans="2:65" s="1" customFormat="1" ht="22.5" customHeight="1" x14ac:dyDescent="0.3">
      <c r="B406" s="36"/>
      <c r="C406" s="195" t="s">
        <v>446</v>
      </c>
      <c r="D406" s="195" t="s">
        <v>142</v>
      </c>
      <c r="E406" s="196" t="s">
        <v>447</v>
      </c>
      <c r="F406" s="197" t="s">
        <v>448</v>
      </c>
      <c r="G406" s="198" t="s">
        <v>422</v>
      </c>
      <c r="H406" s="199">
        <v>10</v>
      </c>
      <c r="I406" s="200"/>
      <c r="J406" s="201">
        <f>ROUND(I406*H406,2)</f>
        <v>0</v>
      </c>
      <c r="K406" s="197" t="s">
        <v>36</v>
      </c>
      <c r="L406" s="56"/>
      <c r="M406" s="202" t="s">
        <v>36</v>
      </c>
      <c r="N406" s="203" t="s">
        <v>53</v>
      </c>
      <c r="O406" s="37"/>
      <c r="P406" s="204">
        <f>O406*H406</f>
        <v>0</v>
      </c>
      <c r="Q406" s="204">
        <v>0.01</v>
      </c>
      <c r="R406" s="204">
        <f>Q406*H406</f>
        <v>0.1</v>
      </c>
      <c r="S406" s="204">
        <v>0</v>
      </c>
      <c r="T406" s="205">
        <f>S406*H406</f>
        <v>0</v>
      </c>
      <c r="AR406" s="18" t="s">
        <v>147</v>
      </c>
      <c r="AT406" s="18" t="s">
        <v>142</v>
      </c>
      <c r="AU406" s="18" t="s">
        <v>91</v>
      </c>
      <c r="AY406" s="18" t="s">
        <v>139</v>
      </c>
      <c r="BE406" s="206">
        <f>IF(N406="základní",J406,0)</f>
        <v>0</v>
      </c>
      <c r="BF406" s="206">
        <f>IF(N406="snížená",J406,0)</f>
        <v>0</v>
      </c>
      <c r="BG406" s="206">
        <f>IF(N406="zákl. přenesená",J406,0)</f>
        <v>0</v>
      </c>
      <c r="BH406" s="206">
        <f>IF(N406="sníž. přenesená",J406,0)</f>
        <v>0</v>
      </c>
      <c r="BI406" s="206">
        <f>IF(N406="nulová",J406,0)</f>
        <v>0</v>
      </c>
      <c r="BJ406" s="18" t="s">
        <v>91</v>
      </c>
      <c r="BK406" s="206">
        <f>ROUND(I406*H406,2)</f>
        <v>0</v>
      </c>
      <c r="BL406" s="18" t="s">
        <v>147</v>
      </c>
      <c r="BM406" s="18" t="s">
        <v>449</v>
      </c>
    </row>
    <row r="407" spans="2:65" s="1" customFormat="1" x14ac:dyDescent="0.3">
      <c r="B407" s="36"/>
      <c r="C407" s="58"/>
      <c r="D407" s="207" t="s">
        <v>149</v>
      </c>
      <c r="E407" s="58"/>
      <c r="F407" s="208" t="s">
        <v>448</v>
      </c>
      <c r="G407" s="58"/>
      <c r="H407" s="58"/>
      <c r="I407" s="163"/>
      <c r="J407" s="58"/>
      <c r="K407" s="58"/>
      <c r="L407" s="56"/>
      <c r="M407" s="73"/>
      <c r="N407" s="37"/>
      <c r="O407" s="37"/>
      <c r="P407" s="37"/>
      <c r="Q407" s="37"/>
      <c r="R407" s="37"/>
      <c r="S407" s="37"/>
      <c r="T407" s="74"/>
      <c r="AT407" s="18" t="s">
        <v>149</v>
      </c>
      <c r="AU407" s="18" t="s">
        <v>91</v>
      </c>
    </row>
    <row r="408" spans="2:65" s="12" customFormat="1" x14ac:dyDescent="0.3">
      <c r="B408" s="209"/>
      <c r="C408" s="210"/>
      <c r="D408" s="207" t="s">
        <v>151</v>
      </c>
      <c r="E408" s="211" t="s">
        <v>36</v>
      </c>
      <c r="F408" s="212" t="s">
        <v>358</v>
      </c>
      <c r="G408" s="210"/>
      <c r="H408" s="213" t="s">
        <v>36</v>
      </c>
      <c r="I408" s="214"/>
      <c r="J408" s="210"/>
      <c r="K408" s="210"/>
      <c r="L408" s="215"/>
      <c r="M408" s="216"/>
      <c r="N408" s="217"/>
      <c r="O408" s="217"/>
      <c r="P408" s="217"/>
      <c r="Q408" s="217"/>
      <c r="R408" s="217"/>
      <c r="S408" s="217"/>
      <c r="T408" s="218"/>
      <c r="AT408" s="219" t="s">
        <v>151</v>
      </c>
      <c r="AU408" s="219" t="s">
        <v>91</v>
      </c>
      <c r="AV408" s="12" t="s">
        <v>23</v>
      </c>
      <c r="AW408" s="12" t="s">
        <v>44</v>
      </c>
      <c r="AX408" s="12" t="s">
        <v>81</v>
      </c>
      <c r="AY408" s="219" t="s">
        <v>139</v>
      </c>
    </row>
    <row r="409" spans="2:65" s="12" customFormat="1" x14ac:dyDescent="0.3">
      <c r="B409" s="209"/>
      <c r="C409" s="210"/>
      <c r="D409" s="207" t="s">
        <v>151</v>
      </c>
      <c r="E409" s="211" t="s">
        <v>36</v>
      </c>
      <c r="F409" s="212" t="s">
        <v>424</v>
      </c>
      <c r="G409" s="210"/>
      <c r="H409" s="213" t="s">
        <v>36</v>
      </c>
      <c r="I409" s="214"/>
      <c r="J409" s="210"/>
      <c r="K409" s="210"/>
      <c r="L409" s="215"/>
      <c r="M409" s="216"/>
      <c r="N409" s="217"/>
      <c r="O409" s="217"/>
      <c r="P409" s="217"/>
      <c r="Q409" s="217"/>
      <c r="R409" s="217"/>
      <c r="S409" s="217"/>
      <c r="T409" s="218"/>
      <c r="AT409" s="219" t="s">
        <v>151</v>
      </c>
      <c r="AU409" s="219" t="s">
        <v>91</v>
      </c>
      <c r="AV409" s="12" t="s">
        <v>23</v>
      </c>
      <c r="AW409" s="12" t="s">
        <v>44</v>
      </c>
      <c r="AX409" s="12" t="s">
        <v>81</v>
      </c>
      <c r="AY409" s="219" t="s">
        <v>139</v>
      </c>
    </row>
    <row r="410" spans="2:65" s="13" customFormat="1" x14ac:dyDescent="0.3">
      <c r="B410" s="220"/>
      <c r="C410" s="221"/>
      <c r="D410" s="207" t="s">
        <v>151</v>
      </c>
      <c r="E410" s="222" t="s">
        <v>36</v>
      </c>
      <c r="F410" s="223" t="s">
        <v>28</v>
      </c>
      <c r="G410" s="221"/>
      <c r="H410" s="224">
        <v>10</v>
      </c>
      <c r="I410" s="225"/>
      <c r="J410" s="221"/>
      <c r="K410" s="221"/>
      <c r="L410" s="226"/>
      <c r="M410" s="227"/>
      <c r="N410" s="228"/>
      <c r="O410" s="228"/>
      <c r="P410" s="228"/>
      <c r="Q410" s="228"/>
      <c r="R410" s="228"/>
      <c r="S410" s="228"/>
      <c r="T410" s="229"/>
      <c r="AT410" s="230" t="s">
        <v>151</v>
      </c>
      <c r="AU410" s="230" t="s">
        <v>91</v>
      </c>
      <c r="AV410" s="13" t="s">
        <v>91</v>
      </c>
      <c r="AW410" s="13" t="s">
        <v>44</v>
      </c>
      <c r="AX410" s="13" t="s">
        <v>81</v>
      </c>
      <c r="AY410" s="230" t="s">
        <v>139</v>
      </c>
    </row>
    <row r="411" spans="2:65" s="14" customFormat="1" x14ac:dyDescent="0.3">
      <c r="B411" s="231"/>
      <c r="C411" s="232"/>
      <c r="D411" s="207" t="s">
        <v>151</v>
      </c>
      <c r="E411" s="254" t="s">
        <v>36</v>
      </c>
      <c r="F411" s="255" t="s">
        <v>154</v>
      </c>
      <c r="G411" s="232"/>
      <c r="H411" s="256">
        <v>10</v>
      </c>
      <c r="I411" s="237"/>
      <c r="J411" s="232"/>
      <c r="K411" s="232"/>
      <c r="L411" s="238"/>
      <c r="M411" s="239"/>
      <c r="N411" s="240"/>
      <c r="O411" s="240"/>
      <c r="P411" s="240"/>
      <c r="Q411" s="240"/>
      <c r="R411" s="240"/>
      <c r="S411" s="240"/>
      <c r="T411" s="241"/>
      <c r="AT411" s="242" t="s">
        <v>151</v>
      </c>
      <c r="AU411" s="242" t="s">
        <v>91</v>
      </c>
      <c r="AV411" s="14" t="s">
        <v>147</v>
      </c>
      <c r="AW411" s="14" t="s">
        <v>44</v>
      </c>
      <c r="AX411" s="14" t="s">
        <v>23</v>
      </c>
      <c r="AY411" s="242" t="s">
        <v>139</v>
      </c>
    </row>
    <row r="412" spans="2:65" s="11" customFormat="1" ht="29.85" customHeight="1" x14ac:dyDescent="0.3">
      <c r="B412" s="178"/>
      <c r="C412" s="179"/>
      <c r="D412" s="192" t="s">
        <v>80</v>
      </c>
      <c r="E412" s="193" t="s">
        <v>450</v>
      </c>
      <c r="F412" s="193" t="s">
        <v>451</v>
      </c>
      <c r="G412" s="179"/>
      <c r="H412" s="179"/>
      <c r="I412" s="182"/>
      <c r="J412" s="194">
        <f>BK412</f>
        <v>0</v>
      </c>
      <c r="K412" s="179"/>
      <c r="L412" s="184"/>
      <c r="M412" s="185"/>
      <c r="N412" s="186"/>
      <c r="O412" s="186"/>
      <c r="P412" s="187">
        <f>SUM(P413:P422)</f>
        <v>0</v>
      </c>
      <c r="Q412" s="186"/>
      <c r="R412" s="187">
        <f>SUM(R413:R422)</f>
        <v>0</v>
      </c>
      <c r="S412" s="186"/>
      <c r="T412" s="188">
        <f>SUM(T413:T422)</f>
        <v>0</v>
      </c>
      <c r="AR412" s="189" t="s">
        <v>23</v>
      </c>
      <c r="AT412" s="190" t="s">
        <v>80</v>
      </c>
      <c r="AU412" s="190" t="s">
        <v>23</v>
      </c>
      <c r="AY412" s="189" t="s">
        <v>139</v>
      </c>
      <c r="BK412" s="191">
        <f>SUM(BK413:BK422)</f>
        <v>0</v>
      </c>
    </row>
    <row r="413" spans="2:65" s="1" customFormat="1" ht="22.5" customHeight="1" x14ac:dyDescent="0.3">
      <c r="B413" s="36"/>
      <c r="C413" s="195" t="s">
        <v>452</v>
      </c>
      <c r="D413" s="195" t="s">
        <v>142</v>
      </c>
      <c r="E413" s="196" t="s">
        <v>453</v>
      </c>
      <c r="F413" s="197" t="s">
        <v>454</v>
      </c>
      <c r="G413" s="198" t="s">
        <v>455</v>
      </c>
      <c r="H413" s="199">
        <v>12.009</v>
      </c>
      <c r="I413" s="200"/>
      <c r="J413" s="201">
        <f>ROUND(I413*H413,2)</f>
        <v>0</v>
      </c>
      <c r="K413" s="197" t="s">
        <v>146</v>
      </c>
      <c r="L413" s="56"/>
      <c r="M413" s="202" t="s">
        <v>36</v>
      </c>
      <c r="N413" s="203" t="s">
        <v>53</v>
      </c>
      <c r="O413" s="37"/>
      <c r="P413" s="204">
        <f>O413*H413</f>
        <v>0</v>
      </c>
      <c r="Q413" s="204">
        <v>0</v>
      </c>
      <c r="R413" s="204">
        <f>Q413*H413</f>
        <v>0</v>
      </c>
      <c r="S413" s="204">
        <v>0</v>
      </c>
      <c r="T413" s="205">
        <f>S413*H413</f>
        <v>0</v>
      </c>
      <c r="AR413" s="18" t="s">
        <v>147</v>
      </c>
      <c r="AT413" s="18" t="s">
        <v>142</v>
      </c>
      <c r="AU413" s="18" t="s">
        <v>91</v>
      </c>
      <c r="AY413" s="18" t="s">
        <v>139</v>
      </c>
      <c r="BE413" s="206">
        <f>IF(N413="základní",J413,0)</f>
        <v>0</v>
      </c>
      <c r="BF413" s="206">
        <f>IF(N413="snížená",J413,0)</f>
        <v>0</v>
      </c>
      <c r="BG413" s="206">
        <f>IF(N413="zákl. přenesená",J413,0)</f>
        <v>0</v>
      </c>
      <c r="BH413" s="206">
        <f>IF(N413="sníž. přenesená",J413,0)</f>
        <v>0</v>
      </c>
      <c r="BI413" s="206">
        <f>IF(N413="nulová",J413,0)</f>
        <v>0</v>
      </c>
      <c r="BJ413" s="18" t="s">
        <v>91</v>
      </c>
      <c r="BK413" s="206">
        <f>ROUND(I413*H413,2)</f>
        <v>0</v>
      </c>
      <c r="BL413" s="18" t="s">
        <v>147</v>
      </c>
      <c r="BM413" s="18" t="s">
        <v>456</v>
      </c>
    </row>
    <row r="414" spans="2:65" s="1" customFormat="1" ht="27" x14ac:dyDescent="0.3">
      <c r="B414" s="36"/>
      <c r="C414" s="58"/>
      <c r="D414" s="207" t="s">
        <v>149</v>
      </c>
      <c r="E414" s="58"/>
      <c r="F414" s="208" t="s">
        <v>457</v>
      </c>
      <c r="G414" s="58"/>
      <c r="H414" s="58"/>
      <c r="I414" s="163"/>
      <c r="J414" s="58"/>
      <c r="K414" s="58"/>
      <c r="L414" s="56"/>
      <c r="M414" s="73"/>
      <c r="N414" s="37"/>
      <c r="O414" s="37"/>
      <c r="P414" s="37"/>
      <c r="Q414" s="37"/>
      <c r="R414" s="37"/>
      <c r="S414" s="37"/>
      <c r="T414" s="74"/>
      <c r="AT414" s="18" t="s">
        <v>149</v>
      </c>
      <c r="AU414" s="18" t="s">
        <v>91</v>
      </c>
    </row>
    <row r="415" spans="2:65" s="1" customFormat="1" ht="27" x14ac:dyDescent="0.3">
      <c r="B415" s="36"/>
      <c r="C415" s="58"/>
      <c r="D415" s="233" t="s">
        <v>159</v>
      </c>
      <c r="E415" s="58"/>
      <c r="F415" s="257" t="s">
        <v>458</v>
      </c>
      <c r="G415" s="58"/>
      <c r="H415" s="58"/>
      <c r="I415" s="163"/>
      <c r="J415" s="58"/>
      <c r="K415" s="58"/>
      <c r="L415" s="56"/>
      <c r="M415" s="73"/>
      <c r="N415" s="37"/>
      <c r="O415" s="37"/>
      <c r="P415" s="37"/>
      <c r="Q415" s="37"/>
      <c r="R415" s="37"/>
      <c r="S415" s="37"/>
      <c r="T415" s="74"/>
      <c r="AT415" s="18" t="s">
        <v>159</v>
      </c>
      <c r="AU415" s="18" t="s">
        <v>91</v>
      </c>
    </row>
    <row r="416" spans="2:65" s="1" customFormat="1" ht="22.5" customHeight="1" x14ac:dyDescent="0.3">
      <c r="B416" s="36"/>
      <c r="C416" s="195" t="s">
        <v>459</v>
      </c>
      <c r="D416" s="195" t="s">
        <v>142</v>
      </c>
      <c r="E416" s="196" t="s">
        <v>460</v>
      </c>
      <c r="F416" s="197" t="s">
        <v>461</v>
      </c>
      <c r="G416" s="198" t="s">
        <v>455</v>
      </c>
      <c r="H416" s="199">
        <v>228.17099999999999</v>
      </c>
      <c r="I416" s="200"/>
      <c r="J416" s="201">
        <f>ROUND(I416*H416,2)</f>
        <v>0</v>
      </c>
      <c r="K416" s="197" t="s">
        <v>146</v>
      </c>
      <c r="L416" s="56"/>
      <c r="M416" s="202" t="s">
        <v>36</v>
      </c>
      <c r="N416" s="203" t="s">
        <v>53</v>
      </c>
      <c r="O416" s="37"/>
      <c r="P416" s="204">
        <f>O416*H416</f>
        <v>0</v>
      </c>
      <c r="Q416" s="204">
        <v>0</v>
      </c>
      <c r="R416" s="204">
        <f>Q416*H416</f>
        <v>0</v>
      </c>
      <c r="S416" s="204">
        <v>0</v>
      </c>
      <c r="T416" s="205">
        <f>S416*H416</f>
        <v>0</v>
      </c>
      <c r="AR416" s="18" t="s">
        <v>147</v>
      </c>
      <c r="AT416" s="18" t="s">
        <v>142</v>
      </c>
      <c r="AU416" s="18" t="s">
        <v>91</v>
      </c>
      <c r="AY416" s="18" t="s">
        <v>139</v>
      </c>
      <c r="BE416" s="206">
        <f>IF(N416="základní",J416,0)</f>
        <v>0</v>
      </c>
      <c r="BF416" s="206">
        <f>IF(N416="snížená",J416,0)</f>
        <v>0</v>
      </c>
      <c r="BG416" s="206">
        <f>IF(N416="zákl. přenesená",J416,0)</f>
        <v>0</v>
      </c>
      <c r="BH416" s="206">
        <f>IF(N416="sníž. přenesená",J416,0)</f>
        <v>0</v>
      </c>
      <c r="BI416" s="206">
        <f>IF(N416="nulová",J416,0)</f>
        <v>0</v>
      </c>
      <c r="BJ416" s="18" t="s">
        <v>91</v>
      </c>
      <c r="BK416" s="206">
        <f>ROUND(I416*H416,2)</f>
        <v>0</v>
      </c>
      <c r="BL416" s="18" t="s">
        <v>147</v>
      </c>
      <c r="BM416" s="18" t="s">
        <v>462</v>
      </c>
    </row>
    <row r="417" spans="2:65" s="1" customFormat="1" ht="27" x14ac:dyDescent="0.3">
      <c r="B417" s="36"/>
      <c r="C417" s="58"/>
      <c r="D417" s="207" t="s">
        <v>149</v>
      </c>
      <c r="E417" s="58"/>
      <c r="F417" s="208" t="s">
        <v>463</v>
      </c>
      <c r="G417" s="58"/>
      <c r="H417" s="58"/>
      <c r="I417" s="163"/>
      <c r="J417" s="58"/>
      <c r="K417" s="58"/>
      <c r="L417" s="56"/>
      <c r="M417" s="73"/>
      <c r="N417" s="37"/>
      <c r="O417" s="37"/>
      <c r="P417" s="37"/>
      <c r="Q417" s="37"/>
      <c r="R417" s="37"/>
      <c r="S417" s="37"/>
      <c r="T417" s="74"/>
      <c r="AT417" s="18" t="s">
        <v>149</v>
      </c>
      <c r="AU417" s="18" t="s">
        <v>91</v>
      </c>
    </row>
    <row r="418" spans="2:65" s="1" customFormat="1" ht="27" x14ac:dyDescent="0.3">
      <c r="B418" s="36"/>
      <c r="C418" s="58"/>
      <c r="D418" s="207" t="s">
        <v>159</v>
      </c>
      <c r="E418" s="58"/>
      <c r="F418" s="243" t="s">
        <v>458</v>
      </c>
      <c r="G418" s="58"/>
      <c r="H418" s="58"/>
      <c r="I418" s="163"/>
      <c r="J418" s="58"/>
      <c r="K418" s="58"/>
      <c r="L418" s="56"/>
      <c r="M418" s="73"/>
      <c r="N418" s="37"/>
      <c r="O418" s="37"/>
      <c r="P418" s="37"/>
      <c r="Q418" s="37"/>
      <c r="R418" s="37"/>
      <c r="S418" s="37"/>
      <c r="T418" s="74"/>
      <c r="AT418" s="18" t="s">
        <v>159</v>
      </c>
      <c r="AU418" s="18" t="s">
        <v>91</v>
      </c>
    </row>
    <row r="419" spans="2:65" s="13" customFormat="1" x14ac:dyDescent="0.3">
      <c r="B419" s="220"/>
      <c r="C419" s="221"/>
      <c r="D419" s="233" t="s">
        <v>151</v>
      </c>
      <c r="E419" s="221"/>
      <c r="F419" s="258" t="s">
        <v>464</v>
      </c>
      <c r="G419" s="221"/>
      <c r="H419" s="259">
        <v>228.17099999999999</v>
      </c>
      <c r="I419" s="225"/>
      <c r="J419" s="221"/>
      <c r="K419" s="221"/>
      <c r="L419" s="226"/>
      <c r="M419" s="227"/>
      <c r="N419" s="228"/>
      <c r="O419" s="228"/>
      <c r="P419" s="228"/>
      <c r="Q419" s="228"/>
      <c r="R419" s="228"/>
      <c r="S419" s="228"/>
      <c r="T419" s="229"/>
      <c r="AT419" s="230" t="s">
        <v>151</v>
      </c>
      <c r="AU419" s="230" t="s">
        <v>91</v>
      </c>
      <c r="AV419" s="13" t="s">
        <v>91</v>
      </c>
      <c r="AW419" s="13" t="s">
        <v>4</v>
      </c>
      <c r="AX419" s="13" t="s">
        <v>23</v>
      </c>
      <c r="AY419" s="230" t="s">
        <v>139</v>
      </c>
    </row>
    <row r="420" spans="2:65" s="1" customFormat="1" ht="31.5" customHeight="1" x14ac:dyDescent="0.3">
      <c r="B420" s="36"/>
      <c r="C420" s="195" t="s">
        <v>465</v>
      </c>
      <c r="D420" s="195" t="s">
        <v>142</v>
      </c>
      <c r="E420" s="196" t="s">
        <v>466</v>
      </c>
      <c r="F420" s="197" t="s">
        <v>467</v>
      </c>
      <c r="G420" s="198" t="s">
        <v>455</v>
      </c>
      <c r="H420" s="199">
        <v>12.009</v>
      </c>
      <c r="I420" s="200"/>
      <c r="J420" s="201">
        <f>ROUND(I420*H420,2)</f>
        <v>0</v>
      </c>
      <c r="K420" s="197" t="s">
        <v>146</v>
      </c>
      <c r="L420" s="56"/>
      <c r="M420" s="202" t="s">
        <v>36</v>
      </c>
      <c r="N420" s="203" t="s">
        <v>53</v>
      </c>
      <c r="O420" s="37"/>
      <c r="P420" s="204">
        <f>O420*H420</f>
        <v>0</v>
      </c>
      <c r="Q420" s="204">
        <v>0</v>
      </c>
      <c r="R420" s="204">
        <f>Q420*H420</f>
        <v>0</v>
      </c>
      <c r="S420" s="204">
        <v>0</v>
      </c>
      <c r="T420" s="205">
        <f>S420*H420</f>
        <v>0</v>
      </c>
      <c r="AR420" s="18" t="s">
        <v>147</v>
      </c>
      <c r="AT420" s="18" t="s">
        <v>142</v>
      </c>
      <c r="AU420" s="18" t="s">
        <v>91</v>
      </c>
      <c r="AY420" s="18" t="s">
        <v>139</v>
      </c>
      <c r="BE420" s="206">
        <f>IF(N420="základní",J420,0)</f>
        <v>0</v>
      </c>
      <c r="BF420" s="206">
        <f>IF(N420="snížená",J420,0)</f>
        <v>0</v>
      </c>
      <c r="BG420" s="206">
        <f>IF(N420="zákl. přenesená",J420,0)</f>
        <v>0</v>
      </c>
      <c r="BH420" s="206">
        <f>IF(N420="sníž. přenesená",J420,0)</f>
        <v>0</v>
      </c>
      <c r="BI420" s="206">
        <f>IF(N420="nulová",J420,0)</f>
        <v>0</v>
      </c>
      <c r="BJ420" s="18" t="s">
        <v>91</v>
      </c>
      <c r="BK420" s="206">
        <f>ROUND(I420*H420,2)</f>
        <v>0</v>
      </c>
      <c r="BL420" s="18" t="s">
        <v>147</v>
      </c>
      <c r="BM420" s="18" t="s">
        <v>468</v>
      </c>
    </row>
    <row r="421" spans="2:65" s="1" customFormat="1" ht="27" x14ac:dyDescent="0.3">
      <c r="B421" s="36"/>
      <c r="C421" s="58"/>
      <c r="D421" s="207" t="s">
        <v>149</v>
      </c>
      <c r="E421" s="58"/>
      <c r="F421" s="208" t="s">
        <v>467</v>
      </c>
      <c r="G421" s="58"/>
      <c r="H421" s="58"/>
      <c r="I421" s="163"/>
      <c r="J421" s="58"/>
      <c r="K421" s="58"/>
      <c r="L421" s="56"/>
      <c r="M421" s="73"/>
      <c r="N421" s="37"/>
      <c r="O421" s="37"/>
      <c r="P421" s="37"/>
      <c r="Q421" s="37"/>
      <c r="R421" s="37"/>
      <c r="S421" s="37"/>
      <c r="T421" s="74"/>
      <c r="AT421" s="18" t="s">
        <v>149</v>
      </c>
      <c r="AU421" s="18" t="s">
        <v>91</v>
      </c>
    </row>
    <row r="422" spans="2:65" s="1" customFormat="1" ht="121.5" x14ac:dyDescent="0.3">
      <c r="B422" s="36"/>
      <c r="C422" s="58"/>
      <c r="D422" s="207" t="s">
        <v>159</v>
      </c>
      <c r="E422" s="58"/>
      <c r="F422" s="243" t="s">
        <v>469</v>
      </c>
      <c r="G422" s="58"/>
      <c r="H422" s="58"/>
      <c r="I422" s="163"/>
      <c r="J422" s="58"/>
      <c r="K422" s="58"/>
      <c r="L422" s="56"/>
      <c r="M422" s="73"/>
      <c r="N422" s="37"/>
      <c r="O422" s="37"/>
      <c r="P422" s="37"/>
      <c r="Q422" s="37"/>
      <c r="R422" s="37"/>
      <c r="S422" s="37"/>
      <c r="T422" s="74"/>
      <c r="AT422" s="18" t="s">
        <v>159</v>
      </c>
      <c r="AU422" s="18" t="s">
        <v>91</v>
      </c>
    </row>
    <row r="423" spans="2:65" s="11" customFormat="1" ht="29.85" customHeight="1" x14ac:dyDescent="0.3">
      <c r="B423" s="178"/>
      <c r="C423" s="179"/>
      <c r="D423" s="192" t="s">
        <v>80</v>
      </c>
      <c r="E423" s="193" t="s">
        <v>470</v>
      </c>
      <c r="F423" s="193" t="s">
        <v>471</v>
      </c>
      <c r="G423" s="179"/>
      <c r="H423" s="179"/>
      <c r="I423" s="182"/>
      <c r="J423" s="194">
        <f>BK423</f>
        <v>0</v>
      </c>
      <c r="K423" s="179"/>
      <c r="L423" s="184"/>
      <c r="M423" s="185"/>
      <c r="N423" s="186"/>
      <c r="O423" s="186"/>
      <c r="P423" s="187">
        <f>SUM(P424:P426)</f>
        <v>0</v>
      </c>
      <c r="Q423" s="186"/>
      <c r="R423" s="187">
        <f>SUM(R424:R426)</f>
        <v>0</v>
      </c>
      <c r="S423" s="186"/>
      <c r="T423" s="188">
        <f>SUM(T424:T426)</f>
        <v>0</v>
      </c>
      <c r="AR423" s="189" t="s">
        <v>23</v>
      </c>
      <c r="AT423" s="190" t="s">
        <v>80</v>
      </c>
      <c r="AU423" s="190" t="s">
        <v>23</v>
      </c>
      <c r="AY423" s="189" t="s">
        <v>139</v>
      </c>
      <c r="BK423" s="191">
        <f>SUM(BK424:BK426)</f>
        <v>0</v>
      </c>
    </row>
    <row r="424" spans="2:65" s="1" customFormat="1" ht="22.5" customHeight="1" x14ac:dyDescent="0.3">
      <c r="B424" s="36"/>
      <c r="C424" s="195" t="s">
        <v>472</v>
      </c>
      <c r="D424" s="195" t="s">
        <v>142</v>
      </c>
      <c r="E424" s="196" t="s">
        <v>473</v>
      </c>
      <c r="F424" s="197" t="s">
        <v>474</v>
      </c>
      <c r="G424" s="198" t="s">
        <v>455</v>
      </c>
      <c r="H424" s="199">
        <v>24.673999999999999</v>
      </c>
      <c r="I424" s="200"/>
      <c r="J424" s="201">
        <f>ROUND(I424*H424,2)</f>
        <v>0</v>
      </c>
      <c r="K424" s="197" t="s">
        <v>146</v>
      </c>
      <c r="L424" s="56"/>
      <c r="M424" s="202" t="s">
        <v>36</v>
      </c>
      <c r="N424" s="203" t="s">
        <v>53</v>
      </c>
      <c r="O424" s="37"/>
      <c r="P424" s="204">
        <f>O424*H424</f>
        <v>0</v>
      </c>
      <c r="Q424" s="204">
        <v>0</v>
      </c>
      <c r="R424" s="204">
        <f>Q424*H424</f>
        <v>0</v>
      </c>
      <c r="S424" s="204">
        <v>0</v>
      </c>
      <c r="T424" s="205">
        <f>S424*H424</f>
        <v>0</v>
      </c>
      <c r="AR424" s="18" t="s">
        <v>147</v>
      </c>
      <c r="AT424" s="18" t="s">
        <v>142</v>
      </c>
      <c r="AU424" s="18" t="s">
        <v>91</v>
      </c>
      <c r="AY424" s="18" t="s">
        <v>139</v>
      </c>
      <c r="BE424" s="206">
        <f>IF(N424="základní",J424,0)</f>
        <v>0</v>
      </c>
      <c r="BF424" s="206">
        <f>IF(N424="snížená",J424,0)</f>
        <v>0</v>
      </c>
      <c r="BG424" s="206">
        <f>IF(N424="zákl. přenesená",J424,0)</f>
        <v>0</v>
      </c>
      <c r="BH424" s="206">
        <f>IF(N424="sníž. přenesená",J424,0)</f>
        <v>0</v>
      </c>
      <c r="BI424" s="206">
        <f>IF(N424="nulová",J424,0)</f>
        <v>0</v>
      </c>
      <c r="BJ424" s="18" t="s">
        <v>91</v>
      </c>
      <c r="BK424" s="206">
        <f>ROUND(I424*H424,2)</f>
        <v>0</v>
      </c>
      <c r="BL424" s="18" t="s">
        <v>147</v>
      </c>
      <c r="BM424" s="18" t="s">
        <v>475</v>
      </c>
    </row>
    <row r="425" spans="2:65" s="1" customFormat="1" ht="40.5" x14ac:dyDescent="0.3">
      <c r="B425" s="36"/>
      <c r="C425" s="58"/>
      <c r="D425" s="207" t="s">
        <v>149</v>
      </c>
      <c r="E425" s="58"/>
      <c r="F425" s="208" t="s">
        <v>476</v>
      </c>
      <c r="G425" s="58"/>
      <c r="H425" s="58"/>
      <c r="I425" s="163"/>
      <c r="J425" s="58"/>
      <c r="K425" s="58"/>
      <c r="L425" s="56"/>
      <c r="M425" s="73"/>
      <c r="N425" s="37"/>
      <c r="O425" s="37"/>
      <c r="P425" s="37"/>
      <c r="Q425" s="37"/>
      <c r="R425" s="37"/>
      <c r="S425" s="37"/>
      <c r="T425" s="74"/>
      <c r="AT425" s="18" t="s">
        <v>149</v>
      </c>
      <c r="AU425" s="18" t="s">
        <v>91</v>
      </c>
    </row>
    <row r="426" spans="2:65" s="1" customFormat="1" ht="81" x14ac:dyDescent="0.3">
      <c r="B426" s="36"/>
      <c r="C426" s="58"/>
      <c r="D426" s="207" t="s">
        <v>159</v>
      </c>
      <c r="E426" s="58"/>
      <c r="F426" s="243" t="s">
        <v>477</v>
      </c>
      <c r="G426" s="58"/>
      <c r="H426" s="58"/>
      <c r="I426" s="163"/>
      <c r="J426" s="58"/>
      <c r="K426" s="58"/>
      <c r="L426" s="56"/>
      <c r="M426" s="73"/>
      <c r="N426" s="37"/>
      <c r="O426" s="37"/>
      <c r="P426" s="37"/>
      <c r="Q426" s="37"/>
      <c r="R426" s="37"/>
      <c r="S426" s="37"/>
      <c r="T426" s="74"/>
      <c r="AT426" s="18" t="s">
        <v>159</v>
      </c>
      <c r="AU426" s="18" t="s">
        <v>91</v>
      </c>
    </row>
    <row r="427" spans="2:65" s="11" customFormat="1" ht="37.35" customHeight="1" x14ac:dyDescent="0.35">
      <c r="B427" s="178"/>
      <c r="C427" s="179"/>
      <c r="D427" s="180" t="s">
        <v>80</v>
      </c>
      <c r="E427" s="181" t="s">
        <v>478</v>
      </c>
      <c r="F427" s="181" t="s">
        <v>479</v>
      </c>
      <c r="G427" s="179"/>
      <c r="H427" s="179"/>
      <c r="I427" s="182"/>
      <c r="J427" s="183">
        <f>BK427</f>
        <v>0</v>
      </c>
      <c r="K427" s="179"/>
      <c r="L427" s="184"/>
      <c r="M427" s="185"/>
      <c r="N427" s="186"/>
      <c r="O427" s="186"/>
      <c r="P427" s="187">
        <f>P428+P447+P454+P511+P528+P570+P628</f>
        <v>0</v>
      </c>
      <c r="Q427" s="186"/>
      <c r="R427" s="187">
        <f>R428+R447+R454+R511+R528+R570+R628</f>
        <v>1.90233008</v>
      </c>
      <c r="S427" s="186"/>
      <c r="T427" s="188">
        <f>T428+T447+T454+T511+T528+T570+T628</f>
        <v>0.31395139999999999</v>
      </c>
      <c r="AR427" s="189" t="s">
        <v>91</v>
      </c>
      <c r="AT427" s="190" t="s">
        <v>80</v>
      </c>
      <c r="AU427" s="190" t="s">
        <v>81</v>
      </c>
      <c r="AY427" s="189" t="s">
        <v>139</v>
      </c>
      <c r="BK427" s="191">
        <f>BK428+BK447+BK454+BK511+BK528+BK570+BK628</f>
        <v>0</v>
      </c>
    </row>
    <row r="428" spans="2:65" s="11" customFormat="1" ht="19.899999999999999" customHeight="1" x14ac:dyDescent="0.3">
      <c r="B428" s="178"/>
      <c r="C428" s="179"/>
      <c r="D428" s="192" t="s">
        <v>80</v>
      </c>
      <c r="E428" s="193" t="s">
        <v>480</v>
      </c>
      <c r="F428" s="193" t="s">
        <v>481</v>
      </c>
      <c r="G428" s="179"/>
      <c r="H428" s="179"/>
      <c r="I428" s="182"/>
      <c r="J428" s="194">
        <f>BK428</f>
        <v>0</v>
      </c>
      <c r="K428" s="179"/>
      <c r="L428" s="184"/>
      <c r="M428" s="185"/>
      <c r="N428" s="186"/>
      <c r="O428" s="186"/>
      <c r="P428" s="187">
        <f>SUM(P429:P446)</f>
        <v>0</v>
      </c>
      <c r="Q428" s="186"/>
      <c r="R428" s="187">
        <f>SUM(R429:R446)</f>
        <v>0.26878207999999998</v>
      </c>
      <c r="S428" s="186"/>
      <c r="T428" s="188">
        <f>SUM(T429:T446)</f>
        <v>0</v>
      </c>
      <c r="AR428" s="189" t="s">
        <v>91</v>
      </c>
      <c r="AT428" s="190" t="s">
        <v>80</v>
      </c>
      <c r="AU428" s="190" t="s">
        <v>23</v>
      </c>
      <c r="AY428" s="189" t="s">
        <v>139</v>
      </c>
      <c r="BK428" s="191">
        <f>SUM(BK429:BK446)</f>
        <v>0</v>
      </c>
    </row>
    <row r="429" spans="2:65" s="1" customFormat="1" ht="22.5" customHeight="1" x14ac:dyDescent="0.3">
      <c r="B429" s="36"/>
      <c r="C429" s="195" t="s">
        <v>482</v>
      </c>
      <c r="D429" s="195" t="s">
        <v>142</v>
      </c>
      <c r="E429" s="196" t="s">
        <v>483</v>
      </c>
      <c r="F429" s="197" t="s">
        <v>484</v>
      </c>
      <c r="G429" s="198" t="s">
        <v>145</v>
      </c>
      <c r="H429" s="199">
        <v>58.82</v>
      </c>
      <c r="I429" s="200"/>
      <c r="J429" s="201">
        <f>ROUND(I429*H429,2)</f>
        <v>0</v>
      </c>
      <c r="K429" s="197" t="s">
        <v>146</v>
      </c>
      <c r="L429" s="56"/>
      <c r="M429" s="202" t="s">
        <v>36</v>
      </c>
      <c r="N429" s="203" t="s">
        <v>53</v>
      </c>
      <c r="O429" s="37"/>
      <c r="P429" s="204">
        <f>O429*H429</f>
        <v>0</v>
      </c>
      <c r="Q429" s="204">
        <v>0</v>
      </c>
      <c r="R429" s="204">
        <f>Q429*H429</f>
        <v>0</v>
      </c>
      <c r="S429" s="204">
        <v>0</v>
      </c>
      <c r="T429" s="205">
        <f>S429*H429</f>
        <v>0</v>
      </c>
      <c r="AR429" s="18" t="s">
        <v>245</v>
      </c>
      <c r="AT429" s="18" t="s">
        <v>142</v>
      </c>
      <c r="AU429" s="18" t="s">
        <v>91</v>
      </c>
      <c r="AY429" s="18" t="s">
        <v>139</v>
      </c>
      <c r="BE429" s="206">
        <f>IF(N429="základní",J429,0)</f>
        <v>0</v>
      </c>
      <c r="BF429" s="206">
        <f>IF(N429="snížená",J429,0)</f>
        <v>0</v>
      </c>
      <c r="BG429" s="206">
        <f>IF(N429="zákl. přenesená",J429,0)</f>
        <v>0</v>
      </c>
      <c r="BH429" s="206">
        <f>IF(N429="sníž. přenesená",J429,0)</f>
        <v>0</v>
      </c>
      <c r="BI429" s="206">
        <f>IF(N429="nulová",J429,0)</f>
        <v>0</v>
      </c>
      <c r="BJ429" s="18" t="s">
        <v>91</v>
      </c>
      <c r="BK429" s="206">
        <f>ROUND(I429*H429,2)</f>
        <v>0</v>
      </c>
      <c r="BL429" s="18" t="s">
        <v>245</v>
      </c>
      <c r="BM429" s="18" t="s">
        <v>485</v>
      </c>
    </row>
    <row r="430" spans="2:65" s="1" customFormat="1" ht="27" x14ac:dyDescent="0.3">
      <c r="B430" s="36"/>
      <c r="C430" s="58"/>
      <c r="D430" s="207" t="s">
        <v>149</v>
      </c>
      <c r="E430" s="58"/>
      <c r="F430" s="208" t="s">
        <v>486</v>
      </c>
      <c r="G430" s="58"/>
      <c r="H430" s="58"/>
      <c r="I430" s="163"/>
      <c r="J430" s="58"/>
      <c r="K430" s="58"/>
      <c r="L430" s="56"/>
      <c r="M430" s="73"/>
      <c r="N430" s="37"/>
      <c r="O430" s="37"/>
      <c r="P430" s="37"/>
      <c r="Q430" s="37"/>
      <c r="R430" s="37"/>
      <c r="S430" s="37"/>
      <c r="T430" s="74"/>
      <c r="AT430" s="18" t="s">
        <v>149</v>
      </c>
      <c r="AU430" s="18" t="s">
        <v>91</v>
      </c>
    </row>
    <row r="431" spans="2:65" s="12" customFormat="1" x14ac:dyDescent="0.3">
      <c r="B431" s="209"/>
      <c r="C431" s="210"/>
      <c r="D431" s="207" t="s">
        <v>151</v>
      </c>
      <c r="E431" s="211" t="s">
        <v>36</v>
      </c>
      <c r="F431" s="212" t="s">
        <v>487</v>
      </c>
      <c r="G431" s="210"/>
      <c r="H431" s="213" t="s">
        <v>36</v>
      </c>
      <c r="I431" s="214"/>
      <c r="J431" s="210"/>
      <c r="K431" s="210"/>
      <c r="L431" s="215"/>
      <c r="M431" s="216"/>
      <c r="N431" s="217"/>
      <c r="O431" s="217"/>
      <c r="P431" s="217"/>
      <c r="Q431" s="217"/>
      <c r="R431" s="217"/>
      <c r="S431" s="217"/>
      <c r="T431" s="218"/>
      <c r="AT431" s="219" t="s">
        <v>151</v>
      </c>
      <c r="AU431" s="219" t="s">
        <v>91</v>
      </c>
      <c r="AV431" s="12" t="s">
        <v>23</v>
      </c>
      <c r="AW431" s="12" t="s">
        <v>44</v>
      </c>
      <c r="AX431" s="12" t="s">
        <v>81</v>
      </c>
      <c r="AY431" s="219" t="s">
        <v>139</v>
      </c>
    </row>
    <row r="432" spans="2:65" s="12" customFormat="1" x14ac:dyDescent="0.3">
      <c r="B432" s="209"/>
      <c r="C432" s="210"/>
      <c r="D432" s="207" t="s">
        <v>151</v>
      </c>
      <c r="E432" s="211" t="s">
        <v>36</v>
      </c>
      <c r="F432" s="212" t="s">
        <v>488</v>
      </c>
      <c r="G432" s="210"/>
      <c r="H432" s="213" t="s">
        <v>36</v>
      </c>
      <c r="I432" s="214"/>
      <c r="J432" s="210"/>
      <c r="K432" s="210"/>
      <c r="L432" s="215"/>
      <c r="M432" s="216"/>
      <c r="N432" s="217"/>
      <c r="O432" s="217"/>
      <c r="P432" s="217"/>
      <c r="Q432" s="217"/>
      <c r="R432" s="217"/>
      <c r="S432" s="217"/>
      <c r="T432" s="218"/>
      <c r="AT432" s="219" t="s">
        <v>151</v>
      </c>
      <c r="AU432" s="219" t="s">
        <v>91</v>
      </c>
      <c r="AV432" s="12" t="s">
        <v>23</v>
      </c>
      <c r="AW432" s="12" t="s">
        <v>44</v>
      </c>
      <c r="AX432" s="12" t="s">
        <v>81</v>
      </c>
      <c r="AY432" s="219" t="s">
        <v>139</v>
      </c>
    </row>
    <row r="433" spans="2:65" s="13" customFormat="1" x14ac:dyDescent="0.3">
      <c r="B433" s="220"/>
      <c r="C433" s="221"/>
      <c r="D433" s="207" t="s">
        <v>151</v>
      </c>
      <c r="E433" s="222" t="s">
        <v>36</v>
      </c>
      <c r="F433" s="223" t="s">
        <v>489</v>
      </c>
      <c r="G433" s="221"/>
      <c r="H433" s="224">
        <v>58.82</v>
      </c>
      <c r="I433" s="225"/>
      <c r="J433" s="221"/>
      <c r="K433" s="221"/>
      <c r="L433" s="226"/>
      <c r="M433" s="227"/>
      <c r="N433" s="228"/>
      <c r="O433" s="228"/>
      <c r="P433" s="228"/>
      <c r="Q433" s="228"/>
      <c r="R433" s="228"/>
      <c r="S433" s="228"/>
      <c r="T433" s="229"/>
      <c r="AT433" s="230" t="s">
        <v>151</v>
      </c>
      <c r="AU433" s="230" t="s">
        <v>91</v>
      </c>
      <c r="AV433" s="13" t="s">
        <v>91</v>
      </c>
      <c r="AW433" s="13" t="s">
        <v>44</v>
      </c>
      <c r="AX433" s="13" t="s">
        <v>81</v>
      </c>
      <c r="AY433" s="230" t="s">
        <v>139</v>
      </c>
    </row>
    <row r="434" spans="2:65" s="14" customFormat="1" x14ac:dyDescent="0.3">
      <c r="B434" s="231"/>
      <c r="C434" s="232"/>
      <c r="D434" s="233" t="s">
        <v>151</v>
      </c>
      <c r="E434" s="234" t="s">
        <v>36</v>
      </c>
      <c r="F434" s="235" t="s">
        <v>154</v>
      </c>
      <c r="G434" s="232"/>
      <c r="H434" s="236">
        <v>58.82</v>
      </c>
      <c r="I434" s="237"/>
      <c r="J434" s="232"/>
      <c r="K434" s="232"/>
      <c r="L434" s="238"/>
      <c r="M434" s="239"/>
      <c r="N434" s="240"/>
      <c r="O434" s="240"/>
      <c r="P434" s="240"/>
      <c r="Q434" s="240"/>
      <c r="R434" s="240"/>
      <c r="S434" s="240"/>
      <c r="T434" s="241"/>
      <c r="AT434" s="242" t="s">
        <v>151</v>
      </c>
      <c r="AU434" s="242" t="s">
        <v>91</v>
      </c>
      <c r="AV434" s="14" t="s">
        <v>147</v>
      </c>
      <c r="AW434" s="14" t="s">
        <v>44</v>
      </c>
      <c r="AX434" s="14" t="s">
        <v>23</v>
      </c>
      <c r="AY434" s="242" t="s">
        <v>139</v>
      </c>
    </row>
    <row r="435" spans="2:65" s="1" customFormat="1" ht="22.5" customHeight="1" x14ac:dyDescent="0.3">
      <c r="B435" s="36"/>
      <c r="C435" s="244" t="s">
        <v>490</v>
      </c>
      <c r="D435" s="244" t="s">
        <v>182</v>
      </c>
      <c r="E435" s="245" t="s">
        <v>491</v>
      </c>
      <c r="F435" s="246" t="s">
        <v>492</v>
      </c>
      <c r="G435" s="247" t="s">
        <v>145</v>
      </c>
      <c r="H435" s="248">
        <v>59.996000000000002</v>
      </c>
      <c r="I435" s="249"/>
      <c r="J435" s="250">
        <f>ROUND(I435*H435,2)</f>
        <v>0</v>
      </c>
      <c r="K435" s="246" t="s">
        <v>146</v>
      </c>
      <c r="L435" s="251"/>
      <c r="M435" s="252" t="s">
        <v>36</v>
      </c>
      <c r="N435" s="253" t="s">
        <v>53</v>
      </c>
      <c r="O435" s="37"/>
      <c r="P435" s="204">
        <f>O435*H435</f>
        <v>0</v>
      </c>
      <c r="Q435" s="204">
        <v>4.4799999999999996E-3</v>
      </c>
      <c r="R435" s="204">
        <f>Q435*H435</f>
        <v>0.26878207999999998</v>
      </c>
      <c r="S435" s="204">
        <v>0</v>
      </c>
      <c r="T435" s="205">
        <f>S435*H435</f>
        <v>0</v>
      </c>
      <c r="AR435" s="18" t="s">
        <v>346</v>
      </c>
      <c r="AT435" s="18" t="s">
        <v>182</v>
      </c>
      <c r="AU435" s="18" t="s">
        <v>91</v>
      </c>
      <c r="AY435" s="18" t="s">
        <v>139</v>
      </c>
      <c r="BE435" s="206">
        <f>IF(N435="základní",J435,0)</f>
        <v>0</v>
      </c>
      <c r="BF435" s="206">
        <f>IF(N435="snížená",J435,0)</f>
        <v>0</v>
      </c>
      <c r="BG435" s="206">
        <f>IF(N435="zákl. přenesená",J435,0)</f>
        <v>0</v>
      </c>
      <c r="BH435" s="206">
        <f>IF(N435="sníž. přenesená",J435,0)</f>
        <v>0</v>
      </c>
      <c r="BI435" s="206">
        <f>IF(N435="nulová",J435,0)</f>
        <v>0</v>
      </c>
      <c r="BJ435" s="18" t="s">
        <v>91</v>
      </c>
      <c r="BK435" s="206">
        <f>ROUND(I435*H435,2)</f>
        <v>0</v>
      </c>
      <c r="BL435" s="18" t="s">
        <v>245</v>
      </c>
      <c r="BM435" s="18" t="s">
        <v>493</v>
      </c>
    </row>
    <row r="436" spans="2:65" s="1" customFormat="1" x14ac:dyDescent="0.3">
      <c r="B436" s="36"/>
      <c r="C436" s="58"/>
      <c r="D436" s="207" t="s">
        <v>149</v>
      </c>
      <c r="E436" s="58"/>
      <c r="F436" s="208" t="s">
        <v>492</v>
      </c>
      <c r="G436" s="58"/>
      <c r="H436" s="58"/>
      <c r="I436" s="163"/>
      <c r="J436" s="58"/>
      <c r="K436" s="58"/>
      <c r="L436" s="56"/>
      <c r="M436" s="73"/>
      <c r="N436" s="37"/>
      <c r="O436" s="37"/>
      <c r="P436" s="37"/>
      <c r="Q436" s="37"/>
      <c r="R436" s="37"/>
      <c r="S436" s="37"/>
      <c r="T436" s="74"/>
      <c r="AT436" s="18" t="s">
        <v>149</v>
      </c>
      <c r="AU436" s="18" t="s">
        <v>91</v>
      </c>
    </row>
    <row r="437" spans="2:65" s="12" customFormat="1" x14ac:dyDescent="0.3">
      <c r="B437" s="209"/>
      <c r="C437" s="210"/>
      <c r="D437" s="207" t="s">
        <v>151</v>
      </c>
      <c r="E437" s="211" t="s">
        <v>36</v>
      </c>
      <c r="F437" s="212" t="s">
        <v>487</v>
      </c>
      <c r="G437" s="210"/>
      <c r="H437" s="213" t="s">
        <v>36</v>
      </c>
      <c r="I437" s="214"/>
      <c r="J437" s="210"/>
      <c r="K437" s="210"/>
      <c r="L437" s="215"/>
      <c r="M437" s="216"/>
      <c r="N437" s="217"/>
      <c r="O437" s="217"/>
      <c r="P437" s="217"/>
      <c r="Q437" s="217"/>
      <c r="R437" s="217"/>
      <c r="S437" s="217"/>
      <c r="T437" s="218"/>
      <c r="AT437" s="219" t="s">
        <v>151</v>
      </c>
      <c r="AU437" s="219" t="s">
        <v>91</v>
      </c>
      <c r="AV437" s="12" t="s">
        <v>23</v>
      </c>
      <c r="AW437" s="12" t="s">
        <v>44</v>
      </c>
      <c r="AX437" s="12" t="s">
        <v>81</v>
      </c>
      <c r="AY437" s="219" t="s">
        <v>139</v>
      </c>
    </row>
    <row r="438" spans="2:65" s="12" customFormat="1" x14ac:dyDescent="0.3">
      <c r="B438" s="209"/>
      <c r="C438" s="210"/>
      <c r="D438" s="207" t="s">
        <v>151</v>
      </c>
      <c r="E438" s="211" t="s">
        <v>36</v>
      </c>
      <c r="F438" s="212" t="s">
        <v>488</v>
      </c>
      <c r="G438" s="210"/>
      <c r="H438" s="213" t="s">
        <v>36</v>
      </c>
      <c r="I438" s="214"/>
      <c r="J438" s="210"/>
      <c r="K438" s="210"/>
      <c r="L438" s="215"/>
      <c r="M438" s="216"/>
      <c r="N438" s="217"/>
      <c r="O438" s="217"/>
      <c r="P438" s="217"/>
      <c r="Q438" s="217"/>
      <c r="R438" s="217"/>
      <c r="S438" s="217"/>
      <c r="T438" s="218"/>
      <c r="AT438" s="219" t="s">
        <v>151</v>
      </c>
      <c r="AU438" s="219" t="s">
        <v>91</v>
      </c>
      <c r="AV438" s="12" t="s">
        <v>23</v>
      </c>
      <c r="AW438" s="12" t="s">
        <v>44</v>
      </c>
      <c r="AX438" s="12" t="s">
        <v>81</v>
      </c>
      <c r="AY438" s="219" t="s">
        <v>139</v>
      </c>
    </row>
    <row r="439" spans="2:65" s="13" customFormat="1" x14ac:dyDescent="0.3">
      <c r="B439" s="220"/>
      <c r="C439" s="221"/>
      <c r="D439" s="207" t="s">
        <v>151</v>
      </c>
      <c r="E439" s="222" t="s">
        <v>36</v>
      </c>
      <c r="F439" s="223" t="s">
        <v>494</v>
      </c>
      <c r="G439" s="221"/>
      <c r="H439" s="224">
        <v>59.996000000000002</v>
      </c>
      <c r="I439" s="225"/>
      <c r="J439" s="221"/>
      <c r="K439" s="221"/>
      <c r="L439" s="226"/>
      <c r="M439" s="227"/>
      <c r="N439" s="228"/>
      <c r="O439" s="228"/>
      <c r="P439" s="228"/>
      <c r="Q439" s="228"/>
      <c r="R439" s="228"/>
      <c r="S439" s="228"/>
      <c r="T439" s="229"/>
      <c r="AT439" s="230" t="s">
        <v>151</v>
      </c>
      <c r="AU439" s="230" t="s">
        <v>91</v>
      </c>
      <c r="AV439" s="13" t="s">
        <v>91</v>
      </c>
      <c r="AW439" s="13" t="s">
        <v>44</v>
      </c>
      <c r="AX439" s="13" t="s">
        <v>81</v>
      </c>
      <c r="AY439" s="230" t="s">
        <v>139</v>
      </c>
    </row>
    <row r="440" spans="2:65" s="14" customFormat="1" x14ac:dyDescent="0.3">
      <c r="B440" s="231"/>
      <c r="C440" s="232"/>
      <c r="D440" s="233" t="s">
        <v>151</v>
      </c>
      <c r="E440" s="234" t="s">
        <v>36</v>
      </c>
      <c r="F440" s="235" t="s">
        <v>154</v>
      </c>
      <c r="G440" s="232"/>
      <c r="H440" s="236">
        <v>59.996000000000002</v>
      </c>
      <c r="I440" s="237"/>
      <c r="J440" s="232"/>
      <c r="K440" s="232"/>
      <c r="L440" s="238"/>
      <c r="M440" s="239"/>
      <c r="N440" s="240"/>
      <c r="O440" s="240"/>
      <c r="P440" s="240"/>
      <c r="Q440" s="240"/>
      <c r="R440" s="240"/>
      <c r="S440" s="240"/>
      <c r="T440" s="241"/>
      <c r="AT440" s="242" t="s">
        <v>151</v>
      </c>
      <c r="AU440" s="242" t="s">
        <v>91</v>
      </c>
      <c r="AV440" s="14" t="s">
        <v>147</v>
      </c>
      <c r="AW440" s="14" t="s">
        <v>44</v>
      </c>
      <c r="AX440" s="14" t="s">
        <v>23</v>
      </c>
      <c r="AY440" s="242" t="s">
        <v>139</v>
      </c>
    </row>
    <row r="441" spans="2:65" s="1" customFormat="1" ht="22.5" customHeight="1" x14ac:dyDescent="0.3">
      <c r="B441" s="36"/>
      <c r="C441" s="195" t="s">
        <v>495</v>
      </c>
      <c r="D441" s="195" t="s">
        <v>142</v>
      </c>
      <c r="E441" s="196" t="s">
        <v>496</v>
      </c>
      <c r="F441" s="197" t="s">
        <v>497</v>
      </c>
      <c r="G441" s="198" t="s">
        <v>455</v>
      </c>
      <c r="H441" s="199">
        <v>0.26900000000000002</v>
      </c>
      <c r="I441" s="200"/>
      <c r="J441" s="201">
        <f>ROUND(I441*H441,2)</f>
        <v>0</v>
      </c>
      <c r="K441" s="197" t="s">
        <v>146</v>
      </c>
      <c r="L441" s="56"/>
      <c r="M441" s="202" t="s">
        <v>36</v>
      </c>
      <c r="N441" s="203" t="s">
        <v>53</v>
      </c>
      <c r="O441" s="37"/>
      <c r="P441" s="204">
        <f>O441*H441</f>
        <v>0</v>
      </c>
      <c r="Q441" s="204">
        <v>0</v>
      </c>
      <c r="R441" s="204">
        <f>Q441*H441</f>
        <v>0</v>
      </c>
      <c r="S441" s="204">
        <v>0</v>
      </c>
      <c r="T441" s="205">
        <f>S441*H441</f>
        <v>0</v>
      </c>
      <c r="AR441" s="18" t="s">
        <v>245</v>
      </c>
      <c r="AT441" s="18" t="s">
        <v>142</v>
      </c>
      <c r="AU441" s="18" t="s">
        <v>91</v>
      </c>
      <c r="AY441" s="18" t="s">
        <v>139</v>
      </c>
      <c r="BE441" s="206">
        <f>IF(N441="základní",J441,0)</f>
        <v>0</v>
      </c>
      <c r="BF441" s="206">
        <f>IF(N441="snížená",J441,0)</f>
        <v>0</v>
      </c>
      <c r="BG441" s="206">
        <f>IF(N441="zákl. přenesená",J441,0)</f>
        <v>0</v>
      </c>
      <c r="BH441" s="206">
        <f>IF(N441="sníž. přenesená",J441,0)</f>
        <v>0</v>
      </c>
      <c r="BI441" s="206">
        <f>IF(N441="nulová",J441,0)</f>
        <v>0</v>
      </c>
      <c r="BJ441" s="18" t="s">
        <v>91</v>
      </c>
      <c r="BK441" s="206">
        <f>ROUND(I441*H441,2)</f>
        <v>0</v>
      </c>
      <c r="BL441" s="18" t="s">
        <v>245</v>
      </c>
      <c r="BM441" s="18" t="s">
        <v>498</v>
      </c>
    </row>
    <row r="442" spans="2:65" s="1" customFormat="1" ht="27" x14ac:dyDescent="0.3">
      <c r="B442" s="36"/>
      <c r="C442" s="58"/>
      <c r="D442" s="207" t="s">
        <v>149</v>
      </c>
      <c r="E442" s="58"/>
      <c r="F442" s="208" t="s">
        <v>499</v>
      </c>
      <c r="G442" s="58"/>
      <c r="H442" s="58"/>
      <c r="I442" s="163"/>
      <c r="J442" s="58"/>
      <c r="K442" s="58"/>
      <c r="L442" s="56"/>
      <c r="M442" s="73"/>
      <c r="N442" s="37"/>
      <c r="O442" s="37"/>
      <c r="P442" s="37"/>
      <c r="Q442" s="37"/>
      <c r="R442" s="37"/>
      <c r="S442" s="37"/>
      <c r="T442" s="74"/>
      <c r="AT442" s="18" t="s">
        <v>149</v>
      </c>
      <c r="AU442" s="18" t="s">
        <v>91</v>
      </c>
    </row>
    <row r="443" spans="2:65" s="1" customFormat="1" ht="121.5" x14ac:dyDescent="0.3">
      <c r="B443" s="36"/>
      <c r="C443" s="58"/>
      <c r="D443" s="233" t="s">
        <v>159</v>
      </c>
      <c r="E443" s="58"/>
      <c r="F443" s="257" t="s">
        <v>500</v>
      </c>
      <c r="G443" s="58"/>
      <c r="H443" s="58"/>
      <c r="I443" s="163"/>
      <c r="J443" s="58"/>
      <c r="K443" s="58"/>
      <c r="L443" s="56"/>
      <c r="M443" s="73"/>
      <c r="N443" s="37"/>
      <c r="O443" s="37"/>
      <c r="P443" s="37"/>
      <c r="Q443" s="37"/>
      <c r="R443" s="37"/>
      <c r="S443" s="37"/>
      <c r="T443" s="74"/>
      <c r="AT443" s="18" t="s">
        <v>159</v>
      </c>
      <c r="AU443" s="18" t="s">
        <v>91</v>
      </c>
    </row>
    <row r="444" spans="2:65" s="1" customFormat="1" ht="22.5" customHeight="1" x14ac:dyDescent="0.3">
      <c r="B444" s="36"/>
      <c r="C444" s="195" t="s">
        <v>501</v>
      </c>
      <c r="D444" s="195" t="s">
        <v>142</v>
      </c>
      <c r="E444" s="196" t="s">
        <v>502</v>
      </c>
      <c r="F444" s="197" t="s">
        <v>503</v>
      </c>
      <c r="G444" s="198" t="s">
        <v>455</v>
      </c>
      <c r="H444" s="199">
        <v>0.26900000000000002</v>
      </c>
      <c r="I444" s="200"/>
      <c r="J444" s="201">
        <f>ROUND(I444*H444,2)</f>
        <v>0</v>
      </c>
      <c r="K444" s="197" t="s">
        <v>146</v>
      </c>
      <c r="L444" s="56"/>
      <c r="M444" s="202" t="s">
        <v>36</v>
      </c>
      <c r="N444" s="203" t="s">
        <v>53</v>
      </c>
      <c r="O444" s="37"/>
      <c r="P444" s="204">
        <f>O444*H444</f>
        <v>0</v>
      </c>
      <c r="Q444" s="204">
        <v>0</v>
      </c>
      <c r="R444" s="204">
        <f>Q444*H444</f>
        <v>0</v>
      </c>
      <c r="S444" s="204">
        <v>0</v>
      </c>
      <c r="T444" s="205">
        <f>S444*H444</f>
        <v>0</v>
      </c>
      <c r="AR444" s="18" t="s">
        <v>245</v>
      </c>
      <c r="AT444" s="18" t="s">
        <v>142</v>
      </c>
      <c r="AU444" s="18" t="s">
        <v>91</v>
      </c>
      <c r="AY444" s="18" t="s">
        <v>139</v>
      </c>
      <c r="BE444" s="206">
        <f>IF(N444="základní",J444,0)</f>
        <v>0</v>
      </c>
      <c r="BF444" s="206">
        <f>IF(N444="snížená",J444,0)</f>
        <v>0</v>
      </c>
      <c r="BG444" s="206">
        <f>IF(N444="zákl. přenesená",J444,0)</f>
        <v>0</v>
      </c>
      <c r="BH444" s="206">
        <f>IF(N444="sníž. přenesená",J444,0)</f>
        <v>0</v>
      </c>
      <c r="BI444" s="206">
        <f>IF(N444="nulová",J444,0)</f>
        <v>0</v>
      </c>
      <c r="BJ444" s="18" t="s">
        <v>91</v>
      </c>
      <c r="BK444" s="206">
        <f>ROUND(I444*H444,2)</f>
        <v>0</v>
      </c>
      <c r="BL444" s="18" t="s">
        <v>245</v>
      </c>
      <c r="BM444" s="18" t="s">
        <v>504</v>
      </c>
    </row>
    <row r="445" spans="2:65" s="1" customFormat="1" ht="27" x14ac:dyDescent="0.3">
      <c r="B445" s="36"/>
      <c r="C445" s="58"/>
      <c r="D445" s="207" t="s">
        <v>149</v>
      </c>
      <c r="E445" s="58"/>
      <c r="F445" s="208" t="s">
        <v>505</v>
      </c>
      <c r="G445" s="58"/>
      <c r="H445" s="58"/>
      <c r="I445" s="163"/>
      <c r="J445" s="58"/>
      <c r="K445" s="58"/>
      <c r="L445" s="56"/>
      <c r="M445" s="73"/>
      <c r="N445" s="37"/>
      <c r="O445" s="37"/>
      <c r="P445" s="37"/>
      <c r="Q445" s="37"/>
      <c r="R445" s="37"/>
      <c r="S445" s="37"/>
      <c r="T445" s="74"/>
      <c r="AT445" s="18" t="s">
        <v>149</v>
      </c>
      <c r="AU445" s="18" t="s">
        <v>91</v>
      </c>
    </row>
    <row r="446" spans="2:65" s="1" customFormat="1" ht="121.5" x14ac:dyDescent="0.3">
      <c r="B446" s="36"/>
      <c r="C446" s="58"/>
      <c r="D446" s="207" t="s">
        <v>159</v>
      </c>
      <c r="E446" s="58"/>
      <c r="F446" s="243" t="s">
        <v>500</v>
      </c>
      <c r="G446" s="58"/>
      <c r="H446" s="58"/>
      <c r="I446" s="163"/>
      <c r="J446" s="58"/>
      <c r="K446" s="58"/>
      <c r="L446" s="56"/>
      <c r="M446" s="73"/>
      <c r="N446" s="37"/>
      <c r="O446" s="37"/>
      <c r="P446" s="37"/>
      <c r="Q446" s="37"/>
      <c r="R446" s="37"/>
      <c r="S446" s="37"/>
      <c r="T446" s="74"/>
      <c r="AT446" s="18" t="s">
        <v>159</v>
      </c>
      <c r="AU446" s="18" t="s">
        <v>91</v>
      </c>
    </row>
    <row r="447" spans="2:65" s="11" customFormat="1" ht="29.85" customHeight="1" x14ac:dyDescent="0.3">
      <c r="B447" s="178"/>
      <c r="C447" s="179"/>
      <c r="D447" s="192" t="s">
        <v>80</v>
      </c>
      <c r="E447" s="193" t="s">
        <v>506</v>
      </c>
      <c r="F447" s="193" t="s">
        <v>507</v>
      </c>
      <c r="G447" s="179"/>
      <c r="H447" s="179"/>
      <c r="I447" s="182"/>
      <c r="J447" s="194">
        <f>BK447</f>
        <v>0</v>
      </c>
      <c r="K447" s="179"/>
      <c r="L447" s="184"/>
      <c r="M447" s="185"/>
      <c r="N447" s="186"/>
      <c r="O447" s="186"/>
      <c r="P447" s="187">
        <f>SUM(P448:P453)</f>
        <v>0</v>
      </c>
      <c r="Q447" s="186"/>
      <c r="R447" s="187">
        <f>SUM(R448:R453)</f>
        <v>0</v>
      </c>
      <c r="S447" s="186"/>
      <c r="T447" s="188">
        <f>SUM(T448:T453)</f>
        <v>0</v>
      </c>
      <c r="AR447" s="189" t="s">
        <v>91</v>
      </c>
      <c r="AT447" s="190" t="s">
        <v>80</v>
      </c>
      <c r="AU447" s="190" t="s">
        <v>23</v>
      </c>
      <c r="AY447" s="189" t="s">
        <v>139</v>
      </c>
      <c r="BK447" s="191">
        <f>SUM(BK448:BK453)</f>
        <v>0</v>
      </c>
    </row>
    <row r="448" spans="2:65" s="1" customFormat="1" ht="22.5" customHeight="1" x14ac:dyDescent="0.3">
      <c r="B448" s="36"/>
      <c r="C448" s="195" t="s">
        <v>508</v>
      </c>
      <c r="D448" s="195" t="s">
        <v>142</v>
      </c>
      <c r="E448" s="196" t="s">
        <v>509</v>
      </c>
      <c r="F448" s="197" t="s">
        <v>510</v>
      </c>
      <c r="G448" s="198" t="s">
        <v>422</v>
      </c>
      <c r="H448" s="199">
        <v>1</v>
      </c>
      <c r="I448" s="200"/>
      <c r="J448" s="201">
        <f>ROUND(I448*H448,2)</f>
        <v>0</v>
      </c>
      <c r="K448" s="197" t="s">
        <v>146</v>
      </c>
      <c r="L448" s="56"/>
      <c r="M448" s="202" t="s">
        <v>36</v>
      </c>
      <c r="N448" s="203" t="s">
        <v>53</v>
      </c>
      <c r="O448" s="37"/>
      <c r="P448" s="204">
        <f>O448*H448</f>
        <v>0</v>
      </c>
      <c r="Q448" s="204">
        <v>0</v>
      </c>
      <c r="R448" s="204">
        <f>Q448*H448</f>
        <v>0</v>
      </c>
      <c r="S448" s="204">
        <v>0</v>
      </c>
      <c r="T448" s="205">
        <f>S448*H448</f>
        <v>0</v>
      </c>
      <c r="AR448" s="18" t="s">
        <v>245</v>
      </c>
      <c r="AT448" s="18" t="s">
        <v>142</v>
      </c>
      <c r="AU448" s="18" t="s">
        <v>91</v>
      </c>
      <c r="AY448" s="18" t="s">
        <v>139</v>
      </c>
      <c r="BE448" s="206">
        <f>IF(N448="základní",J448,0)</f>
        <v>0</v>
      </c>
      <c r="BF448" s="206">
        <f>IF(N448="snížená",J448,0)</f>
        <v>0</v>
      </c>
      <c r="BG448" s="206">
        <f>IF(N448="zákl. přenesená",J448,0)</f>
        <v>0</v>
      </c>
      <c r="BH448" s="206">
        <f>IF(N448="sníž. přenesená",J448,0)</f>
        <v>0</v>
      </c>
      <c r="BI448" s="206">
        <f>IF(N448="nulová",J448,0)</f>
        <v>0</v>
      </c>
      <c r="BJ448" s="18" t="s">
        <v>91</v>
      </c>
      <c r="BK448" s="206">
        <f>ROUND(I448*H448,2)</f>
        <v>0</v>
      </c>
      <c r="BL448" s="18" t="s">
        <v>245</v>
      </c>
      <c r="BM448" s="18" t="s">
        <v>511</v>
      </c>
    </row>
    <row r="449" spans="2:65" s="1" customFormat="1" ht="27" x14ac:dyDescent="0.3">
      <c r="B449" s="36"/>
      <c r="C449" s="58"/>
      <c r="D449" s="207" t="s">
        <v>149</v>
      </c>
      <c r="E449" s="58"/>
      <c r="F449" s="208" t="s">
        <v>512</v>
      </c>
      <c r="G449" s="58"/>
      <c r="H449" s="58"/>
      <c r="I449" s="163"/>
      <c r="J449" s="58"/>
      <c r="K449" s="58"/>
      <c r="L449" s="56"/>
      <c r="M449" s="73"/>
      <c r="N449" s="37"/>
      <c r="O449" s="37"/>
      <c r="P449" s="37"/>
      <c r="Q449" s="37"/>
      <c r="R449" s="37"/>
      <c r="S449" s="37"/>
      <c r="T449" s="74"/>
      <c r="AT449" s="18" t="s">
        <v>149</v>
      </c>
      <c r="AU449" s="18" t="s">
        <v>91</v>
      </c>
    </row>
    <row r="450" spans="2:65" s="1" customFormat="1" ht="40.5" x14ac:dyDescent="0.3">
      <c r="B450" s="36"/>
      <c r="C450" s="58"/>
      <c r="D450" s="207" t="s">
        <v>159</v>
      </c>
      <c r="E450" s="58"/>
      <c r="F450" s="243" t="s">
        <v>513</v>
      </c>
      <c r="G450" s="58"/>
      <c r="H450" s="58"/>
      <c r="I450" s="163"/>
      <c r="J450" s="58"/>
      <c r="K450" s="58"/>
      <c r="L450" s="56"/>
      <c r="M450" s="73"/>
      <c r="N450" s="37"/>
      <c r="O450" s="37"/>
      <c r="P450" s="37"/>
      <c r="Q450" s="37"/>
      <c r="R450" s="37"/>
      <c r="S450" s="37"/>
      <c r="T450" s="74"/>
      <c r="AT450" s="18" t="s">
        <v>159</v>
      </c>
      <c r="AU450" s="18" t="s">
        <v>91</v>
      </c>
    </row>
    <row r="451" spans="2:65" s="12" customFormat="1" x14ac:dyDescent="0.3">
      <c r="B451" s="209"/>
      <c r="C451" s="210"/>
      <c r="D451" s="207" t="s">
        <v>151</v>
      </c>
      <c r="E451" s="211" t="s">
        <v>36</v>
      </c>
      <c r="F451" s="212" t="s">
        <v>514</v>
      </c>
      <c r="G451" s="210"/>
      <c r="H451" s="213" t="s">
        <v>36</v>
      </c>
      <c r="I451" s="214"/>
      <c r="J451" s="210"/>
      <c r="K451" s="210"/>
      <c r="L451" s="215"/>
      <c r="M451" s="216"/>
      <c r="N451" s="217"/>
      <c r="O451" s="217"/>
      <c r="P451" s="217"/>
      <c r="Q451" s="217"/>
      <c r="R451" s="217"/>
      <c r="S451" s="217"/>
      <c r="T451" s="218"/>
      <c r="AT451" s="219" t="s">
        <v>151</v>
      </c>
      <c r="AU451" s="219" t="s">
        <v>91</v>
      </c>
      <c r="AV451" s="12" t="s">
        <v>23</v>
      </c>
      <c r="AW451" s="12" t="s">
        <v>44</v>
      </c>
      <c r="AX451" s="12" t="s">
        <v>81</v>
      </c>
      <c r="AY451" s="219" t="s">
        <v>139</v>
      </c>
    </row>
    <row r="452" spans="2:65" s="13" customFormat="1" x14ac:dyDescent="0.3">
      <c r="B452" s="220"/>
      <c r="C452" s="221"/>
      <c r="D452" s="207" t="s">
        <v>151</v>
      </c>
      <c r="E452" s="222" t="s">
        <v>36</v>
      </c>
      <c r="F452" s="223" t="s">
        <v>23</v>
      </c>
      <c r="G452" s="221"/>
      <c r="H452" s="224">
        <v>1</v>
      </c>
      <c r="I452" s="225"/>
      <c r="J452" s="221"/>
      <c r="K452" s="221"/>
      <c r="L452" s="226"/>
      <c r="M452" s="227"/>
      <c r="N452" s="228"/>
      <c r="O452" s="228"/>
      <c r="P452" s="228"/>
      <c r="Q452" s="228"/>
      <c r="R452" s="228"/>
      <c r="S452" s="228"/>
      <c r="T452" s="229"/>
      <c r="AT452" s="230" t="s">
        <v>151</v>
      </c>
      <c r="AU452" s="230" t="s">
        <v>91</v>
      </c>
      <c r="AV452" s="13" t="s">
        <v>91</v>
      </c>
      <c r="AW452" s="13" t="s">
        <v>44</v>
      </c>
      <c r="AX452" s="13" t="s">
        <v>81</v>
      </c>
      <c r="AY452" s="230" t="s">
        <v>139</v>
      </c>
    </row>
    <row r="453" spans="2:65" s="14" customFormat="1" x14ac:dyDescent="0.3">
      <c r="B453" s="231"/>
      <c r="C453" s="232"/>
      <c r="D453" s="207" t="s">
        <v>151</v>
      </c>
      <c r="E453" s="254" t="s">
        <v>36</v>
      </c>
      <c r="F453" s="255" t="s">
        <v>154</v>
      </c>
      <c r="G453" s="232"/>
      <c r="H453" s="256">
        <v>1</v>
      </c>
      <c r="I453" s="237"/>
      <c r="J453" s="232"/>
      <c r="K453" s="232"/>
      <c r="L453" s="238"/>
      <c r="M453" s="239"/>
      <c r="N453" s="240"/>
      <c r="O453" s="240"/>
      <c r="P453" s="240"/>
      <c r="Q453" s="240"/>
      <c r="R453" s="240"/>
      <c r="S453" s="240"/>
      <c r="T453" s="241"/>
      <c r="AT453" s="242" t="s">
        <v>151</v>
      </c>
      <c r="AU453" s="242" t="s">
        <v>91</v>
      </c>
      <c r="AV453" s="14" t="s">
        <v>147</v>
      </c>
      <c r="AW453" s="14" t="s">
        <v>44</v>
      </c>
      <c r="AX453" s="14" t="s">
        <v>23</v>
      </c>
      <c r="AY453" s="242" t="s">
        <v>139</v>
      </c>
    </row>
    <row r="454" spans="2:65" s="11" customFormat="1" ht="29.85" customHeight="1" x14ac:dyDescent="0.3">
      <c r="B454" s="178"/>
      <c r="C454" s="179"/>
      <c r="D454" s="192" t="s">
        <v>80</v>
      </c>
      <c r="E454" s="193" t="s">
        <v>515</v>
      </c>
      <c r="F454" s="193" t="s">
        <v>516</v>
      </c>
      <c r="G454" s="179"/>
      <c r="H454" s="179"/>
      <c r="I454" s="182"/>
      <c r="J454" s="194">
        <f>BK454</f>
        <v>0</v>
      </c>
      <c r="K454" s="179"/>
      <c r="L454" s="184"/>
      <c r="M454" s="185"/>
      <c r="N454" s="186"/>
      <c r="O454" s="186"/>
      <c r="P454" s="187">
        <f>SUM(P455:P510)</f>
        <v>0</v>
      </c>
      <c r="Q454" s="186"/>
      <c r="R454" s="187">
        <f>SUM(R455:R510)</f>
        <v>3.1599999999999996E-3</v>
      </c>
      <c r="S454" s="186"/>
      <c r="T454" s="188">
        <f>SUM(T455:T510)</f>
        <v>0</v>
      </c>
      <c r="AR454" s="189" t="s">
        <v>91</v>
      </c>
      <c r="AT454" s="190" t="s">
        <v>80</v>
      </c>
      <c r="AU454" s="190" t="s">
        <v>23</v>
      </c>
      <c r="AY454" s="189" t="s">
        <v>139</v>
      </c>
      <c r="BK454" s="191">
        <f>SUM(BK455:BK510)</f>
        <v>0</v>
      </c>
    </row>
    <row r="455" spans="2:65" s="1" customFormat="1" ht="22.5" customHeight="1" x14ac:dyDescent="0.3">
      <c r="B455" s="36"/>
      <c r="C455" s="195" t="s">
        <v>517</v>
      </c>
      <c r="D455" s="195" t="s">
        <v>142</v>
      </c>
      <c r="E455" s="196" t="s">
        <v>518</v>
      </c>
      <c r="F455" s="197" t="s">
        <v>519</v>
      </c>
      <c r="G455" s="198" t="s">
        <v>192</v>
      </c>
      <c r="H455" s="199">
        <v>20</v>
      </c>
      <c r="I455" s="200"/>
      <c r="J455" s="201">
        <f>ROUND(I455*H455,2)</f>
        <v>0</v>
      </c>
      <c r="K455" s="197" t="s">
        <v>146</v>
      </c>
      <c r="L455" s="56"/>
      <c r="M455" s="202" t="s">
        <v>36</v>
      </c>
      <c r="N455" s="203" t="s">
        <v>53</v>
      </c>
      <c r="O455" s="37"/>
      <c r="P455" s="204">
        <f>O455*H455</f>
        <v>0</v>
      </c>
      <c r="Q455" s="204">
        <v>0</v>
      </c>
      <c r="R455" s="204">
        <f>Q455*H455</f>
        <v>0</v>
      </c>
      <c r="S455" s="204">
        <v>0</v>
      </c>
      <c r="T455" s="205">
        <f>S455*H455</f>
        <v>0</v>
      </c>
      <c r="AR455" s="18" t="s">
        <v>245</v>
      </c>
      <c r="AT455" s="18" t="s">
        <v>142</v>
      </c>
      <c r="AU455" s="18" t="s">
        <v>91</v>
      </c>
      <c r="AY455" s="18" t="s">
        <v>139</v>
      </c>
      <c r="BE455" s="206">
        <f>IF(N455="základní",J455,0)</f>
        <v>0</v>
      </c>
      <c r="BF455" s="206">
        <f>IF(N455="snížená",J455,0)</f>
        <v>0</v>
      </c>
      <c r="BG455" s="206">
        <f>IF(N455="zákl. přenesená",J455,0)</f>
        <v>0</v>
      </c>
      <c r="BH455" s="206">
        <f>IF(N455="sníž. přenesená",J455,0)</f>
        <v>0</v>
      </c>
      <c r="BI455" s="206">
        <f>IF(N455="nulová",J455,0)</f>
        <v>0</v>
      </c>
      <c r="BJ455" s="18" t="s">
        <v>91</v>
      </c>
      <c r="BK455" s="206">
        <f>ROUND(I455*H455,2)</f>
        <v>0</v>
      </c>
      <c r="BL455" s="18" t="s">
        <v>245</v>
      </c>
      <c r="BM455" s="18" t="s">
        <v>520</v>
      </c>
    </row>
    <row r="456" spans="2:65" s="1" customFormat="1" x14ac:dyDescent="0.3">
      <c r="B456" s="36"/>
      <c r="C456" s="58"/>
      <c r="D456" s="207" t="s">
        <v>149</v>
      </c>
      <c r="E456" s="58"/>
      <c r="F456" s="208" t="s">
        <v>521</v>
      </c>
      <c r="G456" s="58"/>
      <c r="H456" s="58"/>
      <c r="I456" s="163"/>
      <c r="J456" s="58"/>
      <c r="K456" s="58"/>
      <c r="L456" s="56"/>
      <c r="M456" s="73"/>
      <c r="N456" s="37"/>
      <c r="O456" s="37"/>
      <c r="P456" s="37"/>
      <c r="Q456" s="37"/>
      <c r="R456" s="37"/>
      <c r="S456" s="37"/>
      <c r="T456" s="74"/>
      <c r="AT456" s="18" t="s">
        <v>149</v>
      </c>
      <c r="AU456" s="18" t="s">
        <v>91</v>
      </c>
    </row>
    <row r="457" spans="2:65" s="1" customFormat="1" ht="27" x14ac:dyDescent="0.3">
      <c r="B457" s="36"/>
      <c r="C457" s="58"/>
      <c r="D457" s="207" t="s">
        <v>159</v>
      </c>
      <c r="E457" s="58"/>
      <c r="F457" s="243" t="s">
        <v>522</v>
      </c>
      <c r="G457" s="58"/>
      <c r="H457" s="58"/>
      <c r="I457" s="163"/>
      <c r="J457" s="58"/>
      <c r="K457" s="58"/>
      <c r="L457" s="56"/>
      <c r="M457" s="73"/>
      <c r="N457" s="37"/>
      <c r="O457" s="37"/>
      <c r="P457" s="37"/>
      <c r="Q457" s="37"/>
      <c r="R457" s="37"/>
      <c r="S457" s="37"/>
      <c r="T457" s="74"/>
      <c r="AT457" s="18" t="s">
        <v>159</v>
      </c>
      <c r="AU457" s="18" t="s">
        <v>91</v>
      </c>
    </row>
    <row r="458" spans="2:65" s="12" customFormat="1" x14ac:dyDescent="0.3">
      <c r="B458" s="209"/>
      <c r="C458" s="210"/>
      <c r="D458" s="207" t="s">
        <v>151</v>
      </c>
      <c r="E458" s="211" t="s">
        <v>36</v>
      </c>
      <c r="F458" s="212" t="s">
        <v>514</v>
      </c>
      <c r="G458" s="210"/>
      <c r="H458" s="213" t="s">
        <v>36</v>
      </c>
      <c r="I458" s="214"/>
      <c r="J458" s="210"/>
      <c r="K458" s="210"/>
      <c r="L458" s="215"/>
      <c r="M458" s="216"/>
      <c r="N458" s="217"/>
      <c r="O458" s="217"/>
      <c r="P458" s="217"/>
      <c r="Q458" s="217"/>
      <c r="R458" s="217"/>
      <c r="S458" s="217"/>
      <c r="T458" s="218"/>
      <c r="AT458" s="219" t="s">
        <v>151</v>
      </c>
      <c r="AU458" s="219" t="s">
        <v>91</v>
      </c>
      <c r="AV458" s="12" t="s">
        <v>23</v>
      </c>
      <c r="AW458" s="12" t="s">
        <v>44</v>
      </c>
      <c r="AX458" s="12" t="s">
        <v>81</v>
      </c>
      <c r="AY458" s="219" t="s">
        <v>139</v>
      </c>
    </row>
    <row r="459" spans="2:65" s="13" customFormat="1" x14ac:dyDescent="0.3">
      <c r="B459" s="220"/>
      <c r="C459" s="221"/>
      <c r="D459" s="207" t="s">
        <v>151</v>
      </c>
      <c r="E459" s="222" t="s">
        <v>36</v>
      </c>
      <c r="F459" s="223" t="s">
        <v>523</v>
      </c>
      <c r="G459" s="221"/>
      <c r="H459" s="224">
        <v>20</v>
      </c>
      <c r="I459" s="225"/>
      <c r="J459" s="221"/>
      <c r="K459" s="221"/>
      <c r="L459" s="226"/>
      <c r="M459" s="227"/>
      <c r="N459" s="228"/>
      <c r="O459" s="228"/>
      <c r="P459" s="228"/>
      <c r="Q459" s="228"/>
      <c r="R459" s="228"/>
      <c r="S459" s="228"/>
      <c r="T459" s="229"/>
      <c r="AT459" s="230" t="s">
        <v>151</v>
      </c>
      <c r="AU459" s="230" t="s">
        <v>91</v>
      </c>
      <c r="AV459" s="13" t="s">
        <v>91</v>
      </c>
      <c r="AW459" s="13" t="s">
        <v>44</v>
      </c>
      <c r="AX459" s="13" t="s">
        <v>81</v>
      </c>
      <c r="AY459" s="230" t="s">
        <v>139</v>
      </c>
    </row>
    <row r="460" spans="2:65" s="14" customFormat="1" x14ac:dyDescent="0.3">
      <c r="B460" s="231"/>
      <c r="C460" s="232"/>
      <c r="D460" s="233" t="s">
        <v>151</v>
      </c>
      <c r="E460" s="234" t="s">
        <v>36</v>
      </c>
      <c r="F460" s="235" t="s">
        <v>154</v>
      </c>
      <c r="G460" s="232"/>
      <c r="H460" s="236">
        <v>20</v>
      </c>
      <c r="I460" s="237"/>
      <c r="J460" s="232"/>
      <c r="K460" s="232"/>
      <c r="L460" s="238"/>
      <c r="M460" s="239"/>
      <c r="N460" s="240"/>
      <c r="O460" s="240"/>
      <c r="P460" s="240"/>
      <c r="Q460" s="240"/>
      <c r="R460" s="240"/>
      <c r="S460" s="240"/>
      <c r="T460" s="241"/>
      <c r="AT460" s="242" t="s">
        <v>151</v>
      </c>
      <c r="AU460" s="242" t="s">
        <v>91</v>
      </c>
      <c r="AV460" s="14" t="s">
        <v>147</v>
      </c>
      <c r="AW460" s="14" t="s">
        <v>44</v>
      </c>
      <c r="AX460" s="14" t="s">
        <v>23</v>
      </c>
      <c r="AY460" s="242" t="s">
        <v>139</v>
      </c>
    </row>
    <row r="461" spans="2:65" s="1" customFormat="1" ht="22.5" customHeight="1" x14ac:dyDescent="0.3">
      <c r="B461" s="36"/>
      <c r="C461" s="195" t="s">
        <v>524</v>
      </c>
      <c r="D461" s="195" t="s">
        <v>142</v>
      </c>
      <c r="E461" s="196" t="s">
        <v>525</v>
      </c>
      <c r="F461" s="197" t="s">
        <v>526</v>
      </c>
      <c r="G461" s="198" t="s">
        <v>422</v>
      </c>
      <c r="H461" s="199">
        <v>4</v>
      </c>
      <c r="I461" s="200"/>
      <c r="J461" s="201">
        <f>ROUND(I461*H461,2)</f>
        <v>0</v>
      </c>
      <c r="K461" s="197" t="s">
        <v>146</v>
      </c>
      <c r="L461" s="56"/>
      <c r="M461" s="202" t="s">
        <v>36</v>
      </c>
      <c r="N461" s="203" t="s">
        <v>53</v>
      </c>
      <c r="O461" s="37"/>
      <c r="P461" s="204">
        <f>O461*H461</f>
        <v>0</v>
      </c>
      <c r="Q461" s="204">
        <v>0</v>
      </c>
      <c r="R461" s="204">
        <f>Q461*H461</f>
        <v>0</v>
      </c>
      <c r="S461" s="204">
        <v>0</v>
      </c>
      <c r="T461" s="205">
        <f>S461*H461</f>
        <v>0</v>
      </c>
      <c r="AR461" s="18" t="s">
        <v>245</v>
      </c>
      <c r="AT461" s="18" t="s">
        <v>142</v>
      </c>
      <c r="AU461" s="18" t="s">
        <v>91</v>
      </c>
      <c r="AY461" s="18" t="s">
        <v>139</v>
      </c>
      <c r="BE461" s="206">
        <f>IF(N461="základní",J461,0)</f>
        <v>0</v>
      </c>
      <c r="BF461" s="206">
        <f>IF(N461="snížená",J461,0)</f>
        <v>0</v>
      </c>
      <c r="BG461" s="206">
        <f>IF(N461="zákl. přenesená",J461,0)</f>
        <v>0</v>
      </c>
      <c r="BH461" s="206">
        <f>IF(N461="sníž. přenesená",J461,0)</f>
        <v>0</v>
      </c>
      <c r="BI461" s="206">
        <f>IF(N461="nulová",J461,0)</f>
        <v>0</v>
      </c>
      <c r="BJ461" s="18" t="s">
        <v>91</v>
      </c>
      <c r="BK461" s="206">
        <f>ROUND(I461*H461,2)</f>
        <v>0</v>
      </c>
      <c r="BL461" s="18" t="s">
        <v>245</v>
      </c>
      <c r="BM461" s="18" t="s">
        <v>527</v>
      </c>
    </row>
    <row r="462" spans="2:65" s="1" customFormat="1" x14ac:dyDescent="0.3">
      <c r="B462" s="36"/>
      <c r="C462" s="58"/>
      <c r="D462" s="207" t="s">
        <v>149</v>
      </c>
      <c r="E462" s="58"/>
      <c r="F462" s="208" t="s">
        <v>528</v>
      </c>
      <c r="G462" s="58"/>
      <c r="H462" s="58"/>
      <c r="I462" s="163"/>
      <c r="J462" s="58"/>
      <c r="K462" s="58"/>
      <c r="L462" s="56"/>
      <c r="M462" s="73"/>
      <c r="N462" s="37"/>
      <c r="O462" s="37"/>
      <c r="P462" s="37"/>
      <c r="Q462" s="37"/>
      <c r="R462" s="37"/>
      <c r="S462" s="37"/>
      <c r="T462" s="74"/>
      <c r="AT462" s="18" t="s">
        <v>149</v>
      </c>
      <c r="AU462" s="18" t="s">
        <v>91</v>
      </c>
    </row>
    <row r="463" spans="2:65" s="1" customFormat="1" ht="27" x14ac:dyDescent="0.3">
      <c r="B463" s="36"/>
      <c r="C463" s="58"/>
      <c r="D463" s="207" t="s">
        <v>159</v>
      </c>
      <c r="E463" s="58"/>
      <c r="F463" s="243" t="s">
        <v>522</v>
      </c>
      <c r="G463" s="58"/>
      <c r="H463" s="58"/>
      <c r="I463" s="163"/>
      <c r="J463" s="58"/>
      <c r="K463" s="58"/>
      <c r="L463" s="56"/>
      <c r="M463" s="73"/>
      <c r="N463" s="37"/>
      <c r="O463" s="37"/>
      <c r="P463" s="37"/>
      <c r="Q463" s="37"/>
      <c r="R463" s="37"/>
      <c r="S463" s="37"/>
      <c r="T463" s="74"/>
      <c r="AT463" s="18" t="s">
        <v>159</v>
      </c>
      <c r="AU463" s="18" t="s">
        <v>91</v>
      </c>
    </row>
    <row r="464" spans="2:65" s="12" customFormat="1" x14ac:dyDescent="0.3">
      <c r="B464" s="209"/>
      <c r="C464" s="210"/>
      <c r="D464" s="207" t="s">
        <v>151</v>
      </c>
      <c r="E464" s="211" t="s">
        <v>36</v>
      </c>
      <c r="F464" s="212" t="s">
        <v>514</v>
      </c>
      <c r="G464" s="210"/>
      <c r="H464" s="213" t="s">
        <v>36</v>
      </c>
      <c r="I464" s="214"/>
      <c r="J464" s="210"/>
      <c r="K464" s="210"/>
      <c r="L464" s="215"/>
      <c r="M464" s="216"/>
      <c r="N464" s="217"/>
      <c r="O464" s="217"/>
      <c r="P464" s="217"/>
      <c r="Q464" s="217"/>
      <c r="R464" s="217"/>
      <c r="S464" s="217"/>
      <c r="T464" s="218"/>
      <c r="AT464" s="219" t="s">
        <v>151</v>
      </c>
      <c r="AU464" s="219" t="s">
        <v>91</v>
      </c>
      <c r="AV464" s="12" t="s">
        <v>23</v>
      </c>
      <c r="AW464" s="12" t="s">
        <v>44</v>
      </c>
      <c r="AX464" s="12" t="s">
        <v>81</v>
      </c>
      <c r="AY464" s="219" t="s">
        <v>139</v>
      </c>
    </row>
    <row r="465" spans="2:65" s="13" customFormat="1" x14ac:dyDescent="0.3">
      <c r="B465" s="220"/>
      <c r="C465" s="221"/>
      <c r="D465" s="207" t="s">
        <v>151</v>
      </c>
      <c r="E465" s="222" t="s">
        <v>36</v>
      </c>
      <c r="F465" s="223" t="s">
        <v>147</v>
      </c>
      <c r="G465" s="221"/>
      <c r="H465" s="224">
        <v>4</v>
      </c>
      <c r="I465" s="225"/>
      <c r="J465" s="221"/>
      <c r="K465" s="221"/>
      <c r="L465" s="226"/>
      <c r="M465" s="227"/>
      <c r="N465" s="228"/>
      <c r="O465" s="228"/>
      <c r="P465" s="228"/>
      <c r="Q465" s="228"/>
      <c r="R465" s="228"/>
      <c r="S465" s="228"/>
      <c r="T465" s="229"/>
      <c r="AT465" s="230" t="s">
        <v>151</v>
      </c>
      <c r="AU465" s="230" t="s">
        <v>91</v>
      </c>
      <c r="AV465" s="13" t="s">
        <v>91</v>
      </c>
      <c r="AW465" s="13" t="s">
        <v>44</v>
      </c>
      <c r="AX465" s="13" t="s">
        <v>81</v>
      </c>
      <c r="AY465" s="230" t="s">
        <v>139</v>
      </c>
    </row>
    <row r="466" spans="2:65" s="14" customFormat="1" x14ac:dyDescent="0.3">
      <c r="B466" s="231"/>
      <c r="C466" s="232"/>
      <c r="D466" s="233" t="s">
        <v>151</v>
      </c>
      <c r="E466" s="234" t="s">
        <v>36</v>
      </c>
      <c r="F466" s="235" t="s">
        <v>154</v>
      </c>
      <c r="G466" s="232"/>
      <c r="H466" s="236">
        <v>4</v>
      </c>
      <c r="I466" s="237"/>
      <c r="J466" s="232"/>
      <c r="K466" s="232"/>
      <c r="L466" s="238"/>
      <c r="M466" s="239"/>
      <c r="N466" s="240"/>
      <c r="O466" s="240"/>
      <c r="P466" s="240"/>
      <c r="Q466" s="240"/>
      <c r="R466" s="240"/>
      <c r="S466" s="240"/>
      <c r="T466" s="241"/>
      <c r="AT466" s="242" t="s">
        <v>151</v>
      </c>
      <c r="AU466" s="242" t="s">
        <v>91</v>
      </c>
      <c r="AV466" s="14" t="s">
        <v>147</v>
      </c>
      <c r="AW466" s="14" t="s">
        <v>44</v>
      </c>
      <c r="AX466" s="14" t="s">
        <v>23</v>
      </c>
      <c r="AY466" s="242" t="s">
        <v>139</v>
      </c>
    </row>
    <row r="467" spans="2:65" s="1" customFormat="1" ht="22.5" customHeight="1" x14ac:dyDescent="0.3">
      <c r="B467" s="36"/>
      <c r="C467" s="244" t="s">
        <v>529</v>
      </c>
      <c r="D467" s="244" t="s">
        <v>182</v>
      </c>
      <c r="E467" s="245" t="s">
        <v>530</v>
      </c>
      <c r="F467" s="246" t="s">
        <v>531</v>
      </c>
      <c r="G467" s="247" t="s">
        <v>422</v>
      </c>
      <c r="H467" s="248">
        <v>4</v>
      </c>
      <c r="I467" s="249"/>
      <c r="J467" s="250">
        <f>ROUND(I467*H467,2)</f>
        <v>0</v>
      </c>
      <c r="K467" s="246" t="s">
        <v>146</v>
      </c>
      <c r="L467" s="251"/>
      <c r="M467" s="252" t="s">
        <v>36</v>
      </c>
      <c r="N467" s="253" t="s">
        <v>53</v>
      </c>
      <c r="O467" s="37"/>
      <c r="P467" s="204">
        <f>O467*H467</f>
        <v>0</v>
      </c>
      <c r="Q467" s="204">
        <v>2.3000000000000001E-4</v>
      </c>
      <c r="R467" s="204">
        <f>Q467*H467</f>
        <v>9.2000000000000003E-4</v>
      </c>
      <c r="S467" s="204">
        <v>0</v>
      </c>
      <c r="T467" s="205">
        <f>S467*H467</f>
        <v>0</v>
      </c>
      <c r="AR467" s="18" t="s">
        <v>346</v>
      </c>
      <c r="AT467" s="18" t="s">
        <v>182</v>
      </c>
      <c r="AU467" s="18" t="s">
        <v>91</v>
      </c>
      <c r="AY467" s="18" t="s">
        <v>139</v>
      </c>
      <c r="BE467" s="206">
        <f>IF(N467="základní",J467,0)</f>
        <v>0</v>
      </c>
      <c r="BF467" s="206">
        <f>IF(N467="snížená",J467,0)</f>
        <v>0</v>
      </c>
      <c r="BG467" s="206">
        <f>IF(N467="zákl. přenesená",J467,0)</f>
        <v>0</v>
      </c>
      <c r="BH467" s="206">
        <f>IF(N467="sníž. přenesená",J467,0)</f>
        <v>0</v>
      </c>
      <c r="BI467" s="206">
        <f>IF(N467="nulová",J467,0)</f>
        <v>0</v>
      </c>
      <c r="BJ467" s="18" t="s">
        <v>91</v>
      </c>
      <c r="BK467" s="206">
        <f>ROUND(I467*H467,2)</f>
        <v>0</v>
      </c>
      <c r="BL467" s="18" t="s">
        <v>245</v>
      </c>
      <c r="BM467" s="18" t="s">
        <v>532</v>
      </c>
    </row>
    <row r="468" spans="2:65" s="1" customFormat="1" x14ac:dyDescent="0.3">
      <c r="B468" s="36"/>
      <c r="C468" s="58"/>
      <c r="D468" s="233" t="s">
        <v>149</v>
      </c>
      <c r="E468" s="58"/>
      <c r="F468" s="260" t="s">
        <v>533</v>
      </c>
      <c r="G468" s="58"/>
      <c r="H468" s="58"/>
      <c r="I468" s="163"/>
      <c r="J468" s="58"/>
      <c r="K468" s="58"/>
      <c r="L468" s="56"/>
      <c r="M468" s="73"/>
      <c r="N468" s="37"/>
      <c r="O468" s="37"/>
      <c r="P468" s="37"/>
      <c r="Q468" s="37"/>
      <c r="R468" s="37"/>
      <c r="S468" s="37"/>
      <c r="T468" s="74"/>
      <c r="AT468" s="18" t="s">
        <v>149</v>
      </c>
      <c r="AU468" s="18" t="s">
        <v>91</v>
      </c>
    </row>
    <row r="469" spans="2:65" s="1" customFormat="1" ht="22.5" customHeight="1" x14ac:dyDescent="0.3">
      <c r="B469" s="36"/>
      <c r="C469" s="195" t="s">
        <v>534</v>
      </c>
      <c r="D469" s="195" t="s">
        <v>142</v>
      </c>
      <c r="E469" s="196" t="s">
        <v>535</v>
      </c>
      <c r="F469" s="197" t="s">
        <v>536</v>
      </c>
      <c r="G469" s="198" t="s">
        <v>422</v>
      </c>
      <c r="H469" s="199">
        <v>16</v>
      </c>
      <c r="I469" s="200"/>
      <c r="J469" s="201">
        <f>ROUND(I469*H469,2)</f>
        <v>0</v>
      </c>
      <c r="K469" s="197" t="s">
        <v>146</v>
      </c>
      <c r="L469" s="56"/>
      <c r="M469" s="202" t="s">
        <v>36</v>
      </c>
      <c r="N469" s="203" t="s">
        <v>53</v>
      </c>
      <c r="O469" s="37"/>
      <c r="P469" s="204">
        <f>O469*H469</f>
        <v>0</v>
      </c>
      <c r="Q469" s="204">
        <v>0</v>
      </c>
      <c r="R469" s="204">
        <f>Q469*H469</f>
        <v>0</v>
      </c>
      <c r="S469" s="204">
        <v>0</v>
      </c>
      <c r="T469" s="205">
        <f>S469*H469</f>
        <v>0</v>
      </c>
      <c r="AR469" s="18" t="s">
        <v>245</v>
      </c>
      <c r="AT469" s="18" t="s">
        <v>142</v>
      </c>
      <c r="AU469" s="18" t="s">
        <v>91</v>
      </c>
      <c r="AY469" s="18" t="s">
        <v>139</v>
      </c>
      <c r="BE469" s="206">
        <f>IF(N469="základní",J469,0)</f>
        <v>0</v>
      </c>
      <c r="BF469" s="206">
        <f>IF(N469="snížená",J469,0)</f>
        <v>0</v>
      </c>
      <c r="BG469" s="206">
        <f>IF(N469="zákl. přenesená",J469,0)</f>
        <v>0</v>
      </c>
      <c r="BH469" s="206">
        <f>IF(N469="sníž. přenesená",J469,0)</f>
        <v>0</v>
      </c>
      <c r="BI469" s="206">
        <f>IF(N469="nulová",J469,0)</f>
        <v>0</v>
      </c>
      <c r="BJ469" s="18" t="s">
        <v>91</v>
      </c>
      <c r="BK469" s="206">
        <f>ROUND(I469*H469,2)</f>
        <v>0</v>
      </c>
      <c r="BL469" s="18" t="s">
        <v>245</v>
      </c>
      <c r="BM469" s="18" t="s">
        <v>537</v>
      </c>
    </row>
    <row r="470" spans="2:65" s="1" customFormat="1" x14ac:dyDescent="0.3">
      <c r="B470" s="36"/>
      <c r="C470" s="58"/>
      <c r="D470" s="207" t="s">
        <v>149</v>
      </c>
      <c r="E470" s="58"/>
      <c r="F470" s="208" t="s">
        <v>538</v>
      </c>
      <c r="G470" s="58"/>
      <c r="H470" s="58"/>
      <c r="I470" s="163"/>
      <c r="J470" s="58"/>
      <c r="K470" s="58"/>
      <c r="L470" s="56"/>
      <c r="M470" s="73"/>
      <c r="N470" s="37"/>
      <c r="O470" s="37"/>
      <c r="P470" s="37"/>
      <c r="Q470" s="37"/>
      <c r="R470" s="37"/>
      <c r="S470" s="37"/>
      <c r="T470" s="74"/>
      <c r="AT470" s="18" t="s">
        <v>149</v>
      </c>
      <c r="AU470" s="18" t="s">
        <v>91</v>
      </c>
    </row>
    <row r="471" spans="2:65" s="1" customFormat="1" ht="27" x14ac:dyDescent="0.3">
      <c r="B471" s="36"/>
      <c r="C471" s="58"/>
      <c r="D471" s="207" t="s">
        <v>159</v>
      </c>
      <c r="E471" s="58"/>
      <c r="F471" s="243" t="s">
        <v>522</v>
      </c>
      <c r="G471" s="58"/>
      <c r="H471" s="58"/>
      <c r="I471" s="163"/>
      <c r="J471" s="58"/>
      <c r="K471" s="58"/>
      <c r="L471" s="56"/>
      <c r="M471" s="73"/>
      <c r="N471" s="37"/>
      <c r="O471" s="37"/>
      <c r="P471" s="37"/>
      <c r="Q471" s="37"/>
      <c r="R471" s="37"/>
      <c r="S471" s="37"/>
      <c r="T471" s="74"/>
      <c r="AT471" s="18" t="s">
        <v>159</v>
      </c>
      <c r="AU471" s="18" t="s">
        <v>91</v>
      </c>
    </row>
    <row r="472" spans="2:65" s="12" customFormat="1" x14ac:dyDescent="0.3">
      <c r="B472" s="209"/>
      <c r="C472" s="210"/>
      <c r="D472" s="207" t="s">
        <v>151</v>
      </c>
      <c r="E472" s="211" t="s">
        <v>36</v>
      </c>
      <c r="F472" s="212" t="s">
        <v>358</v>
      </c>
      <c r="G472" s="210"/>
      <c r="H472" s="213" t="s">
        <v>36</v>
      </c>
      <c r="I472" s="214"/>
      <c r="J472" s="210"/>
      <c r="K472" s="210"/>
      <c r="L472" s="215"/>
      <c r="M472" s="216"/>
      <c r="N472" s="217"/>
      <c r="O472" s="217"/>
      <c r="P472" s="217"/>
      <c r="Q472" s="217"/>
      <c r="R472" s="217"/>
      <c r="S472" s="217"/>
      <c r="T472" s="218"/>
      <c r="AT472" s="219" t="s">
        <v>151</v>
      </c>
      <c r="AU472" s="219" t="s">
        <v>91</v>
      </c>
      <c r="AV472" s="12" t="s">
        <v>23</v>
      </c>
      <c r="AW472" s="12" t="s">
        <v>44</v>
      </c>
      <c r="AX472" s="12" t="s">
        <v>81</v>
      </c>
      <c r="AY472" s="219" t="s">
        <v>139</v>
      </c>
    </row>
    <row r="473" spans="2:65" s="13" customFormat="1" x14ac:dyDescent="0.3">
      <c r="B473" s="220"/>
      <c r="C473" s="221"/>
      <c r="D473" s="207" t="s">
        <v>151</v>
      </c>
      <c r="E473" s="222" t="s">
        <v>36</v>
      </c>
      <c r="F473" s="223" t="s">
        <v>539</v>
      </c>
      <c r="G473" s="221"/>
      <c r="H473" s="224">
        <v>16</v>
      </c>
      <c r="I473" s="225"/>
      <c r="J473" s="221"/>
      <c r="K473" s="221"/>
      <c r="L473" s="226"/>
      <c r="M473" s="227"/>
      <c r="N473" s="228"/>
      <c r="O473" s="228"/>
      <c r="P473" s="228"/>
      <c r="Q473" s="228"/>
      <c r="R473" s="228"/>
      <c r="S473" s="228"/>
      <c r="T473" s="229"/>
      <c r="AT473" s="230" t="s">
        <v>151</v>
      </c>
      <c r="AU473" s="230" t="s">
        <v>91</v>
      </c>
      <c r="AV473" s="13" t="s">
        <v>91</v>
      </c>
      <c r="AW473" s="13" t="s">
        <v>44</v>
      </c>
      <c r="AX473" s="13" t="s">
        <v>81</v>
      </c>
      <c r="AY473" s="230" t="s">
        <v>139</v>
      </c>
    </row>
    <row r="474" spans="2:65" s="14" customFormat="1" x14ac:dyDescent="0.3">
      <c r="B474" s="231"/>
      <c r="C474" s="232"/>
      <c r="D474" s="233" t="s">
        <v>151</v>
      </c>
      <c r="E474" s="234" t="s">
        <v>36</v>
      </c>
      <c r="F474" s="235" t="s">
        <v>154</v>
      </c>
      <c r="G474" s="232"/>
      <c r="H474" s="236">
        <v>16</v>
      </c>
      <c r="I474" s="237"/>
      <c r="J474" s="232"/>
      <c r="K474" s="232"/>
      <c r="L474" s="238"/>
      <c r="M474" s="239"/>
      <c r="N474" s="240"/>
      <c r="O474" s="240"/>
      <c r="P474" s="240"/>
      <c r="Q474" s="240"/>
      <c r="R474" s="240"/>
      <c r="S474" s="240"/>
      <c r="T474" s="241"/>
      <c r="AT474" s="242" t="s">
        <v>151</v>
      </c>
      <c r="AU474" s="242" t="s">
        <v>91</v>
      </c>
      <c r="AV474" s="14" t="s">
        <v>147</v>
      </c>
      <c r="AW474" s="14" t="s">
        <v>44</v>
      </c>
      <c r="AX474" s="14" t="s">
        <v>23</v>
      </c>
      <c r="AY474" s="242" t="s">
        <v>139</v>
      </c>
    </row>
    <row r="475" spans="2:65" s="1" customFormat="1" ht="22.5" customHeight="1" x14ac:dyDescent="0.3">
      <c r="B475" s="36"/>
      <c r="C475" s="244" t="s">
        <v>540</v>
      </c>
      <c r="D475" s="244" t="s">
        <v>182</v>
      </c>
      <c r="E475" s="245" t="s">
        <v>541</v>
      </c>
      <c r="F475" s="246" t="s">
        <v>542</v>
      </c>
      <c r="G475" s="247" t="s">
        <v>422</v>
      </c>
      <c r="H475" s="248">
        <v>16</v>
      </c>
      <c r="I475" s="249"/>
      <c r="J475" s="250">
        <f>ROUND(I475*H475,2)</f>
        <v>0</v>
      </c>
      <c r="K475" s="246" t="s">
        <v>146</v>
      </c>
      <c r="L475" s="251"/>
      <c r="M475" s="252" t="s">
        <v>36</v>
      </c>
      <c r="N475" s="253" t="s">
        <v>53</v>
      </c>
      <c r="O475" s="37"/>
      <c r="P475" s="204">
        <f>O475*H475</f>
        <v>0</v>
      </c>
      <c r="Q475" s="204">
        <v>1.3999999999999999E-4</v>
      </c>
      <c r="R475" s="204">
        <f>Q475*H475</f>
        <v>2.2399999999999998E-3</v>
      </c>
      <c r="S475" s="204">
        <v>0</v>
      </c>
      <c r="T475" s="205">
        <f>S475*H475</f>
        <v>0</v>
      </c>
      <c r="AR475" s="18" t="s">
        <v>346</v>
      </c>
      <c r="AT475" s="18" t="s">
        <v>182</v>
      </c>
      <c r="AU475" s="18" t="s">
        <v>91</v>
      </c>
      <c r="AY475" s="18" t="s">
        <v>139</v>
      </c>
      <c r="BE475" s="206">
        <f>IF(N475="základní",J475,0)</f>
        <v>0</v>
      </c>
      <c r="BF475" s="206">
        <f>IF(N475="snížená",J475,0)</f>
        <v>0</v>
      </c>
      <c r="BG475" s="206">
        <f>IF(N475="zákl. přenesená",J475,0)</f>
        <v>0</v>
      </c>
      <c r="BH475" s="206">
        <f>IF(N475="sníž. přenesená",J475,0)</f>
        <v>0</v>
      </c>
      <c r="BI475" s="206">
        <f>IF(N475="nulová",J475,0)</f>
        <v>0</v>
      </c>
      <c r="BJ475" s="18" t="s">
        <v>91</v>
      </c>
      <c r="BK475" s="206">
        <f>ROUND(I475*H475,2)</f>
        <v>0</v>
      </c>
      <c r="BL475" s="18" t="s">
        <v>245</v>
      </c>
      <c r="BM475" s="18" t="s">
        <v>543</v>
      </c>
    </row>
    <row r="476" spans="2:65" s="1" customFormat="1" x14ac:dyDescent="0.3">
      <c r="B476" s="36"/>
      <c r="C476" s="58"/>
      <c r="D476" s="207" t="s">
        <v>149</v>
      </c>
      <c r="E476" s="58"/>
      <c r="F476" s="208" t="s">
        <v>542</v>
      </c>
      <c r="G476" s="58"/>
      <c r="H476" s="58"/>
      <c r="I476" s="163"/>
      <c r="J476" s="58"/>
      <c r="K476" s="58"/>
      <c r="L476" s="56"/>
      <c r="M476" s="73"/>
      <c r="N476" s="37"/>
      <c r="O476" s="37"/>
      <c r="P476" s="37"/>
      <c r="Q476" s="37"/>
      <c r="R476" s="37"/>
      <c r="S476" s="37"/>
      <c r="T476" s="74"/>
      <c r="AT476" s="18" t="s">
        <v>149</v>
      </c>
      <c r="AU476" s="18" t="s">
        <v>91</v>
      </c>
    </row>
    <row r="477" spans="2:65" s="12" customFormat="1" x14ac:dyDescent="0.3">
      <c r="B477" s="209"/>
      <c r="C477" s="210"/>
      <c r="D477" s="207" t="s">
        <v>151</v>
      </c>
      <c r="E477" s="211" t="s">
        <v>36</v>
      </c>
      <c r="F477" s="212" t="s">
        <v>358</v>
      </c>
      <c r="G477" s="210"/>
      <c r="H477" s="213" t="s">
        <v>36</v>
      </c>
      <c r="I477" s="214"/>
      <c r="J477" s="210"/>
      <c r="K477" s="210"/>
      <c r="L477" s="215"/>
      <c r="M477" s="216"/>
      <c r="N477" s="217"/>
      <c r="O477" s="217"/>
      <c r="P477" s="217"/>
      <c r="Q477" s="217"/>
      <c r="R477" s="217"/>
      <c r="S477" s="217"/>
      <c r="T477" s="218"/>
      <c r="AT477" s="219" t="s">
        <v>151</v>
      </c>
      <c r="AU477" s="219" t="s">
        <v>91</v>
      </c>
      <c r="AV477" s="12" t="s">
        <v>23</v>
      </c>
      <c r="AW477" s="12" t="s">
        <v>44</v>
      </c>
      <c r="AX477" s="12" t="s">
        <v>81</v>
      </c>
      <c r="AY477" s="219" t="s">
        <v>139</v>
      </c>
    </row>
    <row r="478" spans="2:65" s="13" customFormat="1" x14ac:dyDescent="0.3">
      <c r="B478" s="220"/>
      <c r="C478" s="221"/>
      <c r="D478" s="207" t="s">
        <v>151</v>
      </c>
      <c r="E478" s="222" t="s">
        <v>36</v>
      </c>
      <c r="F478" s="223" t="s">
        <v>539</v>
      </c>
      <c r="G478" s="221"/>
      <c r="H478" s="224">
        <v>16</v>
      </c>
      <c r="I478" s="225"/>
      <c r="J478" s="221"/>
      <c r="K478" s="221"/>
      <c r="L478" s="226"/>
      <c r="M478" s="227"/>
      <c r="N478" s="228"/>
      <c r="O478" s="228"/>
      <c r="P478" s="228"/>
      <c r="Q478" s="228"/>
      <c r="R478" s="228"/>
      <c r="S478" s="228"/>
      <c r="T478" s="229"/>
      <c r="AT478" s="230" t="s">
        <v>151</v>
      </c>
      <c r="AU478" s="230" t="s">
        <v>91</v>
      </c>
      <c r="AV478" s="13" t="s">
        <v>91</v>
      </c>
      <c r="AW478" s="13" t="s">
        <v>44</v>
      </c>
      <c r="AX478" s="13" t="s">
        <v>81</v>
      </c>
      <c r="AY478" s="230" t="s">
        <v>139</v>
      </c>
    </row>
    <row r="479" spans="2:65" s="14" customFormat="1" x14ac:dyDescent="0.3">
      <c r="B479" s="231"/>
      <c r="C479" s="232"/>
      <c r="D479" s="233" t="s">
        <v>151</v>
      </c>
      <c r="E479" s="234" t="s">
        <v>36</v>
      </c>
      <c r="F479" s="235" t="s">
        <v>154</v>
      </c>
      <c r="G479" s="232"/>
      <c r="H479" s="236">
        <v>16</v>
      </c>
      <c r="I479" s="237"/>
      <c r="J479" s="232"/>
      <c r="K479" s="232"/>
      <c r="L479" s="238"/>
      <c r="M479" s="239"/>
      <c r="N479" s="240"/>
      <c r="O479" s="240"/>
      <c r="P479" s="240"/>
      <c r="Q479" s="240"/>
      <c r="R479" s="240"/>
      <c r="S479" s="240"/>
      <c r="T479" s="241"/>
      <c r="AT479" s="242" t="s">
        <v>151</v>
      </c>
      <c r="AU479" s="242" t="s">
        <v>91</v>
      </c>
      <c r="AV479" s="14" t="s">
        <v>147</v>
      </c>
      <c r="AW479" s="14" t="s">
        <v>44</v>
      </c>
      <c r="AX479" s="14" t="s">
        <v>23</v>
      </c>
      <c r="AY479" s="242" t="s">
        <v>139</v>
      </c>
    </row>
    <row r="480" spans="2:65" s="1" customFormat="1" ht="22.5" customHeight="1" x14ac:dyDescent="0.3">
      <c r="B480" s="36"/>
      <c r="C480" s="195" t="s">
        <v>544</v>
      </c>
      <c r="D480" s="195" t="s">
        <v>142</v>
      </c>
      <c r="E480" s="196" t="s">
        <v>545</v>
      </c>
      <c r="F480" s="197" t="s">
        <v>546</v>
      </c>
      <c r="G480" s="198" t="s">
        <v>547</v>
      </c>
      <c r="H480" s="199">
        <v>20</v>
      </c>
      <c r="I480" s="200"/>
      <c r="J480" s="201">
        <f>ROUND(I480*H480,2)</f>
        <v>0</v>
      </c>
      <c r="K480" s="197" t="s">
        <v>36</v>
      </c>
      <c r="L480" s="56"/>
      <c r="M480" s="202" t="s">
        <v>36</v>
      </c>
      <c r="N480" s="203" t="s">
        <v>53</v>
      </c>
      <c r="O480" s="37"/>
      <c r="P480" s="204">
        <f>O480*H480</f>
        <v>0</v>
      </c>
      <c r="Q480" s="204">
        <v>0</v>
      </c>
      <c r="R480" s="204">
        <f>Q480*H480</f>
        <v>0</v>
      </c>
      <c r="S480" s="204">
        <v>0</v>
      </c>
      <c r="T480" s="205">
        <f>S480*H480</f>
        <v>0</v>
      </c>
      <c r="AR480" s="18" t="s">
        <v>245</v>
      </c>
      <c r="AT480" s="18" t="s">
        <v>142</v>
      </c>
      <c r="AU480" s="18" t="s">
        <v>91</v>
      </c>
      <c r="AY480" s="18" t="s">
        <v>139</v>
      </c>
      <c r="BE480" s="206">
        <f>IF(N480="základní",J480,0)</f>
        <v>0</v>
      </c>
      <c r="BF480" s="206">
        <f>IF(N480="snížená",J480,0)</f>
        <v>0</v>
      </c>
      <c r="BG480" s="206">
        <f>IF(N480="zákl. přenesená",J480,0)</f>
        <v>0</v>
      </c>
      <c r="BH480" s="206">
        <f>IF(N480="sníž. přenesená",J480,0)</f>
        <v>0</v>
      </c>
      <c r="BI480" s="206">
        <f>IF(N480="nulová",J480,0)</f>
        <v>0</v>
      </c>
      <c r="BJ480" s="18" t="s">
        <v>91</v>
      </c>
      <c r="BK480" s="206">
        <f>ROUND(I480*H480,2)</f>
        <v>0</v>
      </c>
      <c r="BL480" s="18" t="s">
        <v>245</v>
      </c>
      <c r="BM480" s="18" t="s">
        <v>548</v>
      </c>
    </row>
    <row r="481" spans="2:65" s="1" customFormat="1" x14ac:dyDescent="0.3">
      <c r="B481" s="36"/>
      <c r="C481" s="58"/>
      <c r="D481" s="207" t="s">
        <v>149</v>
      </c>
      <c r="E481" s="58"/>
      <c r="F481" s="208" t="s">
        <v>546</v>
      </c>
      <c r="G481" s="58"/>
      <c r="H481" s="58"/>
      <c r="I481" s="163"/>
      <c r="J481" s="58"/>
      <c r="K481" s="58"/>
      <c r="L481" s="56"/>
      <c r="M481" s="73"/>
      <c r="N481" s="37"/>
      <c r="O481" s="37"/>
      <c r="P481" s="37"/>
      <c r="Q481" s="37"/>
      <c r="R481" s="37"/>
      <c r="S481" s="37"/>
      <c r="T481" s="74"/>
      <c r="AT481" s="18" t="s">
        <v>149</v>
      </c>
      <c r="AU481" s="18" t="s">
        <v>91</v>
      </c>
    </row>
    <row r="482" spans="2:65" s="12" customFormat="1" x14ac:dyDescent="0.3">
      <c r="B482" s="209"/>
      <c r="C482" s="210"/>
      <c r="D482" s="207" t="s">
        <v>151</v>
      </c>
      <c r="E482" s="211" t="s">
        <v>36</v>
      </c>
      <c r="F482" s="212" t="s">
        <v>358</v>
      </c>
      <c r="G482" s="210"/>
      <c r="H482" s="213" t="s">
        <v>36</v>
      </c>
      <c r="I482" s="214"/>
      <c r="J482" s="210"/>
      <c r="K482" s="210"/>
      <c r="L482" s="215"/>
      <c r="M482" s="216"/>
      <c r="N482" s="217"/>
      <c r="O482" s="217"/>
      <c r="P482" s="217"/>
      <c r="Q482" s="217"/>
      <c r="R482" s="217"/>
      <c r="S482" s="217"/>
      <c r="T482" s="218"/>
      <c r="AT482" s="219" t="s">
        <v>151</v>
      </c>
      <c r="AU482" s="219" t="s">
        <v>91</v>
      </c>
      <c r="AV482" s="12" t="s">
        <v>23</v>
      </c>
      <c r="AW482" s="12" t="s">
        <v>44</v>
      </c>
      <c r="AX482" s="12" t="s">
        <v>81</v>
      </c>
      <c r="AY482" s="219" t="s">
        <v>139</v>
      </c>
    </row>
    <row r="483" spans="2:65" s="12" customFormat="1" ht="27" x14ac:dyDescent="0.3">
      <c r="B483" s="209"/>
      <c r="C483" s="210"/>
      <c r="D483" s="207" t="s">
        <v>151</v>
      </c>
      <c r="E483" s="211" t="s">
        <v>36</v>
      </c>
      <c r="F483" s="212" t="s">
        <v>549</v>
      </c>
      <c r="G483" s="210"/>
      <c r="H483" s="213" t="s">
        <v>36</v>
      </c>
      <c r="I483" s="214"/>
      <c r="J483" s="210"/>
      <c r="K483" s="210"/>
      <c r="L483" s="215"/>
      <c r="M483" s="216"/>
      <c r="N483" s="217"/>
      <c r="O483" s="217"/>
      <c r="P483" s="217"/>
      <c r="Q483" s="217"/>
      <c r="R483" s="217"/>
      <c r="S483" s="217"/>
      <c r="T483" s="218"/>
      <c r="AT483" s="219" t="s">
        <v>151</v>
      </c>
      <c r="AU483" s="219" t="s">
        <v>91</v>
      </c>
      <c r="AV483" s="12" t="s">
        <v>23</v>
      </c>
      <c r="AW483" s="12" t="s">
        <v>44</v>
      </c>
      <c r="AX483" s="12" t="s">
        <v>81</v>
      </c>
      <c r="AY483" s="219" t="s">
        <v>139</v>
      </c>
    </row>
    <row r="484" spans="2:65" s="13" customFormat="1" x14ac:dyDescent="0.3">
      <c r="B484" s="220"/>
      <c r="C484" s="221"/>
      <c r="D484" s="207" t="s">
        <v>151</v>
      </c>
      <c r="E484" s="222" t="s">
        <v>36</v>
      </c>
      <c r="F484" s="223" t="s">
        <v>550</v>
      </c>
      <c r="G484" s="221"/>
      <c r="H484" s="224">
        <v>20</v>
      </c>
      <c r="I484" s="225"/>
      <c r="J484" s="221"/>
      <c r="K484" s="221"/>
      <c r="L484" s="226"/>
      <c r="M484" s="227"/>
      <c r="N484" s="228"/>
      <c r="O484" s="228"/>
      <c r="P484" s="228"/>
      <c r="Q484" s="228"/>
      <c r="R484" s="228"/>
      <c r="S484" s="228"/>
      <c r="T484" s="229"/>
      <c r="AT484" s="230" t="s">
        <v>151</v>
      </c>
      <c r="AU484" s="230" t="s">
        <v>91</v>
      </c>
      <c r="AV484" s="13" t="s">
        <v>91</v>
      </c>
      <c r="AW484" s="13" t="s">
        <v>44</v>
      </c>
      <c r="AX484" s="13" t="s">
        <v>81</v>
      </c>
      <c r="AY484" s="230" t="s">
        <v>139</v>
      </c>
    </row>
    <row r="485" spans="2:65" s="14" customFormat="1" x14ac:dyDescent="0.3">
      <c r="B485" s="231"/>
      <c r="C485" s="232"/>
      <c r="D485" s="233" t="s">
        <v>151</v>
      </c>
      <c r="E485" s="234" t="s">
        <v>36</v>
      </c>
      <c r="F485" s="235" t="s">
        <v>154</v>
      </c>
      <c r="G485" s="232"/>
      <c r="H485" s="236">
        <v>20</v>
      </c>
      <c r="I485" s="237"/>
      <c r="J485" s="232"/>
      <c r="K485" s="232"/>
      <c r="L485" s="238"/>
      <c r="M485" s="239"/>
      <c r="N485" s="240"/>
      <c r="O485" s="240"/>
      <c r="P485" s="240"/>
      <c r="Q485" s="240"/>
      <c r="R485" s="240"/>
      <c r="S485" s="240"/>
      <c r="T485" s="241"/>
      <c r="AT485" s="242" t="s">
        <v>151</v>
      </c>
      <c r="AU485" s="242" t="s">
        <v>91</v>
      </c>
      <c r="AV485" s="14" t="s">
        <v>147</v>
      </c>
      <c r="AW485" s="14" t="s">
        <v>44</v>
      </c>
      <c r="AX485" s="14" t="s">
        <v>23</v>
      </c>
      <c r="AY485" s="242" t="s">
        <v>139</v>
      </c>
    </row>
    <row r="486" spans="2:65" s="1" customFormat="1" ht="22.5" customHeight="1" x14ac:dyDescent="0.3">
      <c r="B486" s="36"/>
      <c r="C486" s="195" t="s">
        <v>551</v>
      </c>
      <c r="D486" s="195" t="s">
        <v>142</v>
      </c>
      <c r="E486" s="196" t="s">
        <v>552</v>
      </c>
      <c r="F486" s="197" t="s">
        <v>553</v>
      </c>
      <c r="G486" s="198" t="s">
        <v>422</v>
      </c>
      <c r="H486" s="199">
        <v>1</v>
      </c>
      <c r="I486" s="200"/>
      <c r="J486" s="201">
        <f>ROUND(I486*H486,2)</f>
        <v>0</v>
      </c>
      <c r="K486" s="197" t="s">
        <v>36</v>
      </c>
      <c r="L486" s="56"/>
      <c r="M486" s="202" t="s">
        <v>36</v>
      </c>
      <c r="N486" s="203" t="s">
        <v>53</v>
      </c>
      <c r="O486" s="37"/>
      <c r="P486" s="204">
        <f>O486*H486</f>
        <v>0</v>
      </c>
      <c r="Q486" s="204">
        <v>0</v>
      </c>
      <c r="R486" s="204">
        <f>Q486*H486</f>
        <v>0</v>
      </c>
      <c r="S486" s="204">
        <v>0</v>
      </c>
      <c r="T486" s="205">
        <f>S486*H486</f>
        <v>0</v>
      </c>
      <c r="AR486" s="18" t="s">
        <v>245</v>
      </c>
      <c r="AT486" s="18" t="s">
        <v>142</v>
      </c>
      <c r="AU486" s="18" t="s">
        <v>91</v>
      </c>
      <c r="AY486" s="18" t="s">
        <v>139</v>
      </c>
      <c r="BE486" s="206">
        <f>IF(N486="základní",J486,0)</f>
        <v>0</v>
      </c>
      <c r="BF486" s="206">
        <f>IF(N486="snížená",J486,0)</f>
        <v>0</v>
      </c>
      <c r="BG486" s="206">
        <f>IF(N486="zákl. přenesená",J486,0)</f>
        <v>0</v>
      </c>
      <c r="BH486" s="206">
        <f>IF(N486="sníž. přenesená",J486,0)</f>
        <v>0</v>
      </c>
      <c r="BI486" s="206">
        <f>IF(N486="nulová",J486,0)</f>
        <v>0</v>
      </c>
      <c r="BJ486" s="18" t="s">
        <v>91</v>
      </c>
      <c r="BK486" s="206">
        <f>ROUND(I486*H486,2)</f>
        <v>0</v>
      </c>
      <c r="BL486" s="18" t="s">
        <v>245</v>
      </c>
      <c r="BM486" s="18" t="s">
        <v>554</v>
      </c>
    </row>
    <row r="487" spans="2:65" s="12" customFormat="1" x14ac:dyDescent="0.3">
      <c r="B487" s="209"/>
      <c r="C487" s="210"/>
      <c r="D487" s="207" t="s">
        <v>151</v>
      </c>
      <c r="E487" s="211" t="s">
        <v>36</v>
      </c>
      <c r="F487" s="212" t="s">
        <v>358</v>
      </c>
      <c r="G487" s="210"/>
      <c r="H487" s="213" t="s">
        <v>36</v>
      </c>
      <c r="I487" s="214"/>
      <c r="J487" s="210"/>
      <c r="K487" s="210"/>
      <c r="L487" s="215"/>
      <c r="M487" s="216"/>
      <c r="N487" s="217"/>
      <c r="O487" s="217"/>
      <c r="P487" s="217"/>
      <c r="Q487" s="217"/>
      <c r="R487" s="217"/>
      <c r="S487" s="217"/>
      <c r="T487" s="218"/>
      <c r="AT487" s="219" t="s">
        <v>151</v>
      </c>
      <c r="AU487" s="219" t="s">
        <v>91</v>
      </c>
      <c r="AV487" s="12" t="s">
        <v>23</v>
      </c>
      <c r="AW487" s="12" t="s">
        <v>44</v>
      </c>
      <c r="AX487" s="12" t="s">
        <v>81</v>
      </c>
      <c r="AY487" s="219" t="s">
        <v>139</v>
      </c>
    </row>
    <row r="488" spans="2:65" s="12" customFormat="1" x14ac:dyDescent="0.3">
      <c r="B488" s="209"/>
      <c r="C488" s="210"/>
      <c r="D488" s="207" t="s">
        <v>151</v>
      </c>
      <c r="E488" s="211" t="s">
        <v>36</v>
      </c>
      <c r="F488" s="212" t="s">
        <v>555</v>
      </c>
      <c r="G488" s="210"/>
      <c r="H488" s="213" t="s">
        <v>36</v>
      </c>
      <c r="I488" s="214"/>
      <c r="J488" s="210"/>
      <c r="K488" s="210"/>
      <c r="L488" s="215"/>
      <c r="M488" s="216"/>
      <c r="N488" s="217"/>
      <c r="O488" s="217"/>
      <c r="P488" s="217"/>
      <c r="Q488" s="217"/>
      <c r="R488" s="217"/>
      <c r="S488" s="217"/>
      <c r="T488" s="218"/>
      <c r="AT488" s="219" t="s">
        <v>151</v>
      </c>
      <c r="AU488" s="219" t="s">
        <v>91</v>
      </c>
      <c r="AV488" s="12" t="s">
        <v>23</v>
      </c>
      <c r="AW488" s="12" t="s">
        <v>44</v>
      </c>
      <c r="AX488" s="12" t="s">
        <v>81</v>
      </c>
      <c r="AY488" s="219" t="s">
        <v>139</v>
      </c>
    </row>
    <row r="489" spans="2:65" s="13" customFormat="1" x14ac:dyDescent="0.3">
      <c r="B489" s="220"/>
      <c r="C489" s="221"/>
      <c r="D489" s="207" t="s">
        <v>151</v>
      </c>
      <c r="E489" s="222" t="s">
        <v>36</v>
      </c>
      <c r="F489" s="223" t="s">
        <v>556</v>
      </c>
      <c r="G489" s="221"/>
      <c r="H489" s="224">
        <v>1</v>
      </c>
      <c r="I489" s="225"/>
      <c r="J489" s="221"/>
      <c r="K489" s="221"/>
      <c r="L489" s="226"/>
      <c r="M489" s="227"/>
      <c r="N489" s="228"/>
      <c r="O489" s="228"/>
      <c r="P489" s="228"/>
      <c r="Q489" s="228"/>
      <c r="R489" s="228"/>
      <c r="S489" s="228"/>
      <c r="T489" s="229"/>
      <c r="AT489" s="230" t="s">
        <v>151</v>
      </c>
      <c r="AU489" s="230" t="s">
        <v>91</v>
      </c>
      <c r="AV489" s="13" t="s">
        <v>91</v>
      </c>
      <c r="AW489" s="13" t="s">
        <v>44</v>
      </c>
      <c r="AX489" s="13" t="s">
        <v>81</v>
      </c>
      <c r="AY489" s="230" t="s">
        <v>139</v>
      </c>
    </row>
    <row r="490" spans="2:65" s="14" customFormat="1" x14ac:dyDescent="0.3">
      <c r="B490" s="231"/>
      <c r="C490" s="232"/>
      <c r="D490" s="233" t="s">
        <v>151</v>
      </c>
      <c r="E490" s="234" t="s">
        <v>36</v>
      </c>
      <c r="F490" s="235" t="s">
        <v>154</v>
      </c>
      <c r="G490" s="232"/>
      <c r="H490" s="236">
        <v>1</v>
      </c>
      <c r="I490" s="237"/>
      <c r="J490" s="232"/>
      <c r="K490" s="232"/>
      <c r="L490" s="238"/>
      <c r="M490" s="239"/>
      <c r="N490" s="240"/>
      <c r="O490" s="240"/>
      <c r="P490" s="240"/>
      <c r="Q490" s="240"/>
      <c r="R490" s="240"/>
      <c r="S490" s="240"/>
      <c r="T490" s="241"/>
      <c r="AT490" s="242" t="s">
        <v>151</v>
      </c>
      <c r="AU490" s="242" t="s">
        <v>91</v>
      </c>
      <c r="AV490" s="14" t="s">
        <v>147</v>
      </c>
      <c r="AW490" s="14" t="s">
        <v>44</v>
      </c>
      <c r="AX490" s="14" t="s">
        <v>23</v>
      </c>
      <c r="AY490" s="242" t="s">
        <v>139</v>
      </c>
    </row>
    <row r="491" spans="2:65" s="1" customFormat="1" ht="22.5" customHeight="1" x14ac:dyDescent="0.3">
      <c r="B491" s="36"/>
      <c r="C491" s="195" t="s">
        <v>557</v>
      </c>
      <c r="D491" s="195" t="s">
        <v>142</v>
      </c>
      <c r="E491" s="196" t="s">
        <v>558</v>
      </c>
      <c r="F491" s="197" t="s">
        <v>559</v>
      </c>
      <c r="G491" s="198" t="s">
        <v>547</v>
      </c>
      <c r="H491" s="199">
        <v>20</v>
      </c>
      <c r="I491" s="200"/>
      <c r="J491" s="201">
        <f>ROUND(I491*H491,2)</f>
        <v>0</v>
      </c>
      <c r="K491" s="197" t="s">
        <v>36</v>
      </c>
      <c r="L491" s="56"/>
      <c r="M491" s="202" t="s">
        <v>36</v>
      </c>
      <c r="N491" s="203" t="s">
        <v>53</v>
      </c>
      <c r="O491" s="37"/>
      <c r="P491" s="204">
        <f>O491*H491</f>
        <v>0</v>
      </c>
      <c r="Q491" s="204">
        <v>0</v>
      </c>
      <c r="R491" s="204">
        <f>Q491*H491</f>
        <v>0</v>
      </c>
      <c r="S491" s="204">
        <v>0</v>
      </c>
      <c r="T491" s="205">
        <f>S491*H491</f>
        <v>0</v>
      </c>
      <c r="AR491" s="18" t="s">
        <v>245</v>
      </c>
      <c r="AT491" s="18" t="s">
        <v>142</v>
      </c>
      <c r="AU491" s="18" t="s">
        <v>91</v>
      </c>
      <c r="AY491" s="18" t="s">
        <v>139</v>
      </c>
      <c r="BE491" s="206">
        <f>IF(N491="základní",J491,0)</f>
        <v>0</v>
      </c>
      <c r="BF491" s="206">
        <f>IF(N491="snížená",J491,0)</f>
        <v>0</v>
      </c>
      <c r="BG491" s="206">
        <f>IF(N491="zákl. přenesená",J491,0)</f>
        <v>0</v>
      </c>
      <c r="BH491" s="206">
        <f>IF(N491="sníž. přenesená",J491,0)</f>
        <v>0</v>
      </c>
      <c r="BI491" s="206">
        <f>IF(N491="nulová",J491,0)</f>
        <v>0</v>
      </c>
      <c r="BJ491" s="18" t="s">
        <v>91</v>
      </c>
      <c r="BK491" s="206">
        <f>ROUND(I491*H491,2)</f>
        <v>0</v>
      </c>
      <c r="BL491" s="18" t="s">
        <v>245</v>
      </c>
      <c r="BM491" s="18" t="s">
        <v>560</v>
      </c>
    </row>
    <row r="492" spans="2:65" s="1" customFormat="1" x14ac:dyDescent="0.3">
      <c r="B492" s="36"/>
      <c r="C492" s="58"/>
      <c r="D492" s="207" t="s">
        <v>149</v>
      </c>
      <c r="E492" s="58"/>
      <c r="F492" s="208" t="s">
        <v>559</v>
      </c>
      <c r="G492" s="58"/>
      <c r="H492" s="58"/>
      <c r="I492" s="163"/>
      <c r="J492" s="58"/>
      <c r="K492" s="58"/>
      <c r="L492" s="56"/>
      <c r="M492" s="73"/>
      <c r="N492" s="37"/>
      <c r="O492" s="37"/>
      <c r="P492" s="37"/>
      <c r="Q492" s="37"/>
      <c r="R492" s="37"/>
      <c r="S492" s="37"/>
      <c r="T492" s="74"/>
      <c r="AT492" s="18" t="s">
        <v>149</v>
      </c>
      <c r="AU492" s="18" t="s">
        <v>91</v>
      </c>
    </row>
    <row r="493" spans="2:65" s="12" customFormat="1" x14ac:dyDescent="0.3">
      <c r="B493" s="209"/>
      <c r="C493" s="210"/>
      <c r="D493" s="207" t="s">
        <v>151</v>
      </c>
      <c r="E493" s="211" t="s">
        <v>36</v>
      </c>
      <c r="F493" s="212" t="s">
        <v>358</v>
      </c>
      <c r="G493" s="210"/>
      <c r="H493" s="213" t="s">
        <v>36</v>
      </c>
      <c r="I493" s="214"/>
      <c r="J493" s="210"/>
      <c r="K493" s="210"/>
      <c r="L493" s="215"/>
      <c r="M493" s="216"/>
      <c r="N493" s="217"/>
      <c r="O493" s="217"/>
      <c r="P493" s="217"/>
      <c r="Q493" s="217"/>
      <c r="R493" s="217"/>
      <c r="S493" s="217"/>
      <c r="T493" s="218"/>
      <c r="AT493" s="219" t="s">
        <v>151</v>
      </c>
      <c r="AU493" s="219" t="s">
        <v>91</v>
      </c>
      <c r="AV493" s="12" t="s">
        <v>23</v>
      </c>
      <c r="AW493" s="12" t="s">
        <v>44</v>
      </c>
      <c r="AX493" s="12" t="s">
        <v>81</v>
      </c>
      <c r="AY493" s="219" t="s">
        <v>139</v>
      </c>
    </row>
    <row r="494" spans="2:65" s="13" customFormat="1" x14ac:dyDescent="0.3">
      <c r="B494" s="220"/>
      <c r="C494" s="221"/>
      <c r="D494" s="207" t="s">
        <v>151</v>
      </c>
      <c r="E494" s="222" t="s">
        <v>36</v>
      </c>
      <c r="F494" s="223" t="s">
        <v>267</v>
      </c>
      <c r="G494" s="221"/>
      <c r="H494" s="224">
        <v>20</v>
      </c>
      <c r="I494" s="225"/>
      <c r="J494" s="221"/>
      <c r="K494" s="221"/>
      <c r="L494" s="226"/>
      <c r="M494" s="227"/>
      <c r="N494" s="228"/>
      <c r="O494" s="228"/>
      <c r="P494" s="228"/>
      <c r="Q494" s="228"/>
      <c r="R494" s="228"/>
      <c r="S494" s="228"/>
      <c r="T494" s="229"/>
      <c r="AT494" s="230" t="s">
        <v>151</v>
      </c>
      <c r="AU494" s="230" t="s">
        <v>91</v>
      </c>
      <c r="AV494" s="13" t="s">
        <v>91</v>
      </c>
      <c r="AW494" s="13" t="s">
        <v>44</v>
      </c>
      <c r="AX494" s="13" t="s">
        <v>81</v>
      </c>
      <c r="AY494" s="230" t="s">
        <v>139</v>
      </c>
    </row>
    <row r="495" spans="2:65" s="14" customFormat="1" x14ac:dyDescent="0.3">
      <c r="B495" s="231"/>
      <c r="C495" s="232"/>
      <c r="D495" s="233" t="s">
        <v>151</v>
      </c>
      <c r="E495" s="234" t="s">
        <v>36</v>
      </c>
      <c r="F495" s="235" t="s">
        <v>154</v>
      </c>
      <c r="G495" s="232"/>
      <c r="H495" s="236">
        <v>20</v>
      </c>
      <c r="I495" s="237"/>
      <c r="J495" s="232"/>
      <c r="K495" s="232"/>
      <c r="L495" s="238"/>
      <c r="M495" s="239"/>
      <c r="N495" s="240"/>
      <c r="O495" s="240"/>
      <c r="P495" s="240"/>
      <c r="Q495" s="240"/>
      <c r="R495" s="240"/>
      <c r="S495" s="240"/>
      <c r="T495" s="241"/>
      <c r="AT495" s="242" t="s">
        <v>151</v>
      </c>
      <c r="AU495" s="242" t="s">
        <v>91</v>
      </c>
      <c r="AV495" s="14" t="s">
        <v>147</v>
      </c>
      <c r="AW495" s="14" t="s">
        <v>44</v>
      </c>
      <c r="AX495" s="14" t="s">
        <v>23</v>
      </c>
      <c r="AY495" s="242" t="s">
        <v>139</v>
      </c>
    </row>
    <row r="496" spans="2:65" s="1" customFormat="1" ht="22.5" customHeight="1" x14ac:dyDescent="0.3">
      <c r="B496" s="36"/>
      <c r="C496" s="195" t="s">
        <v>561</v>
      </c>
      <c r="D496" s="195" t="s">
        <v>142</v>
      </c>
      <c r="E496" s="196" t="s">
        <v>562</v>
      </c>
      <c r="F496" s="197" t="s">
        <v>563</v>
      </c>
      <c r="G496" s="198" t="s">
        <v>422</v>
      </c>
      <c r="H496" s="199">
        <v>1</v>
      </c>
      <c r="I496" s="200"/>
      <c r="J496" s="201">
        <f>ROUND(I496*H496,2)</f>
        <v>0</v>
      </c>
      <c r="K496" s="197" t="s">
        <v>36</v>
      </c>
      <c r="L496" s="56"/>
      <c r="M496" s="202" t="s">
        <v>36</v>
      </c>
      <c r="N496" s="203" t="s">
        <v>53</v>
      </c>
      <c r="O496" s="37"/>
      <c r="P496" s="204">
        <f>O496*H496</f>
        <v>0</v>
      </c>
      <c r="Q496" s="204">
        <v>0</v>
      </c>
      <c r="R496" s="204">
        <f>Q496*H496</f>
        <v>0</v>
      </c>
      <c r="S496" s="204">
        <v>0</v>
      </c>
      <c r="T496" s="205">
        <f>S496*H496</f>
        <v>0</v>
      </c>
      <c r="AR496" s="18" t="s">
        <v>245</v>
      </c>
      <c r="AT496" s="18" t="s">
        <v>142</v>
      </c>
      <c r="AU496" s="18" t="s">
        <v>91</v>
      </c>
      <c r="AY496" s="18" t="s">
        <v>139</v>
      </c>
      <c r="BE496" s="206">
        <f>IF(N496="základní",J496,0)</f>
        <v>0</v>
      </c>
      <c r="BF496" s="206">
        <f>IF(N496="snížená",J496,0)</f>
        <v>0</v>
      </c>
      <c r="BG496" s="206">
        <f>IF(N496="zákl. přenesená",J496,0)</f>
        <v>0</v>
      </c>
      <c r="BH496" s="206">
        <f>IF(N496="sníž. přenesená",J496,0)</f>
        <v>0</v>
      </c>
      <c r="BI496" s="206">
        <f>IF(N496="nulová",J496,0)</f>
        <v>0</v>
      </c>
      <c r="BJ496" s="18" t="s">
        <v>91</v>
      </c>
      <c r="BK496" s="206">
        <f>ROUND(I496*H496,2)</f>
        <v>0</v>
      </c>
      <c r="BL496" s="18" t="s">
        <v>245</v>
      </c>
      <c r="BM496" s="18" t="s">
        <v>564</v>
      </c>
    </row>
    <row r="497" spans="2:65" s="12" customFormat="1" x14ac:dyDescent="0.3">
      <c r="B497" s="209"/>
      <c r="C497" s="210"/>
      <c r="D497" s="207" t="s">
        <v>151</v>
      </c>
      <c r="E497" s="211" t="s">
        <v>36</v>
      </c>
      <c r="F497" s="212" t="s">
        <v>358</v>
      </c>
      <c r="G497" s="210"/>
      <c r="H497" s="213" t="s">
        <v>36</v>
      </c>
      <c r="I497" s="214"/>
      <c r="J497" s="210"/>
      <c r="K497" s="210"/>
      <c r="L497" s="215"/>
      <c r="M497" s="216"/>
      <c r="N497" s="217"/>
      <c r="O497" s="217"/>
      <c r="P497" s="217"/>
      <c r="Q497" s="217"/>
      <c r="R497" s="217"/>
      <c r="S497" s="217"/>
      <c r="T497" s="218"/>
      <c r="AT497" s="219" t="s">
        <v>151</v>
      </c>
      <c r="AU497" s="219" t="s">
        <v>91</v>
      </c>
      <c r="AV497" s="12" t="s">
        <v>23</v>
      </c>
      <c r="AW497" s="12" t="s">
        <v>44</v>
      </c>
      <c r="AX497" s="12" t="s">
        <v>81</v>
      </c>
      <c r="AY497" s="219" t="s">
        <v>139</v>
      </c>
    </row>
    <row r="498" spans="2:65" s="12" customFormat="1" x14ac:dyDescent="0.3">
      <c r="B498" s="209"/>
      <c r="C498" s="210"/>
      <c r="D498" s="207" t="s">
        <v>151</v>
      </c>
      <c r="E498" s="211" t="s">
        <v>36</v>
      </c>
      <c r="F498" s="212" t="s">
        <v>424</v>
      </c>
      <c r="G498" s="210"/>
      <c r="H498" s="213" t="s">
        <v>36</v>
      </c>
      <c r="I498" s="214"/>
      <c r="J498" s="210"/>
      <c r="K498" s="210"/>
      <c r="L498" s="215"/>
      <c r="M498" s="216"/>
      <c r="N498" s="217"/>
      <c r="O498" s="217"/>
      <c r="P498" s="217"/>
      <c r="Q498" s="217"/>
      <c r="R498" s="217"/>
      <c r="S498" s="217"/>
      <c r="T498" s="218"/>
      <c r="AT498" s="219" t="s">
        <v>151</v>
      </c>
      <c r="AU498" s="219" t="s">
        <v>91</v>
      </c>
      <c r="AV498" s="12" t="s">
        <v>23</v>
      </c>
      <c r="AW498" s="12" t="s">
        <v>44</v>
      </c>
      <c r="AX498" s="12" t="s">
        <v>81</v>
      </c>
      <c r="AY498" s="219" t="s">
        <v>139</v>
      </c>
    </row>
    <row r="499" spans="2:65" s="13" customFormat="1" x14ac:dyDescent="0.3">
      <c r="B499" s="220"/>
      <c r="C499" s="221"/>
      <c r="D499" s="207" t="s">
        <v>151</v>
      </c>
      <c r="E499" s="222" t="s">
        <v>36</v>
      </c>
      <c r="F499" s="223" t="s">
        <v>565</v>
      </c>
      <c r="G499" s="221"/>
      <c r="H499" s="224">
        <v>1</v>
      </c>
      <c r="I499" s="225"/>
      <c r="J499" s="221"/>
      <c r="K499" s="221"/>
      <c r="L499" s="226"/>
      <c r="M499" s="227"/>
      <c r="N499" s="228"/>
      <c r="O499" s="228"/>
      <c r="P499" s="228"/>
      <c r="Q499" s="228"/>
      <c r="R499" s="228"/>
      <c r="S499" s="228"/>
      <c r="T499" s="229"/>
      <c r="AT499" s="230" t="s">
        <v>151</v>
      </c>
      <c r="AU499" s="230" t="s">
        <v>91</v>
      </c>
      <c r="AV499" s="13" t="s">
        <v>91</v>
      </c>
      <c r="AW499" s="13" t="s">
        <v>44</v>
      </c>
      <c r="AX499" s="13" t="s">
        <v>81</v>
      </c>
      <c r="AY499" s="230" t="s">
        <v>139</v>
      </c>
    </row>
    <row r="500" spans="2:65" s="14" customFormat="1" x14ac:dyDescent="0.3">
      <c r="B500" s="231"/>
      <c r="C500" s="232"/>
      <c r="D500" s="233" t="s">
        <v>151</v>
      </c>
      <c r="E500" s="234" t="s">
        <v>36</v>
      </c>
      <c r="F500" s="235" t="s">
        <v>154</v>
      </c>
      <c r="G500" s="232"/>
      <c r="H500" s="236">
        <v>1</v>
      </c>
      <c r="I500" s="237"/>
      <c r="J500" s="232"/>
      <c r="K500" s="232"/>
      <c r="L500" s="238"/>
      <c r="M500" s="239"/>
      <c r="N500" s="240"/>
      <c r="O500" s="240"/>
      <c r="P500" s="240"/>
      <c r="Q500" s="240"/>
      <c r="R500" s="240"/>
      <c r="S500" s="240"/>
      <c r="T500" s="241"/>
      <c r="AT500" s="242" t="s">
        <v>151</v>
      </c>
      <c r="AU500" s="242" t="s">
        <v>91</v>
      </c>
      <c r="AV500" s="14" t="s">
        <v>147</v>
      </c>
      <c r="AW500" s="14" t="s">
        <v>44</v>
      </c>
      <c r="AX500" s="14" t="s">
        <v>23</v>
      </c>
      <c r="AY500" s="242" t="s">
        <v>139</v>
      </c>
    </row>
    <row r="501" spans="2:65" s="1" customFormat="1" ht="22.5" customHeight="1" x14ac:dyDescent="0.3">
      <c r="B501" s="36"/>
      <c r="C501" s="195" t="s">
        <v>566</v>
      </c>
      <c r="D501" s="195" t="s">
        <v>142</v>
      </c>
      <c r="E501" s="196" t="s">
        <v>567</v>
      </c>
      <c r="F501" s="197" t="s">
        <v>568</v>
      </c>
      <c r="G501" s="198" t="s">
        <v>422</v>
      </c>
      <c r="H501" s="199">
        <v>1</v>
      </c>
      <c r="I501" s="200"/>
      <c r="J501" s="201">
        <f>ROUND(I501*H501,2)</f>
        <v>0</v>
      </c>
      <c r="K501" s="197" t="s">
        <v>36</v>
      </c>
      <c r="L501" s="56"/>
      <c r="M501" s="202" t="s">
        <v>36</v>
      </c>
      <c r="N501" s="203" t="s">
        <v>53</v>
      </c>
      <c r="O501" s="37"/>
      <c r="P501" s="204">
        <f>O501*H501</f>
        <v>0</v>
      </c>
      <c r="Q501" s="204">
        <v>0</v>
      </c>
      <c r="R501" s="204">
        <f>Q501*H501</f>
        <v>0</v>
      </c>
      <c r="S501" s="204">
        <v>0</v>
      </c>
      <c r="T501" s="205">
        <f>S501*H501</f>
        <v>0</v>
      </c>
      <c r="AR501" s="18" t="s">
        <v>245</v>
      </c>
      <c r="AT501" s="18" t="s">
        <v>142</v>
      </c>
      <c r="AU501" s="18" t="s">
        <v>91</v>
      </c>
      <c r="AY501" s="18" t="s">
        <v>139</v>
      </c>
      <c r="BE501" s="206">
        <f>IF(N501="základní",J501,0)</f>
        <v>0</v>
      </c>
      <c r="BF501" s="206">
        <f>IF(N501="snížená",J501,0)</f>
        <v>0</v>
      </c>
      <c r="BG501" s="206">
        <f>IF(N501="zákl. přenesená",J501,0)</f>
        <v>0</v>
      </c>
      <c r="BH501" s="206">
        <f>IF(N501="sníž. přenesená",J501,0)</f>
        <v>0</v>
      </c>
      <c r="BI501" s="206">
        <f>IF(N501="nulová",J501,0)</f>
        <v>0</v>
      </c>
      <c r="BJ501" s="18" t="s">
        <v>91</v>
      </c>
      <c r="BK501" s="206">
        <f>ROUND(I501*H501,2)</f>
        <v>0</v>
      </c>
      <c r="BL501" s="18" t="s">
        <v>245</v>
      </c>
      <c r="BM501" s="18" t="s">
        <v>569</v>
      </c>
    </row>
    <row r="502" spans="2:65" s="12" customFormat="1" x14ac:dyDescent="0.3">
      <c r="B502" s="209"/>
      <c r="C502" s="210"/>
      <c r="D502" s="207" t="s">
        <v>151</v>
      </c>
      <c r="E502" s="211" t="s">
        <v>36</v>
      </c>
      <c r="F502" s="212" t="s">
        <v>358</v>
      </c>
      <c r="G502" s="210"/>
      <c r="H502" s="213" t="s">
        <v>36</v>
      </c>
      <c r="I502" s="214"/>
      <c r="J502" s="210"/>
      <c r="K502" s="210"/>
      <c r="L502" s="215"/>
      <c r="M502" s="216"/>
      <c r="N502" s="217"/>
      <c r="O502" s="217"/>
      <c r="P502" s="217"/>
      <c r="Q502" s="217"/>
      <c r="R502" s="217"/>
      <c r="S502" s="217"/>
      <c r="T502" s="218"/>
      <c r="AT502" s="219" t="s">
        <v>151</v>
      </c>
      <c r="AU502" s="219" t="s">
        <v>91</v>
      </c>
      <c r="AV502" s="12" t="s">
        <v>23</v>
      </c>
      <c r="AW502" s="12" t="s">
        <v>44</v>
      </c>
      <c r="AX502" s="12" t="s">
        <v>81</v>
      </c>
      <c r="AY502" s="219" t="s">
        <v>139</v>
      </c>
    </row>
    <row r="503" spans="2:65" s="12" customFormat="1" x14ac:dyDescent="0.3">
      <c r="B503" s="209"/>
      <c r="C503" s="210"/>
      <c r="D503" s="207" t="s">
        <v>151</v>
      </c>
      <c r="E503" s="211" t="s">
        <v>36</v>
      </c>
      <c r="F503" s="212" t="s">
        <v>555</v>
      </c>
      <c r="G503" s="210"/>
      <c r="H503" s="213" t="s">
        <v>36</v>
      </c>
      <c r="I503" s="214"/>
      <c r="J503" s="210"/>
      <c r="K503" s="210"/>
      <c r="L503" s="215"/>
      <c r="M503" s="216"/>
      <c r="N503" s="217"/>
      <c r="O503" s="217"/>
      <c r="P503" s="217"/>
      <c r="Q503" s="217"/>
      <c r="R503" s="217"/>
      <c r="S503" s="217"/>
      <c r="T503" s="218"/>
      <c r="AT503" s="219" t="s">
        <v>151</v>
      </c>
      <c r="AU503" s="219" t="s">
        <v>91</v>
      </c>
      <c r="AV503" s="12" t="s">
        <v>23</v>
      </c>
      <c r="AW503" s="12" t="s">
        <v>44</v>
      </c>
      <c r="AX503" s="12" t="s">
        <v>81</v>
      </c>
      <c r="AY503" s="219" t="s">
        <v>139</v>
      </c>
    </row>
    <row r="504" spans="2:65" s="13" customFormat="1" x14ac:dyDescent="0.3">
      <c r="B504" s="220"/>
      <c r="C504" s="221"/>
      <c r="D504" s="207" t="s">
        <v>151</v>
      </c>
      <c r="E504" s="222" t="s">
        <v>36</v>
      </c>
      <c r="F504" s="223" t="s">
        <v>570</v>
      </c>
      <c r="G504" s="221"/>
      <c r="H504" s="224">
        <v>1</v>
      </c>
      <c r="I504" s="225"/>
      <c r="J504" s="221"/>
      <c r="K504" s="221"/>
      <c r="L504" s="226"/>
      <c r="M504" s="227"/>
      <c r="N504" s="228"/>
      <c r="O504" s="228"/>
      <c r="P504" s="228"/>
      <c r="Q504" s="228"/>
      <c r="R504" s="228"/>
      <c r="S504" s="228"/>
      <c r="T504" s="229"/>
      <c r="AT504" s="230" t="s">
        <v>151</v>
      </c>
      <c r="AU504" s="230" t="s">
        <v>91</v>
      </c>
      <c r="AV504" s="13" t="s">
        <v>91</v>
      </c>
      <c r="AW504" s="13" t="s">
        <v>44</v>
      </c>
      <c r="AX504" s="13" t="s">
        <v>81</v>
      </c>
      <c r="AY504" s="230" t="s">
        <v>139</v>
      </c>
    </row>
    <row r="505" spans="2:65" s="14" customFormat="1" x14ac:dyDescent="0.3">
      <c r="B505" s="231"/>
      <c r="C505" s="232"/>
      <c r="D505" s="233" t="s">
        <v>151</v>
      </c>
      <c r="E505" s="234" t="s">
        <v>36</v>
      </c>
      <c r="F505" s="235" t="s">
        <v>154</v>
      </c>
      <c r="G505" s="232"/>
      <c r="H505" s="236">
        <v>1</v>
      </c>
      <c r="I505" s="237"/>
      <c r="J505" s="232"/>
      <c r="K505" s="232"/>
      <c r="L505" s="238"/>
      <c r="M505" s="239"/>
      <c r="N505" s="240"/>
      <c r="O505" s="240"/>
      <c r="P505" s="240"/>
      <c r="Q505" s="240"/>
      <c r="R505" s="240"/>
      <c r="S505" s="240"/>
      <c r="T505" s="241"/>
      <c r="AT505" s="242" t="s">
        <v>151</v>
      </c>
      <c r="AU505" s="242" t="s">
        <v>91</v>
      </c>
      <c r="AV505" s="14" t="s">
        <v>147</v>
      </c>
      <c r="AW505" s="14" t="s">
        <v>44</v>
      </c>
      <c r="AX505" s="14" t="s">
        <v>23</v>
      </c>
      <c r="AY505" s="242" t="s">
        <v>139</v>
      </c>
    </row>
    <row r="506" spans="2:65" s="1" customFormat="1" ht="22.5" customHeight="1" x14ac:dyDescent="0.3">
      <c r="B506" s="36"/>
      <c r="C506" s="195" t="s">
        <v>571</v>
      </c>
      <c r="D506" s="195" t="s">
        <v>142</v>
      </c>
      <c r="E506" s="196" t="s">
        <v>572</v>
      </c>
      <c r="F506" s="197" t="s">
        <v>573</v>
      </c>
      <c r="G506" s="198" t="s">
        <v>422</v>
      </c>
      <c r="H506" s="199">
        <v>1</v>
      </c>
      <c r="I506" s="200"/>
      <c r="J506" s="201">
        <f>ROUND(I506*H506,2)</f>
        <v>0</v>
      </c>
      <c r="K506" s="197" t="s">
        <v>36</v>
      </c>
      <c r="L506" s="56"/>
      <c r="M506" s="202" t="s">
        <v>36</v>
      </c>
      <c r="N506" s="203" t="s">
        <v>53</v>
      </c>
      <c r="O506" s="37"/>
      <c r="P506" s="204">
        <f>O506*H506</f>
        <v>0</v>
      </c>
      <c r="Q506" s="204">
        <v>0</v>
      </c>
      <c r="R506" s="204">
        <f>Q506*H506</f>
        <v>0</v>
      </c>
      <c r="S506" s="204">
        <v>0</v>
      </c>
      <c r="T506" s="205">
        <f>S506*H506</f>
        <v>0</v>
      </c>
      <c r="AR506" s="18" t="s">
        <v>245</v>
      </c>
      <c r="AT506" s="18" t="s">
        <v>142</v>
      </c>
      <c r="AU506" s="18" t="s">
        <v>91</v>
      </c>
      <c r="AY506" s="18" t="s">
        <v>139</v>
      </c>
      <c r="BE506" s="206">
        <f>IF(N506="základní",J506,0)</f>
        <v>0</v>
      </c>
      <c r="BF506" s="206">
        <f>IF(N506="snížená",J506,0)</f>
        <v>0</v>
      </c>
      <c r="BG506" s="206">
        <f>IF(N506="zákl. přenesená",J506,0)</f>
        <v>0</v>
      </c>
      <c r="BH506" s="206">
        <f>IF(N506="sníž. přenesená",J506,0)</f>
        <v>0</v>
      </c>
      <c r="BI506" s="206">
        <f>IF(N506="nulová",J506,0)</f>
        <v>0</v>
      </c>
      <c r="BJ506" s="18" t="s">
        <v>91</v>
      </c>
      <c r="BK506" s="206">
        <f>ROUND(I506*H506,2)</f>
        <v>0</v>
      </c>
      <c r="BL506" s="18" t="s">
        <v>245</v>
      </c>
      <c r="BM506" s="18" t="s">
        <v>574</v>
      </c>
    </row>
    <row r="507" spans="2:65" s="12" customFormat="1" x14ac:dyDescent="0.3">
      <c r="B507" s="209"/>
      <c r="C507" s="210"/>
      <c r="D507" s="207" t="s">
        <v>151</v>
      </c>
      <c r="E507" s="211" t="s">
        <v>36</v>
      </c>
      <c r="F507" s="212" t="s">
        <v>358</v>
      </c>
      <c r="G507" s="210"/>
      <c r="H507" s="213" t="s">
        <v>36</v>
      </c>
      <c r="I507" s="214"/>
      <c r="J507" s="210"/>
      <c r="K507" s="210"/>
      <c r="L507" s="215"/>
      <c r="M507" s="216"/>
      <c r="N507" s="217"/>
      <c r="O507" s="217"/>
      <c r="P507" s="217"/>
      <c r="Q507" s="217"/>
      <c r="R507" s="217"/>
      <c r="S507" s="217"/>
      <c r="T507" s="218"/>
      <c r="AT507" s="219" t="s">
        <v>151</v>
      </c>
      <c r="AU507" s="219" t="s">
        <v>91</v>
      </c>
      <c r="AV507" s="12" t="s">
        <v>23</v>
      </c>
      <c r="AW507" s="12" t="s">
        <v>44</v>
      </c>
      <c r="AX507" s="12" t="s">
        <v>81</v>
      </c>
      <c r="AY507" s="219" t="s">
        <v>139</v>
      </c>
    </row>
    <row r="508" spans="2:65" s="12" customFormat="1" x14ac:dyDescent="0.3">
      <c r="B508" s="209"/>
      <c r="C508" s="210"/>
      <c r="D508" s="207" t="s">
        <v>151</v>
      </c>
      <c r="E508" s="211" t="s">
        <v>36</v>
      </c>
      <c r="F508" s="212" t="s">
        <v>555</v>
      </c>
      <c r="G508" s="210"/>
      <c r="H508" s="213" t="s">
        <v>36</v>
      </c>
      <c r="I508" s="214"/>
      <c r="J508" s="210"/>
      <c r="K508" s="210"/>
      <c r="L508" s="215"/>
      <c r="M508" s="216"/>
      <c r="N508" s="217"/>
      <c r="O508" s="217"/>
      <c r="P508" s="217"/>
      <c r="Q508" s="217"/>
      <c r="R508" s="217"/>
      <c r="S508" s="217"/>
      <c r="T508" s="218"/>
      <c r="AT508" s="219" t="s">
        <v>151</v>
      </c>
      <c r="AU508" s="219" t="s">
        <v>91</v>
      </c>
      <c r="AV508" s="12" t="s">
        <v>23</v>
      </c>
      <c r="AW508" s="12" t="s">
        <v>44</v>
      </c>
      <c r="AX508" s="12" t="s">
        <v>81</v>
      </c>
      <c r="AY508" s="219" t="s">
        <v>139</v>
      </c>
    </row>
    <row r="509" spans="2:65" s="13" customFormat="1" x14ac:dyDescent="0.3">
      <c r="B509" s="220"/>
      <c r="C509" s="221"/>
      <c r="D509" s="207" t="s">
        <v>151</v>
      </c>
      <c r="E509" s="222" t="s">
        <v>36</v>
      </c>
      <c r="F509" s="223" t="s">
        <v>575</v>
      </c>
      <c r="G509" s="221"/>
      <c r="H509" s="224">
        <v>1</v>
      </c>
      <c r="I509" s="225"/>
      <c r="J509" s="221"/>
      <c r="K509" s="221"/>
      <c r="L509" s="226"/>
      <c r="M509" s="227"/>
      <c r="N509" s="228"/>
      <c r="O509" s="228"/>
      <c r="P509" s="228"/>
      <c r="Q509" s="228"/>
      <c r="R509" s="228"/>
      <c r="S509" s="228"/>
      <c r="T509" s="229"/>
      <c r="AT509" s="230" t="s">
        <v>151</v>
      </c>
      <c r="AU509" s="230" t="s">
        <v>91</v>
      </c>
      <c r="AV509" s="13" t="s">
        <v>91</v>
      </c>
      <c r="AW509" s="13" t="s">
        <v>44</v>
      </c>
      <c r="AX509" s="13" t="s">
        <v>81</v>
      </c>
      <c r="AY509" s="230" t="s">
        <v>139</v>
      </c>
    </row>
    <row r="510" spans="2:65" s="14" customFormat="1" x14ac:dyDescent="0.3">
      <c r="B510" s="231"/>
      <c r="C510" s="232"/>
      <c r="D510" s="207" t="s">
        <v>151</v>
      </c>
      <c r="E510" s="254" t="s">
        <v>36</v>
      </c>
      <c r="F510" s="255" t="s">
        <v>154</v>
      </c>
      <c r="G510" s="232"/>
      <c r="H510" s="256">
        <v>1</v>
      </c>
      <c r="I510" s="237"/>
      <c r="J510" s="232"/>
      <c r="K510" s="232"/>
      <c r="L510" s="238"/>
      <c r="M510" s="239"/>
      <c r="N510" s="240"/>
      <c r="O510" s="240"/>
      <c r="P510" s="240"/>
      <c r="Q510" s="240"/>
      <c r="R510" s="240"/>
      <c r="S510" s="240"/>
      <c r="T510" s="241"/>
      <c r="AT510" s="242" t="s">
        <v>151</v>
      </c>
      <c r="AU510" s="242" t="s">
        <v>91</v>
      </c>
      <c r="AV510" s="14" t="s">
        <v>147</v>
      </c>
      <c r="AW510" s="14" t="s">
        <v>44</v>
      </c>
      <c r="AX510" s="14" t="s">
        <v>23</v>
      </c>
      <c r="AY510" s="242" t="s">
        <v>139</v>
      </c>
    </row>
    <row r="511" spans="2:65" s="11" customFormat="1" ht="29.85" customHeight="1" x14ac:dyDescent="0.3">
      <c r="B511" s="178"/>
      <c r="C511" s="179"/>
      <c r="D511" s="192" t="s">
        <v>80</v>
      </c>
      <c r="E511" s="193" t="s">
        <v>576</v>
      </c>
      <c r="F511" s="193" t="s">
        <v>577</v>
      </c>
      <c r="G511" s="179"/>
      <c r="H511" s="179"/>
      <c r="I511" s="182"/>
      <c r="J511" s="194">
        <f>BK511</f>
        <v>0</v>
      </c>
      <c r="K511" s="179"/>
      <c r="L511" s="184"/>
      <c r="M511" s="185"/>
      <c r="N511" s="186"/>
      <c r="O511" s="186"/>
      <c r="P511" s="187">
        <f>SUM(P512:P527)</f>
        <v>0</v>
      </c>
      <c r="Q511" s="186"/>
      <c r="R511" s="187">
        <f>SUM(R512:R527)</f>
        <v>4.5500000000000002E-3</v>
      </c>
      <c r="S511" s="186"/>
      <c r="T511" s="188">
        <f>SUM(T512:T527)</f>
        <v>0</v>
      </c>
      <c r="AR511" s="189" t="s">
        <v>91</v>
      </c>
      <c r="AT511" s="190" t="s">
        <v>80</v>
      </c>
      <c r="AU511" s="190" t="s">
        <v>23</v>
      </c>
      <c r="AY511" s="189" t="s">
        <v>139</v>
      </c>
      <c r="BK511" s="191">
        <f>SUM(BK512:BK527)</f>
        <v>0</v>
      </c>
    </row>
    <row r="512" spans="2:65" s="1" customFormat="1" ht="22.5" customHeight="1" x14ac:dyDescent="0.3">
      <c r="B512" s="36"/>
      <c r="C512" s="195" t="s">
        <v>578</v>
      </c>
      <c r="D512" s="195" t="s">
        <v>142</v>
      </c>
      <c r="E512" s="196" t="s">
        <v>579</v>
      </c>
      <c r="F512" s="197" t="s">
        <v>580</v>
      </c>
      <c r="G512" s="198" t="s">
        <v>422</v>
      </c>
      <c r="H512" s="199">
        <v>13</v>
      </c>
      <c r="I512" s="200"/>
      <c r="J512" s="201">
        <f>ROUND(I512*H512,2)</f>
        <v>0</v>
      </c>
      <c r="K512" s="197" t="s">
        <v>146</v>
      </c>
      <c r="L512" s="56"/>
      <c r="M512" s="202" t="s">
        <v>36</v>
      </c>
      <c r="N512" s="203" t="s">
        <v>53</v>
      </c>
      <c r="O512" s="37"/>
      <c r="P512" s="204">
        <f>O512*H512</f>
        <v>0</v>
      </c>
      <c r="Q512" s="204">
        <v>0</v>
      </c>
      <c r="R512" s="204">
        <f>Q512*H512</f>
        <v>0</v>
      </c>
      <c r="S512" s="204">
        <v>0</v>
      </c>
      <c r="T512" s="205">
        <f>S512*H512</f>
        <v>0</v>
      </c>
      <c r="AR512" s="18" t="s">
        <v>245</v>
      </c>
      <c r="AT512" s="18" t="s">
        <v>142</v>
      </c>
      <c r="AU512" s="18" t="s">
        <v>91</v>
      </c>
      <c r="AY512" s="18" t="s">
        <v>139</v>
      </c>
      <c r="BE512" s="206">
        <f>IF(N512="základní",J512,0)</f>
        <v>0</v>
      </c>
      <c r="BF512" s="206">
        <f>IF(N512="snížená",J512,0)</f>
        <v>0</v>
      </c>
      <c r="BG512" s="206">
        <f>IF(N512="zákl. přenesená",J512,0)</f>
        <v>0</v>
      </c>
      <c r="BH512" s="206">
        <f>IF(N512="sníž. přenesená",J512,0)</f>
        <v>0</v>
      </c>
      <c r="BI512" s="206">
        <f>IF(N512="nulová",J512,0)</f>
        <v>0</v>
      </c>
      <c r="BJ512" s="18" t="s">
        <v>91</v>
      </c>
      <c r="BK512" s="206">
        <f>ROUND(I512*H512,2)</f>
        <v>0</v>
      </c>
      <c r="BL512" s="18" t="s">
        <v>245</v>
      </c>
      <c r="BM512" s="18" t="s">
        <v>581</v>
      </c>
    </row>
    <row r="513" spans="2:65" s="1" customFormat="1" x14ac:dyDescent="0.3">
      <c r="B513" s="36"/>
      <c r="C513" s="58"/>
      <c r="D513" s="207" t="s">
        <v>149</v>
      </c>
      <c r="E513" s="58"/>
      <c r="F513" s="208" t="s">
        <v>582</v>
      </c>
      <c r="G513" s="58"/>
      <c r="H513" s="58"/>
      <c r="I513" s="163"/>
      <c r="J513" s="58"/>
      <c r="K513" s="58"/>
      <c r="L513" s="56"/>
      <c r="M513" s="73"/>
      <c r="N513" s="37"/>
      <c r="O513" s="37"/>
      <c r="P513" s="37"/>
      <c r="Q513" s="37"/>
      <c r="R513" s="37"/>
      <c r="S513" s="37"/>
      <c r="T513" s="74"/>
      <c r="AT513" s="18" t="s">
        <v>149</v>
      </c>
      <c r="AU513" s="18" t="s">
        <v>91</v>
      </c>
    </row>
    <row r="514" spans="2:65" s="12" customFormat="1" x14ac:dyDescent="0.3">
      <c r="B514" s="209"/>
      <c r="C514" s="210"/>
      <c r="D514" s="207" t="s">
        <v>151</v>
      </c>
      <c r="E514" s="211" t="s">
        <v>36</v>
      </c>
      <c r="F514" s="212" t="s">
        <v>358</v>
      </c>
      <c r="G514" s="210"/>
      <c r="H514" s="213" t="s">
        <v>36</v>
      </c>
      <c r="I514" s="214"/>
      <c r="J514" s="210"/>
      <c r="K514" s="210"/>
      <c r="L514" s="215"/>
      <c r="M514" s="216"/>
      <c r="N514" s="217"/>
      <c r="O514" s="217"/>
      <c r="P514" s="217"/>
      <c r="Q514" s="217"/>
      <c r="R514" s="217"/>
      <c r="S514" s="217"/>
      <c r="T514" s="218"/>
      <c r="AT514" s="219" t="s">
        <v>151</v>
      </c>
      <c r="AU514" s="219" t="s">
        <v>91</v>
      </c>
      <c r="AV514" s="12" t="s">
        <v>23</v>
      </c>
      <c r="AW514" s="12" t="s">
        <v>44</v>
      </c>
      <c r="AX514" s="12" t="s">
        <v>81</v>
      </c>
      <c r="AY514" s="219" t="s">
        <v>139</v>
      </c>
    </row>
    <row r="515" spans="2:65" s="13" customFormat="1" x14ac:dyDescent="0.3">
      <c r="B515" s="220"/>
      <c r="C515" s="221"/>
      <c r="D515" s="207" t="s">
        <v>151</v>
      </c>
      <c r="E515" s="222" t="s">
        <v>36</v>
      </c>
      <c r="F515" s="223" t="s">
        <v>583</v>
      </c>
      <c r="G515" s="221"/>
      <c r="H515" s="224">
        <v>13</v>
      </c>
      <c r="I515" s="225"/>
      <c r="J515" s="221"/>
      <c r="K515" s="221"/>
      <c r="L515" s="226"/>
      <c r="M515" s="227"/>
      <c r="N515" s="228"/>
      <c r="O515" s="228"/>
      <c r="P515" s="228"/>
      <c r="Q515" s="228"/>
      <c r="R515" s="228"/>
      <c r="S515" s="228"/>
      <c r="T515" s="229"/>
      <c r="AT515" s="230" t="s">
        <v>151</v>
      </c>
      <c r="AU515" s="230" t="s">
        <v>91</v>
      </c>
      <c r="AV515" s="13" t="s">
        <v>91</v>
      </c>
      <c r="AW515" s="13" t="s">
        <v>44</v>
      </c>
      <c r="AX515" s="13" t="s">
        <v>81</v>
      </c>
      <c r="AY515" s="230" t="s">
        <v>139</v>
      </c>
    </row>
    <row r="516" spans="2:65" s="14" customFormat="1" x14ac:dyDescent="0.3">
      <c r="B516" s="231"/>
      <c r="C516" s="232"/>
      <c r="D516" s="233" t="s">
        <v>151</v>
      </c>
      <c r="E516" s="234" t="s">
        <v>36</v>
      </c>
      <c r="F516" s="235" t="s">
        <v>154</v>
      </c>
      <c r="G516" s="232"/>
      <c r="H516" s="236">
        <v>13</v>
      </c>
      <c r="I516" s="237"/>
      <c r="J516" s="232"/>
      <c r="K516" s="232"/>
      <c r="L516" s="238"/>
      <c r="M516" s="239"/>
      <c r="N516" s="240"/>
      <c r="O516" s="240"/>
      <c r="P516" s="240"/>
      <c r="Q516" s="240"/>
      <c r="R516" s="240"/>
      <c r="S516" s="240"/>
      <c r="T516" s="241"/>
      <c r="AT516" s="242" t="s">
        <v>151</v>
      </c>
      <c r="AU516" s="242" t="s">
        <v>91</v>
      </c>
      <c r="AV516" s="14" t="s">
        <v>147</v>
      </c>
      <c r="AW516" s="14" t="s">
        <v>44</v>
      </c>
      <c r="AX516" s="14" t="s">
        <v>23</v>
      </c>
      <c r="AY516" s="242" t="s">
        <v>139</v>
      </c>
    </row>
    <row r="517" spans="2:65" s="1" customFormat="1" ht="22.5" customHeight="1" x14ac:dyDescent="0.3">
      <c r="B517" s="36"/>
      <c r="C517" s="244" t="s">
        <v>584</v>
      </c>
      <c r="D517" s="244" t="s">
        <v>182</v>
      </c>
      <c r="E517" s="245" t="s">
        <v>585</v>
      </c>
      <c r="F517" s="246" t="s">
        <v>586</v>
      </c>
      <c r="G517" s="247" t="s">
        <v>422</v>
      </c>
      <c r="H517" s="248">
        <v>13</v>
      </c>
      <c r="I517" s="249"/>
      <c r="J517" s="250">
        <f>ROUND(I517*H517,2)</f>
        <v>0</v>
      </c>
      <c r="K517" s="246" t="s">
        <v>146</v>
      </c>
      <c r="L517" s="251"/>
      <c r="M517" s="252" t="s">
        <v>36</v>
      </c>
      <c r="N517" s="253" t="s">
        <v>53</v>
      </c>
      <c r="O517" s="37"/>
      <c r="P517" s="204">
        <f>O517*H517</f>
        <v>0</v>
      </c>
      <c r="Q517" s="204">
        <v>3.5E-4</v>
      </c>
      <c r="R517" s="204">
        <f>Q517*H517</f>
        <v>4.5500000000000002E-3</v>
      </c>
      <c r="S517" s="204">
        <v>0</v>
      </c>
      <c r="T517" s="205">
        <f>S517*H517</f>
        <v>0</v>
      </c>
      <c r="AR517" s="18" t="s">
        <v>346</v>
      </c>
      <c r="AT517" s="18" t="s">
        <v>182</v>
      </c>
      <c r="AU517" s="18" t="s">
        <v>91</v>
      </c>
      <c r="AY517" s="18" t="s">
        <v>139</v>
      </c>
      <c r="BE517" s="206">
        <f>IF(N517="základní",J517,0)</f>
        <v>0</v>
      </c>
      <c r="BF517" s="206">
        <f>IF(N517="snížená",J517,0)</f>
        <v>0</v>
      </c>
      <c r="BG517" s="206">
        <f>IF(N517="zákl. přenesená",J517,0)</f>
        <v>0</v>
      </c>
      <c r="BH517" s="206">
        <f>IF(N517="sníž. přenesená",J517,0)</f>
        <v>0</v>
      </c>
      <c r="BI517" s="206">
        <f>IF(N517="nulová",J517,0)</f>
        <v>0</v>
      </c>
      <c r="BJ517" s="18" t="s">
        <v>91</v>
      </c>
      <c r="BK517" s="206">
        <f>ROUND(I517*H517,2)</f>
        <v>0</v>
      </c>
      <c r="BL517" s="18" t="s">
        <v>245</v>
      </c>
      <c r="BM517" s="18" t="s">
        <v>587</v>
      </c>
    </row>
    <row r="518" spans="2:65" s="1" customFormat="1" x14ac:dyDescent="0.3">
      <c r="B518" s="36"/>
      <c r="C518" s="58"/>
      <c r="D518" s="207" t="s">
        <v>149</v>
      </c>
      <c r="E518" s="58"/>
      <c r="F518" s="208" t="s">
        <v>586</v>
      </c>
      <c r="G518" s="58"/>
      <c r="H518" s="58"/>
      <c r="I518" s="163"/>
      <c r="J518" s="58"/>
      <c r="K518" s="58"/>
      <c r="L518" s="56"/>
      <c r="M518" s="73"/>
      <c r="N518" s="37"/>
      <c r="O518" s="37"/>
      <c r="P518" s="37"/>
      <c r="Q518" s="37"/>
      <c r="R518" s="37"/>
      <c r="S518" s="37"/>
      <c r="T518" s="74"/>
      <c r="AT518" s="18" t="s">
        <v>149</v>
      </c>
      <c r="AU518" s="18" t="s">
        <v>91</v>
      </c>
    </row>
    <row r="519" spans="2:65" s="12" customFormat="1" x14ac:dyDescent="0.3">
      <c r="B519" s="209"/>
      <c r="C519" s="210"/>
      <c r="D519" s="207" t="s">
        <v>151</v>
      </c>
      <c r="E519" s="211" t="s">
        <v>36</v>
      </c>
      <c r="F519" s="212" t="s">
        <v>358</v>
      </c>
      <c r="G519" s="210"/>
      <c r="H519" s="213" t="s">
        <v>36</v>
      </c>
      <c r="I519" s="214"/>
      <c r="J519" s="210"/>
      <c r="K519" s="210"/>
      <c r="L519" s="215"/>
      <c r="M519" s="216"/>
      <c r="N519" s="217"/>
      <c r="O519" s="217"/>
      <c r="P519" s="217"/>
      <c r="Q519" s="217"/>
      <c r="R519" s="217"/>
      <c r="S519" s="217"/>
      <c r="T519" s="218"/>
      <c r="AT519" s="219" t="s">
        <v>151</v>
      </c>
      <c r="AU519" s="219" t="s">
        <v>91</v>
      </c>
      <c r="AV519" s="12" t="s">
        <v>23</v>
      </c>
      <c r="AW519" s="12" t="s">
        <v>44</v>
      </c>
      <c r="AX519" s="12" t="s">
        <v>81</v>
      </c>
      <c r="AY519" s="219" t="s">
        <v>139</v>
      </c>
    </row>
    <row r="520" spans="2:65" s="13" customFormat="1" x14ac:dyDescent="0.3">
      <c r="B520" s="220"/>
      <c r="C520" s="221"/>
      <c r="D520" s="207" t="s">
        <v>151</v>
      </c>
      <c r="E520" s="222" t="s">
        <v>36</v>
      </c>
      <c r="F520" s="223" t="s">
        <v>583</v>
      </c>
      <c r="G520" s="221"/>
      <c r="H520" s="224">
        <v>13</v>
      </c>
      <c r="I520" s="225"/>
      <c r="J520" s="221"/>
      <c r="K520" s="221"/>
      <c r="L520" s="226"/>
      <c r="M520" s="227"/>
      <c r="N520" s="228"/>
      <c r="O520" s="228"/>
      <c r="P520" s="228"/>
      <c r="Q520" s="228"/>
      <c r="R520" s="228"/>
      <c r="S520" s="228"/>
      <c r="T520" s="229"/>
      <c r="AT520" s="230" t="s">
        <v>151</v>
      </c>
      <c r="AU520" s="230" t="s">
        <v>91</v>
      </c>
      <c r="AV520" s="13" t="s">
        <v>91</v>
      </c>
      <c r="AW520" s="13" t="s">
        <v>44</v>
      </c>
      <c r="AX520" s="13" t="s">
        <v>81</v>
      </c>
      <c r="AY520" s="230" t="s">
        <v>139</v>
      </c>
    </row>
    <row r="521" spans="2:65" s="14" customFormat="1" x14ac:dyDescent="0.3">
      <c r="B521" s="231"/>
      <c r="C521" s="232"/>
      <c r="D521" s="233" t="s">
        <v>151</v>
      </c>
      <c r="E521" s="234" t="s">
        <v>36</v>
      </c>
      <c r="F521" s="235" t="s">
        <v>154</v>
      </c>
      <c r="G521" s="232"/>
      <c r="H521" s="236">
        <v>13</v>
      </c>
      <c r="I521" s="237"/>
      <c r="J521" s="232"/>
      <c r="K521" s="232"/>
      <c r="L521" s="238"/>
      <c r="M521" s="239"/>
      <c r="N521" s="240"/>
      <c r="O521" s="240"/>
      <c r="P521" s="240"/>
      <c r="Q521" s="240"/>
      <c r="R521" s="240"/>
      <c r="S521" s="240"/>
      <c r="T521" s="241"/>
      <c r="AT521" s="242" t="s">
        <v>151</v>
      </c>
      <c r="AU521" s="242" t="s">
        <v>91</v>
      </c>
      <c r="AV521" s="14" t="s">
        <v>147</v>
      </c>
      <c r="AW521" s="14" t="s">
        <v>44</v>
      </c>
      <c r="AX521" s="14" t="s">
        <v>23</v>
      </c>
      <c r="AY521" s="242" t="s">
        <v>139</v>
      </c>
    </row>
    <row r="522" spans="2:65" s="1" customFormat="1" ht="22.5" customHeight="1" x14ac:dyDescent="0.3">
      <c r="B522" s="36"/>
      <c r="C522" s="195" t="s">
        <v>588</v>
      </c>
      <c r="D522" s="195" t="s">
        <v>142</v>
      </c>
      <c r="E522" s="196" t="s">
        <v>589</v>
      </c>
      <c r="F522" s="197" t="s">
        <v>590</v>
      </c>
      <c r="G522" s="198" t="s">
        <v>455</v>
      </c>
      <c r="H522" s="199">
        <v>5.0000000000000001E-3</v>
      </c>
      <c r="I522" s="200"/>
      <c r="J522" s="201">
        <f>ROUND(I522*H522,2)</f>
        <v>0</v>
      </c>
      <c r="K522" s="197" t="s">
        <v>146</v>
      </c>
      <c r="L522" s="56"/>
      <c r="M522" s="202" t="s">
        <v>36</v>
      </c>
      <c r="N522" s="203" t="s">
        <v>53</v>
      </c>
      <c r="O522" s="37"/>
      <c r="P522" s="204">
        <f>O522*H522</f>
        <v>0</v>
      </c>
      <c r="Q522" s="204">
        <v>0</v>
      </c>
      <c r="R522" s="204">
        <f>Q522*H522</f>
        <v>0</v>
      </c>
      <c r="S522" s="204">
        <v>0</v>
      </c>
      <c r="T522" s="205">
        <f>S522*H522</f>
        <v>0</v>
      </c>
      <c r="AR522" s="18" t="s">
        <v>245</v>
      </c>
      <c r="AT522" s="18" t="s">
        <v>142</v>
      </c>
      <c r="AU522" s="18" t="s">
        <v>91</v>
      </c>
      <c r="AY522" s="18" t="s">
        <v>139</v>
      </c>
      <c r="BE522" s="206">
        <f>IF(N522="základní",J522,0)</f>
        <v>0</v>
      </c>
      <c r="BF522" s="206">
        <f>IF(N522="snížená",J522,0)</f>
        <v>0</v>
      </c>
      <c r="BG522" s="206">
        <f>IF(N522="zákl. přenesená",J522,0)</f>
        <v>0</v>
      </c>
      <c r="BH522" s="206">
        <f>IF(N522="sníž. přenesená",J522,0)</f>
        <v>0</v>
      </c>
      <c r="BI522" s="206">
        <f>IF(N522="nulová",J522,0)</f>
        <v>0</v>
      </c>
      <c r="BJ522" s="18" t="s">
        <v>91</v>
      </c>
      <c r="BK522" s="206">
        <f>ROUND(I522*H522,2)</f>
        <v>0</v>
      </c>
      <c r="BL522" s="18" t="s">
        <v>245</v>
      </c>
      <c r="BM522" s="18" t="s">
        <v>591</v>
      </c>
    </row>
    <row r="523" spans="2:65" s="1" customFormat="1" ht="27" x14ac:dyDescent="0.3">
      <c r="B523" s="36"/>
      <c r="C523" s="58"/>
      <c r="D523" s="207" t="s">
        <v>149</v>
      </c>
      <c r="E523" s="58"/>
      <c r="F523" s="208" t="s">
        <v>592</v>
      </c>
      <c r="G523" s="58"/>
      <c r="H523" s="58"/>
      <c r="I523" s="163"/>
      <c r="J523" s="58"/>
      <c r="K523" s="58"/>
      <c r="L523" s="56"/>
      <c r="M523" s="73"/>
      <c r="N523" s="37"/>
      <c r="O523" s="37"/>
      <c r="P523" s="37"/>
      <c r="Q523" s="37"/>
      <c r="R523" s="37"/>
      <c r="S523" s="37"/>
      <c r="T523" s="74"/>
      <c r="AT523" s="18" t="s">
        <v>149</v>
      </c>
      <c r="AU523" s="18" t="s">
        <v>91</v>
      </c>
    </row>
    <row r="524" spans="2:65" s="1" customFormat="1" ht="121.5" x14ac:dyDescent="0.3">
      <c r="B524" s="36"/>
      <c r="C524" s="58"/>
      <c r="D524" s="233" t="s">
        <v>159</v>
      </c>
      <c r="E524" s="58"/>
      <c r="F524" s="257" t="s">
        <v>593</v>
      </c>
      <c r="G524" s="58"/>
      <c r="H524" s="58"/>
      <c r="I524" s="163"/>
      <c r="J524" s="58"/>
      <c r="K524" s="58"/>
      <c r="L524" s="56"/>
      <c r="M524" s="73"/>
      <c r="N524" s="37"/>
      <c r="O524" s="37"/>
      <c r="P524" s="37"/>
      <c r="Q524" s="37"/>
      <c r="R524" s="37"/>
      <c r="S524" s="37"/>
      <c r="T524" s="74"/>
      <c r="AT524" s="18" t="s">
        <v>159</v>
      </c>
      <c r="AU524" s="18" t="s">
        <v>91</v>
      </c>
    </row>
    <row r="525" spans="2:65" s="1" customFormat="1" ht="22.5" customHeight="1" x14ac:dyDescent="0.3">
      <c r="B525" s="36"/>
      <c r="C525" s="195" t="s">
        <v>594</v>
      </c>
      <c r="D525" s="195" t="s">
        <v>142</v>
      </c>
      <c r="E525" s="196" t="s">
        <v>595</v>
      </c>
      <c r="F525" s="197" t="s">
        <v>596</v>
      </c>
      <c r="G525" s="198" t="s">
        <v>455</v>
      </c>
      <c r="H525" s="199">
        <v>5.0000000000000001E-3</v>
      </c>
      <c r="I525" s="200"/>
      <c r="J525" s="201">
        <f>ROUND(I525*H525,2)</f>
        <v>0</v>
      </c>
      <c r="K525" s="197" t="s">
        <v>146</v>
      </c>
      <c r="L525" s="56"/>
      <c r="M525" s="202" t="s">
        <v>36</v>
      </c>
      <c r="N525" s="203" t="s">
        <v>53</v>
      </c>
      <c r="O525" s="37"/>
      <c r="P525" s="204">
        <f>O525*H525</f>
        <v>0</v>
      </c>
      <c r="Q525" s="204">
        <v>0</v>
      </c>
      <c r="R525" s="204">
        <f>Q525*H525</f>
        <v>0</v>
      </c>
      <c r="S525" s="204">
        <v>0</v>
      </c>
      <c r="T525" s="205">
        <f>S525*H525</f>
        <v>0</v>
      </c>
      <c r="AR525" s="18" t="s">
        <v>245</v>
      </c>
      <c r="AT525" s="18" t="s">
        <v>142</v>
      </c>
      <c r="AU525" s="18" t="s">
        <v>91</v>
      </c>
      <c r="AY525" s="18" t="s">
        <v>139</v>
      </c>
      <c r="BE525" s="206">
        <f>IF(N525="základní",J525,0)</f>
        <v>0</v>
      </c>
      <c r="BF525" s="206">
        <f>IF(N525="snížená",J525,0)</f>
        <v>0</v>
      </c>
      <c r="BG525" s="206">
        <f>IF(N525="zákl. přenesená",J525,0)</f>
        <v>0</v>
      </c>
      <c r="BH525" s="206">
        <f>IF(N525="sníž. přenesená",J525,0)</f>
        <v>0</v>
      </c>
      <c r="BI525" s="206">
        <f>IF(N525="nulová",J525,0)</f>
        <v>0</v>
      </c>
      <c r="BJ525" s="18" t="s">
        <v>91</v>
      </c>
      <c r="BK525" s="206">
        <f>ROUND(I525*H525,2)</f>
        <v>0</v>
      </c>
      <c r="BL525" s="18" t="s">
        <v>245</v>
      </c>
      <c r="BM525" s="18" t="s">
        <v>597</v>
      </c>
    </row>
    <row r="526" spans="2:65" s="1" customFormat="1" ht="27" x14ac:dyDescent="0.3">
      <c r="B526" s="36"/>
      <c r="C526" s="58"/>
      <c r="D526" s="207" t="s">
        <v>149</v>
      </c>
      <c r="E526" s="58"/>
      <c r="F526" s="208" t="s">
        <v>598</v>
      </c>
      <c r="G526" s="58"/>
      <c r="H526" s="58"/>
      <c r="I526" s="163"/>
      <c r="J526" s="58"/>
      <c r="K526" s="58"/>
      <c r="L526" s="56"/>
      <c r="M526" s="73"/>
      <c r="N526" s="37"/>
      <c r="O526" s="37"/>
      <c r="P526" s="37"/>
      <c r="Q526" s="37"/>
      <c r="R526" s="37"/>
      <c r="S526" s="37"/>
      <c r="T526" s="74"/>
      <c r="AT526" s="18" t="s">
        <v>149</v>
      </c>
      <c r="AU526" s="18" t="s">
        <v>91</v>
      </c>
    </row>
    <row r="527" spans="2:65" s="1" customFormat="1" ht="121.5" x14ac:dyDescent="0.3">
      <c r="B527" s="36"/>
      <c r="C527" s="58"/>
      <c r="D527" s="207" t="s">
        <v>159</v>
      </c>
      <c r="E527" s="58"/>
      <c r="F527" s="243" t="s">
        <v>593</v>
      </c>
      <c r="G527" s="58"/>
      <c r="H527" s="58"/>
      <c r="I527" s="163"/>
      <c r="J527" s="58"/>
      <c r="K527" s="58"/>
      <c r="L527" s="56"/>
      <c r="M527" s="73"/>
      <c r="N527" s="37"/>
      <c r="O527" s="37"/>
      <c r="P527" s="37"/>
      <c r="Q527" s="37"/>
      <c r="R527" s="37"/>
      <c r="S527" s="37"/>
      <c r="T527" s="74"/>
      <c r="AT527" s="18" t="s">
        <v>159</v>
      </c>
      <c r="AU527" s="18" t="s">
        <v>91</v>
      </c>
    </row>
    <row r="528" spans="2:65" s="11" customFormat="1" ht="29.85" customHeight="1" x14ac:dyDescent="0.3">
      <c r="B528" s="178"/>
      <c r="C528" s="179"/>
      <c r="D528" s="192" t="s">
        <v>80</v>
      </c>
      <c r="E528" s="193" t="s">
        <v>599</v>
      </c>
      <c r="F528" s="193" t="s">
        <v>600</v>
      </c>
      <c r="G528" s="179"/>
      <c r="H528" s="179"/>
      <c r="I528" s="182"/>
      <c r="J528" s="194">
        <f>BK528</f>
        <v>0</v>
      </c>
      <c r="K528" s="179"/>
      <c r="L528" s="184"/>
      <c r="M528" s="185"/>
      <c r="N528" s="186"/>
      <c r="O528" s="186"/>
      <c r="P528" s="187">
        <f>SUM(P529:P569)</f>
        <v>0</v>
      </c>
      <c r="Q528" s="186"/>
      <c r="R528" s="187">
        <f>SUM(R529:R569)</f>
        <v>0.22852799999999998</v>
      </c>
      <c r="S528" s="186"/>
      <c r="T528" s="188">
        <f>SUM(T529:T569)</f>
        <v>0.25779999999999997</v>
      </c>
      <c r="AR528" s="189" t="s">
        <v>91</v>
      </c>
      <c r="AT528" s="190" t="s">
        <v>80</v>
      </c>
      <c r="AU528" s="190" t="s">
        <v>23</v>
      </c>
      <c r="AY528" s="189" t="s">
        <v>139</v>
      </c>
      <c r="BK528" s="191">
        <f>SUM(BK529:BK569)</f>
        <v>0</v>
      </c>
    </row>
    <row r="529" spans="2:65" s="1" customFormat="1" ht="22.5" customHeight="1" x14ac:dyDescent="0.3">
      <c r="B529" s="36"/>
      <c r="C529" s="195" t="s">
        <v>601</v>
      </c>
      <c r="D529" s="195" t="s">
        <v>142</v>
      </c>
      <c r="E529" s="196" t="s">
        <v>602</v>
      </c>
      <c r="F529" s="197" t="s">
        <v>603</v>
      </c>
      <c r="G529" s="198" t="s">
        <v>192</v>
      </c>
      <c r="H529" s="199">
        <v>60</v>
      </c>
      <c r="I529" s="200"/>
      <c r="J529" s="201">
        <f>ROUND(I529*H529,2)</f>
        <v>0</v>
      </c>
      <c r="K529" s="197" t="s">
        <v>146</v>
      </c>
      <c r="L529" s="56"/>
      <c r="M529" s="202" t="s">
        <v>36</v>
      </c>
      <c r="N529" s="203" t="s">
        <v>53</v>
      </c>
      <c r="O529" s="37"/>
      <c r="P529" s="204">
        <f>O529*H529</f>
        <v>0</v>
      </c>
      <c r="Q529" s="204">
        <v>0</v>
      </c>
      <c r="R529" s="204">
        <f>Q529*H529</f>
        <v>0</v>
      </c>
      <c r="S529" s="204">
        <v>1.67E-3</v>
      </c>
      <c r="T529" s="205">
        <f>S529*H529</f>
        <v>0.1002</v>
      </c>
      <c r="AR529" s="18" t="s">
        <v>245</v>
      </c>
      <c r="AT529" s="18" t="s">
        <v>142</v>
      </c>
      <c r="AU529" s="18" t="s">
        <v>91</v>
      </c>
      <c r="AY529" s="18" t="s">
        <v>139</v>
      </c>
      <c r="BE529" s="206">
        <f>IF(N529="základní",J529,0)</f>
        <v>0</v>
      </c>
      <c r="BF529" s="206">
        <f>IF(N529="snížená",J529,0)</f>
        <v>0</v>
      </c>
      <c r="BG529" s="206">
        <f>IF(N529="zákl. přenesená",J529,0)</f>
        <v>0</v>
      </c>
      <c r="BH529" s="206">
        <f>IF(N529="sníž. přenesená",J529,0)</f>
        <v>0</v>
      </c>
      <c r="BI529" s="206">
        <f>IF(N529="nulová",J529,0)</f>
        <v>0</v>
      </c>
      <c r="BJ529" s="18" t="s">
        <v>91</v>
      </c>
      <c r="BK529" s="206">
        <f>ROUND(I529*H529,2)</f>
        <v>0</v>
      </c>
      <c r="BL529" s="18" t="s">
        <v>245</v>
      </c>
      <c r="BM529" s="18" t="s">
        <v>604</v>
      </c>
    </row>
    <row r="530" spans="2:65" s="1" customFormat="1" x14ac:dyDescent="0.3">
      <c r="B530" s="36"/>
      <c r="C530" s="58"/>
      <c r="D530" s="207" t="s">
        <v>149</v>
      </c>
      <c r="E530" s="58"/>
      <c r="F530" s="208" t="s">
        <v>605</v>
      </c>
      <c r="G530" s="58"/>
      <c r="H530" s="58"/>
      <c r="I530" s="163"/>
      <c r="J530" s="58"/>
      <c r="K530" s="58"/>
      <c r="L530" s="56"/>
      <c r="M530" s="73"/>
      <c r="N530" s="37"/>
      <c r="O530" s="37"/>
      <c r="P530" s="37"/>
      <c r="Q530" s="37"/>
      <c r="R530" s="37"/>
      <c r="S530" s="37"/>
      <c r="T530" s="74"/>
      <c r="AT530" s="18" t="s">
        <v>149</v>
      </c>
      <c r="AU530" s="18" t="s">
        <v>91</v>
      </c>
    </row>
    <row r="531" spans="2:65" s="12" customFormat="1" x14ac:dyDescent="0.3">
      <c r="B531" s="209"/>
      <c r="C531" s="210"/>
      <c r="D531" s="207" t="s">
        <v>151</v>
      </c>
      <c r="E531" s="211" t="s">
        <v>36</v>
      </c>
      <c r="F531" s="212" t="s">
        <v>358</v>
      </c>
      <c r="G531" s="210"/>
      <c r="H531" s="213" t="s">
        <v>36</v>
      </c>
      <c r="I531" s="214"/>
      <c r="J531" s="210"/>
      <c r="K531" s="210"/>
      <c r="L531" s="215"/>
      <c r="M531" s="216"/>
      <c r="N531" s="217"/>
      <c r="O531" s="217"/>
      <c r="P531" s="217"/>
      <c r="Q531" s="217"/>
      <c r="R531" s="217"/>
      <c r="S531" s="217"/>
      <c r="T531" s="218"/>
      <c r="AT531" s="219" t="s">
        <v>151</v>
      </c>
      <c r="AU531" s="219" t="s">
        <v>91</v>
      </c>
      <c r="AV531" s="12" t="s">
        <v>23</v>
      </c>
      <c r="AW531" s="12" t="s">
        <v>44</v>
      </c>
      <c r="AX531" s="12" t="s">
        <v>81</v>
      </c>
      <c r="AY531" s="219" t="s">
        <v>139</v>
      </c>
    </row>
    <row r="532" spans="2:65" s="13" customFormat="1" x14ac:dyDescent="0.3">
      <c r="B532" s="220"/>
      <c r="C532" s="221"/>
      <c r="D532" s="207" t="s">
        <v>151</v>
      </c>
      <c r="E532" s="222" t="s">
        <v>36</v>
      </c>
      <c r="F532" s="223" t="s">
        <v>606</v>
      </c>
      <c r="G532" s="221"/>
      <c r="H532" s="224">
        <v>60</v>
      </c>
      <c r="I532" s="225"/>
      <c r="J532" s="221"/>
      <c r="K532" s="221"/>
      <c r="L532" s="226"/>
      <c r="M532" s="227"/>
      <c r="N532" s="228"/>
      <c r="O532" s="228"/>
      <c r="P532" s="228"/>
      <c r="Q532" s="228"/>
      <c r="R532" s="228"/>
      <c r="S532" s="228"/>
      <c r="T532" s="229"/>
      <c r="AT532" s="230" t="s">
        <v>151</v>
      </c>
      <c r="AU532" s="230" t="s">
        <v>91</v>
      </c>
      <c r="AV532" s="13" t="s">
        <v>91</v>
      </c>
      <c r="AW532" s="13" t="s">
        <v>44</v>
      </c>
      <c r="AX532" s="13" t="s">
        <v>81</v>
      </c>
      <c r="AY532" s="230" t="s">
        <v>139</v>
      </c>
    </row>
    <row r="533" spans="2:65" s="14" customFormat="1" x14ac:dyDescent="0.3">
      <c r="B533" s="231"/>
      <c r="C533" s="232"/>
      <c r="D533" s="233" t="s">
        <v>151</v>
      </c>
      <c r="E533" s="234" t="s">
        <v>36</v>
      </c>
      <c r="F533" s="235" t="s">
        <v>154</v>
      </c>
      <c r="G533" s="232"/>
      <c r="H533" s="236">
        <v>60</v>
      </c>
      <c r="I533" s="237"/>
      <c r="J533" s="232"/>
      <c r="K533" s="232"/>
      <c r="L533" s="238"/>
      <c r="M533" s="239"/>
      <c r="N533" s="240"/>
      <c r="O533" s="240"/>
      <c r="P533" s="240"/>
      <c r="Q533" s="240"/>
      <c r="R533" s="240"/>
      <c r="S533" s="240"/>
      <c r="T533" s="241"/>
      <c r="AT533" s="242" t="s">
        <v>151</v>
      </c>
      <c r="AU533" s="242" t="s">
        <v>91</v>
      </c>
      <c r="AV533" s="14" t="s">
        <v>147</v>
      </c>
      <c r="AW533" s="14" t="s">
        <v>44</v>
      </c>
      <c r="AX533" s="14" t="s">
        <v>23</v>
      </c>
      <c r="AY533" s="242" t="s">
        <v>139</v>
      </c>
    </row>
    <row r="534" spans="2:65" s="1" customFormat="1" ht="22.5" customHeight="1" x14ac:dyDescent="0.3">
      <c r="B534" s="36"/>
      <c r="C534" s="195" t="s">
        <v>607</v>
      </c>
      <c r="D534" s="195" t="s">
        <v>142</v>
      </c>
      <c r="E534" s="196" t="s">
        <v>608</v>
      </c>
      <c r="F534" s="197" t="s">
        <v>609</v>
      </c>
      <c r="G534" s="198" t="s">
        <v>192</v>
      </c>
      <c r="H534" s="199">
        <v>40</v>
      </c>
      <c r="I534" s="200"/>
      <c r="J534" s="201">
        <f>ROUND(I534*H534,2)</f>
        <v>0</v>
      </c>
      <c r="K534" s="197" t="s">
        <v>146</v>
      </c>
      <c r="L534" s="56"/>
      <c r="M534" s="202" t="s">
        <v>36</v>
      </c>
      <c r="N534" s="203" t="s">
        <v>53</v>
      </c>
      <c r="O534" s="37"/>
      <c r="P534" s="204">
        <f>O534*H534</f>
        <v>0</v>
      </c>
      <c r="Q534" s="204">
        <v>0</v>
      </c>
      <c r="R534" s="204">
        <f>Q534*H534</f>
        <v>0</v>
      </c>
      <c r="S534" s="204">
        <v>3.9399999999999999E-3</v>
      </c>
      <c r="T534" s="205">
        <f>S534*H534</f>
        <v>0.15759999999999999</v>
      </c>
      <c r="AR534" s="18" t="s">
        <v>245</v>
      </c>
      <c r="AT534" s="18" t="s">
        <v>142</v>
      </c>
      <c r="AU534" s="18" t="s">
        <v>91</v>
      </c>
      <c r="AY534" s="18" t="s">
        <v>139</v>
      </c>
      <c r="BE534" s="206">
        <f>IF(N534="základní",J534,0)</f>
        <v>0</v>
      </c>
      <c r="BF534" s="206">
        <f>IF(N534="snížená",J534,0)</f>
        <v>0</v>
      </c>
      <c r="BG534" s="206">
        <f>IF(N534="zákl. přenesená",J534,0)</f>
        <v>0</v>
      </c>
      <c r="BH534" s="206">
        <f>IF(N534="sníž. přenesená",J534,0)</f>
        <v>0</v>
      </c>
      <c r="BI534" s="206">
        <f>IF(N534="nulová",J534,0)</f>
        <v>0</v>
      </c>
      <c r="BJ534" s="18" t="s">
        <v>91</v>
      </c>
      <c r="BK534" s="206">
        <f>ROUND(I534*H534,2)</f>
        <v>0</v>
      </c>
      <c r="BL534" s="18" t="s">
        <v>245</v>
      </c>
      <c r="BM534" s="18" t="s">
        <v>610</v>
      </c>
    </row>
    <row r="535" spans="2:65" s="1" customFormat="1" x14ac:dyDescent="0.3">
      <c r="B535" s="36"/>
      <c r="C535" s="58"/>
      <c r="D535" s="207" t="s">
        <v>149</v>
      </c>
      <c r="E535" s="58"/>
      <c r="F535" s="208" t="s">
        <v>611</v>
      </c>
      <c r="G535" s="58"/>
      <c r="H535" s="58"/>
      <c r="I535" s="163"/>
      <c r="J535" s="58"/>
      <c r="K535" s="58"/>
      <c r="L535" s="56"/>
      <c r="M535" s="73"/>
      <c r="N535" s="37"/>
      <c r="O535" s="37"/>
      <c r="P535" s="37"/>
      <c r="Q535" s="37"/>
      <c r="R535" s="37"/>
      <c r="S535" s="37"/>
      <c r="T535" s="74"/>
      <c r="AT535" s="18" t="s">
        <v>149</v>
      </c>
      <c r="AU535" s="18" t="s">
        <v>91</v>
      </c>
    </row>
    <row r="536" spans="2:65" s="12" customFormat="1" x14ac:dyDescent="0.3">
      <c r="B536" s="209"/>
      <c r="C536" s="210"/>
      <c r="D536" s="207" t="s">
        <v>151</v>
      </c>
      <c r="E536" s="211" t="s">
        <v>36</v>
      </c>
      <c r="F536" s="212" t="s">
        <v>358</v>
      </c>
      <c r="G536" s="210"/>
      <c r="H536" s="213" t="s">
        <v>36</v>
      </c>
      <c r="I536" s="214"/>
      <c r="J536" s="210"/>
      <c r="K536" s="210"/>
      <c r="L536" s="215"/>
      <c r="M536" s="216"/>
      <c r="N536" s="217"/>
      <c r="O536" s="217"/>
      <c r="P536" s="217"/>
      <c r="Q536" s="217"/>
      <c r="R536" s="217"/>
      <c r="S536" s="217"/>
      <c r="T536" s="218"/>
      <c r="AT536" s="219" t="s">
        <v>151</v>
      </c>
      <c r="AU536" s="219" t="s">
        <v>91</v>
      </c>
      <c r="AV536" s="12" t="s">
        <v>23</v>
      </c>
      <c r="AW536" s="12" t="s">
        <v>44</v>
      </c>
      <c r="AX536" s="12" t="s">
        <v>81</v>
      </c>
      <c r="AY536" s="219" t="s">
        <v>139</v>
      </c>
    </row>
    <row r="537" spans="2:65" s="13" customFormat="1" x14ac:dyDescent="0.3">
      <c r="B537" s="220"/>
      <c r="C537" s="221"/>
      <c r="D537" s="207" t="s">
        <v>151</v>
      </c>
      <c r="E537" s="222" t="s">
        <v>36</v>
      </c>
      <c r="F537" s="223" t="s">
        <v>612</v>
      </c>
      <c r="G537" s="221"/>
      <c r="H537" s="224">
        <v>40</v>
      </c>
      <c r="I537" s="225"/>
      <c r="J537" s="221"/>
      <c r="K537" s="221"/>
      <c r="L537" s="226"/>
      <c r="M537" s="227"/>
      <c r="N537" s="228"/>
      <c r="O537" s="228"/>
      <c r="P537" s="228"/>
      <c r="Q537" s="228"/>
      <c r="R537" s="228"/>
      <c r="S537" s="228"/>
      <c r="T537" s="229"/>
      <c r="AT537" s="230" t="s">
        <v>151</v>
      </c>
      <c r="AU537" s="230" t="s">
        <v>91</v>
      </c>
      <c r="AV537" s="13" t="s">
        <v>91</v>
      </c>
      <c r="AW537" s="13" t="s">
        <v>44</v>
      </c>
      <c r="AX537" s="13" t="s">
        <v>81</v>
      </c>
      <c r="AY537" s="230" t="s">
        <v>139</v>
      </c>
    </row>
    <row r="538" spans="2:65" s="14" customFormat="1" x14ac:dyDescent="0.3">
      <c r="B538" s="231"/>
      <c r="C538" s="232"/>
      <c r="D538" s="233" t="s">
        <v>151</v>
      </c>
      <c r="E538" s="234" t="s">
        <v>36</v>
      </c>
      <c r="F538" s="235" t="s">
        <v>154</v>
      </c>
      <c r="G538" s="232"/>
      <c r="H538" s="236">
        <v>40</v>
      </c>
      <c r="I538" s="237"/>
      <c r="J538" s="232"/>
      <c r="K538" s="232"/>
      <c r="L538" s="238"/>
      <c r="M538" s="239"/>
      <c r="N538" s="240"/>
      <c r="O538" s="240"/>
      <c r="P538" s="240"/>
      <c r="Q538" s="240"/>
      <c r="R538" s="240"/>
      <c r="S538" s="240"/>
      <c r="T538" s="241"/>
      <c r="AT538" s="242" t="s">
        <v>151</v>
      </c>
      <c r="AU538" s="242" t="s">
        <v>91</v>
      </c>
      <c r="AV538" s="14" t="s">
        <v>147</v>
      </c>
      <c r="AW538" s="14" t="s">
        <v>44</v>
      </c>
      <c r="AX538" s="14" t="s">
        <v>23</v>
      </c>
      <c r="AY538" s="242" t="s">
        <v>139</v>
      </c>
    </row>
    <row r="539" spans="2:65" s="1" customFormat="1" ht="31.5" customHeight="1" x14ac:dyDescent="0.3">
      <c r="B539" s="36"/>
      <c r="C539" s="195" t="s">
        <v>613</v>
      </c>
      <c r="D539" s="195" t="s">
        <v>142</v>
      </c>
      <c r="E539" s="196" t="s">
        <v>614</v>
      </c>
      <c r="F539" s="197" t="s">
        <v>615</v>
      </c>
      <c r="G539" s="198" t="s">
        <v>192</v>
      </c>
      <c r="H539" s="199">
        <v>60</v>
      </c>
      <c r="I539" s="200"/>
      <c r="J539" s="201">
        <f>ROUND(I539*H539,2)</f>
        <v>0</v>
      </c>
      <c r="K539" s="197" t="s">
        <v>146</v>
      </c>
      <c r="L539" s="56"/>
      <c r="M539" s="202" t="s">
        <v>36</v>
      </c>
      <c r="N539" s="203" t="s">
        <v>53</v>
      </c>
      <c r="O539" s="37"/>
      <c r="P539" s="204">
        <f>O539*H539</f>
        <v>0</v>
      </c>
      <c r="Q539" s="204">
        <v>3.5200000000000001E-3</v>
      </c>
      <c r="R539" s="204">
        <f>Q539*H539</f>
        <v>0.2112</v>
      </c>
      <c r="S539" s="204">
        <v>0</v>
      </c>
      <c r="T539" s="205">
        <f>S539*H539</f>
        <v>0</v>
      </c>
      <c r="AR539" s="18" t="s">
        <v>245</v>
      </c>
      <c r="AT539" s="18" t="s">
        <v>142</v>
      </c>
      <c r="AU539" s="18" t="s">
        <v>91</v>
      </c>
      <c r="AY539" s="18" t="s">
        <v>139</v>
      </c>
      <c r="BE539" s="206">
        <f>IF(N539="základní",J539,0)</f>
        <v>0</v>
      </c>
      <c r="BF539" s="206">
        <f>IF(N539="snížená",J539,0)</f>
        <v>0</v>
      </c>
      <c r="BG539" s="206">
        <f>IF(N539="zákl. přenesená",J539,0)</f>
        <v>0</v>
      </c>
      <c r="BH539" s="206">
        <f>IF(N539="sníž. přenesená",J539,0)</f>
        <v>0</v>
      </c>
      <c r="BI539" s="206">
        <f>IF(N539="nulová",J539,0)</f>
        <v>0</v>
      </c>
      <c r="BJ539" s="18" t="s">
        <v>91</v>
      </c>
      <c r="BK539" s="206">
        <f>ROUND(I539*H539,2)</f>
        <v>0</v>
      </c>
      <c r="BL539" s="18" t="s">
        <v>245</v>
      </c>
      <c r="BM539" s="18" t="s">
        <v>616</v>
      </c>
    </row>
    <row r="540" spans="2:65" s="1" customFormat="1" ht="27" x14ac:dyDescent="0.3">
      <c r="B540" s="36"/>
      <c r="C540" s="58"/>
      <c r="D540" s="207" t="s">
        <v>149</v>
      </c>
      <c r="E540" s="58"/>
      <c r="F540" s="208" t="s">
        <v>617</v>
      </c>
      <c r="G540" s="58"/>
      <c r="H540" s="58"/>
      <c r="I540" s="163"/>
      <c r="J540" s="58"/>
      <c r="K540" s="58"/>
      <c r="L540" s="56"/>
      <c r="M540" s="73"/>
      <c r="N540" s="37"/>
      <c r="O540" s="37"/>
      <c r="P540" s="37"/>
      <c r="Q540" s="37"/>
      <c r="R540" s="37"/>
      <c r="S540" s="37"/>
      <c r="T540" s="74"/>
      <c r="AT540" s="18" t="s">
        <v>149</v>
      </c>
      <c r="AU540" s="18" t="s">
        <v>91</v>
      </c>
    </row>
    <row r="541" spans="2:65" s="12" customFormat="1" x14ac:dyDescent="0.3">
      <c r="B541" s="209"/>
      <c r="C541" s="210"/>
      <c r="D541" s="207" t="s">
        <v>151</v>
      </c>
      <c r="E541" s="211" t="s">
        <v>36</v>
      </c>
      <c r="F541" s="212" t="s">
        <v>358</v>
      </c>
      <c r="G541" s="210"/>
      <c r="H541" s="213" t="s">
        <v>36</v>
      </c>
      <c r="I541" s="214"/>
      <c r="J541" s="210"/>
      <c r="K541" s="210"/>
      <c r="L541" s="215"/>
      <c r="M541" s="216"/>
      <c r="N541" s="217"/>
      <c r="O541" s="217"/>
      <c r="P541" s="217"/>
      <c r="Q541" s="217"/>
      <c r="R541" s="217"/>
      <c r="S541" s="217"/>
      <c r="T541" s="218"/>
      <c r="AT541" s="219" t="s">
        <v>151</v>
      </c>
      <c r="AU541" s="219" t="s">
        <v>91</v>
      </c>
      <c r="AV541" s="12" t="s">
        <v>23</v>
      </c>
      <c r="AW541" s="12" t="s">
        <v>44</v>
      </c>
      <c r="AX541" s="12" t="s">
        <v>81</v>
      </c>
      <c r="AY541" s="219" t="s">
        <v>139</v>
      </c>
    </row>
    <row r="542" spans="2:65" s="13" customFormat="1" x14ac:dyDescent="0.3">
      <c r="B542" s="220"/>
      <c r="C542" s="221"/>
      <c r="D542" s="207" t="s">
        <v>151</v>
      </c>
      <c r="E542" s="222" t="s">
        <v>36</v>
      </c>
      <c r="F542" s="223" t="s">
        <v>618</v>
      </c>
      <c r="G542" s="221"/>
      <c r="H542" s="224">
        <v>60</v>
      </c>
      <c r="I542" s="225"/>
      <c r="J542" s="221"/>
      <c r="K542" s="221"/>
      <c r="L542" s="226"/>
      <c r="M542" s="227"/>
      <c r="N542" s="228"/>
      <c r="O542" s="228"/>
      <c r="P542" s="228"/>
      <c r="Q542" s="228"/>
      <c r="R542" s="228"/>
      <c r="S542" s="228"/>
      <c r="T542" s="229"/>
      <c r="AT542" s="230" t="s">
        <v>151</v>
      </c>
      <c r="AU542" s="230" t="s">
        <v>91</v>
      </c>
      <c r="AV542" s="13" t="s">
        <v>91</v>
      </c>
      <c r="AW542" s="13" t="s">
        <v>44</v>
      </c>
      <c r="AX542" s="13" t="s">
        <v>81</v>
      </c>
      <c r="AY542" s="230" t="s">
        <v>139</v>
      </c>
    </row>
    <row r="543" spans="2:65" s="14" customFormat="1" x14ac:dyDescent="0.3">
      <c r="B543" s="231"/>
      <c r="C543" s="232"/>
      <c r="D543" s="233" t="s">
        <v>151</v>
      </c>
      <c r="E543" s="234" t="s">
        <v>36</v>
      </c>
      <c r="F543" s="235" t="s">
        <v>154</v>
      </c>
      <c r="G543" s="232"/>
      <c r="H543" s="236">
        <v>60</v>
      </c>
      <c r="I543" s="237"/>
      <c r="J543" s="232"/>
      <c r="K543" s="232"/>
      <c r="L543" s="238"/>
      <c r="M543" s="239"/>
      <c r="N543" s="240"/>
      <c r="O543" s="240"/>
      <c r="P543" s="240"/>
      <c r="Q543" s="240"/>
      <c r="R543" s="240"/>
      <c r="S543" s="240"/>
      <c r="T543" s="241"/>
      <c r="AT543" s="242" t="s">
        <v>151</v>
      </c>
      <c r="AU543" s="242" t="s">
        <v>91</v>
      </c>
      <c r="AV543" s="14" t="s">
        <v>147</v>
      </c>
      <c r="AW543" s="14" t="s">
        <v>44</v>
      </c>
      <c r="AX543" s="14" t="s">
        <v>23</v>
      </c>
      <c r="AY543" s="242" t="s">
        <v>139</v>
      </c>
    </row>
    <row r="544" spans="2:65" s="1" customFormat="1" ht="22.5" customHeight="1" x14ac:dyDescent="0.3">
      <c r="B544" s="36"/>
      <c r="C544" s="195" t="s">
        <v>619</v>
      </c>
      <c r="D544" s="195" t="s">
        <v>142</v>
      </c>
      <c r="E544" s="196" t="s">
        <v>620</v>
      </c>
      <c r="F544" s="197" t="s">
        <v>621</v>
      </c>
      <c r="G544" s="198" t="s">
        <v>192</v>
      </c>
      <c r="H544" s="199">
        <v>40</v>
      </c>
      <c r="I544" s="200"/>
      <c r="J544" s="201">
        <f>ROUND(I544*H544,2)</f>
        <v>0</v>
      </c>
      <c r="K544" s="197" t="s">
        <v>146</v>
      </c>
      <c r="L544" s="56"/>
      <c r="M544" s="202" t="s">
        <v>36</v>
      </c>
      <c r="N544" s="203" t="s">
        <v>53</v>
      </c>
      <c r="O544" s="37"/>
      <c r="P544" s="204">
        <f>O544*H544</f>
        <v>0</v>
      </c>
      <c r="Q544" s="204">
        <v>0</v>
      </c>
      <c r="R544" s="204">
        <f>Q544*H544</f>
        <v>0</v>
      </c>
      <c r="S544" s="204">
        <v>0</v>
      </c>
      <c r="T544" s="205">
        <f>S544*H544</f>
        <v>0</v>
      </c>
      <c r="AR544" s="18" t="s">
        <v>245</v>
      </c>
      <c r="AT544" s="18" t="s">
        <v>142</v>
      </c>
      <c r="AU544" s="18" t="s">
        <v>91</v>
      </c>
      <c r="AY544" s="18" t="s">
        <v>139</v>
      </c>
      <c r="BE544" s="206">
        <f>IF(N544="základní",J544,0)</f>
        <v>0</v>
      </c>
      <c r="BF544" s="206">
        <f>IF(N544="snížená",J544,0)</f>
        <v>0</v>
      </c>
      <c r="BG544" s="206">
        <f>IF(N544="zákl. přenesená",J544,0)</f>
        <v>0</v>
      </c>
      <c r="BH544" s="206">
        <f>IF(N544="sníž. přenesená",J544,0)</f>
        <v>0</v>
      </c>
      <c r="BI544" s="206">
        <f>IF(N544="nulová",J544,0)</f>
        <v>0</v>
      </c>
      <c r="BJ544" s="18" t="s">
        <v>91</v>
      </c>
      <c r="BK544" s="206">
        <f>ROUND(I544*H544,2)</f>
        <v>0</v>
      </c>
      <c r="BL544" s="18" t="s">
        <v>245</v>
      </c>
      <c r="BM544" s="18" t="s">
        <v>622</v>
      </c>
    </row>
    <row r="545" spans="2:65" s="1" customFormat="1" x14ac:dyDescent="0.3">
      <c r="B545" s="36"/>
      <c r="C545" s="58"/>
      <c r="D545" s="207" t="s">
        <v>149</v>
      </c>
      <c r="E545" s="58"/>
      <c r="F545" s="208" t="s">
        <v>623</v>
      </c>
      <c r="G545" s="58"/>
      <c r="H545" s="58"/>
      <c r="I545" s="163"/>
      <c r="J545" s="58"/>
      <c r="K545" s="58"/>
      <c r="L545" s="56"/>
      <c r="M545" s="73"/>
      <c r="N545" s="37"/>
      <c r="O545" s="37"/>
      <c r="P545" s="37"/>
      <c r="Q545" s="37"/>
      <c r="R545" s="37"/>
      <c r="S545" s="37"/>
      <c r="T545" s="74"/>
      <c r="AT545" s="18" t="s">
        <v>149</v>
      </c>
      <c r="AU545" s="18" t="s">
        <v>91</v>
      </c>
    </row>
    <row r="546" spans="2:65" s="12" customFormat="1" x14ac:dyDescent="0.3">
      <c r="B546" s="209"/>
      <c r="C546" s="210"/>
      <c r="D546" s="207" t="s">
        <v>151</v>
      </c>
      <c r="E546" s="211" t="s">
        <v>36</v>
      </c>
      <c r="F546" s="212" t="s">
        <v>358</v>
      </c>
      <c r="G546" s="210"/>
      <c r="H546" s="213" t="s">
        <v>36</v>
      </c>
      <c r="I546" s="214"/>
      <c r="J546" s="210"/>
      <c r="K546" s="210"/>
      <c r="L546" s="215"/>
      <c r="M546" s="216"/>
      <c r="N546" s="217"/>
      <c r="O546" s="217"/>
      <c r="P546" s="217"/>
      <c r="Q546" s="217"/>
      <c r="R546" s="217"/>
      <c r="S546" s="217"/>
      <c r="T546" s="218"/>
      <c r="AT546" s="219" t="s">
        <v>151</v>
      </c>
      <c r="AU546" s="219" t="s">
        <v>91</v>
      </c>
      <c r="AV546" s="12" t="s">
        <v>23</v>
      </c>
      <c r="AW546" s="12" t="s">
        <v>44</v>
      </c>
      <c r="AX546" s="12" t="s">
        <v>81</v>
      </c>
      <c r="AY546" s="219" t="s">
        <v>139</v>
      </c>
    </row>
    <row r="547" spans="2:65" s="13" customFormat="1" x14ac:dyDescent="0.3">
      <c r="B547" s="220"/>
      <c r="C547" s="221"/>
      <c r="D547" s="207" t="s">
        <v>151</v>
      </c>
      <c r="E547" s="222" t="s">
        <v>36</v>
      </c>
      <c r="F547" s="223" t="s">
        <v>624</v>
      </c>
      <c r="G547" s="221"/>
      <c r="H547" s="224">
        <v>40</v>
      </c>
      <c r="I547" s="225"/>
      <c r="J547" s="221"/>
      <c r="K547" s="221"/>
      <c r="L547" s="226"/>
      <c r="M547" s="227"/>
      <c r="N547" s="228"/>
      <c r="O547" s="228"/>
      <c r="P547" s="228"/>
      <c r="Q547" s="228"/>
      <c r="R547" s="228"/>
      <c r="S547" s="228"/>
      <c r="T547" s="229"/>
      <c r="AT547" s="230" t="s">
        <v>151</v>
      </c>
      <c r="AU547" s="230" t="s">
        <v>91</v>
      </c>
      <c r="AV547" s="13" t="s">
        <v>91</v>
      </c>
      <c r="AW547" s="13" t="s">
        <v>44</v>
      </c>
      <c r="AX547" s="13" t="s">
        <v>81</v>
      </c>
      <c r="AY547" s="230" t="s">
        <v>139</v>
      </c>
    </row>
    <row r="548" spans="2:65" s="14" customFormat="1" x14ac:dyDescent="0.3">
      <c r="B548" s="231"/>
      <c r="C548" s="232"/>
      <c r="D548" s="233" t="s">
        <v>151</v>
      </c>
      <c r="E548" s="234" t="s">
        <v>36</v>
      </c>
      <c r="F548" s="235" t="s">
        <v>154</v>
      </c>
      <c r="G548" s="232"/>
      <c r="H548" s="236">
        <v>40</v>
      </c>
      <c r="I548" s="237"/>
      <c r="J548" s="232"/>
      <c r="K548" s="232"/>
      <c r="L548" s="238"/>
      <c r="M548" s="239"/>
      <c r="N548" s="240"/>
      <c r="O548" s="240"/>
      <c r="P548" s="240"/>
      <c r="Q548" s="240"/>
      <c r="R548" s="240"/>
      <c r="S548" s="240"/>
      <c r="T548" s="241"/>
      <c r="AT548" s="242" t="s">
        <v>151</v>
      </c>
      <c r="AU548" s="242" t="s">
        <v>91</v>
      </c>
      <c r="AV548" s="14" t="s">
        <v>147</v>
      </c>
      <c r="AW548" s="14" t="s">
        <v>44</v>
      </c>
      <c r="AX548" s="14" t="s">
        <v>23</v>
      </c>
      <c r="AY548" s="242" t="s">
        <v>139</v>
      </c>
    </row>
    <row r="549" spans="2:65" s="1" customFormat="1" ht="22.5" customHeight="1" x14ac:dyDescent="0.3">
      <c r="B549" s="36"/>
      <c r="C549" s="195" t="s">
        <v>625</v>
      </c>
      <c r="D549" s="195" t="s">
        <v>142</v>
      </c>
      <c r="E549" s="196" t="s">
        <v>626</v>
      </c>
      <c r="F549" s="197" t="s">
        <v>627</v>
      </c>
      <c r="G549" s="198" t="s">
        <v>422</v>
      </c>
      <c r="H549" s="199">
        <v>12</v>
      </c>
      <c r="I549" s="200"/>
      <c r="J549" s="201">
        <f>ROUND(I549*H549,2)</f>
        <v>0</v>
      </c>
      <c r="K549" s="197" t="s">
        <v>146</v>
      </c>
      <c r="L549" s="56"/>
      <c r="M549" s="202" t="s">
        <v>36</v>
      </c>
      <c r="N549" s="203" t="s">
        <v>53</v>
      </c>
      <c r="O549" s="37"/>
      <c r="P549" s="204">
        <f>O549*H549</f>
        <v>0</v>
      </c>
      <c r="Q549" s="204">
        <v>0</v>
      </c>
      <c r="R549" s="204">
        <f>Q549*H549</f>
        <v>0</v>
      </c>
      <c r="S549" s="204">
        <v>0</v>
      </c>
      <c r="T549" s="205">
        <f>S549*H549</f>
        <v>0</v>
      </c>
      <c r="AR549" s="18" t="s">
        <v>245</v>
      </c>
      <c r="AT549" s="18" t="s">
        <v>142</v>
      </c>
      <c r="AU549" s="18" t="s">
        <v>91</v>
      </c>
      <c r="AY549" s="18" t="s">
        <v>139</v>
      </c>
      <c r="BE549" s="206">
        <f>IF(N549="základní",J549,0)</f>
        <v>0</v>
      </c>
      <c r="BF549" s="206">
        <f>IF(N549="snížená",J549,0)</f>
        <v>0</v>
      </c>
      <c r="BG549" s="206">
        <f>IF(N549="zákl. přenesená",J549,0)</f>
        <v>0</v>
      </c>
      <c r="BH549" s="206">
        <f>IF(N549="sníž. přenesená",J549,0)</f>
        <v>0</v>
      </c>
      <c r="BI549" s="206">
        <f>IF(N549="nulová",J549,0)</f>
        <v>0</v>
      </c>
      <c r="BJ549" s="18" t="s">
        <v>91</v>
      </c>
      <c r="BK549" s="206">
        <f>ROUND(I549*H549,2)</f>
        <v>0</v>
      </c>
      <c r="BL549" s="18" t="s">
        <v>245</v>
      </c>
      <c r="BM549" s="18" t="s">
        <v>628</v>
      </c>
    </row>
    <row r="550" spans="2:65" s="1" customFormat="1" x14ac:dyDescent="0.3">
      <c r="B550" s="36"/>
      <c r="C550" s="58"/>
      <c r="D550" s="207" t="s">
        <v>149</v>
      </c>
      <c r="E550" s="58"/>
      <c r="F550" s="208" t="s">
        <v>629</v>
      </c>
      <c r="G550" s="58"/>
      <c r="H550" s="58"/>
      <c r="I550" s="163"/>
      <c r="J550" s="58"/>
      <c r="K550" s="58"/>
      <c r="L550" s="56"/>
      <c r="M550" s="73"/>
      <c r="N550" s="37"/>
      <c r="O550" s="37"/>
      <c r="P550" s="37"/>
      <c r="Q550" s="37"/>
      <c r="R550" s="37"/>
      <c r="S550" s="37"/>
      <c r="T550" s="74"/>
      <c r="AT550" s="18" t="s">
        <v>149</v>
      </c>
      <c r="AU550" s="18" t="s">
        <v>91</v>
      </c>
    </row>
    <row r="551" spans="2:65" s="12" customFormat="1" x14ac:dyDescent="0.3">
      <c r="B551" s="209"/>
      <c r="C551" s="210"/>
      <c r="D551" s="207" t="s">
        <v>151</v>
      </c>
      <c r="E551" s="211" t="s">
        <v>36</v>
      </c>
      <c r="F551" s="212" t="s">
        <v>358</v>
      </c>
      <c r="G551" s="210"/>
      <c r="H551" s="213" t="s">
        <v>36</v>
      </c>
      <c r="I551" s="214"/>
      <c r="J551" s="210"/>
      <c r="K551" s="210"/>
      <c r="L551" s="215"/>
      <c r="M551" s="216"/>
      <c r="N551" s="217"/>
      <c r="O551" s="217"/>
      <c r="P551" s="217"/>
      <c r="Q551" s="217"/>
      <c r="R551" s="217"/>
      <c r="S551" s="217"/>
      <c r="T551" s="218"/>
      <c r="AT551" s="219" t="s">
        <v>151</v>
      </c>
      <c r="AU551" s="219" t="s">
        <v>91</v>
      </c>
      <c r="AV551" s="12" t="s">
        <v>23</v>
      </c>
      <c r="AW551" s="12" t="s">
        <v>44</v>
      </c>
      <c r="AX551" s="12" t="s">
        <v>81</v>
      </c>
      <c r="AY551" s="219" t="s">
        <v>139</v>
      </c>
    </row>
    <row r="552" spans="2:65" s="13" customFormat="1" x14ac:dyDescent="0.3">
      <c r="B552" s="220"/>
      <c r="C552" s="221"/>
      <c r="D552" s="207" t="s">
        <v>151</v>
      </c>
      <c r="E552" s="222" t="s">
        <v>36</v>
      </c>
      <c r="F552" s="223" t="s">
        <v>630</v>
      </c>
      <c r="G552" s="221"/>
      <c r="H552" s="224">
        <v>12</v>
      </c>
      <c r="I552" s="225"/>
      <c r="J552" s="221"/>
      <c r="K552" s="221"/>
      <c r="L552" s="226"/>
      <c r="M552" s="227"/>
      <c r="N552" s="228"/>
      <c r="O552" s="228"/>
      <c r="P552" s="228"/>
      <c r="Q552" s="228"/>
      <c r="R552" s="228"/>
      <c r="S552" s="228"/>
      <c r="T552" s="229"/>
      <c r="AT552" s="230" t="s">
        <v>151</v>
      </c>
      <c r="AU552" s="230" t="s">
        <v>91</v>
      </c>
      <c r="AV552" s="13" t="s">
        <v>91</v>
      </c>
      <c r="AW552" s="13" t="s">
        <v>44</v>
      </c>
      <c r="AX552" s="13" t="s">
        <v>81</v>
      </c>
      <c r="AY552" s="230" t="s">
        <v>139</v>
      </c>
    </row>
    <row r="553" spans="2:65" s="14" customFormat="1" x14ac:dyDescent="0.3">
      <c r="B553" s="231"/>
      <c r="C553" s="232"/>
      <c r="D553" s="233" t="s">
        <v>151</v>
      </c>
      <c r="E553" s="234" t="s">
        <v>36</v>
      </c>
      <c r="F553" s="235" t="s">
        <v>154</v>
      </c>
      <c r="G553" s="232"/>
      <c r="H553" s="236">
        <v>12</v>
      </c>
      <c r="I553" s="237"/>
      <c r="J553" s="232"/>
      <c r="K553" s="232"/>
      <c r="L553" s="238"/>
      <c r="M553" s="239"/>
      <c r="N553" s="240"/>
      <c r="O553" s="240"/>
      <c r="P553" s="240"/>
      <c r="Q553" s="240"/>
      <c r="R553" s="240"/>
      <c r="S553" s="240"/>
      <c r="T553" s="241"/>
      <c r="AT553" s="242" t="s">
        <v>151</v>
      </c>
      <c r="AU553" s="242" t="s">
        <v>91</v>
      </c>
      <c r="AV553" s="14" t="s">
        <v>147</v>
      </c>
      <c r="AW553" s="14" t="s">
        <v>44</v>
      </c>
      <c r="AX553" s="14" t="s">
        <v>23</v>
      </c>
      <c r="AY553" s="242" t="s">
        <v>139</v>
      </c>
    </row>
    <row r="554" spans="2:65" s="1" customFormat="1" ht="22.5" customHeight="1" x14ac:dyDescent="0.3">
      <c r="B554" s="36"/>
      <c r="C554" s="244" t="s">
        <v>631</v>
      </c>
      <c r="D554" s="244" t="s">
        <v>182</v>
      </c>
      <c r="E554" s="245" t="s">
        <v>632</v>
      </c>
      <c r="F554" s="246" t="s">
        <v>633</v>
      </c>
      <c r="G554" s="247" t="s">
        <v>422</v>
      </c>
      <c r="H554" s="248">
        <v>12</v>
      </c>
      <c r="I554" s="249"/>
      <c r="J554" s="250">
        <f>ROUND(I554*H554,2)</f>
        <v>0</v>
      </c>
      <c r="K554" s="246" t="s">
        <v>146</v>
      </c>
      <c r="L554" s="251"/>
      <c r="M554" s="252" t="s">
        <v>36</v>
      </c>
      <c r="N554" s="253" t="s">
        <v>53</v>
      </c>
      <c r="O554" s="37"/>
      <c r="P554" s="204">
        <f>O554*H554</f>
        <v>0</v>
      </c>
      <c r="Q554" s="204">
        <v>2.9999999999999997E-4</v>
      </c>
      <c r="R554" s="204">
        <f>Q554*H554</f>
        <v>3.5999999999999999E-3</v>
      </c>
      <c r="S554" s="204">
        <v>0</v>
      </c>
      <c r="T554" s="205">
        <f>S554*H554</f>
        <v>0</v>
      </c>
      <c r="AR554" s="18" t="s">
        <v>346</v>
      </c>
      <c r="AT554" s="18" t="s">
        <v>182</v>
      </c>
      <c r="AU554" s="18" t="s">
        <v>91</v>
      </c>
      <c r="AY554" s="18" t="s">
        <v>139</v>
      </c>
      <c r="BE554" s="206">
        <f>IF(N554="základní",J554,0)</f>
        <v>0</v>
      </c>
      <c r="BF554" s="206">
        <f>IF(N554="snížená",J554,0)</f>
        <v>0</v>
      </c>
      <c r="BG554" s="206">
        <f>IF(N554="zákl. přenesená",J554,0)</f>
        <v>0</v>
      </c>
      <c r="BH554" s="206">
        <f>IF(N554="sníž. přenesená",J554,0)</f>
        <v>0</v>
      </c>
      <c r="BI554" s="206">
        <f>IF(N554="nulová",J554,0)</f>
        <v>0</v>
      </c>
      <c r="BJ554" s="18" t="s">
        <v>91</v>
      </c>
      <c r="BK554" s="206">
        <f>ROUND(I554*H554,2)</f>
        <v>0</v>
      </c>
      <c r="BL554" s="18" t="s">
        <v>245</v>
      </c>
      <c r="BM554" s="18" t="s">
        <v>634</v>
      </c>
    </row>
    <row r="555" spans="2:65" s="1" customFormat="1" x14ac:dyDescent="0.3">
      <c r="B555" s="36"/>
      <c r="C555" s="58"/>
      <c r="D555" s="207" t="s">
        <v>149</v>
      </c>
      <c r="E555" s="58"/>
      <c r="F555" s="208" t="s">
        <v>633</v>
      </c>
      <c r="G555" s="58"/>
      <c r="H555" s="58"/>
      <c r="I555" s="163"/>
      <c r="J555" s="58"/>
      <c r="K555" s="58"/>
      <c r="L555" s="56"/>
      <c r="M555" s="73"/>
      <c r="N555" s="37"/>
      <c r="O555" s="37"/>
      <c r="P555" s="37"/>
      <c r="Q555" s="37"/>
      <c r="R555" s="37"/>
      <c r="S555" s="37"/>
      <c r="T555" s="74"/>
      <c r="AT555" s="18" t="s">
        <v>149</v>
      </c>
      <c r="AU555" s="18" t="s">
        <v>91</v>
      </c>
    </row>
    <row r="556" spans="2:65" s="12" customFormat="1" x14ac:dyDescent="0.3">
      <c r="B556" s="209"/>
      <c r="C556" s="210"/>
      <c r="D556" s="207" t="s">
        <v>151</v>
      </c>
      <c r="E556" s="211" t="s">
        <v>36</v>
      </c>
      <c r="F556" s="212" t="s">
        <v>358</v>
      </c>
      <c r="G556" s="210"/>
      <c r="H556" s="213" t="s">
        <v>36</v>
      </c>
      <c r="I556" s="214"/>
      <c r="J556" s="210"/>
      <c r="K556" s="210"/>
      <c r="L556" s="215"/>
      <c r="M556" s="216"/>
      <c r="N556" s="217"/>
      <c r="O556" s="217"/>
      <c r="P556" s="217"/>
      <c r="Q556" s="217"/>
      <c r="R556" s="217"/>
      <c r="S556" s="217"/>
      <c r="T556" s="218"/>
      <c r="AT556" s="219" t="s">
        <v>151</v>
      </c>
      <c r="AU556" s="219" t="s">
        <v>91</v>
      </c>
      <c r="AV556" s="12" t="s">
        <v>23</v>
      </c>
      <c r="AW556" s="12" t="s">
        <v>44</v>
      </c>
      <c r="AX556" s="12" t="s">
        <v>81</v>
      </c>
      <c r="AY556" s="219" t="s">
        <v>139</v>
      </c>
    </row>
    <row r="557" spans="2:65" s="13" customFormat="1" x14ac:dyDescent="0.3">
      <c r="B557" s="220"/>
      <c r="C557" s="221"/>
      <c r="D557" s="207" t="s">
        <v>151</v>
      </c>
      <c r="E557" s="222" t="s">
        <v>36</v>
      </c>
      <c r="F557" s="223" t="s">
        <v>630</v>
      </c>
      <c r="G557" s="221"/>
      <c r="H557" s="224">
        <v>12</v>
      </c>
      <c r="I557" s="225"/>
      <c r="J557" s="221"/>
      <c r="K557" s="221"/>
      <c r="L557" s="226"/>
      <c r="M557" s="227"/>
      <c r="N557" s="228"/>
      <c r="O557" s="228"/>
      <c r="P557" s="228"/>
      <c r="Q557" s="228"/>
      <c r="R557" s="228"/>
      <c r="S557" s="228"/>
      <c r="T557" s="229"/>
      <c r="AT557" s="230" t="s">
        <v>151</v>
      </c>
      <c r="AU557" s="230" t="s">
        <v>91</v>
      </c>
      <c r="AV557" s="13" t="s">
        <v>91</v>
      </c>
      <c r="AW557" s="13" t="s">
        <v>44</v>
      </c>
      <c r="AX557" s="13" t="s">
        <v>81</v>
      </c>
      <c r="AY557" s="230" t="s">
        <v>139</v>
      </c>
    </row>
    <row r="558" spans="2:65" s="14" customFormat="1" x14ac:dyDescent="0.3">
      <c r="B558" s="231"/>
      <c r="C558" s="232"/>
      <c r="D558" s="233" t="s">
        <v>151</v>
      </c>
      <c r="E558" s="234" t="s">
        <v>36</v>
      </c>
      <c r="F558" s="235" t="s">
        <v>154</v>
      </c>
      <c r="G558" s="232"/>
      <c r="H558" s="236">
        <v>12</v>
      </c>
      <c r="I558" s="237"/>
      <c r="J558" s="232"/>
      <c r="K558" s="232"/>
      <c r="L558" s="238"/>
      <c r="M558" s="239"/>
      <c r="N558" s="240"/>
      <c r="O558" s="240"/>
      <c r="P558" s="240"/>
      <c r="Q558" s="240"/>
      <c r="R558" s="240"/>
      <c r="S558" s="240"/>
      <c r="T558" s="241"/>
      <c r="AT558" s="242" t="s">
        <v>151</v>
      </c>
      <c r="AU558" s="242" t="s">
        <v>91</v>
      </c>
      <c r="AV558" s="14" t="s">
        <v>147</v>
      </c>
      <c r="AW558" s="14" t="s">
        <v>44</v>
      </c>
      <c r="AX558" s="14" t="s">
        <v>23</v>
      </c>
      <c r="AY558" s="242" t="s">
        <v>139</v>
      </c>
    </row>
    <row r="559" spans="2:65" s="1" customFormat="1" ht="31.5" customHeight="1" x14ac:dyDescent="0.3">
      <c r="B559" s="36"/>
      <c r="C559" s="195" t="s">
        <v>635</v>
      </c>
      <c r="D559" s="195" t="s">
        <v>142</v>
      </c>
      <c r="E559" s="196" t="s">
        <v>636</v>
      </c>
      <c r="F559" s="197" t="s">
        <v>637</v>
      </c>
      <c r="G559" s="198" t="s">
        <v>192</v>
      </c>
      <c r="H559" s="199">
        <v>4.8</v>
      </c>
      <c r="I559" s="200"/>
      <c r="J559" s="201">
        <f>ROUND(I559*H559,2)</f>
        <v>0</v>
      </c>
      <c r="K559" s="197" t="s">
        <v>146</v>
      </c>
      <c r="L559" s="56"/>
      <c r="M559" s="202" t="s">
        <v>36</v>
      </c>
      <c r="N559" s="203" t="s">
        <v>53</v>
      </c>
      <c r="O559" s="37"/>
      <c r="P559" s="204">
        <f>O559*H559</f>
        <v>0</v>
      </c>
      <c r="Q559" s="204">
        <v>2.8600000000000001E-3</v>
      </c>
      <c r="R559" s="204">
        <f>Q559*H559</f>
        <v>1.3728000000000001E-2</v>
      </c>
      <c r="S559" s="204">
        <v>0</v>
      </c>
      <c r="T559" s="205">
        <f>S559*H559</f>
        <v>0</v>
      </c>
      <c r="AR559" s="18" t="s">
        <v>245</v>
      </c>
      <c r="AT559" s="18" t="s">
        <v>142</v>
      </c>
      <c r="AU559" s="18" t="s">
        <v>91</v>
      </c>
      <c r="AY559" s="18" t="s">
        <v>139</v>
      </c>
      <c r="BE559" s="206">
        <f>IF(N559="základní",J559,0)</f>
        <v>0</v>
      </c>
      <c r="BF559" s="206">
        <f>IF(N559="snížená",J559,0)</f>
        <v>0</v>
      </c>
      <c r="BG559" s="206">
        <f>IF(N559="zákl. přenesená",J559,0)</f>
        <v>0</v>
      </c>
      <c r="BH559" s="206">
        <f>IF(N559="sníž. přenesená",J559,0)</f>
        <v>0</v>
      </c>
      <c r="BI559" s="206">
        <f>IF(N559="nulová",J559,0)</f>
        <v>0</v>
      </c>
      <c r="BJ559" s="18" t="s">
        <v>91</v>
      </c>
      <c r="BK559" s="206">
        <f>ROUND(I559*H559,2)</f>
        <v>0</v>
      </c>
      <c r="BL559" s="18" t="s">
        <v>245</v>
      </c>
      <c r="BM559" s="18" t="s">
        <v>638</v>
      </c>
    </row>
    <row r="560" spans="2:65" s="1" customFormat="1" ht="27" x14ac:dyDescent="0.3">
      <c r="B560" s="36"/>
      <c r="C560" s="58"/>
      <c r="D560" s="207" t="s">
        <v>149</v>
      </c>
      <c r="E560" s="58"/>
      <c r="F560" s="208" t="s">
        <v>639</v>
      </c>
      <c r="G560" s="58"/>
      <c r="H560" s="58"/>
      <c r="I560" s="163"/>
      <c r="J560" s="58"/>
      <c r="K560" s="58"/>
      <c r="L560" s="56"/>
      <c r="M560" s="73"/>
      <c r="N560" s="37"/>
      <c r="O560" s="37"/>
      <c r="P560" s="37"/>
      <c r="Q560" s="37"/>
      <c r="R560" s="37"/>
      <c r="S560" s="37"/>
      <c r="T560" s="74"/>
      <c r="AT560" s="18" t="s">
        <v>149</v>
      </c>
      <c r="AU560" s="18" t="s">
        <v>91</v>
      </c>
    </row>
    <row r="561" spans="2:65" s="12" customFormat="1" x14ac:dyDescent="0.3">
      <c r="B561" s="209"/>
      <c r="C561" s="210"/>
      <c r="D561" s="207" t="s">
        <v>151</v>
      </c>
      <c r="E561" s="211" t="s">
        <v>36</v>
      </c>
      <c r="F561" s="212" t="s">
        <v>358</v>
      </c>
      <c r="G561" s="210"/>
      <c r="H561" s="213" t="s">
        <v>36</v>
      </c>
      <c r="I561" s="214"/>
      <c r="J561" s="210"/>
      <c r="K561" s="210"/>
      <c r="L561" s="215"/>
      <c r="M561" s="216"/>
      <c r="N561" s="217"/>
      <c r="O561" s="217"/>
      <c r="P561" s="217"/>
      <c r="Q561" s="217"/>
      <c r="R561" s="217"/>
      <c r="S561" s="217"/>
      <c r="T561" s="218"/>
      <c r="AT561" s="219" t="s">
        <v>151</v>
      </c>
      <c r="AU561" s="219" t="s">
        <v>91</v>
      </c>
      <c r="AV561" s="12" t="s">
        <v>23</v>
      </c>
      <c r="AW561" s="12" t="s">
        <v>44</v>
      </c>
      <c r="AX561" s="12" t="s">
        <v>81</v>
      </c>
      <c r="AY561" s="219" t="s">
        <v>139</v>
      </c>
    </row>
    <row r="562" spans="2:65" s="13" customFormat="1" x14ac:dyDescent="0.3">
      <c r="B562" s="220"/>
      <c r="C562" s="221"/>
      <c r="D562" s="207" t="s">
        <v>151</v>
      </c>
      <c r="E562" s="222" t="s">
        <v>36</v>
      </c>
      <c r="F562" s="223" t="s">
        <v>640</v>
      </c>
      <c r="G562" s="221"/>
      <c r="H562" s="224">
        <v>4.8</v>
      </c>
      <c r="I562" s="225"/>
      <c r="J562" s="221"/>
      <c r="K562" s="221"/>
      <c r="L562" s="226"/>
      <c r="M562" s="227"/>
      <c r="N562" s="228"/>
      <c r="O562" s="228"/>
      <c r="P562" s="228"/>
      <c r="Q562" s="228"/>
      <c r="R562" s="228"/>
      <c r="S562" s="228"/>
      <c r="T562" s="229"/>
      <c r="AT562" s="230" t="s">
        <v>151</v>
      </c>
      <c r="AU562" s="230" t="s">
        <v>91</v>
      </c>
      <c r="AV562" s="13" t="s">
        <v>91</v>
      </c>
      <c r="AW562" s="13" t="s">
        <v>44</v>
      </c>
      <c r="AX562" s="13" t="s">
        <v>81</v>
      </c>
      <c r="AY562" s="230" t="s">
        <v>139</v>
      </c>
    </row>
    <row r="563" spans="2:65" s="14" customFormat="1" x14ac:dyDescent="0.3">
      <c r="B563" s="231"/>
      <c r="C563" s="232"/>
      <c r="D563" s="233" t="s">
        <v>151</v>
      </c>
      <c r="E563" s="234" t="s">
        <v>36</v>
      </c>
      <c r="F563" s="235" t="s">
        <v>154</v>
      </c>
      <c r="G563" s="232"/>
      <c r="H563" s="236">
        <v>4.8</v>
      </c>
      <c r="I563" s="237"/>
      <c r="J563" s="232"/>
      <c r="K563" s="232"/>
      <c r="L563" s="238"/>
      <c r="M563" s="239"/>
      <c r="N563" s="240"/>
      <c r="O563" s="240"/>
      <c r="P563" s="240"/>
      <c r="Q563" s="240"/>
      <c r="R563" s="240"/>
      <c r="S563" s="240"/>
      <c r="T563" s="241"/>
      <c r="AT563" s="242" t="s">
        <v>151</v>
      </c>
      <c r="AU563" s="242" t="s">
        <v>91</v>
      </c>
      <c r="AV563" s="14" t="s">
        <v>147</v>
      </c>
      <c r="AW563" s="14" t="s">
        <v>44</v>
      </c>
      <c r="AX563" s="14" t="s">
        <v>23</v>
      </c>
      <c r="AY563" s="242" t="s">
        <v>139</v>
      </c>
    </row>
    <row r="564" spans="2:65" s="1" customFormat="1" ht="22.5" customHeight="1" x14ac:dyDescent="0.3">
      <c r="B564" s="36"/>
      <c r="C564" s="195" t="s">
        <v>641</v>
      </c>
      <c r="D564" s="195" t="s">
        <v>142</v>
      </c>
      <c r="E564" s="196" t="s">
        <v>642</v>
      </c>
      <c r="F564" s="197" t="s">
        <v>643</v>
      </c>
      <c r="G564" s="198" t="s">
        <v>455</v>
      </c>
      <c r="H564" s="199">
        <v>0.22900000000000001</v>
      </c>
      <c r="I564" s="200"/>
      <c r="J564" s="201">
        <f>ROUND(I564*H564,2)</f>
        <v>0</v>
      </c>
      <c r="K564" s="197" t="s">
        <v>146</v>
      </c>
      <c r="L564" s="56"/>
      <c r="M564" s="202" t="s">
        <v>36</v>
      </c>
      <c r="N564" s="203" t="s">
        <v>53</v>
      </c>
      <c r="O564" s="37"/>
      <c r="P564" s="204">
        <f>O564*H564</f>
        <v>0</v>
      </c>
      <c r="Q564" s="204">
        <v>0</v>
      </c>
      <c r="R564" s="204">
        <f>Q564*H564</f>
        <v>0</v>
      </c>
      <c r="S564" s="204">
        <v>0</v>
      </c>
      <c r="T564" s="205">
        <f>S564*H564</f>
        <v>0</v>
      </c>
      <c r="AR564" s="18" t="s">
        <v>245</v>
      </c>
      <c r="AT564" s="18" t="s">
        <v>142</v>
      </c>
      <c r="AU564" s="18" t="s">
        <v>91</v>
      </c>
      <c r="AY564" s="18" t="s">
        <v>139</v>
      </c>
      <c r="BE564" s="206">
        <f>IF(N564="základní",J564,0)</f>
        <v>0</v>
      </c>
      <c r="BF564" s="206">
        <f>IF(N564="snížená",J564,0)</f>
        <v>0</v>
      </c>
      <c r="BG564" s="206">
        <f>IF(N564="zákl. přenesená",J564,0)</f>
        <v>0</v>
      </c>
      <c r="BH564" s="206">
        <f>IF(N564="sníž. přenesená",J564,0)</f>
        <v>0</v>
      </c>
      <c r="BI564" s="206">
        <f>IF(N564="nulová",J564,0)</f>
        <v>0</v>
      </c>
      <c r="BJ564" s="18" t="s">
        <v>91</v>
      </c>
      <c r="BK564" s="206">
        <f>ROUND(I564*H564,2)</f>
        <v>0</v>
      </c>
      <c r="BL564" s="18" t="s">
        <v>245</v>
      </c>
      <c r="BM564" s="18" t="s">
        <v>644</v>
      </c>
    </row>
    <row r="565" spans="2:65" s="1" customFormat="1" ht="27" x14ac:dyDescent="0.3">
      <c r="B565" s="36"/>
      <c r="C565" s="58"/>
      <c r="D565" s="207" t="s">
        <v>149</v>
      </c>
      <c r="E565" s="58"/>
      <c r="F565" s="208" t="s">
        <v>645</v>
      </c>
      <c r="G565" s="58"/>
      <c r="H565" s="58"/>
      <c r="I565" s="163"/>
      <c r="J565" s="58"/>
      <c r="K565" s="58"/>
      <c r="L565" s="56"/>
      <c r="M565" s="73"/>
      <c r="N565" s="37"/>
      <c r="O565" s="37"/>
      <c r="P565" s="37"/>
      <c r="Q565" s="37"/>
      <c r="R565" s="37"/>
      <c r="S565" s="37"/>
      <c r="T565" s="74"/>
      <c r="AT565" s="18" t="s">
        <v>149</v>
      </c>
      <c r="AU565" s="18" t="s">
        <v>91</v>
      </c>
    </row>
    <row r="566" spans="2:65" s="1" customFormat="1" ht="121.5" x14ac:dyDescent="0.3">
      <c r="B566" s="36"/>
      <c r="C566" s="58"/>
      <c r="D566" s="233" t="s">
        <v>159</v>
      </c>
      <c r="E566" s="58"/>
      <c r="F566" s="257" t="s">
        <v>646</v>
      </c>
      <c r="G566" s="58"/>
      <c r="H566" s="58"/>
      <c r="I566" s="163"/>
      <c r="J566" s="58"/>
      <c r="K566" s="58"/>
      <c r="L566" s="56"/>
      <c r="M566" s="73"/>
      <c r="N566" s="37"/>
      <c r="O566" s="37"/>
      <c r="P566" s="37"/>
      <c r="Q566" s="37"/>
      <c r="R566" s="37"/>
      <c r="S566" s="37"/>
      <c r="T566" s="74"/>
      <c r="AT566" s="18" t="s">
        <v>159</v>
      </c>
      <c r="AU566" s="18" t="s">
        <v>91</v>
      </c>
    </row>
    <row r="567" spans="2:65" s="1" customFormat="1" ht="22.5" customHeight="1" x14ac:dyDescent="0.3">
      <c r="B567" s="36"/>
      <c r="C567" s="195" t="s">
        <v>647</v>
      </c>
      <c r="D567" s="195" t="s">
        <v>142</v>
      </c>
      <c r="E567" s="196" t="s">
        <v>648</v>
      </c>
      <c r="F567" s="197" t="s">
        <v>649</v>
      </c>
      <c r="G567" s="198" t="s">
        <v>455</v>
      </c>
      <c r="H567" s="199">
        <v>0.22900000000000001</v>
      </c>
      <c r="I567" s="200"/>
      <c r="J567" s="201">
        <f>ROUND(I567*H567,2)</f>
        <v>0</v>
      </c>
      <c r="K567" s="197" t="s">
        <v>146</v>
      </c>
      <c r="L567" s="56"/>
      <c r="M567" s="202" t="s">
        <v>36</v>
      </c>
      <c r="N567" s="203" t="s">
        <v>53</v>
      </c>
      <c r="O567" s="37"/>
      <c r="P567" s="204">
        <f>O567*H567</f>
        <v>0</v>
      </c>
      <c r="Q567" s="204">
        <v>0</v>
      </c>
      <c r="R567" s="204">
        <f>Q567*H567</f>
        <v>0</v>
      </c>
      <c r="S567" s="204">
        <v>0</v>
      </c>
      <c r="T567" s="205">
        <f>S567*H567</f>
        <v>0</v>
      </c>
      <c r="AR567" s="18" t="s">
        <v>245</v>
      </c>
      <c r="AT567" s="18" t="s">
        <v>142</v>
      </c>
      <c r="AU567" s="18" t="s">
        <v>91</v>
      </c>
      <c r="AY567" s="18" t="s">
        <v>139</v>
      </c>
      <c r="BE567" s="206">
        <f>IF(N567="základní",J567,0)</f>
        <v>0</v>
      </c>
      <c r="BF567" s="206">
        <f>IF(N567="snížená",J567,0)</f>
        <v>0</v>
      </c>
      <c r="BG567" s="206">
        <f>IF(N567="zákl. přenesená",J567,0)</f>
        <v>0</v>
      </c>
      <c r="BH567" s="206">
        <f>IF(N567="sníž. přenesená",J567,0)</f>
        <v>0</v>
      </c>
      <c r="BI567" s="206">
        <f>IF(N567="nulová",J567,0)</f>
        <v>0</v>
      </c>
      <c r="BJ567" s="18" t="s">
        <v>91</v>
      </c>
      <c r="BK567" s="206">
        <f>ROUND(I567*H567,2)</f>
        <v>0</v>
      </c>
      <c r="BL567" s="18" t="s">
        <v>245</v>
      </c>
      <c r="BM567" s="18" t="s">
        <v>650</v>
      </c>
    </row>
    <row r="568" spans="2:65" s="1" customFormat="1" ht="27" x14ac:dyDescent="0.3">
      <c r="B568" s="36"/>
      <c r="C568" s="58"/>
      <c r="D568" s="207" t="s">
        <v>149</v>
      </c>
      <c r="E568" s="58"/>
      <c r="F568" s="208" t="s">
        <v>651</v>
      </c>
      <c r="G568" s="58"/>
      <c r="H568" s="58"/>
      <c r="I568" s="163"/>
      <c r="J568" s="58"/>
      <c r="K568" s="58"/>
      <c r="L568" s="56"/>
      <c r="M568" s="73"/>
      <c r="N568" s="37"/>
      <c r="O568" s="37"/>
      <c r="P568" s="37"/>
      <c r="Q568" s="37"/>
      <c r="R568" s="37"/>
      <c r="S568" s="37"/>
      <c r="T568" s="74"/>
      <c r="AT568" s="18" t="s">
        <v>149</v>
      </c>
      <c r="AU568" s="18" t="s">
        <v>91</v>
      </c>
    </row>
    <row r="569" spans="2:65" s="1" customFormat="1" ht="121.5" x14ac:dyDescent="0.3">
      <c r="B569" s="36"/>
      <c r="C569" s="58"/>
      <c r="D569" s="207" t="s">
        <v>159</v>
      </c>
      <c r="E569" s="58"/>
      <c r="F569" s="243" t="s">
        <v>646</v>
      </c>
      <c r="G569" s="58"/>
      <c r="H569" s="58"/>
      <c r="I569" s="163"/>
      <c r="J569" s="58"/>
      <c r="K569" s="58"/>
      <c r="L569" s="56"/>
      <c r="M569" s="73"/>
      <c r="N569" s="37"/>
      <c r="O569" s="37"/>
      <c r="P569" s="37"/>
      <c r="Q569" s="37"/>
      <c r="R569" s="37"/>
      <c r="S569" s="37"/>
      <c r="T569" s="74"/>
      <c r="AT569" s="18" t="s">
        <v>159</v>
      </c>
      <c r="AU569" s="18" t="s">
        <v>91</v>
      </c>
    </row>
    <row r="570" spans="2:65" s="11" customFormat="1" ht="29.85" customHeight="1" x14ac:dyDescent="0.3">
      <c r="B570" s="178"/>
      <c r="C570" s="179"/>
      <c r="D570" s="192" t="s">
        <v>80</v>
      </c>
      <c r="E570" s="193" t="s">
        <v>652</v>
      </c>
      <c r="F570" s="193" t="s">
        <v>653</v>
      </c>
      <c r="G570" s="179"/>
      <c r="H570" s="179"/>
      <c r="I570" s="182"/>
      <c r="J570" s="194">
        <f>BK570</f>
        <v>0</v>
      </c>
      <c r="K570" s="179"/>
      <c r="L570" s="184"/>
      <c r="M570" s="185"/>
      <c r="N570" s="186"/>
      <c r="O570" s="186"/>
      <c r="P570" s="187">
        <f>SUM(P571:P627)</f>
        <v>0</v>
      </c>
      <c r="Q570" s="186"/>
      <c r="R570" s="187">
        <f>SUM(R571:R627)</f>
        <v>1.3973100000000001</v>
      </c>
      <c r="S570" s="186"/>
      <c r="T570" s="188">
        <f>SUM(T571:T627)</f>
        <v>4.3151399999999999E-2</v>
      </c>
      <c r="AR570" s="189" t="s">
        <v>91</v>
      </c>
      <c r="AT570" s="190" t="s">
        <v>80</v>
      </c>
      <c r="AU570" s="190" t="s">
        <v>23</v>
      </c>
      <c r="AY570" s="189" t="s">
        <v>139</v>
      </c>
      <c r="BK570" s="191">
        <f>SUM(BK571:BK627)</f>
        <v>0</v>
      </c>
    </row>
    <row r="571" spans="2:65" s="1" customFormat="1" ht="22.5" customHeight="1" x14ac:dyDescent="0.3">
      <c r="B571" s="36"/>
      <c r="C571" s="195" t="s">
        <v>654</v>
      </c>
      <c r="D571" s="195" t="s">
        <v>142</v>
      </c>
      <c r="E571" s="196" t="s">
        <v>655</v>
      </c>
      <c r="F571" s="197" t="s">
        <v>656</v>
      </c>
      <c r="G571" s="198" t="s">
        <v>145</v>
      </c>
      <c r="H571" s="199">
        <v>3.93</v>
      </c>
      <c r="I571" s="200"/>
      <c r="J571" s="201">
        <f>ROUND(I571*H571,2)</f>
        <v>0</v>
      </c>
      <c r="K571" s="197" t="s">
        <v>146</v>
      </c>
      <c r="L571" s="56"/>
      <c r="M571" s="202" t="s">
        <v>36</v>
      </c>
      <c r="N571" s="203" t="s">
        <v>53</v>
      </c>
      <c r="O571" s="37"/>
      <c r="P571" s="204">
        <f>O571*H571</f>
        <v>0</v>
      </c>
      <c r="Q571" s="204">
        <v>0</v>
      </c>
      <c r="R571" s="204">
        <f>Q571*H571</f>
        <v>0</v>
      </c>
      <c r="S571" s="204">
        <v>1.098E-2</v>
      </c>
      <c r="T571" s="205">
        <f>S571*H571</f>
        <v>4.3151399999999999E-2</v>
      </c>
      <c r="AR571" s="18" t="s">
        <v>245</v>
      </c>
      <c r="AT571" s="18" t="s">
        <v>142</v>
      </c>
      <c r="AU571" s="18" t="s">
        <v>91</v>
      </c>
      <c r="AY571" s="18" t="s">
        <v>139</v>
      </c>
      <c r="BE571" s="206">
        <f>IF(N571="základní",J571,0)</f>
        <v>0</v>
      </c>
      <c r="BF571" s="206">
        <f>IF(N571="snížená",J571,0)</f>
        <v>0</v>
      </c>
      <c r="BG571" s="206">
        <f>IF(N571="zákl. přenesená",J571,0)</f>
        <v>0</v>
      </c>
      <c r="BH571" s="206">
        <f>IF(N571="sníž. přenesená",J571,0)</f>
        <v>0</v>
      </c>
      <c r="BI571" s="206">
        <f>IF(N571="nulová",J571,0)</f>
        <v>0</v>
      </c>
      <c r="BJ571" s="18" t="s">
        <v>91</v>
      </c>
      <c r="BK571" s="206">
        <f>ROUND(I571*H571,2)</f>
        <v>0</v>
      </c>
      <c r="BL571" s="18" t="s">
        <v>245</v>
      </c>
      <c r="BM571" s="18" t="s">
        <v>657</v>
      </c>
    </row>
    <row r="572" spans="2:65" s="1" customFormat="1" x14ac:dyDescent="0.3">
      <c r="B572" s="36"/>
      <c r="C572" s="58"/>
      <c r="D572" s="207" t="s">
        <v>149</v>
      </c>
      <c r="E572" s="58"/>
      <c r="F572" s="208" t="s">
        <v>658</v>
      </c>
      <c r="G572" s="58"/>
      <c r="H572" s="58"/>
      <c r="I572" s="163"/>
      <c r="J572" s="58"/>
      <c r="K572" s="58"/>
      <c r="L572" s="56"/>
      <c r="M572" s="73"/>
      <c r="N572" s="37"/>
      <c r="O572" s="37"/>
      <c r="P572" s="37"/>
      <c r="Q572" s="37"/>
      <c r="R572" s="37"/>
      <c r="S572" s="37"/>
      <c r="T572" s="74"/>
      <c r="AT572" s="18" t="s">
        <v>149</v>
      </c>
      <c r="AU572" s="18" t="s">
        <v>91</v>
      </c>
    </row>
    <row r="573" spans="2:65" s="1" customFormat="1" ht="40.5" x14ac:dyDescent="0.3">
      <c r="B573" s="36"/>
      <c r="C573" s="58"/>
      <c r="D573" s="207" t="s">
        <v>159</v>
      </c>
      <c r="E573" s="58"/>
      <c r="F573" s="243" t="s">
        <v>659</v>
      </c>
      <c r="G573" s="58"/>
      <c r="H573" s="58"/>
      <c r="I573" s="163"/>
      <c r="J573" s="58"/>
      <c r="K573" s="58"/>
      <c r="L573" s="56"/>
      <c r="M573" s="73"/>
      <c r="N573" s="37"/>
      <c r="O573" s="37"/>
      <c r="P573" s="37"/>
      <c r="Q573" s="37"/>
      <c r="R573" s="37"/>
      <c r="S573" s="37"/>
      <c r="T573" s="74"/>
      <c r="AT573" s="18" t="s">
        <v>159</v>
      </c>
      <c r="AU573" s="18" t="s">
        <v>91</v>
      </c>
    </row>
    <row r="574" spans="2:65" s="12" customFormat="1" x14ac:dyDescent="0.3">
      <c r="B574" s="209"/>
      <c r="C574" s="210"/>
      <c r="D574" s="207" t="s">
        <v>151</v>
      </c>
      <c r="E574" s="211" t="s">
        <v>36</v>
      </c>
      <c r="F574" s="212" t="s">
        <v>358</v>
      </c>
      <c r="G574" s="210"/>
      <c r="H574" s="213" t="s">
        <v>36</v>
      </c>
      <c r="I574" s="214"/>
      <c r="J574" s="210"/>
      <c r="K574" s="210"/>
      <c r="L574" s="215"/>
      <c r="M574" s="216"/>
      <c r="N574" s="217"/>
      <c r="O574" s="217"/>
      <c r="P574" s="217"/>
      <c r="Q574" s="217"/>
      <c r="R574" s="217"/>
      <c r="S574" s="217"/>
      <c r="T574" s="218"/>
      <c r="AT574" s="219" t="s">
        <v>151</v>
      </c>
      <c r="AU574" s="219" t="s">
        <v>91</v>
      </c>
      <c r="AV574" s="12" t="s">
        <v>23</v>
      </c>
      <c r="AW574" s="12" t="s">
        <v>44</v>
      </c>
      <c r="AX574" s="12" t="s">
        <v>81</v>
      </c>
      <c r="AY574" s="219" t="s">
        <v>139</v>
      </c>
    </row>
    <row r="575" spans="2:65" s="13" customFormat="1" x14ac:dyDescent="0.3">
      <c r="B575" s="220"/>
      <c r="C575" s="221"/>
      <c r="D575" s="207" t="s">
        <v>151</v>
      </c>
      <c r="E575" s="222" t="s">
        <v>36</v>
      </c>
      <c r="F575" s="223" t="s">
        <v>660</v>
      </c>
      <c r="G575" s="221"/>
      <c r="H575" s="224">
        <v>3.93</v>
      </c>
      <c r="I575" s="225"/>
      <c r="J575" s="221"/>
      <c r="K575" s="221"/>
      <c r="L575" s="226"/>
      <c r="M575" s="227"/>
      <c r="N575" s="228"/>
      <c r="O575" s="228"/>
      <c r="P575" s="228"/>
      <c r="Q575" s="228"/>
      <c r="R575" s="228"/>
      <c r="S575" s="228"/>
      <c r="T575" s="229"/>
      <c r="AT575" s="230" t="s">
        <v>151</v>
      </c>
      <c r="AU575" s="230" t="s">
        <v>91</v>
      </c>
      <c r="AV575" s="13" t="s">
        <v>91</v>
      </c>
      <c r="AW575" s="13" t="s">
        <v>44</v>
      </c>
      <c r="AX575" s="13" t="s">
        <v>81</v>
      </c>
      <c r="AY575" s="230" t="s">
        <v>139</v>
      </c>
    </row>
    <row r="576" spans="2:65" s="14" customFormat="1" x14ac:dyDescent="0.3">
      <c r="B576" s="231"/>
      <c r="C576" s="232"/>
      <c r="D576" s="233" t="s">
        <v>151</v>
      </c>
      <c r="E576" s="234" t="s">
        <v>36</v>
      </c>
      <c r="F576" s="235" t="s">
        <v>154</v>
      </c>
      <c r="G576" s="232"/>
      <c r="H576" s="236">
        <v>3.93</v>
      </c>
      <c r="I576" s="237"/>
      <c r="J576" s="232"/>
      <c r="K576" s="232"/>
      <c r="L576" s="238"/>
      <c r="M576" s="239"/>
      <c r="N576" s="240"/>
      <c r="O576" s="240"/>
      <c r="P576" s="240"/>
      <c r="Q576" s="240"/>
      <c r="R576" s="240"/>
      <c r="S576" s="240"/>
      <c r="T576" s="241"/>
      <c r="AT576" s="242" t="s">
        <v>151</v>
      </c>
      <c r="AU576" s="242" t="s">
        <v>91</v>
      </c>
      <c r="AV576" s="14" t="s">
        <v>147</v>
      </c>
      <c r="AW576" s="14" t="s">
        <v>44</v>
      </c>
      <c r="AX576" s="14" t="s">
        <v>23</v>
      </c>
      <c r="AY576" s="242" t="s">
        <v>139</v>
      </c>
    </row>
    <row r="577" spans="2:65" s="1" customFormat="1" ht="22.5" customHeight="1" x14ac:dyDescent="0.3">
      <c r="B577" s="36"/>
      <c r="C577" s="195" t="s">
        <v>661</v>
      </c>
      <c r="D577" s="195" t="s">
        <v>142</v>
      </c>
      <c r="E577" s="196" t="s">
        <v>662</v>
      </c>
      <c r="F577" s="197" t="s">
        <v>663</v>
      </c>
      <c r="G577" s="198" t="s">
        <v>145</v>
      </c>
      <c r="H577" s="199">
        <v>62.4</v>
      </c>
      <c r="I577" s="200"/>
      <c r="J577" s="201">
        <f>ROUND(I577*H577,2)</f>
        <v>0</v>
      </c>
      <c r="K577" s="197" t="s">
        <v>146</v>
      </c>
      <c r="L577" s="56"/>
      <c r="M577" s="202" t="s">
        <v>36</v>
      </c>
      <c r="N577" s="203" t="s">
        <v>53</v>
      </c>
      <c r="O577" s="37"/>
      <c r="P577" s="204">
        <f>O577*H577</f>
        <v>0</v>
      </c>
      <c r="Q577" s="204">
        <v>2.5000000000000001E-4</v>
      </c>
      <c r="R577" s="204">
        <f>Q577*H577</f>
        <v>1.5599999999999999E-2</v>
      </c>
      <c r="S577" s="204">
        <v>0</v>
      </c>
      <c r="T577" s="205">
        <f>S577*H577</f>
        <v>0</v>
      </c>
      <c r="AR577" s="18" t="s">
        <v>245</v>
      </c>
      <c r="AT577" s="18" t="s">
        <v>142</v>
      </c>
      <c r="AU577" s="18" t="s">
        <v>91</v>
      </c>
      <c r="AY577" s="18" t="s">
        <v>139</v>
      </c>
      <c r="BE577" s="206">
        <f>IF(N577="základní",J577,0)</f>
        <v>0</v>
      </c>
      <c r="BF577" s="206">
        <f>IF(N577="snížená",J577,0)</f>
        <v>0</v>
      </c>
      <c r="BG577" s="206">
        <f>IF(N577="zákl. přenesená",J577,0)</f>
        <v>0</v>
      </c>
      <c r="BH577" s="206">
        <f>IF(N577="sníž. přenesená",J577,0)</f>
        <v>0</v>
      </c>
      <c r="BI577" s="206">
        <f>IF(N577="nulová",J577,0)</f>
        <v>0</v>
      </c>
      <c r="BJ577" s="18" t="s">
        <v>91</v>
      </c>
      <c r="BK577" s="206">
        <f>ROUND(I577*H577,2)</f>
        <v>0</v>
      </c>
      <c r="BL577" s="18" t="s">
        <v>245</v>
      </c>
      <c r="BM577" s="18" t="s">
        <v>664</v>
      </c>
    </row>
    <row r="578" spans="2:65" s="1" customFormat="1" ht="27" x14ac:dyDescent="0.3">
      <c r="B578" s="36"/>
      <c r="C578" s="58"/>
      <c r="D578" s="207" t="s">
        <v>149</v>
      </c>
      <c r="E578" s="58"/>
      <c r="F578" s="208" t="s">
        <v>665</v>
      </c>
      <c r="G578" s="58"/>
      <c r="H578" s="58"/>
      <c r="I578" s="163"/>
      <c r="J578" s="58"/>
      <c r="K578" s="58"/>
      <c r="L578" s="56"/>
      <c r="M578" s="73"/>
      <c r="N578" s="37"/>
      <c r="O578" s="37"/>
      <c r="P578" s="37"/>
      <c r="Q578" s="37"/>
      <c r="R578" s="37"/>
      <c r="S578" s="37"/>
      <c r="T578" s="74"/>
      <c r="AT578" s="18" t="s">
        <v>149</v>
      </c>
      <c r="AU578" s="18" t="s">
        <v>91</v>
      </c>
    </row>
    <row r="579" spans="2:65" s="1" customFormat="1" ht="94.5" x14ac:dyDescent="0.3">
      <c r="B579" s="36"/>
      <c r="C579" s="58"/>
      <c r="D579" s="207" t="s">
        <v>159</v>
      </c>
      <c r="E579" s="58"/>
      <c r="F579" s="243" t="s">
        <v>666</v>
      </c>
      <c r="G579" s="58"/>
      <c r="H579" s="58"/>
      <c r="I579" s="163"/>
      <c r="J579" s="58"/>
      <c r="K579" s="58"/>
      <c r="L579" s="56"/>
      <c r="M579" s="73"/>
      <c r="N579" s="37"/>
      <c r="O579" s="37"/>
      <c r="P579" s="37"/>
      <c r="Q579" s="37"/>
      <c r="R579" s="37"/>
      <c r="S579" s="37"/>
      <c r="T579" s="74"/>
      <c r="AT579" s="18" t="s">
        <v>159</v>
      </c>
      <c r="AU579" s="18" t="s">
        <v>91</v>
      </c>
    </row>
    <row r="580" spans="2:65" s="12" customFormat="1" x14ac:dyDescent="0.3">
      <c r="B580" s="209"/>
      <c r="C580" s="210"/>
      <c r="D580" s="207" t="s">
        <v>151</v>
      </c>
      <c r="E580" s="211" t="s">
        <v>36</v>
      </c>
      <c r="F580" s="212" t="s">
        <v>358</v>
      </c>
      <c r="G580" s="210"/>
      <c r="H580" s="213" t="s">
        <v>36</v>
      </c>
      <c r="I580" s="214"/>
      <c r="J580" s="210"/>
      <c r="K580" s="210"/>
      <c r="L580" s="215"/>
      <c r="M580" s="216"/>
      <c r="N580" s="217"/>
      <c r="O580" s="217"/>
      <c r="P580" s="217"/>
      <c r="Q580" s="217"/>
      <c r="R580" s="217"/>
      <c r="S580" s="217"/>
      <c r="T580" s="218"/>
      <c r="AT580" s="219" t="s">
        <v>151</v>
      </c>
      <c r="AU580" s="219" t="s">
        <v>91</v>
      </c>
      <c r="AV580" s="12" t="s">
        <v>23</v>
      </c>
      <c r="AW580" s="12" t="s">
        <v>44</v>
      </c>
      <c r="AX580" s="12" t="s">
        <v>81</v>
      </c>
      <c r="AY580" s="219" t="s">
        <v>139</v>
      </c>
    </row>
    <row r="581" spans="2:65" s="13" customFormat="1" x14ac:dyDescent="0.3">
      <c r="B581" s="220"/>
      <c r="C581" s="221"/>
      <c r="D581" s="207" t="s">
        <v>151</v>
      </c>
      <c r="E581" s="222" t="s">
        <v>36</v>
      </c>
      <c r="F581" s="223" t="s">
        <v>667</v>
      </c>
      <c r="G581" s="221"/>
      <c r="H581" s="224">
        <v>37.44</v>
      </c>
      <c r="I581" s="225"/>
      <c r="J581" s="221"/>
      <c r="K581" s="221"/>
      <c r="L581" s="226"/>
      <c r="M581" s="227"/>
      <c r="N581" s="228"/>
      <c r="O581" s="228"/>
      <c r="P581" s="228"/>
      <c r="Q581" s="228"/>
      <c r="R581" s="228"/>
      <c r="S581" s="228"/>
      <c r="T581" s="229"/>
      <c r="AT581" s="230" t="s">
        <v>151</v>
      </c>
      <c r="AU581" s="230" t="s">
        <v>91</v>
      </c>
      <c r="AV581" s="13" t="s">
        <v>91</v>
      </c>
      <c r="AW581" s="13" t="s">
        <v>44</v>
      </c>
      <c r="AX581" s="13" t="s">
        <v>81</v>
      </c>
      <c r="AY581" s="230" t="s">
        <v>139</v>
      </c>
    </row>
    <row r="582" spans="2:65" s="13" customFormat="1" x14ac:dyDescent="0.3">
      <c r="B582" s="220"/>
      <c r="C582" s="221"/>
      <c r="D582" s="207" t="s">
        <v>151</v>
      </c>
      <c r="E582" s="222" t="s">
        <v>36</v>
      </c>
      <c r="F582" s="223" t="s">
        <v>668</v>
      </c>
      <c r="G582" s="221"/>
      <c r="H582" s="224">
        <v>24.96</v>
      </c>
      <c r="I582" s="225"/>
      <c r="J582" s="221"/>
      <c r="K582" s="221"/>
      <c r="L582" s="226"/>
      <c r="M582" s="227"/>
      <c r="N582" s="228"/>
      <c r="O582" s="228"/>
      <c r="P582" s="228"/>
      <c r="Q582" s="228"/>
      <c r="R582" s="228"/>
      <c r="S582" s="228"/>
      <c r="T582" s="229"/>
      <c r="AT582" s="230" t="s">
        <v>151</v>
      </c>
      <c r="AU582" s="230" t="s">
        <v>91</v>
      </c>
      <c r="AV582" s="13" t="s">
        <v>91</v>
      </c>
      <c r="AW582" s="13" t="s">
        <v>44</v>
      </c>
      <c r="AX582" s="13" t="s">
        <v>81</v>
      </c>
      <c r="AY582" s="230" t="s">
        <v>139</v>
      </c>
    </row>
    <row r="583" spans="2:65" s="14" customFormat="1" x14ac:dyDescent="0.3">
      <c r="B583" s="231"/>
      <c r="C583" s="232"/>
      <c r="D583" s="233" t="s">
        <v>151</v>
      </c>
      <c r="E583" s="234" t="s">
        <v>36</v>
      </c>
      <c r="F583" s="235" t="s">
        <v>154</v>
      </c>
      <c r="G583" s="232"/>
      <c r="H583" s="236">
        <v>62.4</v>
      </c>
      <c r="I583" s="237"/>
      <c r="J583" s="232"/>
      <c r="K583" s="232"/>
      <c r="L583" s="238"/>
      <c r="M583" s="239"/>
      <c r="N583" s="240"/>
      <c r="O583" s="240"/>
      <c r="P583" s="240"/>
      <c r="Q583" s="240"/>
      <c r="R583" s="240"/>
      <c r="S583" s="240"/>
      <c r="T583" s="241"/>
      <c r="AT583" s="242" t="s">
        <v>151</v>
      </c>
      <c r="AU583" s="242" t="s">
        <v>91</v>
      </c>
      <c r="AV583" s="14" t="s">
        <v>147</v>
      </c>
      <c r="AW583" s="14" t="s">
        <v>44</v>
      </c>
      <c r="AX583" s="14" t="s">
        <v>23</v>
      </c>
      <c r="AY583" s="242" t="s">
        <v>139</v>
      </c>
    </row>
    <row r="584" spans="2:65" s="1" customFormat="1" ht="22.5" customHeight="1" x14ac:dyDescent="0.3">
      <c r="B584" s="36"/>
      <c r="C584" s="244" t="s">
        <v>669</v>
      </c>
      <c r="D584" s="244" t="s">
        <v>182</v>
      </c>
      <c r="E584" s="245" t="s">
        <v>670</v>
      </c>
      <c r="F584" s="246" t="s">
        <v>671</v>
      </c>
      <c r="G584" s="247" t="s">
        <v>422</v>
      </c>
      <c r="H584" s="248">
        <v>13</v>
      </c>
      <c r="I584" s="249"/>
      <c r="J584" s="250">
        <f>ROUND(I584*H584,2)</f>
        <v>0</v>
      </c>
      <c r="K584" s="246" t="s">
        <v>146</v>
      </c>
      <c r="L584" s="251"/>
      <c r="M584" s="252" t="s">
        <v>36</v>
      </c>
      <c r="N584" s="253" t="s">
        <v>53</v>
      </c>
      <c r="O584" s="37"/>
      <c r="P584" s="204">
        <f>O584*H584</f>
        <v>0</v>
      </c>
      <c r="Q584" s="204">
        <v>2.8000000000000001E-2</v>
      </c>
      <c r="R584" s="204">
        <f>Q584*H584</f>
        <v>0.36399999999999999</v>
      </c>
      <c r="S584" s="204">
        <v>0</v>
      </c>
      <c r="T584" s="205">
        <f>S584*H584</f>
        <v>0</v>
      </c>
      <c r="AR584" s="18" t="s">
        <v>346</v>
      </c>
      <c r="AT584" s="18" t="s">
        <v>182</v>
      </c>
      <c r="AU584" s="18" t="s">
        <v>91</v>
      </c>
      <c r="AY584" s="18" t="s">
        <v>139</v>
      </c>
      <c r="BE584" s="206">
        <f>IF(N584="základní",J584,0)</f>
        <v>0</v>
      </c>
      <c r="BF584" s="206">
        <f>IF(N584="snížená",J584,0)</f>
        <v>0</v>
      </c>
      <c r="BG584" s="206">
        <f>IF(N584="zákl. přenesená",J584,0)</f>
        <v>0</v>
      </c>
      <c r="BH584" s="206">
        <f>IF(N584="sníž. přenesená",J584,0)</f>
        <v>0</v>
      </c>
      <c r="BI584" s="206">
        <f>IF(N584="nulová",J584,0)</f>
        <v>0</v>
      </c>
      <c r="BJ584" s="18" t="s">
        <v>91</v>
      </c>
      <c r="BK584" s="206">
        <f>ROUND(I584*H584,2)</f>
        <v>0</v>
      </c>
      <c r="BL584" s="18" t="s">
        <v>245</v>
      </c>
      <c r="BM584" s="18" t="s">
        <v>672</v>
      </c>
    </row>
    <row r="585" spans="2:65" s="1" customFormat="1" x14ac:dyDescent="0.3">
      <c r="B585" s="36"/>
      <c r="C585" s="58"/>
      <c r="D585" s="207" t="s">
        <v>149</v>
      </c>
      <c r="E585" s="58"/>
      <c r="F585" s="208" t="s">
        <v>671</v>
      </c>
      <c r="G585" s="58"/>
      <c r="H585" s="58"/>
      <c r="I585" s="163"/>
      <c r="J585" s="58"/>
      <c r="K585" s="58"/>
      <c r="L585" s="56"/>
      <c r="M585" s="73"/>
      <c r="N585" s="37"/>
      <c r="O585" s="37"/>
      <c r="P585" s="37"/>
      <c r="Q585" s="37"/>
      <c r="R585" s="37"/>
      <c r="S585" s="37"/>
      <c r="T585" s="74"/>
      <c r="AT585" s="18" t="s">
        <v>149</v>
      </c>
      <c r="AU585" s="18" t="s">
        <v>91</v>
      </c>
    </row>
    <row r="586" spans="2:65" s="12" customFormat="1" x14ac:dyDescent="0.3">
      <c r="B586" s="209"/>
      <c r="C586" s="210"/>
      <c r="D586" s="207" t="s">
        <v>151</v>
      </c>
      <c r="E586" s="211" t="s">
        <v>36</v>
      </c>
      <c r="F586" s="212" t="s">
        <v>358</v>
      </c>
      <c r="G586" s="210"/>
      <c r="H586" s="213" t="s">
        <v>36</v>
      </c>
      <c r="I586" s="214"/>
      <c r="J586" s="210"/>
      <c r="K586" s="210"/>
      <c r="L586" s="215"/>
      <c r="M586" s="216"/>
      <c r="N586" s="217"/>
      <c r="O586" s="217"/>
      <c r="P586" s="217"/>
      <c r="Q586" s="217"/>
      <c r="R586" s="217"/>
      <c r="S586" s="217"/>
      <c r="T586" s="218"/>
      <c r="AT586" s="219" t="s">
        <v>151</v>
      </c>
      <c r="AU586" s="219" t="s">
        <v>91</v>
      </c>
      <c r="AV586" s="12" t="s">
        <v>23</v>
      </c>
      <c r="AW586" s="12" t="s">
        <v>44</v>
      </c>
      <c r="AX586" s="12" t="s">
        <v>81</v>
      </c>
      <c r="AY586" s="219" t="s">
        <v>139</v>
      </c>
    </row>
    <row r="587" spans="2:65" s="13" customFormat="1" x14ac:dyDescent="0.3">
      <c r="B587" s="220"/>
      <c r="C587" s="221"/>
      <c r="D587" s="207" t="s">
        <v>151</v>
      </c>
      <c r="E587" s="222" t="s">
        <v>36</v>
      </c>
      <c r="F587" s="223" t="s">
        <v>673</v>
      </c>
      <c r="G587" s="221"/>
      <c r="H587" s="224">
        <v>13</v>
      </c>
      <c r="I587" s="225"/>
      <c r="J587" s="221"/>
      <c r="K587" s="221"/>
      <c r="L587" s="226"/>
      <c r="M587" s="227"/>
      <c r="N587" s="228"/>
      <c r="O587" s="228"/>
      <c r="P587" s="228"/>
      <c r="Q587" s="228"/>
      <c r="R587" s="228"/>
      <c r="S587" s="228"/>
      <c r="T587" s="229"/>
      <c r="AT587" s="230" t="s">
        <v>151</v>
      </c>
      <c r="AU587" s="230" t="s">
        <v>91</v>
      </c>
      <c r="AV587" s="13" t="s">
        <v>91</v>
      </c>
      <c r="AW587" s="13" t="s">
        <v>44</v>
      </c>
      <c r="AX587" s="13" t="s">
        <v>81</v>
      </c>
      <c r="AY587" s="230" t="s">
        <v>139</v>
      </c>
    </row>
    <row r="588" spans="2:65" s="14" customFormat="1" x14ac:dyDescent="0.3">
      <c r="B588" s="231"/>
      <c r="C588" s="232"/>
      <c r="D588" s="233" t="s">
        <v>151</v>
      </c>
      <c r="E588" s="234" t="s">
        <v>36</v>
      </c>
      <c r="F588" s="235" t="s">
        <v>154</v>
      </c>
      <c r="G588" s="232"/>
      <c r="H588" s="236">
        <v>13</v>
      </c>
      <c r="I588" s="237"/>
      <c r="J588" s="232"/>
      <c r="K588" s="232"/>
      <c r="L588" s="238"/>
      <c r="M588" s="239"/>
      <c r="N588" s="240"/>
      <c r="O588" s="240"/>
      <c r="P588" s="240"/>
      <c r="Q588" s="240"/>
      <c r="R588" s="240"/>
      <c r="S588" s="240"/>
      <c r="T588" s="241"/>
      <c r="AT588" s="242" t="s">
        <v>151</v>
      </c>
      <c r="AU588" s="242" t="s">
        <v>91</v>
      </c>
      <c r="AV588" s="14" t="s">
        <v>147</v>
      </c>
      <c r="AW588" s="14" t="s">
        <v>44</v>
      </c>
      <c r="AX588" s="14" t="s">
        <v>23</v>
      </c>
      <c r="AY588" s="242" t="s">
        <v>139</v>
      </c>
    </row>
    <row r="589" spans="2:65" s="1" customFormat="1" ht="22.5" customHeight="1" x14ac:dyDescent="0.3">
      <c r="B589" s="36"/>
      <c r="C589" s="244" t="s">
        <v>674</v>
      </c>
      <c r="D589" s="244" t="s">
        <v>182</v>
      </c>
      <c r="E589" s="245" t="s">
        <v>675</v>
      </c>
      <c r="F589" s="246" t="s">
        <v>676</v>
      </c>
      <c r="G589" s="247" t="s">
        <v>422</v>
      </c>
      <c r="H589" s="248">
        <v>13</v>
      </c>
      <c r="I589" s="249"/>
      <c r="J589" s="250">
        <f>ROUND(I589*H589,2)</f>
        <v>0</v>
      </c>
      <c r="K589" s="246" t="s">
        <v>146</v>
      </c>
      <c r="L589" s="251"/>
      <c r="M589" s="252" t="s">
        <v>36</v>
      </c>
      <c r="N589" s="253" t="s">
        <v>53</v>
      </c>
      <c r="O589" s="37"/>
      <c r="P589" s="204">
        <f>O589*H589</f>
        <v>0</v>
      </c>
      <c r="Q589" s="204">
        <v>4.3999999999999997E-2</v>
      </c>
      <c r="R589" s="204">
        <f>Q589*H589</f>
        <v>0.57199999999999995</v>
      </c>
      <c r="S589" s="204">
        <v>0</v>
      </c>
      <c r="T589" s="205">
        <f>S589*H589</f>
        <v>0</v>
      </c>
      <c r="AR589" s="18" t="s">
        <v>346</v>
      </c>
      <c r="AT589" s="18" t="s">
        <v>182</v>
      </c>
      <c r="AU589" s="18" t="s">
        <v>91</v>
      </c>
      <c r="AY589" s="18" t="s">
        <v>139</v>
      </c>
      <c r="BE589" s="206">
        <f>IF(N589="základní",J589,0)</f>
        <v>0</v>
      </c>
      <c r="BF589" s="206">
        <f>IF(N589="snížená",J589,0)</f>
        <v>0</v>
      </c>
      <c r="BG589" s="206">
        <f>IF(N589="zákl. přenesená",J589,0)</f>
        <v>0</v>
      </c>
      <c r="BH589" s="206">
        <f>IF(N589="sníž. přenesená",J589,0)</f>
        <v>0</v>
      </c>
      <c r="BI589" s="206">
        <f>IF(N589="nulová",J589,0)</f>
        <v>0</v>
      </c>
      <c r="BJ589" s="18" t="s">
        <v>91</v>
      </c>
      <c r="BK589" s="206">
        <f>ROUND(I589*H589,2)</f>
        <v>0</v>
      </c>
      <c r="BL589" s="18" t="s">
        <v>245</v>
      </c>
      <c r="BM589" s="18" t="s">
        <v>677</v>
      </c>
    </row>
    <row r="590" spans="2:65" s="1" customFormat="1" x14ac:dyDescent="0.3">
      <c r="B590" s="36"/>
      <c r="C590" s="58"/>
      <c r="D590" s="207" t="s">
        <v>149</v>
      </c>
      <c r="E590" s="58"/>
      <c r="F590" s="208" t="s">
        <v>676</v>
      </c>
      <c r="G590" s="58"/>
      <c r="H590" s="58"/>
      <c r="I590" s="163"/>
      <c r="J590" s="58"/>
      <c r="K590" s="58"/>
      <c r="L590" s="56"/>
      <c r="M590" s="73"/>
      <c r="N590" s="37"/>
      <c r="O590" s="37"/>
      <c r="P590" s="37"/>
      <c r="Q590" s="37"/>
      <c r="R590" s="37"/>
      <c r="S590" s="37"/>
      <c r="T590" s="74"/>
      <c r="AT590" s="18" t="s">
        <v>149</v>
      </c>
      <c r="AU590" s="18" t="s">
        <v>91</v>
      </c>
    </row>
    <row r="591" spans="2:65" s="12" customFormat="1" x14ac:dyDescent="0.3">
      <c r="B591" s="209"/>
      <c r="C591" s="210"/>
      <c r="D591" s="207" t="s">
        <v>151</v>
      </c>
      <c r="E591" s="211" t="s">
        <v>36</v>
      </c>
      <c r="F591" s="212" t="s">
        <v>358</v>
      </c>
      <c r="G591" s="210"/>
      <c r="H591" s="213" t="s">
        <v>36</v>
      </c>
      <c r="I591" s="214"/>
      <c r="J591" s="210"/>
      <c r="K591" s="210"/>
      <c r="L591" s="215"/>
      <c r="M591" s="216"/>
      <c r="N591" s="217"/>
      <c r="O591" s="217"/>
      <c r="P591" s="217"/>
      <c r="Q591" s="217"/>
      <c r="R591" s="217"/>
      <c r="S591" s="217"/>
      <c r="T591" s="218"/>
      <c r="AT591" s="219" t="s">
        <v>151</v>
      </c>
      <c r="AU591" s="219" t="s">
        <v>91</v>
      </c>
      <c r="AV591" s="12" t="s">
        <v>23</v>
      </c>
      <c r="AW591" s="12" t="s">
        <v>44</v>
      </c>
      <c r="AX591" s="12" t="s">
        <v>81</v>
      </c>
      <c r="AY591" s="219" t="s">
        <v>139</v>
      </c>
    </row>
    <row r="592" spans="2:65" s="13" customFormat="1" x14ac:dyDescent="0.3">
      <c r="B592" s="220"/>
      <c r="C592" s="221"/>
      <c r="D592" s="207" t="s">
        <v>151</v>
      </c>
      <c r="E592" s="222" t="s">
        <v>36</v>
      </c>
      <c r="F592" s="223" t="s">
        <v>678</v>
      </c>
      <c r="G592" s="221"/>
      <c r="H592" s="224">
        <v>13</v>
      </c>
      <c r="I592" s="225"/>
      <c r="J592" s="221"/>
      <c r="K592" s="221"/>
      <c r="L592" s="226"/>
      <c r="M592" s="227"/>
      <c r="N592" s="228"/>
      <c r="O592" s="228"/>
      <c r="P592" s="228"/>
      <c r="Q592" s="228"/>
      <c r="R592" s="228"/>
      <c r="S592" s="228"/>
      <c r="T592" s="229"/>
      <c r="AT592" s="230" t="s">
        <v>151</v>
      </c>
      <c r="AU592" s="230" t="s">
        <v>91</v>
      </c>
      <c r="AV592" s="13" t="s">
        <v>91</v>
      </c>
      <c r="AW592" s="13" t="s">
        <v>44</v>
      </c>
      <c r="AX592" s="13" t="s">
        <v>81</v>
      </c>
      <c r="AY592" s="230" t="s">
        <v>139</v>
      </c>
    </row>
    <row r="593" spans="2:65" s="14" customFormat="1" x14ac:dyDescent="0.3">
      <c r="B593" s="231"/>
      <c r="C593" s="232"/>
      <c r="D593" s="233" t="s">
        <v>151</v>
      </c>
      <c r="E593" s="234" t="s">
        <v>36</v>
      </c>
      <c r="F593" s="235" t="s">
        <v>154</v>
      </c>
      <c r="G593" s="232"/>
      <c r="H593" s="236">
        <v>13</v>
      </c>
      <c r="I593" s="237"/>
      <c r="J593" s="232"/>
      <c r="K593" s="232"/>
      <c r="L593" s="238"/>
      <c r="M593" s="239"/>
      <c r="N593" s="240"/>
      <c r="O593" s="240"/>
      <c r="P593" s="240"/>
      <c r="Q593" s="240"/>
      <c r="R593" s="240"/>
      <c r="S593" s="240"/>
      <c r="T593" s="241"/>
      <c r="AT593" s="242" t="s">
        <v>151</v>
      </c>
      <c r="AU593" s="242" t="s">
        <v>91</v>
      </c>
      <c r="AV593" s="14" t="s">
        <v>147</v>
      </c>
      <c r="AW593" s="14" t="s">
        <v>44</v>
      </c>
      <c r="AX593" s="14" t="s">
        <v>23</v>
      </c>
      <c r="AY593" s="242" t="s">
        <v>139</v>
      </c>
    </row>
    <row r="594" spans="2:65" s="1" customFormat="1" ht="22.5" customHeight="1" x14ac:dyDescent="0.3">
      <c r="B594" s="36"/>
      <c r="C594" s="195" t="s">
        <v>679</v>
      </c>
      <c r="D594" s="195" t="s">
        <v>142</v>
      </c>
      <c r="E594" s="196" t="s">
        <v>680</v>
      </c>
      <c r="F594" s="197" t="s">
        <v>681</v>
      </c>
      <c r="G594" s="198" t="s">
        <v>422</v>
      </c>
      <c r="H594" s="199">
        <v>7</v>
      </c>
      <c r="I594" s="200"/>
      <c r="J594" s="201">
        <f>ROUND(I594*H594,2)</f>
        <v>0</v>
      </c>
      <c r="K594" s="197" t="s">
        <v>146</v>
      </c>
      <c r="L594" s="56"/>
      <c r="M594" s="202" t="s">
        <v>36</v>
      </c>
      <c r="N594" s="203" t="s">
        <v>53</v>
      </c>
      <c r="O594" s="37"/>
      <c r="P594" s="204">
        <f>O594*H594</f>
        <v>0</v>
      </c>
      <c r="Q594" s="204">
        <v>2.5000000000000001E-4</v>
      </c>
      <c r="R594" s="204">
        <f>Q594*H594</f>
        <v>1.75E-3</v>
      </c>
      <c r="S594" s="204">
        <v>0</v>
      </c>
      <c r="T594" s="205">
        <f>S594*H594</f>
        <v>0</v>
      </c>
      <c r="AR594" s="18" t="s">
        <v>245</v>
      </c>
      <c r="AT594" s="18" t="s">
        <v>142</v>
      </c>
      <c r="AU594" s="18" t="s">
        <v>91</v>
      </c>
      <c r="AY594" s="18" t="s">
        <v>139</v>
      </c>
      <c r="BE594" s="206">
        <f>IF(N594="základní",J594,0)</f>
        <v>0</v>
      </c>
      <c r="BF594" s="206">
        <f>IF(N594="snížená",J594,0)</f>
        <v>0</v>
      </c>
      <c r="BG594" s="206">
        <f>IF(N594="zákl. přenesená",J594,0)</f>
        <v>0</v>
      </c>
      <c r="BH594" s="206">
        <f>IF(N594="sníž. přenesená",J594,0)</f>
        <v>0</v>
      </c>
      <c r="BI594" s="206">
        <f>IF(N594="nulová",J594,0)</f>
        <v>0</v>
      </c>
      <c r="BJ594" s="18" t="s">
        <v>91</v>
      </c>
      <c r="BK594" s="206">
        <f>ROUND(I594*H594,2)</f>
        <v>0</v>
      </c>
      <c r="BL594" s="18" t="s">
        <v>245</v>
      </c>
      <c r="BM594" s="18" t="s">
        <v>682</v>
      </c>
    </row>
    <row r="595" spans="2:65" s="1" customFormat="1" ht="27" x14ac:dyDescent="0.3">
      <c r="B595" s="36"/>
      <c r="C595" s="58"/>
      <c r="D595" s="207" t="s">
        <v>149</v>
      </c>
      <c r="E595" s="58"/>
      <c r="F595" s="208" t="s">
        <v>683</v>
      </c>
      <c r="G595" s="58"/>
      <c r="H595" s="58"/>
      <c r="I595" s="163"/>
      <c r="J595" s="58"/>
      <c r="K595" s="58"/>
      <c r="L595" s="56"/>
      <c r="M595" s="73"/>
      <c r="N595" s="37"/>
      <c r="O595" s="37"/>
      <c r="P595" s="37"/>
      <c r="Q595" s="37"/>
      <c r="R595" s="37"/>
      <c r="S595" s="37"/>
      <c r="T595" s="74"/>
      <c r="AT595" s="18" t="s">
        <v>149</v>
      </c>
      <c r="AU595" s="18" t="s">
        <v>91</v>
      </c>
    </row>
    <row r="596" spans="2:65" s="1" customFormat="1" ht="94.5" x14ac:dyDescent="0.3">
      <c r="B596" s="36"/>
      <c r="C596" s="58"/>
      <c r="D596" s="207" t="s">
        <v>159</v>
      </c>
      <c r="E596" s="58"/>
      <c r="F596" s="243" t="s">
        <v>666</v>
      </c>
      <c r="G596" s="58"/>
      <c r="H596" s="58"/>
      <c r="I596" s="163"/>
      <c r="J596" s="58"/>
      <c r="K596" s="58"/>
      <c r="L596" s="56"/>
      <c r="M596" s="73"/>
      <c r="N596" s="37"/>
      <c r="O596" s="37"/>
      <c r="P596" s="37"/>
      <c r="Q596" s="37"/>
      <c r="R596" s="37"/>
      <c r="S596" s="37"/>
      <c r="T596" s="74"/>
      <c r="AT596" s="18" t="s">
        <v>159</v>
      </c>
      <c r="AU596" s="18" t="s">
        <v>91</v>
      </c>
    </row>
    <row r="597" spans="2:65" s="12" customFormat="1" x14ac:dyDescent="0.3">
      <c r="B597" s="209"/>
      <c r="C597" s="210"/>
      <c r="D597" s="207" t="s">
        <v>151</v>
      </c>
      <c r="E597" s="211" t="s">
        <v>36</v>
      </c>
      <c r="F597" s="212" t="s">
        <v>358</v>
      </c>
      <c r="G597" s="210"/>
      <c r="H597" s="213" t="s">
        <v>36</v>
      </c>
      <c r="I597" s="214"/>
      <c r="J597" s="210"/>
      <c r="K597" s="210"/>
      <c r="L597" s="215"/>
      <c r="M597" s="216"/>
      <c r="N597" s="217"/>
      <c r="O597" s="217"/>
      <c r="P597" s="217"/>
      <c r="Q597" s="217"/>
      <c r="R597" s="217"/>
      <c r="S597" s="217"/>
      <c r="T597" s="218"/>
      <c r="AT597" s="219" t="s">
        <v>151</v>
      </c>
      <c r="AU597" s="219" t="s">
        <v>91</v>
      </c>
      <c r="AV597" s="12" t="s">
        <v>23</v>
      </c>
      <c r="AW597" s="12" t="s">
        <v>44</v>
      </c>
      <c r="AX597" s="12" t="s">
        <v>81</v>
      </c>
      <c r="AY597" s="219" t="s">
        <v>139</v>
      </c>
    </row>
    <row r="598" spans="2:65" s="13" customFormat="1" x14ac:dyDescent="0.3">
      <c r="B598" s="220"/>
      <c r="C598" s="221"/>
      <c r="D598" s="207" t="s">
        <v>151</v>
      </c>
      <c r="E598" s="222" t="s">
        <v>36</v>
      </c>
      <c r="F598" s="223" t="s">
        <v>684</v>
      </c>
      <c r="G598" s="221"/>
      <c r="H598" s="224">
        <v>4</v>
      </c>
      <c r="I598" s="225"/>
      <c r="J598" s="221"/>
      <c r="K598" s="221"/>
      <c r="L598" s="226"/>
      <c r="M598" s="227"/>
      <c r="N598" s="228"/>
      <c r="O598" s="228"/>
      <c r="P598" s="228"/>
      <c r="Q598" s="228"/>
      <c r="R598" s="228"/>
      <c r="S598" s="228"/>
      <c r="T598" s="229"/>
      <c r="AT598" s="230" t="s">
        <v>151</v>
      </c>
      <c r="AU598" s="230" t="s">
        <v>91</v>
      </c>
      <c r="AV598" s="13" t="s">
        <v>91</v>
      </c>
      <c r="AW598" s="13" t="s">
        <v>44</v>
      </c>
      <c r="AX598" s="13" t="s">
        <v>81</v>
      </c>
      <c r="AY598" s="230" t="s">
        <v>139</v>
      </c>
    </row>
    <row r="599" spans="2:65" s="13" customFormat="1" x14ac:dyDescent="0.3">
      <c r="B599" s="220"/>
      <c r="C599" s="221"/>
      <c r="D599" s="207" t="s">
        <v>151</v>
      </c>
      <c r="E599" s="222" t="s">
        <v>36</v>
      </c>
      <c r="F599" s="223" t="s">
        <v>685</v>
      </c>
      <c r="G599" s="221"/>
      <c r="H599" s="224">
        <v>3</v>
      </c>
      <c r="I599" s="225"/>
      <c r="J599" s="221"/>
      <c r="K599" s="221"/>
      <c r="L599" s="226"/>
      <c r="M599" s="227"/>
      <c r="N599" s="228"/>
      <c r="O599" s="228"/>
      <c r="P599" s="228"/>
      <c r="Q599" s="228"/>
      <c r="R599" s="228"/>
      <c r="S599" s="228"/>
      <c r="T599" s="229"/>
      <c r="AT599" s="230" t="s">
        <v>151</v>
      </c>
      <c r="AU599" s="230" t="s">
        <v>91</v>
      </c>
      <c r="AV599" s="13" t="s">
        <v>91</v>
      </c>
      <c r="AW599" s="13" t="s">
        <v>44</v>
      </c>
      <c r="AX599" s="13" t="s">
        <v>81</v>
      </c>
      <c r="AY599" s="230" t="s">
        <v>139</v>
      </c>
    </row>
    <row r="600" spans="2:65" s="14" customFormat="1" x14ac:dyDescent="0.3">
      <c r="B600" s="231"/>
      <c r="C600" s="232"/>
      <c r="D600" s="233" t="s">
        <v>151</v>
      </c>
      <c r="E600" s="234" t="s">
        <v>36</v>
      </c>
      <c r="F600" s="235" t="s">
        <v>154</v>
      </c>
      <c r="G600" s="232"/>
      <c r="H600" s="236">
        <v>7</v>
      </c>
      <c r="I600" s="237"/>
      <c r="J600" s="232"/>
      <c r="K600" s="232"/>
      <c r="L600" s="238"/>
      <c r="M600" s="239"/>
      <c r="N600" s="240"/>
      <c r="O600" s="240"/>
      <c r="P600" s="240"/>
      <c r="Q600" s="240"/>
      <c r="R600" s="240"/>
      <c r="S600" s="240"/>
      <c r="T600" s="241"/>
      <c r="AT600" s="242" t="s">
        <v>151</v>
      </c>
      <c r="AU600" s="242" t="s">
        <v>91</v>
      </c>
      <c r="AV600" s="14" t="s">
        <v>147</v>
      </c>
      <c r="AW600" s="14" t="s">
        <v>44</v>
      </c>
      <c r="AX600" s="14" t="s">
        <v>23</v>
      </c>
      <c r="AY600" s="242" t="s">
        <v>139</v>
      </c>
    </row>
    <row r="601" spans="2:65" s="1" customFormat="1" ht="22.5" customHeight="1" x14ac:dyDescent="0.3">
      <c r="B601" s="36"/>
      <c r="C601" s="244" t="s">
        <v>686</v>
      </c>
      <c r="D601" s="244" t="s">
        <v>182</v>
      </c>
      <c r="E601" s="245" t="s">
        <v>687</v>
      </c>
      <c r="F601" s="246" t="s">
        <v>688</v>
      </c>
      <c r="G601" s="247" t="s">
        <v>422</v>
      </c>
      <c r="H601" s="248">
        <v>4</v>
      </c>
      <c r="I601" s="249"/>
      <c r="J601" s="250">
        <f>ROUND(I601*H601,2)</f>
        <v>0</v>
      </c>
      <c r="K601" s="246" t="s">
        <v>146</v>
      </c>
      <c r="L601" s="251"/>
      <c r="M601" s="252" t="s">
        <v>36</v>
      </c>
      <c r="N601" s="253" t="s">
        <v>53</v>
      </c>
      <c r="O601" s="37"/>
      <c r="P601" s="204">
        <f>O601*H601</f>
        <v>0</v>
      </c>
      <c r="Q601" s="204">
        <v>1.2999999999999999E-2</v>
      </c>
      <c r="R601" s="204">
        <f>Q601*H601</f>
        <v>5.1999999999999998E-2</v>
      </c>
      <c r="S601" s="204">
        <v>0</v>
      </c>
      <c r="T601" s="205">
        <f>S601*H601</f>
        <v>0</v>
      </c>
      <c r="AR601" s="18" t="s">
        <v>346</v>
      </c>
      <c r="AT601" s="18" t="s">
        <v>182</v>
      </c>
      <c r="AU601" s="18" t="s">
        <v>91</v>
      </c>
      <c r="AY601" s="18" t="s">
        <v>139</v>
      </c>
      <c r="BE601" s="206">
        <f>IF(N601="základní",J601,0)</f>
        <v>0</v>
      </c>
      <c r="BF601" s="206">
        <f>IF(N601="snížená",J601,0)</f>
        <v>0</v>
      </c>
      <c r="BG601" s="206">
        <f>IF(N601="zákl. přenesená",J601,0)</f>
        <v>0</v>
      </c>
      <c r="BH601" s="206">
        <f>IF(N601="sníž. přenesená",J601,0)</f>
        <v>0</v>
      </c>
      <c r="BI601" s="206">
        <f>IF(N601="nulová",J601,0)</f>
        <v>0</v>
      </c>
      <c r="BJ601" s="18" t="s">
        <v>91</v>
      </c>
      <c r="BK601" s="206">
        <f>ROUND(I601*H601,2)</f>
        <v>0</v>
      </c>
      <c r="BL601" s="18" t="s">
        <v>245</v>
      </c>
      <c r="BM601" s="18" t="s">
        <v>689</v>
      </c>
    </row>
    <row r="602" spans="2:65" s="1" customFormat="1" x14ac:dyDescent="0.3">
      <c r="B602" s="36"/>
      <c r="C602" s="58"/>
      <c r="D602" s="207" t="s">
        <v>149</v>
      </c>
      <c r="E602" s="58"/>
      <c r="F602" s="208" t="s">
        <v>688</v>
      </c>
      <c r="G602" s="58"/>
      <c r="H602" s="58"/>
      <c r="I602" s="163"/>
      <c r="J602" s="58"/>
      <c r="K602" s="58"/>
      <c r="L602" s="56"/>
      <c r="M602" s="73"/>
      <c r="N602" s="37"/>
      <c r="O602" s="37"/>
      <c r="P602" s="37"/>
      <c r="Q602" s="37"/>
      <c r="R602" s="37"/>
      <c r="S602" s="37"/>
      <c r="T602" s="74"/>
      <c r="AT602" s="18" t="s">
        <v>149</v>
      </c>
      <c r="AU602" s="18" t="s">
        <v>91</v>
      </c>
    </row>
    <row r="603" spans="2:65" s="12" customFormat="1" x14ac:dyDescent="0.3">
      <c r="B603" s="209"/>
      <c r="C603" s="210"/>
      <c r="D603" s="207" t="s">
        <v>151</v>
      </c>
      <c r="E603" s="211" t="s">
        <v>36</v>
      </c>
      <c r="F603" s="212" t="s">
        <v>358</v>
      </c>
      <c r="G603" s="210"/>
      <c r="H603" s="213" t="s">
        <v>36</v>
      </c>
      <c r="I603" s="214"/>
      <c r="J603" s="210"/>
      <c r="K603" s="210"/>
      <c r="L603" s="215"/>
      <c r="M603" s="216"/>
      <c r="N603" s="217"/>
      <c r="O603" s="217"/>
      <c r="P603" s="217"/>
      <c r="Q603" s="217"/>
      <c r="R603" s="217"/>
      <c r="S603" s="217"/>
      <c r="T603" s="218"/>
      <c r="AT603" s="219" t="s">
        <v>151</v>
      </c>
      <c r="AU603" s="219" t="s">
        <v>91</v>
      </c>
      <c r="AV603" s="12" t="s">
        <v>23</v>
      </c>
      <c r="AW603" s="12" t="s">
        <v>44</v>
      </c>
      <c r="AX603" s="12" t="s">
        <v>81</v>
      </c>
      <c r="AY603" s="219" t="s">
        <v>139</v>
      </c>
    </row>
    <row r="604" spans="2:65" s="13" customFormat="1" x14ac:dyDescent="0.3">
      <c r="B604" s="220"/>
      <c r="C604" s="221"/>
      <c r="D604" s="207" t="s">
        <v>151</v>
      </c>
      <c r="E604" s="222" t="s">
        <v>36</v>
      </c>
      <c r="F604" s="223" t="s">
        <v>684</v>
      </c>
      <c r="G604" s="221"/>
      <c r="H604" s="224">
        <v>4</v>
      </c>
      <c r="I604" s="225"/>
      <c r="J604" s="221"/>
      <c r="K604" s="221"/>
      <c r="L604" s="226"/>
      <c r="M604" s="227"/>
      <c r="N604" s="228"/>
      <c r="O604" s="228"/>
      <c r="P604" s="228"/>
      <c r="Q604" s="228"/>
      <c r="R604" s="228"/>
      <c r="S604" s="228"/>
      <c r="T604" s="229"/>
      <c r="AT604" s="230" t="s">
        <v>151</v>
      </c>
      <c r="AU604" s="230" t="s">
        <v>91</v>
      </c>
      <c r="AV604" s="13" t="s">
        <v>91</v>
      </c>
      <c r="AW604" s="13" t="s">
        <v>44</v>
      </c>
      <c r="AX604" s="13" t="s">
        <v>81</v>
      </c>
      <c r="AY604" s="230" t="s">
        <v>139</v>
      </c>
    </row>
    <row r="605" spans="2:65" s="14" customFormat="1" x14ac:dyDescent="0.3">
      <c r="B605" s="231"/>
      <c r="C605" s="232"/>
      <c r="D605" s="233" t="s">
        <v>151</v>
      </c>
      <c r="E605" s="234" t="s">
        <v>36</v>
      </c>
      <c r="F605" s="235" t="s">
        <v>154</v>
      </c>
      <c r="G605" s="232"/>
      <c r="H605" s="236">
        <v>4</v>
      </c>
      <c r="I605" s="237"/>
      <c r="J605" s="232"/>
      <c r="K605" s="232"/>
      <c r="L605" s="238"/>
      <c r="M605" s="239"/>
      <c r="N605" s="240"/>
      <c r="O605" s="240"/>
      <c r="P605" s="240"/>
      <c r="Q605" s="240"/>
      <c r="R605" s="240"/>
      <c r="S605" s="240"/>
      <c r="T605" s="241"/>
      <c r="AT605" s="242" t="s">
        <v>151</v>
      </c>
      <c r="AU605" s="242" t="s">
        <v>91</v>
      </c>
      <c r="AV605" s="14" t="s">
        <v>147</v>
      </c>
      <c r="AW605" s="14" t="s">
        <v>44</v>
      </c>
      <c r="AX605" s="14" t="s">
        <v>23</v>
      </c>
      <c r="AY605" s="242" t="s">
        <v>139</v>
      </c>
    </row>
    <row r="606" spans="2:65" s="1" customFormat="1" ht="22.5" customHeight="1" x14ac:dyDescent="0.3">
      <c r="B606" s="36"/>
      <c r="C606" s="244" t="s">
        <v>690</v>
      </c>
      <c r="D606" s="244" t="s">
        <v>182</v>
      </c>
      <c r="E606" s="245" t="s">
        <v>691</v>
      </c>
      <c r="F606" s="246" t="s">
        <v>692</v>
      </c>
      <c r="G606" s="247" t="s">
        <v>422</v>
      </c>
      <c r="H606" s="248">
        <v>3</v>
      </c>
      <c r="I606" s="249"/>
      <c r="J606" s="250">
        <f>ROUND(I606*H606,2)</f>
        <v>0</v>
      </c>
      <c r="K606" s="246" t="s">
        <v>146</v>
      </c>
      <c r="L606" s="251"/>
      <c r="M606" s="252" t="s">
        <v>36</v>
      </c>
      <c r="N606" s="253" t="s">
        <v>53</v>
      </c>
      <c r="O606" s="37"/>
      <c r="P606" s="204">
        <f>O606*H606</f>
        <v>0</v>
      </c>
      <c r="Q606" s="204">
        <v>1.7000000000000001E-2</v>
      </c>
      <c r="R606" s="204">
        <f>Q606*H606</f>
        <v>5.1000000000000004E-2</v>
      </c>
      <c r="S606" s="204">
        <v>0</v>
      </c>
      <c r="T606" s="205">
        <f>S606*H606</f>
        <v>0</v>
      </c>
      <c r="AR606" s="18" t="s">
        <v>346</v>
      </c>
      <c r="AT606" s="18" t="s">
        <v>182</v>
      </c>
      <c r="AU606" s="18" t="s">
        <v>91</v>
      </c>
      <c r="AY606" s="18" t="s">
        <v>139</v>
      </c>
      <c r="BE606" s="206">
        <f>IF(N606="základní",J606,0)</f>
        <v>0</v>
      </c>
      <c r="BF606" s="206">
        <f>IF(N606="snížená",J606,0)</f>
        <v>0</v>
      </c>
      <c r="BG606" s="206">
        <f>IF(N606="zákl. přenesená",J606,0)</f>
        <v>0</v>
      </c>
      <c r="BH606" s="206">
        <f>IF(N606="sníž. přenesená",J606,0)</f>
        <v>0</v>
      </c>
      <c r="BI606" s="206">
        <f>IF(N606="nulová",J606,0)</f>
        <v>0</v>
      </c>
      <c r="BJ606" s="18" t="s">
        <v>91</v>
      </c>
      <c r="BK606" s="206">
        <f>ROUND(I606*H606,2)</f>
        <v>0</v>
      </c>
      <c r="BL606" s="18" t="s">
        <v>245</v>
      </c>
      <c r="BM606" s="18" t="s">
        <v>693</v>
      </c>
    </row>
    <row r="607" spans="2:65" s="1" customFormat="1" x14ac:dyDescent="0.3">
      <c r="B607" s="36"/>
      <c r="C607" s="58"/>
      <c r="D607" s="207" t="s">
        <v>149</v>
      </c>
      <c r="E607" s="58"/>
      <c r="F607" s="208" t="s">
        <v>692</v>
      </c>
      <c r="G607" s="58"/>
      <c r="H607" s="58"/>
      <c r="I607" s="163"/>
      <c r="J607" s="58"/>
      <c r="K607" s="58"/>
      <c r="L607" s="56"/>
      <c r="M607" s="73"/>
      <c r="N607" s="37"/>
      <c r="O607" s="37"/>
      <c r="P607" s="37"/>
      <c r="Q607" s="37"/>
      <c r="R607" s="37"/>
      <c r="S607" s="37"/>
      <c r="T607" s="74"/>
      <c r="AT607" s="18" t="s">
        <v>149</v>
      </c>
      <c r="AU607" s="18" t="s">
        <v>91</v>
      </c>
    </row>
    <row r="608" spans="2:65" s="12" customFormat="1" x14ac:dyDescent="0.3">
      <c r="B608" s="209"/>
      <c r="C608" s="210"/>
      <c r="D608" s="207" t="s">
        <v>151</v>
      </c>
      <c r="E608" s="211" t="s">
        <v>36</v>
      </c>
      <c r="F608" s="212" t="s">
        <v>358</v>
      </c>
      <c r="G608" s="210"/>
      <c r="H608" s="213" t="s">
        <v>36</v>
      </c>
      <c r="I608" s="214"/>
      <c r="J608" s="210"/>
      <c r="K608" s="210"/>
      <c r="L608" s="215"/>
      <c r="M608" s="216"/>
      <c r="N608" s="217"/>
      <c r="O608" s="217"/>
      <c r="P608" s="217"/>
      <c r="Q608" s="217"/>
      <c r="R608" s="217"/>
      <c r="S608" s="217"/>
      <c r="T608" s="218"/>
      <c r="AT608" s="219" t="s">
        <v>151</v>
      </c>
      <c r="AU608" s="219" t="s">
        <v>91</v>
      </c>
      <c r="AV608" s="12" t="s">
        <v>23</v>
      </c>
      <c r="AW608" s="12" t="s">
        <v>44</v>
      </c>
      <c r="AX608" s="12" t="s">
        <v>81</v>
      </c>
      <c r="AY608" s="219" t="s">
        <v>139</v>
      </c>
    </row>
    <row r="609" spans="2:65" s="13" customFormat="1" x14ac:dyDescent="0.3">
      <c r="B609" s="220"/>
      <c r="C609" s="221"/>
      <c r="D609" s="207" t="s">
        <v>151</v>
      </c>
      <c r="E609" s="222" t="s">
        <v>36</v>
      </c>
      <c r="F609" s="223" t="s">
        <v>685</v>
      </c>
      <c r="G609" s="221"/>
      <c r="H609" s="224">
        <v>3</v>
      </c>
      <c r="I609" s="225"/>
      <c r="J609" s="221"/>
      <c r="K609" s="221"/>
      <c r="L609" s="226"/>
      <c r="M609" s="227"/>
      <c r="N609" s="228"/>
      <c r="O609" s="228"/>
      <c r="P609" s="228"/>
      <c r="Q609" s="228"/>
      <c r="R609" s="228"/>
      <c r="S609" s="228"/>
      <c r="T609" s="229"/>
      <c r="AT609" s="230" t="s">
        <v>151</v>
      </c>
      <c r="AU609" s="230" t="s">
        <v>91</v>
      </c>
      <c r="AV609" s="13" t="s">
        <v>91</v>
      </c>
      <c r="AW609" s="13" t="s">
        <v>44</v>
      </c>
      <c r="AX609" s="13" t="s">
        <v>81</v>
      </c>
      <c r="AY609" s="230" t="s">
        <v>139</v>
      </c>
    </row>
    <row r="610" spans="2:65" s="14" customFormat="1" x14ac:dyDescent="0.3">
      <c r="B610" s="231"/>
      <c r="C610" s="232"/>
      <c r="D610" s="233" t="s">
        <v>151</v>
      </c>
      <c r="E610" s="234" t="s">
        <v>36</v>
      </c>
      <c r="F610" s="235" t="s">
        <v>154</v>
      </c>
      <c r="G610" s="232"/>
      <c r="H610" s="236">
        <v>3</v>
      </c>
      <c r="I610" s="237"/>
      <c r="J610" s="232"/>
      <c r="K610" s="232"/>
      <c r="L610" s="238"/>
      <c r="M610" s="239"/>
      <c r="N610" s="240"/>
      <c r="O610" s="240"/>
      <c r="P610" s="240"/>
      <c r="Q610" s="240"/>
      <c r="R610" s="240"/>
      <c r="S610" s="240"/>
      <c r="T610" s="241"/>
      <c r="AT610" s="242" t="s">
        <v>151</v>
      </c>
      <c r="AU610" s="242" t="s">
        <v>91</v>
      </c>
      <c r="AV610" s="14" t="s">
        <v>147</v>
      </c>
      <c r="AW610" s="14" t="s">
        <v>44</v>
      </c>
      <c r="AX610" s="14" t="s">
        <v>23</v>
      </c>
      <c r="AY610" s="242" t="s">
        <v>139</v>
      </c>
    </row>
    <row r="611" spans="2:65" s="1" customFormat="1" ht="31.5" customHeight="1" x14ac:dyDescent="0.3">
      <c r="B611" s="36"/>
      <c r="C611" s="195" t="s">
        <v>694</v>
      </c>
      <c r="D611" s="195" t="s">
        <v>142</v>
      </c>
      <c r="E611" s="196" t="s">
        <v>695</v>
      </c>
      <c r="F611" s="197" t="s">
        <v>696</v>
      </c>
      <c r="G611" s="198" t="s">
        <v>422</v>
      </c>
      <c r="H611" s="199">
        <v>4</v>
      </c>
      <c r="I611" s="200"/>
      <c r="J611" s="201">
        <f>ROUND(I611*H611,2)</f>
        <v>0</v>
      </c>
      <c r="K611" s="197" t="s">
        <v>146</v>
      </c>
      <c r="L611" s="56"/>
      <c r="M611" s="202" t="s">
        <v>36</v>
      </c>
      <c r="N611" s="203" t="s">
        <v>53</v>
      </c>
      <c r="O611" s="37"/>
      <c r="P611" s="204">
        <f>O611*H611</f>
        <v>0</v>
      </c>
      <c r="Q611" s="204">
        <v>2.4000000000000001E-4</v>
      </c>
      <c r="R611" s="204">
        <f>Q611*H611</f>
        <v>9.6000000000000002E-4</v>
      </c>
      <c r="S611" s="204">
        <v>0</v>
      </c>
      <c r="T611" s="205">
        <f>S611*H611</f>
        <v>0</v>
      </c>
      <c r="AR611" s="18" t="s">
        <v>245</v>
      </c>
      <c r="AT611" s="18" t="s">
        <v>142</v>
      </c>
      <c r="AU611" s="18" t="s">
        <v>91</v>
      </c>
      <c r="AY611" s="18" t="s">
        <v>139</v>
      </c>
      <c r="BE611" s="206">
        <f>IF(N611="základní",J611,0)</f>
        <v>0</v>
      </c>
      <c r="BF611" s="206">
        <f>IF(N611="snížená",J611,0)</f>
        <v>0</v>
      </c>
      <c r="BG611" s="206">
        <f>IF(N611="zákl. přenesená",J611,0)</f>
        <v>0</v>
      </c>
      <c r="BH611" s="206">
        <f>IF(N611="sníž. přenesená",J611,0)</f>
        <v>0</v>
      </c>
      <c r="BI611" s="206">
        <f>IF(N611="nulová",J611,0)</f>
        <v>0</v>
      </c>
      <c r="BJ611" s="18" t="s">
        <v>91</v>
      </c>
      <c r="BK611" s="206">
        <f>ROUND(I611*H611,2)</f>
        <v>0</v>
      </c>
      <c r="BL611" s="18" t="s">
        <v>245</v>
      </c>
      <c r="BM611" s="18" t="s">
        <v>697</v>
      </c>
    </row>
    <row r="612" spans="2:65" s="1" customFormat="1" ht="27" x14ac:dyDescent="0.3">
      <c r="B612" s="36"/>
      <c r="C612" s="58"/>
      <c r="D612" s="207" t="s">
        <v>149</v>
      </c>
      <c r="E612" s="58"/>
      <c r="F612" s="208" t="s">
        <v>698</v>
      </c>
      <c r="G612" s="58"/>
      <c r="H612" s="58"/>
      <c r="I612" s="163"/>
      <c r="J612" s="58"/>
      <c r="K612" s="58"/>
      <c r="L612" s="56"/>
      <c r="M612" s="73"/>
      <c r="N612" s="37"/>
      <c r="O612" s="37"/>
      <c r="P612" s="37"/>
      <c r="Q612" s="37"/>
      <c r="R612" s="37"/>
      <c r="S612" s="37"/>
      <c r="T612" s="74"/>
      <c r="AT612" s="18" t="s">
        <v>149</v>
      </c>
      <c r="AU612" s="18" t="s">
        <v>91</v>
      </c>
    </row>
    <row r="613" spans="2:65" s="1" customFormat="1" ht="54" x14ac:dyDescent="0.3">
      <c r="B613" s="36"/>
      <c r="C613" s="58"/>
      <c r="D613" s="207" t="s">
        <v>159</v>
      </c>
      <c r="E613" s="58"/>
      <c r="F613" s="243" t="s">
        <v>699</v>
      </c>
      <c r="G613" s="58"/>
      <c r="H613" s="58"/>
      <c r="I613" s="163"/>
      <c r="J613" s="58"/>
      <c r="K613" s="58"/>
      <c r="L613" s="56"/>
      <c r="M613" s="73"/>
      <c r="N613" s="37"/>
      <c r="O613" s="37"/>
      <c r="P613" s="37"/>
      <c r="Q613" s="37"/>
      <c r="R613" s="37"/>
      <c r="S613" s="37"/>
      <c r="T613" s="74"/>
      <c r="AT613" s="18" t="s">
        <v>159</v>
      </c>
      <c r="AU613" s="18" t="s">
        <v>91</v>
      </c>
    </row>
    <row r="614" spans="2:65" s="12" customFormat="1" x14ac:dyDescent="0.3">
      <c r="B614" s="209"/>
      <c r="C614" s="210"/>
      <c r="D614" s="207" t="s">
        <v>151</v>
      </c>
      <c r="E614" s="211" t="s">
        <v>36</v>
      </c>
      <c r="F614" s="212" t="s">
        <v>358</v>
      </c>
      <c r="G614" s="210"/>
      <c r="H614" s="213" t="s">
        <v>36</v>
      </c>
      <c r="I614" s="214"/>
      <c r="J614" s="210"/>
      <c r="K614" s="210"/>
      <c r="L614" s="215"/>
      <c r="M614" s="216"/>
      <c r="N614" s="217"/>
      <c r="O614" s="217"/>
      <c r="P614" s="217"/>
      <c r="Q614" s="217"/>
      <c r="R614" s="217"/>
      <c r="S614" s="217"/>
      <c r="T614" s="218"/>
      <c r="AT614" s="219" t="s">
        <v>151</v>
      </c>
      <c r="AU614" s="219" t="s">
        <v>91</v>
      </c>
      <c r="AV614" s="12" t="s">
        <v>23</v>
      </c>
      <c r="AW614" s="12" t="s">
        <v>44</v>
      </c>
      <c r="AX614" s="12" t="s">
        <v>81</v>
      </c>
      <c r="AY614" s="219" t="s">
        <v>139</v>
      </c>
    </row>
    <row r="615" spans="2:65" s="13" customFormat="1" x14ac:dyDescent="0.3">
      <c r="B615" s="220"/>
      <c r="C615" s="221"/>
      <c r="D615" s="207" t="s">
        <v>151</v>
      </c>
      <c r="E615" s="222" t="s">
        <v>36</v>
      </c>
      <c r="F615" s="223" t="s">
        <v>700</v>
      </c>
      <c r="G615" s="221"/>
      <c r="H615" s="224">
        <v>4</v>
      </c>
      <c r="I615" s="225"/>
      <c r="J615" s="221"/>
      <c r="K615" s="221"/>
      <c r="L615" s="226"/>
      <c r="M615" s="227"/>
      <c r="N615" s="228"/>
      <c r="O615" s="228"/>
      <c r="P615" s="228"/>
      <c r="Q615" s="228"/>
      <c r="R615" s="228"/>
      <c r="S615" s="228"/>
      <c r="T615" s="229"/>
      <c r="AT615" s="230" t="s">
        <v>151</v>
      </c>
      <c r="AU615" s="230" t="s">
        <v>91</v>
      </c>
      <c r="AV615" s="13" t="s">
        <v>91</v>
      </c>
      <c r="AW615" s="13" t="s">
        <v>44</v>
      </c>
      <c r="AX615" s="13" t="s">
        <v>81</v>
      </c>
      <c r="AY615" s="230" t="s">
        <v>139</v>
      </c>
    </row>
    <row r="616" spans="2:65" s="14" customFormat="1" x14ac:dyDescent="0.3">
      <c r="B616" s="231"/>
      <c r="C616" s="232"/>
      <c r="D616" s="233" t="s">
        <v>151</v>
      </c>
      <c r="E616" s="234" t="s">
        <v>36</v>
      </c>
      <c r="F616" s="235" t="s">
        <v>154</v>
      </c>
      <c r="G616" s="232"/>
      <c r="H616" s="236">
        <v>4</v>
      </c>
      <c r="I616" s="237"/>
      <c r="J616" s="232"/>
      <c r="K616" s="232"/>
      <c r="L616" s="238"/>
      <c r="M616" s="239"/>
      <c r="N616" s="240"/>
      <c r="O616" s="240"/>
      <c r="P616" s="240"/>
      <c r="Q616" s="240"/>
      <c r="R616" s="240"/>
      <c r="S616" s="240"/>
      <c r="T616" s="241"/>
      <c r="AT616" s="242" t="s">
        <v>151</v>
      </c>
      <c r="AU616" s="242" t="s">
        <v>91</v>
      </c>
      <c r="AV616" s="14" t="s">
        <v>147</v>
      </c>
      <c r="AW616" s="14" t="s">
        <v>44</v>
      </c>
      <c r="AX616" s="14" t="s">
        <v>23</v>
      </c>
      <c r="AY616" s="242" t="s">
        <v>139</v>
      </c>
    </row>
    <row r="617" spans="2:65" s="1" customFormat="1" ht="31.5" customHeight="1" x14ac:dyDescent="0.3">
      <c r="B617" s="36"/>
      <c r="C617" s="244" t="s">
        <v>701</v>
      </c>
      <c r="D617" s="244" t="s">
        <v>182</v>
      </c>
      <c r="E617" s="245" t="s">
        <v>702</v>
      </c>
      <c r="F617" s="246" t="s">
        <v>703</v>
      </c>
      <c r="G617" s="247" t="s">
        <v>422</v>
      </c>
      <c r="H617" s="248">
        <v>4</v>
      </c>
      <c r="I617" s="249"/>
      <c r="J617" s="250">
        <f>ROUND(I617*H617,2)</f>
        <v>0</v>
      </c>
      <c r="K617" s="246" t="s">
        <v>146</v>
      </c>
      <c r="L617" s="251"/>
      <c r="M617" s="252" t="s">
        <v>36</v>
      </c>
      <c r="N617" s="253" t="s">
        <v>53</v>
      </c>
      <c r="O617" s="37"/>
      <c r="P617" s="204">
        <f>O617*H617</f>
        <v>0</v>
      </c>
      <c r="Q617" s="204">
        <v>8.5000000000000006E-2</v>
      </c>
      <c r="R617" s="204">
        <f>Q617*H617</f>
        <v>0.34</v>
      </c>
      <c r="S617" s="204">
        <v>0</v>
      </c>
      <c r="T617" s="205">
        <f>S617*H617</f>
        <v>0</v>
      </c>
      <c r="AR617" s="18" t="s">
        <v>346</v>
      </c>
      <c r="AT617" s="18" t="s">
        <v>182</v>
      </c>
      <c r="AU617" s="18" t="s">
        <v>91</v>
      </c>
      <c r="AY617" s="18" t="s">
        <v>139</v>
      </c>
      <c r="BE617" s="206">
        <f>IF(N617="základní",J617,0)</f>
        <v>0</v>
      </c>
      <c r="BF617" s="206">
        <f>IF(N617="snížená",J617,0)</f>
        <v>0</v>
      </c>
      <c r="BG617" s="206">
        <f>IF(N617="zákl. přenesená",J617,0)</f>
        <v>0</v>
      </c>
      <c r="BH617" s="206">
        <f>IF(N617="sníž. přenesená",J617,0)</f>
        <v>0</v>
      </c>
      <c r="BI617" s="206">
        <f>IF(N617="nulová",J617,0)</f>
        <v>0</v>
      </c>
      <c r="BJ617" s="18" t="s">
        <v>91</v>
      </c>
      <c r="BK617" s="206">
        <f>ROUND(I617*H617,2)</f>
        <v>0</v>
      </c>
      <c r="BL617" s="18" t="s">
        <v>245</v>
      </c>
      <c r="BM617" s="18" t="s">
        <v>704</v>
      </c>
    </row>
    <row r="618" spans="2:65" s="1" customFormat="1" x14ac:dyDescent="0.3">
      <c r="B618" s="36"/>
      <c r="C618" s="58"/>
      <c r="D618" s="207" t="s">
        <v>149</v>
      </c>
      <c r="E618" s="58"/>
      <c r="F618" s="208" t="s">
        <v>703</v>
      </c>
      <c r="G618" s="58"/>
      <c r="H618" s="58"/>
      <c r="I618" s="163"/>
      <c r="J618" s="58"/>
      <c r="K618" s="58"/>
      <c r="L618" s="56"/>
      <c r="M618" s="73"/>
      <c r="N618" s="37"/>
      <c r="O618" s="37"/>
      <c r="P618" s="37"/>
      <c r="Q618" s="37"/>
      <c r="R618" s="37"/>
      <c r="S618" s="37"/>
      <c r="T618" s="74"/>
      <c r="AT618" s="18" t="s">
        <v>149</v>
      </c>
      <c r="AU618" s="18" t="s">
        <v>91</v>
      </c>
    </row>
    <row r="619" spans="2:65" s="12" customFormat="1" x14ac:dyDescent="0.3">
      <c r="B619" s="209"/>
      <c r="C619" s="210"/>
      <c r="D619" s="207" t="s">
        <v>151</v>
      </c>
      <c r="E619" s="211" t="s">
        <v>36</v>
      </c>
      <c r="F619" s="212" t="s">
        <v>358</v>
      </c>
      <c r="G619" s="210"/>
      <c r="H619" s="213" t="s">
        <v>36</v>
      </c>
      <c r="I619" s="214"/>
      <c r="J619" s="210"/>
      <c r="K619" s="210"/>
      <c r="L619" s="215"/>
      <c r="M619" s="216"/>
      <c r="N619" s="217"/>
      <c r="O619" s="217"/>
      <c r="P619" s="217"/>
      <c r="Q619" s="217"/>
      <c r="R619" s="217"/>
      <c r="S619" s="217"/>
      <c r="T619" s="218"/>
      <c r="AT619" s="219" t="s">
        <v>151</v>
      </c>
      <c r="AU619" s="219" t="s">
        <v>91</v>
      </c>
      <c r="AV619" s="12" t="s">
        <v>23</v>
      </c>
      <c r="AW619" s="12" t="s">
        <v>44</v>
      </c>
      <c r="AX619" s="12" t="s">
        <v>81</v>
      </c>
      <c r="AY619" s="219" t="s">
        <v>139</v>
      </c>
    </row>
    <row r="620" spans="2:65" s="13" customFormat="1" x14ac:dyDescent="0.3">
      <c r="B620" s="220"/>
      <c r="C620" s="221"/>
      <c r="D620" s="207" t="s">
        <v>151</v>
      </c>
      <c r="E620" s="222" t="s">
        <v>36</v>
      </c>
      <c r="F620" s="223" t="s">
        <v>700</v>
      </c>
      <c r="G620" s="221"/>
      <c r="H620" s="224">
        <v>4</v>
      </c>
      <c r="I620" s="225"/>
      <c r="J620" s="221"/>
      <c r="K620" s="221"/>
      <c r="L620" s="226"/>
      <c r="M620" s="227"/>
      <c r="N620" s="228"/>
      <c r="O620" s="228"/>
      <c r="P620" s="228"/>
      <c r="Q620" s="228"/>
      <c r="R620" s="228"/>
      <c r="S620" s="228"/>
      <c r="T620" s="229"/>
      <c r="AT620" s="230" t="s">
        <v>151</v>
      </c>
      <c r="AU620" s="230" t="s">
        <v>91</v>
      </c>
      <c r="AV620" s="13" t="s">
        <v>91</v>
      </c>
      <c r="AW620" s="13" t="s">
        <v>44</v>
      </c>
      <c r="AX620" s="13" t="s">
        <v>81</v>
      </c>
      <c r="AY620" s="230" t="s">
        <v>139</v>
      </c>
    </row>
    <row r="621" spans="2:65" s="14" customFormat="1" x14ac:dyDescent="0.3">
      <c r="B621" s="231"/>
      <c r="C621" s="232"/>
      <c r="D621" s="233" t="s">
        <v>151</v>
      </c>
      <c r="E621" s="234" t="s">
        <v>36</v>
      </c>
      <c r="F621" s="235" t="s">
        <v>154</v>
      </c>
      <c r="G621" s="232"/>
      <c r="H621" s="236">
        <v>4</v>
      </c>
      <c r="I621" s="237"/>
      <c r="J621" s="232"/>
      <c r="K621" s="232"/>
      <c r="L621" s="238"/>
      <c r="M621" s="239"/>
      <c r="N621" s="240"/>
      <c r="O621" s="240"/>
      <c r="P621" s="240"/>
      <c r="Q621" s="240"/>
      <c r="R621" s="240"/>
      <c r="S621" s="240"/>
      <c r="T621" s="241"/>
      <c r="AT621" s="242" t="s">
        <v>151</v>
      </c>
      <c r="AU621" s="242" t="s">
        <v>91</v>
      </c>
      <c r="AV621" s="14" t="s">
        <v>147</v>
      </c>
      <c r="AW621" s="14" t="s">
        <v>44</v>
      </c>
      <c r="AX621" s="14" t="s">
        <v>23</v>
      </c>
      <c r="AY621" s="242" t="s">
        <v>139</v>
      </c>
    </row>
    <row r="622" spans="2:65" s="1" customFormat="1" ht="22.5" customHeight="1" x14ac:dyDescent="0.3">
      <c r="B622" s="36"/>
      <c r="C622" s="195" t="s">
        <v>705</v>
      </c>
      <c r="D622" s="195" t="s">
        <v>142</v>
      </c>
      <c r="E622" s="196" t="s">
        <v>706</v>
      </c>
      <c r="F622" s="197" t="s">
        <v>707</v>
      </c>
      <c r="G622" s="198" t="s">
        <v>455</v>
      </c>
      <c r="H622" s="199">
        <v>1.397</v>
      </c>
      <c r="I622" s="200"/>
      <c r="J622" s="201">
        <f>ROUND(I622*H622,2)</f>
        <v>0</v>
      </c>
      <c r="K622" s="197" t="s">
        <v>146</v>
      </c>
      <c r="L622" s="56"/>
      <c r="M622" s="202" t="s">
        <v>36</v>
      </c>
      <c r="N622" s="203" t="s">
        <v>53</v>
      </c>
      <c r="O622" s="37"/>
      <c r="P622" s="204">
        <f>O622*H622</f>
        <v>0</v>
      </c>
      <c r="Q622" s="204">
        <v>0</v>
      </c>
      <c r="R622" s="204">
        <f>Q622*H622</f>
        <v>0</v>
      </c>
      <c r="S622" s="204">
        <v>0</v>
      </c>
      <c r="T622" s="205">
        <f>S622*H622</f>
        <v>0</v>
      </c>
      <c r="AR622" s="18" t="s">
        <v>245</v>
      </c>
      <c r="AT622" s="18" t="s">
        <v>142</v>
      </c>
      <c r="AU622" s="18" t="s">
        <v>91</v>
      </c>
      <c r="AY622" s="18" t="s">
        <v>139</v>
      </c>
      <c r="BE622" s="206">
        <f>IF(N622="základní",J622,0)</f>
        <v>0</v>
      </c>
      <c r="BF622" s="206">
        <f>IF(N622="snížená",J622,0)</f>
        <v>0</v>
      </c>
      <c r="BG622" s="206">
        <f>IF(N622="zákl. přenesená",J622,0)</f>
        <v>0</v>
      </c>
      <c r="BH622" s="206">
        <f>IF(N622="sníž. přenesená",J622,0)</f>
        <v>0</v>
      </c>
      <c r="BI622" s="206">
        <f>IF(N622="nulová",J622,0)</f>
        <v>0</v>
      </c>
      <c r="BJ622" s="18" t="s">
        <v>91</v>
      </c>
      <c r="BK622" s="206">
        <f>ROUND(I622*H622,2)</f>
        <v>0</v>
      </c>
      <c r="BL622" s="18" t="s">
        <v>245</v>
      </c>
      <c r="BM622" s="18" t="s">
        <v>708</v>
      </c>
    </row>
    <row r="623" spans="2:65" s="1" customFormat="1" ht="27" x14ac:dyDescent="0.3">
      <c r="B623" s="36"/>
      <c r="C623" s="58"/>
      <c r="D623" s="207" t="s">
        <v>149</v>
      </c>
      <c r="E623" s="58"/>
      <c r="F623" s="208" t="s">
        <v>709</v>
      </c>
      <c r="G623" s="58"/>
      <c r="H623" s="58"/>
      <c r="I623" s="163"/>
      <c r="J623" s="58"/>
      <c r="K623" s="58"/>
      <c r="L623" s="56"/>
      <c r="M623" s="73"/>
      <c r="N623" s="37"/>
      <c r="O623" s="37"/>
      <c r="P623" s="37"/>
      <c r="Q623" s="37"/>
      <c r="R623" s="37"/>
      <c r="S623" s="37"/>
      <c r="T623" s="74"/>
      <c r="AT623" s="18" t="s">
        <v>149</v>
      </c>
      <c r="AU623" s="18" t="s">
        <v>91</v>
      </c>
    </row>
    <row r="624" spans="2:65" s="1" customFormat="1" ht="121.5" x14ac:dyDescent="0.3">
      <c r="B624" s="36"/>
      <c r="C624" s="58"/>
      <c r="D624" s="233" t="s">
        <v>159</v>
      </c>
      <c r="E624" s="58"/>
      <c r="F624" s="257" t="s">
        <v>710</v>
      </c>
      <c r="G624" s="58"/>
      <c r="H624" s="58"/>
      <c r="I624" s="163"/>
      <c r="J624" s="58"/>
      <c r="K624" s="58"/>
      <c r="L624" s="56"/>
      <c r="M624" s="73"/>
      <c r="N624" s="37"/>
      <c r="O624" s="37"/>
      <c r="P624" s="37"/>
      <c r="Q624" s="37"/>
      <c r="R624" s="37"/>
      <c r="S624" s="37"/>
      <c r="T624" s="74"/>
      <c r="AT624" s="18" t="s">
        <v>159</v>
      </c>
      <c r="AU624" s="18" t="s">
        <v>91</v>
      </c>
    </row>
    <row r="625" spans="2:65" s="1" customFormat="1" ht="22.5" customHeight="1" x14ac:dyDescent="0.3">
      <c r="B625" s="36"/>
      <c r="C625" s="195" t="s">
        <v>711</v>
      </c>
      <c r="D625" s="195" t="s">
        <v>142</v>
      </c>
      <c r="E625" s="196" t="s">
        <v>712</v>
      </c>
      <c r="F625" s="197" t="s">
        <v>713</v>
      </c>
      <c r="G625" s="198" t="s">
        <v>455</v>
      </c>
      <c r="H625" s="199">
        <v>1.397</v>
      </c>
      <c r="I625" s="200"/>
      <c r="J625" s="201">
        <f>ROUND(I625*H625,2)</f>
        <v>0</v>
      </c>
      <c r="K625" s="197" t="s">
        <v>146</v>
      </c>
      <c r="L625" s="56"/>
      <c r="M625" s="202" t="s">
        <v>36</v>
      </c>
      <c r="N625" s="203" t="s">
        <v>53</v>
      </c>
      <c r="O625" s="37"/>
      <c r="P625" s="204">
        <f>O625*H625</f>
        <v>0</v>
      </c>
      <c r="Q625" s="204">
        <v>0</v>
      </c>
      <c r="R625" s="204">
        <f>Q625*H625</f>
        <v>0</v>
      </c>
      <c r="S625" s="204">
        <v>0</v>
      </c>
      <c r="T625" s="205">
        <f>S625*H625</f>
        <v>0</v>
      </c>
      <c r="AR625" s="18" t="s">
        <v>245</v>
      </c>
      <c r="AT625" s="18" t="s">
        <v>142</v>
      </c>
      <c r="AU625" s="18" t="s">
        <v>91</v>
      </c>
      <c r="AY625" s="18" t="s">
        <v>139</v>
      </c>
      <c r="BE625" s="206">
        <f>IF(N625="základní",J625,0)</f>
        <v>0</v>
      </c>
      <c r="BF625" s="206">
        <f>IF(N625="snížená",J625,0)</f>
        <v>0</v>
      </c>
      <c r="BG625" s="206">
        <f>IF(N625="zákl. přenesená",J625,0)</f>
        <v>0</v>
      </c>
      <c r="BH625" s="206">
        <f>IF(N625="sníž. přenesená",J625,0)</f>
        <v>0</v>
      </c>
      <c r="BI625" s="206">
        <f>IF(N625="nulová",J625,0)</f>
        <v>0</v>
      </c>
      <c r="BJ625" s="18" t="s">
        <v>91</v>
      </c>
      <c r="BK625" s="206">
        <f>ROUND(I625*H625,2)</f>
        <v>0</v>
      </c>
      <c r="BL625" s="18" t="s">
        <v>245</v>
      </c>
      <c r="BM625" s="18" t="s">
        <v>714</v>
      </c>
    </row>
    <row r="626" spans="2:65" s="1" customFormat="1" ht="27" x14ac:dyDescent="0.3">
      <c r="B626" s="36"/>
      <c r="C626" s="58"/>
      <c r="D626" s="207" t="s">
        <v>149</v>
      </c>
      <c r="E626" s="58"/>
      <c r="F626" s="208" t="s">
        <v>715</v>
      </c>
      <c r="G626" s="58"/>
      <c r="H626" s="58"/>
      <c r="I626" s="163"/>
      <c r="J626" s="58"/>
      <c r="K626" s="58"/>
      <c r="L626" s="56"/>
      <c r="M626" s="73"/>
      <c r="N626" s="37"/>
      <c r="O626" s="37"/>
      <c r="P626" s="37"/>
      <c r="Q626" s="37"/>
      <c r="R626" s="37"/>
      <c r="S626" s="37"/>
      <c r="T626" s="74"/>
      <c r="AT626" s="18" t="s">
        <v>149</v>
      </c>
      <c r="AU626" s="18" t="s">
        <v>91</v>
      </c>
    </row>
    <row r="627" spans="2:65" s="1" customFormat="1" ht="121.5" x14ac:dyDescent="0.3">
      <c r="B627" s="36"/>
      <c r="C627" s="58"/>
      <c r="D627" s="207" t="s">
        <v>159</v>
      </c>
      <c r="E627" s="58"/>
      <c r="F627" s="243" t="s">
        <v>710</v>
      </c>
      <c r="G627" s="58"/>
      <c r="H627" s="58"/>
      <c r="I627" s="163"/>
      <c r="J627" s="58"/>
      <c r="K627" s="58"/>
      <c r="L627" s="56"/>
      <c r="M627" s="73"/>
      <c r="N627" s="37"/>
      <c r="O627" s="37"/>
      <c r="P627" s="37"/>
      <c r="Q627" s="37"/>
      <c r="R627" s="37"/>
      <c r="S627" s="37"/>
      <c r="T627" s="74"/>
      <c r="AT627" s="18" t="s">
        <v>159</v>
      </c>
      <c r="AU627" s="18" t="s">
        <v>91</v>
      </c>
    </row>
    <row r="628" spans="2:65" s="11" customFormat="1" ht="29.85" customHeight="1" x14ac:dyDescent="0.3">
      <c r="B628" s="178"/>
      <c r="C628" s="179"/>
      <c r="D628" s="192" t="s">
        <v>80</v>
      </c>
      <c r="E628" s="193" t="s">
        <v>716</v>
      </c>
      <c r="F628" s="193" t="s">
        <v>717</v>
      </c>
      <c r="G628" s="179"/>
      <c r="H628" s="179"/>
      <c r="I628" s="182"/>
      <c r="J628" s="194">
        <f>BK628</f>
        <v>0</v>
      </c>
      <c r="K628" s="179"/>
      <c r="L628" s="184"/>
      <c r="M628" s="185"/>
      <c r="N628" s="186"/>
      <c r="O628" s="186"/>
      <c r="P628" s="187">
        <f>SUM(P629:P633)</f>
        <v>0</v>
      </c>
      <c r="Q628" s="186"/>
      <c r="R628" s="187">
        <f>SUM(R629:R633)</f>
        <v>0</v>
      </c>
      <c r="S628" s="186"/>
      <c r="T628" s="188">
        <f>SUM(T629:T633)</f>
        <v>1.3000000000000001E-2</v>
      </c>
      <c r="AR628" s="189" t="s">
        <v>91</v>
      </c>
      <c r="AT628" s="190" t="s">
        <v>80</v>
      </c>
      <c r="AU628" s="190" t="s">
        <v>23</v>
      </c>
      <c r="AY628" s="189" t="s">
        <v>139</v>
      </c>
      <c r="BK628" s="191">
        <f>SUM(BK629:BK633)</f>
        <v>0</v>
      </c>
    </row>
    <row r="629" spans="2:65" s="1" customFormat="1" ht="22.5" customHeight="1" x14ac:dyDescent="0.3">
      <c r="B629" s="36"/>
      <c r="C629" s="195" t="s">
        <v>718</v>
      </c>
      <c r="D629" s="195" t="s">
        <v>142</v>
      </c>
      <c r="E629" s="196" t="s">
        <v>719</v>
      </c>
      <c r="F629" s="197" t="s">
        <v>720</v>
      </c>
      <c r="G629" s="198" t="s">
        <v>422</v>
      </c>
      <c r="H629" s="199">
        <v>13</v>
      </c>
      <c r="I629" s="200"/>
      <c r="J629" s="201">
        <f>ROUND(I629*H629,2)</f>
        <v>0</v>
      </c>
      <c r="K629" s="197" t="s">
        <v>146</v>
      </c>
      <c r="L629" s="56"/>
      <c r="M629" s="202" t="s">
        <v>36</v>
      </c>
      <c r="N629" s="203" t="s">
        <v>53</v>
      </c>
      <c r="O629" s="37"/>
      <c r="P629" s="204">
        <f>O629*H629</f>
        <v>0</v>
      </c>
      <c r="Q629" s="204">
        <v>0</v>
      </c>
      <c r="R629" s="204">
        <f>Q629*H629</f>
        <v>0</v>
      </c>
      <c r="S629" s="204">
        <v>1E-3</v>
      </c>
      <c r="T629" s="205">
        <f>S629*H629</f>
        <v>1.3000000000000001E-2</v>
      </c>
      <c r="AR629" s="18" t="s">
        <v>245</v>
      </c>
      <c r="AT629" s="18" t="s">
        <v>142</v>
      </c>
      <c r="AU629" s="18" t="s">
        <v>91</v>
      </c>
      <c r="AY629" s="18" t="s">
        <v>139</v>
      </c>
      <c r="BE629" s="206">
        <f>IF(N629="základní",J629,0)</f>
        <v>0</v>
      </c>
      <c r="BF629" s="206">
        <f>IF(N629="snížená",J629,0)</f>
        <v>0</v>
      </c>
      <c r="BG629" s="206">
        <f>IF(N629="zákl. přenesená",J629,0)</f>
        <v>0</v>
      </c>
      <c r="BH629" s="206">
        <f>IF(N629="sníž. přenesená",J629,0)</f>
        <v>0</v>
      </c>
      <c r="BI629" s="206">
        <f>IF(N629="nulová",J629,0)</f>
        <v>0</v>
      </c>
      <c r="BJ629" s="18" t="s">
        <v>91</v>
      </c>
      <c r="BK629" s="206">
        <f>ROUND(I629*H629,2)</f>
        <v>0</v>
      </c>
      <c r="BL629" s="18" t="s">
        <v>245</v>
      </c>
      <c r="BM629" s="18" t="s">
        <v>721</v>
      </c>
    </row>
    <row r="630" spans="2:65" s="1" customFormat="1" x14ac:dyDescent="0.3">
      <c r="B630" s="36"/>
      <c r="C630" s="58"/>
      <c r="D630" s="207" t="s">
        <v>149</v>
      </c>
      <c r="E630" s="58"/>
      <c r="F630" s="208" t="s">
        <v>722</v>
      </c>
      <c r="G630" s="58"/>
      <c r="H630" s="58"/>
      <c r="I630" s="163"/>
      <c r="J630" s="58"/>
      <c r="K630" s="58"/>
      <c r="L630" s="56"/>
      <c r="M630" s="73"/>
      <c r="N630" s="37"/>
      <c r="O630" s="37"/>
      <c r="P630" s="37"/>
      <c r="Q630" s="37"/>
      <c r="R630" s="37"/>
      <c r="S630" s="37"/>
      <c r="T630" s="74"/>
      <c r="AT630" s="18" t="s">
        <v>149</v>
      </c>
      <c r="AU630" s="18" t="s">
        <v>91</v>
      </c>
    </row>
    <row r="631" spans="2:65" s="12" customFormat="1" x14ac:dyDescent="0.3">
      <c r="B631" s="209"/>
      <c r="C631" s="210"/>
      <c r="D631" s="207" t="s">
        <v>151</v>
      </c>
      <c r="E631" s="211" t="s">
        <v>36</v>
      </c>
      <c r="F631" s="212" t="s">
        <v>358</v>
      </c>
      <c r="G631" s="210"/>
      <c r="H631" s="213" t="s">
        <v>36</v>
      </c>
      <c r="I631" s="214"/>
      <c r="J631" s="210"/>
      <c r="K631" s="210"/>
      <c r="L631" s="215"/>
      <c r="M631" s="216"/>
      <c r="N631" s="217"/>
      <c r="O631" s="217"/>
      <c r="P631" s="217"/>
      <c r="Q631" s="217"/>
      <c r="R631" s="217"/>
      <c r="S631" s="217"/>
      <c r="T631" s="218"/>
      <c r="AT631" s="219" t="s">
        <v>151</v>
      </c>
      <c r="AU631" s="219" t="s">
        <v>91</v>
      </c>
      <c r="AV631" s="12" t="s">
        <v>23</v>
      </c>
      <c r="AW631" s="12" t="s">
        <v>44</v>
      </c>
      <c r="AX631" s="12" t="s">
        <v>81</v>
      </c>
      <c r="AY631" s="219" t="s">
        <v>139</v>
      </c>
    </row>
    <row r="632" spans="2:65" s="13" customFormat="1" x14ac:dyDescent="0.3">
      <c r="B632" s="220"/>
      <c r="C632" s="221"/>
      <c r="D632" s="207" t="s">
        <v>151</v>
      </c>
      <c r="E632" s="222" t="s">
        <v>36</v>
      </c>
      <c r="F632" s="223" t="s">
        <v>723</v>
      </c>
      <c r="G632" s="221"/>
      <c r="H632" s="224">
        <v>13</v>
      </c>
      <c r="I632" s="225"/>
      <c r="J632" s="221"/>
      <c r="K632" s="221"/>
      <c r="L632" s="226"/>
      <c r="M632" s="227"/>
      <c r="N632" s="228"/>
      <c r="O632" s="228"/>
      <c r="P632" s="228"/>
      <c r="Q632" s="228"/>
      <c r="R632" s="228"/>
      <c r="S632" s="228"/>
      <c r="T632" s="229"/>
      <c r="AT632" s="230" t="s">
        <v>151</v>
      </c>
      <c r="AU632" s="230" t="s">
        <v>91</v>
      </c>
      <c r="AV632" s="13" t="s">
        <v>91</v>
      </c>
      <c r="AW632" s="13" t="s">
        <v>44</v>
      </c>
      <c r="AX632" s="13" t="s">
        <v>81</v>
      </c>
      <c r="AY632" s="230" t="s">
        <v>139</v>
      </c>
    </row>
    <row r="633" spans="2:65" s="14" customFormat="1" x14ac:dyDescent="0.3">
      <c r="B633" s="231"/>
      <c r="C633" s="232"/>
      <c r="D633" s="207" t="s">
        <v>151</v>
      </c>
      <c r="E633" s="254" t="s">
        <v>36</v>
      </c>
      <c r="F633" s="255" t="s">
        <v>154</v>
      </c>
      <c r="G633" s="232"/>
      <c r="H633" s="256">
        <v>13</v>
      </c>
      <c r="I633" s="237"/>
      <c r="J633" s="232"/>
      <c r="K633" s="232"/>
      <c r="L633" s="238"/>
      <c r="M633" s="239"/>
      <c r="N633" s="240"/>
      <c r="O633" s="240"/>
      <c r="P633" s="240"/>
      <c r="Q633" s="240"/>
      <c r="R633" s="240"/>
      <c r="S633" s="240"/>
      <c r="T633" s="241"/>
      <c r="AT633" s="242" t="s">
        <v>151</v>
      </c>
      <c r="AU633" s="242" t="s">
        <v>91</v>
      </c>
      <c r="AV633" s="14" t="s">
        <v>147</v>
      </c>
      <c r="AW633" s="14" t="s">
        <v>44</v>
      </c>
      <c r="AX633" s="14" t="s">
        <v>23</v>
      </c>
      <c r="AY633" s="242" t="s">
        <v>139</v>
      </c>
    </row>
    <row r="634" spans="2:65" s="11" customFormat="1" ht="37.35" customHeight="1" x14ac:dyDescent="0.35">
      <c r="B634" s="178"/>
      <c r="C634" s="179"/>
      <c r="D634" s="180" t="s">
        <v>80</v>
      </c>
      <c r="E634" s="181" t="s">
        <v>182</v>
      </c>
      <c r="F634" s="181" t="s">
        <v>724</v>
      </c>
      <c r="G634" s="179"/>
      <c r="H634" s="179"/>
      <c r="I634" s="182"/>
      <c r="J634" s="183">
        <f>BK634</f>
        <v>0</v>
      </c>
      <c r="K634" s="179"/>
      <c r="L634" s="184"/>
      <c r="M634" s="185"/>
      <c r="N634" s="186"/>
      <c r="O634" s="186"/>
      <c r="P634" s="187">
        <f>P635</f>
        <v>0</v>
      </c>
      <c r="Q634" s="186"/>
      <c r="R634" s="187">
        <f>R635</f>
        <v>1.0319999999999999E-2</v>
      </c>
      <c r="S634" s="186"/>
      <c r="T634" s="188">
        <f>T635</f>
        <v>0</v>
      </c>
      <c r="AR634" s="189" t="s">
        <v>163</v>
      </c>
      <c r="AT634" s="190" t="s">
        <v>80</v>
      </c>
      <c r="AU634" s="190" t="s">
        <v>81</v>
      </c>
      <c r="AY634" s="189" t="s">
        <v>139</v>
      </c>
      <c r="BK634" s="191">
        <f>BK635</f>
        <v>0</v>
      </c>
    </row>
    <row r="635" spans="2:65" s="11" customFormat="1" ht="19.899999999999999" customHeight="1" x14ac:dyDescent="0.3">
      <c r="B635" s="178"/>
      <c r="C635" s="179"/>
      <c r="D635" s="192" t="s">
        <v>80</v>
      </c>
      <c r="E635" s="193" t="s">
        <v>725</v>
      </c>
      <c r="F635" s="193" t="s">
        <v>726</v>
      </c>
      <c r="G635" s="179"/>
      <c r="H635" s="179"/>
      <c r="I635" s="182"/>
      <c r="J635" s="194">
        <f>BK635</f>
        <v>0</v>
      </c>
      <c r="K635" s="179"/>
      <c r="L635" s="184"/>
      <c r="M635" s="185"/>
      <c r="N635" s="186"/>
      <c r="O635" s="186"/>
      <c r="P635" s="187">
        <f>SUM(P636:P644)</f>
        <v>0</v>
      </c>
      <c r="Q635" s="186"/>
      <c r="R635" s="187">
        <f>SUM(R636:R644)</f>
        <v>1.0319999999999999E-2</v>
      </c>
      <c r="S635" s="186"/>
      <c r="T635" s="188">
        <f>SUM(T636:T644)</f>
        <v>0</v>
      </c>
      <c r="AR635" s="189" t="s">
        <v>163</v>
      </c>
      <c r="AT635" s="190" t="s">
        <v>80</v>
      </c>
      <c r="AU635" s="190" t="s">
        <v>23</v>
      </c>
      <c r="AY635" s="189" t="s">
        <v>139</v>
      </c>
      <c r="BK635" s="191">
        <f>SUM(BK636:BK644)</f>
        <v>0</v>
      </c>
    </row>
    <row r="636" spans="2:65" s="1" customFormat="1" ht="22.5" customHeight="1" x14ac:dyDescent="0.3">
      <c r="B636" s="36"/>
      <c r="C636" s="195" t="s">
        <v>727</v>
      </c>
      <c r="D636" s="195" t="s">
        <v>142</v>
      </c>
      <c r="E636" s="196" t="s">
        <v>728</v>
      </c>
      <c r="F636" s="197" t="s">
        <v>729</v>
      </c>
      <c r="G636" s="198" t="s">
        <v>422</v>
      </c>
      <c r="H636" s="199">
        <v>2</v>
      </c>
      <c r="I636" s="200"/>
      <c r="J636" s="201">
        <f>ROUND(I636*H636,2)</f>
        <v>0</v>
      </c>
      <c r="K636" s="197" t="s">
        <v>146</v>
      </c>
      <c r="L636" s="56"/>
      <c r="M636" s="202" t="s">
        <v>36</v>
      </c>
      <c r="N636" s="203" t="s">
        <v>53</v>
      </c>
      <c r="O636" s="37"/>
      <c r="P636" s="204">
        <f>O636*H636</f>
        <v>0</v>
      </c>
      <c r="Q636" s="204">
        <v>0</v>
      </c>
      <c r="R636" s="204">
        <f>Q636*H636</f>
        <v>0</v>
      </c>
      <c r="S636" s="204">
        <v>0</v>
      </c>
      <c r="T636" s="205">
        <f>S636*H636</f>
        <v>0</v>
      </c>
      <c r="AR636" s="18" t="s">
        <v>551</v>
      </c>
      <c r="AT636" s="18" t="s">
        <v>142</v>
      </c>
      <c r="AU636" s="18" t="s">
        <v>91</v>
      </c>
      <c r="AY636" s="18" t="s">
        <v>139</v>
      </c>
      <c r="BE636" s="206">
        <f>IF(N636="základní",J636,0)</f>
        <v>0</v>
      </c>
      <c r="BF636" s="206">
        <f>IF(N636="snížená",J636,0)</f>
        <v>0</v>
      </c>
      <c r="BG636" s="206">
        <f>IF(N636="zákl. přenesená",J636,0)</f>
        <v>0</v>
      </c>
      <c r="BH636" s="206">
        <f>IF(N636="sníž. přenesená",J636,0)</f>
        <v>0</v>
      </c>
      <c r="BI636" s="206">
        <f>IF(N636="nulová",J636,0)</f>
        <v>0</v>
      </c>
      <c r="BJ636" s="18" t="s">
        <v>91</v>
      </c>
      <c r="BK636" s="206">
        <f>ROUND(I636*H636,2)</f>
        <v>0</v>
      </c>
      <c r="BL636" s="18" t="s">
        <v>551</v>
      </c>
      <c r="BM636" s="18" t="s">
        <v>730</v>
      </c>
    </row>
    <row r="637" spans="2:65" s="1" customFormat="1" x14ac:dyDescent="0.3">
      <c r="B637" s="36"/>
      <c r="C637" s="58"/>
      <c r="D637" s="207" t="s">
        <v>149</v>
      </c>
      <c r="E637" s="58"/>
      <c r="F637" s="208" t="s">
        <v>731</v>
      </c>
      <c r="G637" s="58"/>
      <c r="H637" s="58"/>
      <c r="I637" s="163"/>
      <c r="J637" s="58"/>
      <c r="K637" s="58"/>
      <c r="L637" s="56"/>
      <c r="M637" s="73"/>
      <c r="N637" s="37"/>
      <c r="O637" s="37"/>
      <c r="P637" s="37"/>
      <c r="Q637" s="37"/>
      <c r="R637" s="37"/>
      <c r="S637" s="37"/>
      <c r="T637" s="74"/>
      <c r="AT637" s="18" t="s">
        <v>149</v>
      </c>
      <c r="AU637" s="18" t="s">
        <v>91</v>
      </c>
    </row>
    <row r="638" spans="2:65" s="12" customFormat="1" x14ac:dyDescent="0.3">
      <c r="B638" s="209"/>
      <c r="C638" s="210"/>
      <c r="D638" s="207" t="s">
        <v>151</v>
      </c>
      <c r="E638" s="211" t="s">
        <v>36</v>
      </c>
      <c r="F638" s="212" t="s">
        <v>514</v>
      </c>
      <c r="G638" s="210"/>
      <c r="H638" s="213" t="s">
        <v>36</v>
      </c>
      <c r="I638" s="214"/>
      <c r="J638" s="210"/>
      <c r="K638" s="210"/>
      <c r="L638" s="215"/>
      <c r="M638" s="216"/>
      <c r="N638" s="217"/>
      <c r="O638" s="217"/>
      <c r="P638" s="217"/>
      <c r="Q638" s="217"/>
      <c r="R638" s="217"/>
      <c r="S638" s="217"/>
      <c r="T638" s="218"/>
      <c r="AT638" s="219" t="s">
        <v>151</v>
      </c>
      <c r="AU638" s="219" t="s">
        <v>91</v>
      </c>
      <c r="AV638" s="12" t="s">
        <v>23</v>
      </c>
      <c r="AW638" s="12" t="s">
        <v>44</v>
      </c>
      <c r="AX638" s="12" t="s">
        <v>81</v>
      </c>
      <c r="AY638" s="219" t="s">
        <v>139</v>
      </c>
    </row>
    <row r="639" spans="2:65" s="13" customFormat="1" x14ac:dyDescent="0.3">
      <c r="B639" s="220"/>
      <c r="C639" s="221"/>
      <c r="D639" s="207" t="s">
        <v>151</v>
      </c>
      <c r="E639" s="222" t="s">
        <v>36</v>
      </c>
      <c r="F639" s="223" t="s">
        <v>91</v>
      </c>
      <c r="G639" s="221"/>
      <c r="H639" s="224">
        <v>2</v>
      </c>
      <c r="I639" s="225"/>
      <c r="J639" s="221"/>
      <c r="K639" s="221"/>
      <c r="L639" s="226"/>
      <c r="M639" s="227"/>
      <c r="N639" s="228"/>
      <c r="O639" s="228"/>
      <c r="P639" s="228"/>
      <c r="Q639" s="228"/>
      <c r="R639" s="228"/>
      <c r="S639" s="228"/>
      <c r="T639" s="229"/>
      <c r="AT639" s="230" t="s">
        <v>151</v>
      </c>
      <c r="AU639" s="230" t="s">
        <v>91</v>
      </c>
      <c r="AV639" s="13" t="s">
        <v>91</v>
      </c>
      <c r="AW639" s="13" t="s">
        <v>44</v>
      </c>
      <c r="AX639" s="13" t="s">
        <v>81</v>
      </c>
      <c r="AY639" s="230" t="s">
        <v>139</v>
      </c>
    </row>
    <row r="640" spans="2:65" s="14" customFormat="1" x14ac:dyDescent="0.3">
      <c r="B640" s="231"/>
      <c r="C640" s="232"/>
      <c r="D640" s="233" t="s">
        <v>151</v>
      </c>
      <c r="E640" s="234" t="s">
        <v>36</v>
      </c>
      <c r="F640" s="235" t="s">
        <v>154</v>
      </c>
      <c r="G640" s="232"/>
      <c r="H640" s="236">
        <v>2</v>
      </c>
      <c r="I640" s="237"/>
      <c r="J640" s="232"/>
      <c r="K640" s="232"/>
      <c r="L640" s="238"/>
      <c r="M640" s="239"/>
      <c r="N640" s="240"/>
      <c r="O640" s="240"/>
      <c r="P640" s="240"/>
      <c r="Q640" s="240"/>
      <c r="R640" s="240"/>
      <c r="S640" s="240"/>
      <c r="T640" s="241"/>
      <c r="AT640" s="242" t="s">
        <v>151</v>
      </c>
      <c r="AU640" s="242" t="s">
        <v>91</v>
      </c>
      <c r="AV640" s="14" t="s">
        <v>147</v>
      </c>
      <c r="AW640" s="14" t="s">
        <v>44</v>
      </c>
      <c r="AX640" s="14" t="s">
        <v>23</v>
      </c>
      <c r="AY640" s="242" t="s">
        <v>139</v>
      </c>
    </row>
    <row r="641" spans="2:65" s="1" customFormat="1" ht="22.5" customHeight="1" x14ac:dyDescent="0.3">
      <c r="B641" s="36"/>
      <c r="C641" s="244" t="s">
        <v>732</v>
      </c>
      <c r="D641" s="244" t="s">
        <v>182</v>
      </c>
      <c r="E641" s="245" t="s">
        <v>733</v>
      </c>
      <c r="F641" s="246" t="s">
        <v>734</v>
      </c>
      <c r="G641" s="247" t="s">
        <v>422</v>
      </c>
      <c r="H641" s="248">
        <v>2</v>
      </c>
      <c r="I641" s="249"/>
      <c r="J641" s="250">
        <f>ROUND(I641*H641,2)</f>
        <v>0</v>
      </c>
      <c r="K641" s="246" t="s">
        <v>146</v>
      </c>
      <c r="L641" s="251"/>
      <c r="M641" s="252" t="s">
        <v>36</v>
      </c>
      <c r="N641" s="253" t="s">
        <v>53</v>
      </c>
      <c r="O641" s="37"/>
      <c r="P641" s="204">
        <f>O641*H641</f>
        <v>0</v>
      </c>
      <c r="Q641" s="204">
        <v>4.1999999999999997E-3</v>
      </c>
      <c r="R641" s="204">
        <f>Q641*H641</f>
        <v>8.3999999999999995E-3</v>
      </c>
      <c r="S641" s="204">
        <v>0</v>
      </c>
      <c r="T641" s="205">
        <f>S641*H641</f>
        <v>0</v>
      </c>
      <c r="AR641" s="18" t="s">
        <v>735</v>
      </c>
      <c r="AT641" s="18" t="s">
        <v>182</v>
      </c>
      <c r="AU641" s="18" t="s">
        <v>91</v>
      </c>
      <c r="AY641" s="18" t="s">
        <v>139</v>
      </c>
      <c r="BE641" s="206">
        <f>IF(N641="základní",J641,0)</f>
        <v>0</v>
      </c>
      <c r="BF641" s="206">
        <f>IF(N641="snížená",J641,0)</f>
        <v>0</v>
      </c>
      <c r="BG641" s="206">
        <f>IF(N641="zákl. přenesená",J641,0)</f>
        <v>0</v>
      </c>
      <c r="BH641" s="206">
        <f>IF(N641="sníž. přenesená",J641,0)</f>
        <v>0</v>
      </c>
      <c r="BI641" s="206">
        <f>IF(N641="nulová",J641,0)</f>
        <v>0</v>
      </c>
      <c r="BJ641" s="18" t="s">
        <v>91</v>
      </c>
      <c r="BK641" s="206">
        <f>ROUND(I641*H641,2)</f>
        <v>0</v>
      </c>
      <c r="BL641" s="18" t="s">
        <v>735</v>
      </c>
      <c r="BM641" s="18" t="s">
        <v>736</v>
      </c>
    </row>
    <row r="642" spans="2:65" s="1" customFormat="1" x14ac:dyDescent="0.3">
      <c r="B642" s="36"/>
      <c r="C642" s="58"/>
      <c r="D642" s="233" t="s">
        <v>149</v>
      </c>
      <c r="E642" s="58"/>
      <c r="F642" s="260" t="s">
        <v>737</v>
      </c>
      <c r="G642" s="58"/>
      <c r="H642" s="58"/>
      <c r="I642" s="163"/>
      <c r="J642" s="58"/>
      <c r="K642" s="58"/>
      <c r="L642" s="56"/>
      <c r="M642" s="73"/>
      <c r="N642" s="37"/>
      <c r="O642" s="37"/>
      <c r="P642" s="37"/>
      <c r="Q642" s="37"/>
      <c r="R642" s="37"/>
      <c r="S642" s="37"/>
      <c r="T642" s="74"/>
      <c r="AT642" s="18" t="s">
        <v>149</v>
      </c>
      <c r="AU642" s="18" t="s">
        <v>91</v>
      </c>
    </row>
    <row r="643" spans="2:65" s="1" customFormat="1" ht="22.5" customHeight="1" x14ac:dyDescent="0.3">
      <c r="B643" s="36"/>
      <c r="C643" s="244" t="s">
        <v>738</v>
      </c>
      <c r="D643" s="244" t="s">
        <v>182</v>
      </c>
      <c r="E643" s="245" t="s">
        <v>739</v>
      </c>
      <c r="F643" s="246" t="s">
        <v>740</v>
      </c>
      <c r="G643" s="247" t="s">
        <v>422</v>
      </c>
      <c r="H643" s="248">
        <v>6</v>
      </c>
      <c r="I643" s="249"/>
      <c r="J643" s="250">
        <f>ROUND(I643*H643,2)</f>
        <v>0</v>
      </c>
      <c r="K643" s="246" t="s">
        <v>146</v>
      </c>
      <c r="L643" s="251"/>
      <c r="M643" s="252" t="s">
        <v>36</v>
      </c>
      <c r="N643" s="253" t="s">
        <v>53</v>
      </c>
      <c r="O643" s="37"/>
      <c r="P643" s="204">
        <f>O643*H643</f>
        <v>0</v>
      </c>
      <c r="Q643" s="204">
        <v>3.2000000000000003E-4</v>
      </c>
      <c r="R643" s="204">
        <f>Q643*H643</f>
        <v>1.9200000000000003E-3</v>
      </c>
      <c r="S643" s="204">
        <v>0</v>
      </c>
      <c r="T643" s="205">
        <f>S643*H643</f>
        <v>0</v>
      </c>
      <c r="AR643" s="18" t="s">
        <v>735</v>
      </c>
      <c r="AT643" s="18" t="s">
        <v>182</v>
      </c>
      <c r="AU643" s="18" t="s">
        <v>91</v>
      </c>
      <c r="AY643" s="18" t="s">
        <v>139</v>
      </c>
      <c r="BE643" s="206">
        <f>IF(N643="základní",J643,0)</f>
        <v>0</v>
      </c>
      <c r="BF643" s="206">
        <f>IF(N643="snížená",J643,0)</f>
        <v>0</v>
      </c>
      <c r="BG643" s="206">
        <f>IF(N643="zákl. přenesená",J643,0)</f>
        <v>0</v>
      </c>
      <c r="BH643" s="206">
        <f>IF(N643="sníž. přenesená",J643,0)</f>
        <v>0</v>
      </c>
      <c r="BI643" s="206">
        <f>IF(N643="nulová",J643,0)</f>
        <v>0</v>
      </c>
      <c r="BJ643" s="18" t="s">
        <v>91</v>
      </c>
      <c r="BK643" s="206">
        <f>ROUND(I643*H643,2)</f>
        <v>0</v>
      </c>
      <c r="BL643" s="18" t="s">
        <v>735</v>
      </c>
      <c r="BM643" s="18" t="s">
        <v>741</v>
      </c>
    </row>
    <row r="644" spans="2:65" s="1" customFormat="1" x14ac:dyDescent="0.3">
      <c r="B644" s="36"/>
      <c r="C644" s="58"/>
      <c r="D644" s="207" t="s">
        <v>149</v>
      </c>
      <c r="E644" s="58"/>
      <c r="F644" s="208" t="s">
        <v>742</v>
      </c>
      <c r="G644" s="58"/>
      <c r="H644" s="58"/>
      <c r="I644" s="163"/>
      <c r="J644" s="58"/>
      <c r="K644" s="58"/>
      <c r="L644" s="56"/>
      <c r="M644" s="73"/>
      <c r="N644" s="37"/>
      <c r="O644" s="37"/>
      <c r="P644" s="37"/>
      <c r="Q644" s="37"/>
      <c r="R644" s="37"/>
      <c r="S644" s="37"/>
      <c r="T644" s="74"/>
      <c r="AT644" s="18" t="s">
        <v>149</v>
      </c>
      <c r="AU644" s="18" t="s">
        <v>91</v>
      </c>
    </row>
    <row r="645" spans="2:65" s="11" customFormat="1" ht="37.35" customHeight="1" x14ac:dyDescent="0.35">
      <c r="B645" s="178"/>
      <c r="C645" s="179"/>
      <c r="D645" s="192" t="s">
        <v>80</v>
      </c>
      <c r="E645" s="261" t="s">
        <v>743</v>
      </c>
      <c r="F645" s="261" t="s">
        <v>744</v>
      </c>
      <c r="G645" s="179"/>
      <c r="H645" s="179"/>
      <c r="I645" s="182"/>
      <c r="J645" s="262">
        <f>BK645</f>
        <v>0</v>
      </c>
      <c r="K645" s="179"/>
      <c r="L645" s="184"/>
      <c r="M645" s="185"/>
      <c r="N645" s="186"/>
      <c r="O645" s="186"/>
      <c r="P645" s="187">
        <f>SUM(P646:P651)</f>
        <v>0</v>
      </c>
      <c r="Q645" s="186"/>
      <c r="R645" s="187">
        <f>SUM(R646:R651)</f>
        <v>0</v>
      </c>
      <c r="S645" s="186"/>
      <c r="T645" s="188">
        <f>SUM(T646:T651)</f>
        <v>0</v>
      </c>
      <c r="AR645" s="189" t="s">
        <v>147</v>
      </c>
      <c r="AT645" s="190" t="s">
        <v>80</v>
      </c>
      <c r="AU645" s="190" t="s">
        <v>81</v>
      </c>
      <c r="AY645" s="189" t="s">
        <v>139</v>
      </c>
      <c r="BK645" s="191">
        <f>SUM(BK646:BK651)</f>
        <v>0</v>
      </c>
    </row>
    <row r="646" spans="2:65" s="1" customFormat="1" ht="22.5" customHeight="1" x14ac:dyDescent="0.3">
      <c r="B646" s="36"/>
      <c r="C646" s="195" t="s">
        <v>745</v>
      </c>
      <c r="D646" s="195" t="s">
        <v>142</v>
      </c>
      <c r="E646" s="196" t="s">
        <v>746</v>
      </c>
      <c r="F646" s="197" t="s">
        <v>747</v>
      </c>
      <c r="G646" s="198" t="s">
        <v>748</v>
      </c>
      <c r="H646" s="199">
        <v>8</v>
      </c>
      <c r="I646" s="200"/>
      <c r="J646" s="201">
        <f>ROUND(I646*H646,2)</f>
        <v>0</v>
      </c>
      <c r="K646" s="197" t="s">
        <v>146</v>
      </c>
      <c r="L646" s="56"/>
      <c r="M646" s="202" t="s">
        <v>36</v>
      </c>
      <c r="N646" s="203" t="s">
        <v>53</v>
      </c>
      <c r="O646" s="37"/>
      <c r="P646" s="204">
        <f>O646*H646</f>
        <v>0</v>
      </c>
      <c r="Q646" s="204">
        <v>0</v>
      </c>
      <c r="R646" s="204">
        <f>Q646*H646</f>
        <v>0</v>
      </c>
      <c r="S646" s="204">
        <v>0</v>
      </c>
      <c r="T646" s="205">
        <f>S646*H646</f>
        <v>0</v>
      </c>
      <c r="AR646" s="18" t="s">
        <v>749</v>
      </c>
      <c r="AT646" s="18" t="s">
        <v>142</v>
      </c>
      <c r="AU646" s="18" t="s">
        <v>23</v>
      </c>
      <c r="AY646" s="18" t="s">
        <v>139</v>
      </c>
      <c r="BE646" s="206">
        <f>IF(N646="základní",J646,0)</f>
        <v>0</v>
      </c>
      <c r="BF646" s="206">
        <f>IF(N646="snížená",J646,0)</f>
        <v>0</v>
      </c>
      <c r="BG646" s="206">
        <f>IF(N646="zákl. přenesená",J646,0)</f>
        <v>0</v>
      </c>
      <c r="BH646" s="206">
        <f>IF(N646="sníž. přenesená",J646,0)</f>
        <v>0</v>
      </c>
      <c r="BI646" s="206">
        <f>IF(N646="nulová",J646,0)</f>
        <v>0</v>
      </c>
      <c r="BJ646" s="18" t="s">
        <v>91</v>
      </c>
      <c r="BK646" s="206">
        <f>ROUND(I646*H646,2)</f>
        <v>0</v>
      </c>
      <c r="BL646" s="18" t="s">
        <v>749</v>
      </c>
      <c r="BM646" s="18" t="s">
        <v>750</v>
      </c>
    </row>
    <row r="647" spans="2:65" s="1" customFormat="1" x14ac:dyDescent="0.3">
      <c r="B647" s="36"/>
      <c r="C647" s="58"/>
      <c r="D647" s="207" t="s">
        <v>149</v>
      </c>
      <c r="E647" s="58"/>
      <c r="F647" s="208" t="s">
        <v>751</v>
      </c>
      <c r="G647" s="58"/>
      <c r="H647" s="58"/>
      <c r="I647" s="163"/>
      <c r="J647" s="58"/>
      <c r="K647" s="58"/>
      <c r="L647" s="56"/>
      <c r="M647" s="73"/>
      <c r="N647" s="37"/>
      <c r="O647" s="37"/>
      <c r="P647" s="37"/>
      <c r="Q647" s="37"/>
      <c r="R647" s="37"/>
      <c r="S647" s="37"/>
      <c r="T647" s="74"/>
      <c r="AT647" s="18" t="s">
        <v>149</v>
      </c>
      <c r="AU647" s="18" t="s">
        <v>23</v>
      </c>
    </row>
    <row r="648" spans="2:65" s="12" customFormat="1" x14ac:dyDescent="0.3">
      <c r="B648" s="209"/>
      <c r="C648" s="210"/>
      <c r="D648" s="207" t="s">
        <v>151</v>
      </c>
      <c r="E648" s="211" t="s">
        <v>36</v>
      </c>
      <c r="F648" s="212" t="s">
        <v>514</v>
      </c>
      <c r="G648" s="210"/>
      <c r="H648" s="213" t="s">
        <v>36</v>
      </c>
      <c r="I648" s="214"/>
      <c r="J648" s="210"/>
      <c r="K648" s="210"/>
      <c r="L648" s="215"/>
      <c r="M648" s="216"/>
      <c r="N648" s="217"/>
      <c r="O648" s="217"/>
      <c r="P648" s="217"/>
      <c r="Q648" s="217"/>
      <c r="R648" s="217"/>
      <c r="S648" s="217"/>
      <c r="T648" s="218"/>
      <c r="AT648" s="219" t="s">
        <v>151</v>
      </c>
      <c r="AU648" s="219" t="s">
        <v>23</v>
      </c>
      <c r="AV648" s="12" t="s">
        <v>23</v>
      </c>
      <c r="AW648" s="12" t="s">
        <v>44</v>
      </c>
      <c r="AX648" s="12" t="s">
        <v>81</v>
      </c>
      <c r="AY648" s="219" t="s">
        <v>139</v>
      </c>
    </row>
    <row r="649" spans="2:65" s="13" customFormat="1" x14ac:dyDescent="0.3">
      <c r="B649" s="220"/>
      <c r="C649" s="221"/>
      <c r="D649" s="207" t="s">
        <v>151</v>
      </c>
      <c r="E649" s="222" t="s">
        <v>36</v>
      </c>
      <c r="F649" s="223" t="s">
        <v>752</v>
      </c>
      <c r="G649" s="221"/>
      <c r="H649" s="224">
        <v>4</v>
      </c>
      <c r="I649" s="225"/>
      <c r="J649" s="221"/>
      <c r="K649" s="221"/>
      <c r="L649" s="226"/>
      <c r="M649" s="227"/>
      <c r="N649" s="228"/>
      <c r="O649" s="228"/>
      <c r="P649" s="228"/>
      <c r="Q649" s="228"/>
      <c r="R649" s="228"/>
      <c r="S649" s="228"/>
      <c r="T649" s="229"/>
      <c r="AT649" s="230" t="s">
        <v>151</v>
      </c>
      <c r="AU649" s="230" t="s">
        <v>23</v>
      </c>
      <c r="AV649" s="13" t="s">
        <v>91</v>
      </c>
      <c r="AW649" s="13" t="s">
        <v>44</v>
      </c>
      <c r="AX649" s="13" t="s">
        <v>81</v>
      </c>
      <c r="AY649" s="230" t="s">
        <v>139</v>
      </c>
    </row>
    <row r="650" spans="2:65" s="13" customFormat="1" x14ac:dyDescent="0.3">
      <c r="B650" s="220"/>
      <c r="C650" s="221"/>
      <c r="D650" s="207" t="s">
        <v>151</v>
      </c>
      <c r="E650" s="222" t="s">
        <v>36</v>
      </c>
      <c r="F650" s="223" t="s">
        <v>753</v>
      </c>
      <c r="G650" s="221"/>
      <c r="H650" s="224">
        <v>4</v>
      </c>
      <c r="I650" s="225"/>
      <c r="J650" s="221"/>
      <c r="K650" s="221"/>
      <c r="L650" s="226"/>
      <c r="M650" s="227"/>
      <c r="N650" s="228"/>
      <c r="O650" s="228"/>
      <c r="P650" s="228"/>
      <c r="Q650" s="228"/>
      <c r="R650" s="228"/>
      <c r="S650" s="228"/>
      <c r="T650" s="229"/>
      <c r="AT650" s="230" t="s">
        <v>151</v>
      </c>
      <c r="AU650" s="230" t="s">
        <v>23</v>
      </c>
      <c r="AV650" s="13" t="s">
        <v>91</v>
      </c>
      <c r="AW650" s="13" t="s">
        <v>44</v>
      </c>
      <c r="AX650" s="13" t="s">
        <v>81</v>
      </c>
      <c r="AY650" s="230" t="s">
        <v>139</v>
      </c>
    </row>
    <row r="651" spans="2:65" s="14" customFormat="1" x14ac:dyDescent="0.3">
      <c r="B651" s="231"/>
      <c r="C651" s="232"/>
      <c r="D651" s="207" t="s">
        <v>151</v>
      </c>
      <c r="E651" s="254" t="s">
        <v>36</v>
      </c>
      <c r="F651" s="255" t="s">
        <v>154</v>
      </c>
      <c r="G651" s="232"/>
      <c r="H651" s="256">
        <v>8</v>
      </c>
      <c r="I651" s="237"/>
      <c r="J651" s="232"/>
      <c r="K651" s="232"/>
      <c r="L651" s="238"/>
      <c r="M651" s="263"/>
      <c r="N651" s="264"/>
      <c r="O651" s="264"/>
      <c r="P651" s="264"/>
      <c r="Q651" s="264"/>
      <c r="R651" s="264"/>
      <c r="S651" s="264"/>
      <c r="T651" s="265"/>
      <c r="AT651" s="242" t="s">
        <v>151</v>
      </c>
      <c r="AU651" s="242" t="s">
        <v>23</v>
      </c>
      <c r="AV651" s="14" t="s">
        <v>147</v>
      </c>
      <c r="AW651" s="14" t="s">
        <v>44</v>
      </c>
      <c r="AX651" s="14" t="s">
        <v>23</v>
      </c>
      <c r="AY651" s="242" t="s">
        <v>139</v>
      </c>
    </row>
    <row r="652" spans="2:65" s="1" customFormat="1" ht="6.95" customHeight="1" x14ac:dyDescent="0.3">
      <c r="B652" s="51"/>
      <c r="C652" s="52"/>
      <c r="D652" s="52"/>
      <c r="E652" s="52"/>
      <c r="F652" s="52"/>
      <c r="G652" s="52"/>
      <c r="H652" s="52"/>
      <c r="I652" s="139"/>
      <c r="J652" s="52"/>
      <c r="K652" s="52"/>
      <c r="L652" s="56"/>
    </row>
  </sheetData>
  <sheetProtection password="CC35" sheet="1" objects="1" scenarios="1" formatColumns="0" formatRows="0" sort="0" autoFilter="0"/>
  <autoFilter ref="C97:K97"/>
  <mergeCells count="12">
    <mergeCell ref="E88:H88"/>
    <mergeCell ref="E90:H90"/>
    <mergeCell ref="E7:H7"/>
    <mergeCell ref="E9:H9"/>
    <mergeCell ref="E11:H11"/>
    <mergeCell ref="E26:H26"/>
    <mergeCell ref="E47:H47"/>
    <mergeCell ref="G1:H1"/>
    <mergeCell ref="L2:V2"/>
    <mergeCell ref="E49:H49"/>
    <mergeCell ref="E51:H51"/>
    <mergeCell ref="E86:H86"/>
  </mergeCells>
  <hyperlinks>
    <hyperlink ref="F1:G1" location="C2" tooltip="Krycí list soupisu" display="1) Krycí list soupisu"/>
    <hyperlink ref="G1:H1" location="C58" tooltip="Rekapitulace" display="2) Rekapitulace"/>
    <hyperlink ref="J1" location="C97"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85"/>
  <sheetViews>
    <sheetView showGridLines="0" workbookViewId="0">
      <pane ySplit="1" topLeftCell="A2" activePane="bottomLeft" state="frozen"/>
      <selection pane="bottomLeft"/>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16"/>
      <c r="B1" s="269"/>
      <c r="C1" s="269"/>
      <c r="D1" s="268" t="s">
        <v>1</v>
      </c>
      <c r="E1" s="269"/>
      <c r="F1" s="270" t="s">
        <v>1069</v>
      </c>
      <c r="G1" s="397" t="s">
        <v>1070</v>
      </c>
      <c r="H1" s="397"/>
      <c r="I1" s="274"/>
      <c r="J1" s="270" t="s">
        <v>1071</v>
      </c>
      <c r="K1" s="268" t="s">
        <v>96</v>
      </c>
      <c r="L1" s="270" t="s">
        <v>1072</v>
      </c>
      <c r="M1" s="270"/>
      <c r="N1" s="270"/>
      <c r="O1" s="270"/>
      <c r="P1" s="270"/>
      <c r="Q1" s="270"/>
      <c r="R1" s="270"/>
      <c r="S1" s="270"/>
      <c r="T1" s="270"/>
      <c r="U1" s="266"/>
      <c r="V1" s="26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row>
    <row r="2" spans="1:70" ht="36.950000000000003" customHeight="1" x14ac:dyDescent="0.3">
      <c r="L2" s="354"/>
      <c r="M2" s="354"/>
      <c r="N2" s="354"/>
      <c r="O2" s="354"/>
      <c r="P2" s="354"/>
      <c r="Q2" s="354"/>
      <c r="R2" s="354"/>
      <c r="S2" s="354"/>
      <c r="T2" s="354"/>
      <c r="U2" s="354"/>
      <c r="V2" s="354"/>
      <c r="AT2" s="18" t="s">
        <v>95</v>
      </c>
    </row>
    <row r="3" spans="1:70" ht="6.95" customHeight="1" x14ac:dyDescent="0.3">
      <c r="B3" s="19"/>
      <c r="C3" s="20"/>
      <c r="D3" s="20"/>
      <c r="E3" s="20"/>
      <c r="F3" s="20"/>
      <c r="G3" s="20"/>
      <c r="H3" s="20"/>
      <c r="I3" s="116"/>
      <c r="J3" s="20"/>
      <c r="K3" s="21"/>
      <c r="AT3" s="18" t="s">
        <v>23</v>
      </c>
    </row>
    <row r="4" spans="1:70" ht="36.950000000000003" customHeight="1" x14ac:dyDescent="0.3">
      <c r="B4" s="22"/>
      <c r="C4" s="23"/>
      <c r="D4" s="24" t="s">
        <v>97</v>
      </c>
      <c r="E4" s="23"/>
      <c r="F4" s="23"/>
      <c r="G4" s="23"/>
      <c r="H4" s="23"/>
      <c r="I4" s="117"/>
      <c r="J4" s="23"/>
      <c r="K4" s="25"/>
      <c r="M4" s="26" t="s">
        <v>10</v>
      </c>
      <c r="AT4" s="18" t="s">
        <v>4</v>
      </c>
    </row>
    <row r="5" spans="1:70" ht="6.95" customHeight="1" x14ac:dyDescent="0.3">
      <c r="B5" s="22"/>
      <c r="C5" s="23"/>
      <c r="D5" s="23"/>
      <c r="E5" s="23"/>
      <c r="F5" s="23"/>
      <c r="G5" s="23"/>
      <c r="H5" s="23"/>
      <c r="I5" s="117"/>
      <c r="J5" s="23"/>
      <c r="K5" s="25"/>
    </row>
    <row r="6" spans="1:70" ht="15" x14ac:dyDescent="0.3">
      <c r="B6" s="22"/>
      <c r="C6" s="23"/>
      <c r="D6" s="31" t="s">
        <v>16</v>
      </c>
      <c r="E6" s="23"/>
      <c r="F6" s="23"/>
      <c r="G6" s="23"/>
      <c r="H6" s="23"/>
      <c r="I6" s="117"/>
      <c r="J6" s="23"/>
      <c r="K6" s="25"/>
    </row>
    <row r="7" spans="1:70" ht="22.5" customHeight="1" x14ac:dyDescent="0.3">
      <c r="B7" s="22"/>
      <c r="C7" s="23"/>
      <c r="D7" s="23"/>
      <c r="E7" s="398" t="str">
        <f>'Rekapitulace stavby'!K6</f>
        <v>Snížení energetické náročnosti BD Valašská Bystřice č.p.660</v>
      </c>
      <c r="F7" s="390"/>
      <c r="G7" s="390"/>
      <c r="H7" s="390"/>
      <c r="I7" s="117"/>
      <c r="J7" s="23"/>
      <c r="K7" s="25"/>
    </row>
    <row r="8" spans="1:70" ht="15" x14ac:dyDescent="0.3">
      <c r="B8" s="22"/>
      <c r="C8" s="23"/>
      <c r="D8" s="31" t="s">
        <v>98</v>
      </c>
      <c r="E8" s="23"/>
      <c r="F8" s="23"/>
      <c r="G8" s="23"/>
      <c r="H8" s="23"/>
      <c r="I8" s="117"/>
      <c r="J8" s="23"/>
      <c r="K8" s="25"/>
    </row>
    <row r="9" spans="1:70" s="1" customFormat="1" ht="22.5" customHeight="1" x14ac:dyDescent="0.3">
      <c r="B9" s="36"/>
      <c r="C9" s="37"/>
      <c r="D9" s="37"/>
      <c r="E9" s="398" t="s">
        <v>99</v>
      </c>
      <c r="F9" s="374"/>
      <c r="G9" s="374"/>
      <c r="H9" s="374"/>
      <c r="I9" s="118"/>
      <c r="J9" s="37"/>
      <c r="K9" s="40"/>
    </row>
    <row r="10" spans="1:70" s="1" customFormat="1" ht="15" x14ac:dyDescent="0.3">
      <c r="B10" s="36"/>
      <c r="C10" s="37"/>
      <c r="D10" s="31" t="s">
        <v>100</v>
      </c>
      <c r="E10" s="37"/>
      <c r="F10" s="37"/>
      <c r="G10" s="37"/>
      <c r="H10" s="37"/>
      <c r="I10" s="118"/>
      <c r="J10" s="37"/>
      <c r="K10" s="40"/>
    </row>
    <row r="11" spans="1:70" s="1" customFormat="1" ht="36.950000000000003" customHeight="1" x14ac:dyDescent="0.3">
      <c r="B11" s="36"/>
      <c r="C11" s="37"/>
      <c r="D11" s="37"/>
      <c r="E11" s="399" t="s">
        <v>754</v>
      </c>
      <c r="F11" s="374"/>
      <c r="G11" s="374"/>
      <c r="H11" s="374"/>
      <c r="I11" s="118"/>
      <c r="J11" s="37"/>
      <c r="K11" s="40"/>
    </row>
    <row r="12" spans="1:70" s="1" customFormat="1" x14ac:dyDescent="0.3">
      <c r="B12" s="36"/>
      <c r="C12" s="37"/>
      <c r="D12" s="37"/>
      <c r="E12" s="37"/>
      <c r="F12" s="37"/>
      <c r="G12" s="37"/>
      <c r="H12" s="37"/>
      <c r="I12" s="118"/>
      <c r="J12" s="37"/>
      <c r="K12" s="40"/>
    </row>
    <row r="13" spans="1:70" s="1" customFormat="1" ht="14.45" customHeight="1" x14ac:dyDescent="0.3">
      <c r="B13" s="36"/>
      <c r="C13" s="37"/>
      <c r="D13" s="31" t="s">
        <v>19</v>
      </c>
      <c r="E13" s="37"/>
      <c r="F13" s="29" t="s">
        <v>20</v>
      </c>
      <c r="G13" s="37"/>
      <c r="H13" s="37"/>
      <c r="I13" s="119" t="s">
        <v>21</v>
      </c>
      <c r="J13" s="29" t="s">
        <v>36</v>
      </c>
      <c r="K13" s="40"/>
    </row>
    <row r="14" spans="1:70" s="1" customFormat="1" ht="14.45" customHeight="1" x14ac:dyDescent="0.3">
      <c r="B14" s="36"/>
      <c r="C14" s="37"/>
      <c r="D14" s="31" t="s">
        <v>24</v>
      </c>
      <c r="E14" s="37"/>
      <c r="F14" s="29" t="s">
        <v>25</v>
      </c>
      <c r="G14" s="37"/>
      <c r="H14" s="37"/>
      <c r="I14" s="119" t="s">
        <v>26</v>
      </c>
      <c r="J14" s="120" t="str">
        <f>'Rekapitulace stavby'!AN8</f>
        <v>03.11.2016</v>
      </c>
      <c r="K14" s="40"/>
    </row>
    <row r="15" spans="1:70" s="1" customFormat="1" ht="10.9" customHeight="1" x14ac:dyDescent="0.3">
      <c r="B15" s="36"/>
      <c r="C15" s="37"/>
      <c r="D15" s="37"/>
      <c r="E15" s="37"/>
      <c r="F15" s="37"/>
      <c r="G15" s="37"/>
      <c r="H15" s="37"/>
      <c r="I15" s="118"/>
      <c r="J15" s="37"/>
      <c r="K15" s="40"/>
    </row>
    <row r="16" spans="1:70" s="1" customFormat="1" ht="14.45" customHeight="1" x14ac:dyDescent="0.3">
      <c r="B16" s="36"/>
      <c r="C16" s="37"/>
      <c r="D16" s="31" t="s">
        <v>34</v>
      </c>
      <c r="E16" s="37"/>
      <c r="F16" s="37"/>
      <c r="G16" s="37"/>
      <c r="H16" s="37"/>
      <c r="I16" s="119" t="s">
        <v>35</v>
      </c>
      <c r="J16" s="29" t="s">
        <v>36</v>
      </c>
      <c r="K16" s="40"/>
    </row>
    <row r="17" spans="2:11" s="1" customFormat="1" ht="18" customHeight="1" x14ac:dyDescent="0.3">
      <c r="B17" s="36"/>
      <c r="C17" s="37"/>
      <c r="D17" s="37"/>
      <c r="E17" s="29" t="s">
        <v>37</v>
      </c>
      <c r="F17" s="37"/>
      <c r="G17" s="37"/>
      <c r="H17" s="37"/>
      <c r="I17" s="119" t="s">
        <v>38</v>
      </c>
      <c r="J17" s="29" t="s">
        <v>36</v>
      </c>
      <c r="K17" s="40"/>
    </row>
    <row r="18" spans="2:11" s="1" customFormat="1" ht="6.95" customHeight="1" x14ac:dyDescent="0.3">
      <c r="B18" s="36"/>
      <c r="C18" s="37"/>
      <c r="D18" s="37"/>
      <c r="E18" s="37"/>
      <c r="F18" s="37"/>
      <c r="G18" s="37"/>
      <c r="H18" s="37"/>
      <c r="I18" s="118"/>
      <c r="J18" s="37"/>
      <c r="K18" s="40"/>
    </row>
    <row r="19" spans="2:11" s="1" customFormat="1" ht="14.45" customHeight="1" x14ac:dyDescent="0.3">
      <c r="B19" s="36"/>
      <c r="C19" s="37"/>
      <c r="D19" s="31" t="s">
        <v>39</v>
      </c>
      <c r="E19" s="37"/>
      <c r="F19" s="37"/>
      <c r="G19" s="37"/>
      <c r="H19" s="37"/>
      <c r="I19" s="119" t="s">
        <v>35</v>
      </c>
      <c r="J19" s="29" t="str">
        <f>IF('Rekapitulace stavby'!AN13="Vyplň údaj","",IF('Rekapitulace stavby'!AN13="","",'Rekapitulace stavby'!AN13))</f>
        <v/>
      </c>
      <c r="K19" s="40"/>
    </row>
    <row r="20" spans="2:11" s="1" customFormat="1" ht="18" customHeight="1" x14ac:dyDescent="0.3">
      <c r="B20" s="36"/>
      <c r="C20" s="37"/>
      <c r="D20" s="37"/>
      <c r="E20" s="29" t="str">
        <f>IF('Rekapitulace stavby'!E14="Vyplň údaj","",IF('Rekapitulace stavby'!E14="","",'Rekapitulace stavby'!E14))</f>
        <v/>
      </c>
      <c r="F20" s="37"/>
      <c r="G20" s="37"/>
      <c r="H20" s="37"/>
      <c r="I20" s="119" t="s">
        <v>38</v>
      </c>
      <c r="J20" s="29" t="str">
        <f>IF('Rekapitulace stavby'!AN14="Vyplň údaj","",IF('Rekapitulace stavby'!AN14="","",'Rekapitulace stavby'!AN14))</f>
        <v/>
      </c>
      <c r="K20" s="40"/>
    </row>
    <row r="21" spans="2:11" s="1" customFormat="1" ht="6.95" customHeight="1" x14ac:dyDescent="0.3">
      <c r="B21" s="36"/>
      <c r="C21" s="37"/>
      <c r="D21" s="37"/>
      <c r="E21" s="37"/>
      <c r="F21" s="37"/>
      <c r="G21" s="37"/>
      <c r="H21" s="37"/>
      <c r="I21" s="118"/>
      <c r="J21" s="37"/>
      <c r="K21" s="40"/>
    </row>
    <row r="22" spans="2:11" s="1" customFormat="1" ht="14.45" customHeight="1" x14ac:dyDescent="0.3">
      <c r="B22" s="36"/>
      <c r="C22" s="37"/>
      <c r="D22" s="31" t="s">
        <v>41</v>
      </c>
      <c r="E22" s="37"/>
      <c r="F22" s="37"/>
      <c r="G22" s="37"/>
      <c r="H22" s="37"/>
      <c r="I22" s="119" t="s">
        <v>35</v>
      </c>
      <c r="J22" s="29" t="s">
        <v>42</v>
      </c>
      <c r="K22" s="40"/>
    </row>
    <row r="23" spans="2:11" s="1" customFormat="1" ht="18" customHeight="1" x14ac:dyDescent="0.3">
      <c r="B23" s="36"/>
      <c r="C23" s="37"/>
      <c r="D23" s="37"/>
      <c r="E23" s="29" t="s">
        <v>43</v>
      </c>
      <c r="F23" s="37"/>
      <c r="G23" s="37"/>
      <c r="H23" s="37"/>
      <c r="I23" s="119" t="s">
        <v>38</v>
      </c>
      <c r="J23" s="29" t="s">
        <v>36</v>
      </c>
      <c r="K23" s="40"/>
    </row>
    <row r="24" spans="2:11" s="1" customFormat="1" ht="6.95" customHeight="1" x14ac:dyDescent="0.3">
      <c r="B24" s="36"/>
      <c r="C24" s="37"/>
      <c r="D24" s="37"/>
      <c r="E24" s="37"/>
      <c r="F24" s="37"/>
      <c r="G24" s="37"/>
      <c r="H24" s="37"/>
      <c r="I24" s="118"/>
      <c r="J24" s="37"/>
      <c r="K24" s="40"/>
    </row>
    <row r="25" spans="2:11" s="1" customFormat="1" ht="14.45" customHeight="1" x14ac:dyDescent="0.3">
      <c r="B25" s="36"/>
      <c r="C25" s="37"/>
      <c r="D25" s="31" t="s">
        <v>45</v>
      </c>
      <c r="E25" s="37"/>
      <c r="F25" s="37"/>
      <c r="G25" s="37"/>
      <c r="H25" s="37"/>
      <c r="I25" s="118"/>
      <c r="J25" s="37"/>
      <c r="K25" s="40"/>
    </row>
    <row r="26" spans="2:11" s="7" customFormat="1" ht="22.5" customHeight="1" x14ac:dyDescent="0.3">
      <c r="B26" s="121"/>
      <c r="C26" s="122"/>
      <c r="D26" s="122"/>
      <c r="E26" s="393" t="s">
        <v>36</v>
      </c>
      <c r="F26" s="401"/>
      <c r="G26" s="401"/>
      <c r="H26" s="401"/>
      <c r="I26" s="123"/>
      <c r="J26" s="122"/>
      <c r="K26" s="124"/>
    </row>
    <row r="27" spans="2:11" s="1" customFormat="1" ht="6.95" customHeight="1" x14ac:dyDescent="0.3">
      <c r="B27" s="36"/>
      <c r="C27" s="37"/>
      <c r="D27" s="37"/>
      <c r="E27" s="37"/>
      <c r="F27" s="37"/>
      <c r="G27" s="37"/>
      <c r="H27" s="37"/>
      <c r="I27" s="118"/>
      <c r="J27" s="37"/>
      <c r="K27" s="40"/>
    </row>
    <row r="28" spans="2:11" s="1" customFormat="1" ht="6.95" customHeight="1" x14ac:dyDescent="0.3">
      <c r="B28" s="36"/>
      <c r="C28" s="37"/>
      <c r="D28" s="81"/>
      <c r="E28" s="81"/>
      <c r="F28" s="81"/>
      <c r="G28" s="81"/>
      <c r="H28" s="81"/>
      <c r="I28" s="125"/>
      <c r="J28" s="81"/>
      <c r="K28" s="126"/>
    </row>
    <row r="29" spans="2:11" s="1" customFormat="1" ht="25.35" customHeight="1" x14ac:dyDescent="0.3">
      <c r="B29" s="36"/>
      <c r="C29" s="37"/>
      <c r="D29" s="127" t="s">
        <v>47</v>
      </c>
      <c r="E29" s="37"/>
      <c r="F29" s="37"/>
      <c r="G29" s="37"/>
      <c r="H29" s="37"/>
      <c r="I29" s="118"/>
      <c r="J29" s="128">
        <f>ROUND(J102,2)</f>
        <v>0</v>
      </c>
      <c r="K29" s="40"/>
    </row>
    <row r="30" spans="2:11" s="1" customFormat="1" ht="6.95" customHeight="1" x14ac:dyDescent="0.3">
      <c r="B30" s="36"/>
      <c r="C30" s="37"/>
      <c r="D30" s="81"/>
      <c r="E30" s="81"/>
      <c r="F30" s="81"/>
      <c r="G30" s="81"/>
      <c r="H30" s="81"/>
      <c r="I30" s="125"/>
      <c r="J30" s="81"/>
      <c r="K30" s="126"/>
    </row>
    <row r="31" spans="2:11" s="1" customFormat="1" ht="14.45" customHeight="1" x14ac:dyDescent="0.3">
      <c r="B31" s="36"/>
      <c r="C31" s="37"/>
      <c r="D31" s="37"/>
      <c r="E31" s="37"/>
      <c r="F31" s="41" t="s">
        <v>49</v>
      </c>
      <c r="G31" s="37"/>
      <c r="H31" s="37"/>
      <c r="I31" s="129" t="s">
        <v>48</v>
      </c>
      <c r="J31" s="41" t="s">
        <v>50</v>
      </c>
      <c r="K31" s="40"/>
    </row>
    <row r="32" spans="2:11" s="1" customFormat="1" ht="14.45" customHeight="1" x14ac:dyDescent="0.3">
      <c r="B32" s="36"/>
      <c r="C32" s="37"/>
      <c r="D32" s="44" t="s">
        <v>51</v>
      </c>
      <c r="E32" s="44" t="s">
        <v>52</v>
      </c>
      <c r="F32" s="130">
        <f>ROUND(SUM(BE102:BE484), 2)</f>
        <v>0</v>
      </c>
      <c r="G32" s="37"/>
      <c r="H32" s="37"/>
      <c r="I32" s="131">
        <v>0.21</v>
      </c>
      <c r="J32" s="130">
        <f>ROUND(ROUND((SUM(BE102:BE484)), 2)*I32, 2)</f>
        <v>0</v>
      </c>
      <c r="K32" s="40"/>
    </row>
    <row r="33" spans="2:11" s="1" customFormat="1" ht="14.45" customHeight="1" x14ac:dyDescent="0.3">
      <c r="B33" s="36"/>
      <c r="C33" s="37"/>
      <c r="D33" s="37"/>
      <c r="E33" s="44" t="s">
        <v>53</v>
      </c>
      <c r="F33" s="130">
        <f>ROUND(SUM(BF102:BF484), 2)</f>
        <v>0</v>
      </c>
      <c r="G33" s="37"/>
      <c r="H33" s="37"/>
      <c r="I33" s="131">
        <v>0.15</v>
      </c>
      <c r="J33" s="130">
        <f>ROUND(ROUND((SUM(BF102:BF484)), 2)*I33, 2)</f>
        <v>0</v>
      </c>
      <c r="K33" s="40"/>
    </row>
    <row r="34" spans="2:11" s="1" customFormat="1" ht="14.45" hidden="1" customHeight="1" x14ac:dyDescent="0.3">
      <c r="B34" s="36"/>
      <c r="C34" s="37"/>
      <c r="D34" s="37"/>
      <c r="E34" s="44" t="s">
        <v>54</v>
      </c>
      <c r="F34" s="130">
        <f>ROUND(SUM(BG102:BG484), 2)</f>
        <v>0</v>
      </c>
      <c r="G34" s="37"/>
      <c r="H34" s="37"/>
      <c r="I34" s="131">
        <v>0.21</v>
      </c>
      <c r="J34" s="130">
        <v>0</v>
      </c>
      <c r="K34" s="40"/>
    </row>
    <row r="35" spans="2:11" s="1" customFormat="1" ht="14.45" hidden="1" customHeight="1" x14ac:dyDescent="0.3">
      <c r="B35" s="36"/>
      <c r="C35" s="37"/>
      <c r="D35" s="37"/>
      <c r="E35" s="44" t="s">
        <v>55</v>
      </c>
      <c r="F35" s="130">
        <f>ROUND(SUM(BH102:BH484), 2)</f>
        <v>0</v>
      </c>
      <c r="G35" s="37"/>
      <c r="H35" s="37"/>
      <c r="I35" s="131">
        <v>0.15</v>
      </c>
      <c r="J35" s="130">
        <v>0</v>
      </c>
      <c r="K35" s="40"/>
    </row>
    <row r="36" spans="2:11" s="1" customFormat="1" ht="14.45" hidden="1" customHeight="1" x14ac:dyDescent="0.3">
      <c r="B36" s="36"/>
      <c r="C36" s="37"/>
      <c r="D36" s="37"/>
      <c r="E36" s="44" t="s">
        <v>56</v>
      </c>
      <c r="F36" s="130">
        <f>ROUND(SUM(BI102:BI484), 2)</f>
        <v>0</v>
      </c>
      <c r="G36" s="37"/>
      <c r="H36" s="37"/>
      <c r="I36" s="131">
        <v>0</v>
      </c>
      <c r="J36" s="130">
        <v>0</v>
      </c>
      <c r="K36" s="40"/>
    </row>
    <row r="37" spans="2:11" s="1" customFormat="1" ht="6.95" customHeight="1" x14ac:dyDescent="0.3">
      <c r="B37" s="36"/>
      <c r="C37" s="37"/>
      <c r="D37" s="37"/>
      <c r="E37" s="37"/>
      <c r="F37" s="37"/>
      <c r="G37" s="37"/>
      <c r="H37" s="37"/>
      <c r="I37" s="118"/>
      <c r="J37" s="37"/>
      <c r="K37" s="40"/>
    </row>
    <row r="38" spans="2:11" s="1" customFormat="1" ht="25.35" customHeight="1" x14ac:dyDescent="0.3">
      <c r="B38" s="36"/>
      <c r="C38" s="132"/>
      <c r="D38" s="133" t="s">
        <v>57</v>
      </c>
      <c r="E38" s="75"/>
      <c r="F38" s="75"/>
      <c r="G38" s="134" t="s">
        <v>58</v>
      </c>
      <c r="H38" s="135" t="s">
        <v>59</v>
      </c>
      <c r="I38" s="136"/>
      <c r="J38" s="137">
        <f>SUM(J29:J36)</f>
        <v>0</v>
      </c>
      <c r="K38" s="138"/>
    </row>
    <row r="39" spans="2:11" s="1" customFormat="1" ht="14.45" customHeight="1" x14ac:dyDescent="0.3">
      <c r="B39" s="51"/>
      <c r="C39" s="52"/>
      <c r="D39" s="52"/>
      <c r="E39" s="52"/>
      <c r="F39" s="52"/>
      <c r="G39" s="52"/>
      <c r="H39" s="52"/>
      <c r="I39" s="139"/>
      <c r="J39" s="52"/>
      <c r="K39" s="53"/>
    </row>
    <row r="43" spans="2:11" s="1" customFormat="1" ht="6.95" customHeight="1" x14ac:dyDescent="0.3">
      <c r="B43" s="140"/>
      <c r="C43" s="141"/>
      <c r="D43" s="141"/>
      <c r="E43" s="141"/>
      <c r="F43" s="141"/>
      <c r="G43" s="141"/>
      <c r="H43" s="141"/>
      <c r="I43" s="142"/>
      <c r="J43" s="141"/>
      <c r="K43" s="143"/>
    </row>
    <row r="44" spans="2:11" s="1" customFormat="1" ht="36.950000000000003" customHeight="1" x14ac:dyDescent="0.3">
      <c r="B44" s="36"/>
      <c r="C44" s="24" t="s">
        <v>102</v>
      </c>
      <c r="D44" s="37"/>
      <c r="E44" s="37"/>
      <c r="F44" s="37"/>
      <c r="G44" s="37"/>
      <c r="H44" s="37"/>
      <c r="I44" s="118"/>
      <c r="J44" s="37"/>
      <c r="K44" s="40"/>
    </row>
    <row r="45" spans="2:11" s="1" customFormat="1" ht="6.95" customHeight="1" x14ac:dyDescent="0.3">
      <c r="B45" s="36"/>
      <c r="C45" s="37"/>
      <c r="D45" s="37"/>
      <c r="E45" s="37"/>
      <c r="F45" s="37"/>
      <c r="G45" s="37"/>
      <c r="H45" s="37"/>
      <c r="I45" s="118"/>
      <c r="J45" s="37"/>
      <c r="K45" s="40"/>
    </row>
    <row r="46" spans="2:11" s="1" customFormat="1" ht="14.45" customHeight="1" x14ac:dyDescent="0.3">
      <c r="B46" s="36"/>
      <c r="C46" s="31" t="s">
        <v>16</v>
      </c>
      <c r="D46" s="37"/>
      <c r="E46" s="37"/>
      <c r="F46" s="37"/>
      <c r="G46" s="37"/>
      <c r="H46" s="37"/>
      <c r="I46" s="118"/>
      <c r="J46" s="37"/>
      <c r="K46" s="40"/>
    </row>
    <row r="47" spans="2:11" s="1" customFormat="1" ht="22.5" customHeight="1" x14ac:dyDescent="0.3">
      <c r="B47" s="36"/>
      <c r="C47" s="37"/>
      <c r="D47" s="37"/>
      <c r="E47" s="398" t="str">
        <f>E7</f>
        <v>Snížení energetické náročnosti BD Valašská Bystřice č.p.660</v>
      </c>
      <c r="F47" s="374"/>
      <c r="G47" s="374"/>
      <c r="H47" s="374"/>
      <c r="I47" s="118"/>
      <c r="J47" s="37"/>
      <c r="K47" s="40"/>
    </row>
    <row r="48" spans="2:11" ht="15" x14ac:dyDescent="0.3">
      <c r="B48" s="22"/>
      <c r="C48" s="31" t="s">
        <v>98</v>
      </c>
      <c r="D48" s="23"/>
      <c r="E48" s="23"/>
      <c r="F48" s="23"/>
      <c r="G48" s="23"/>
      <c r="H48" s="23"/>
      <c r="I48" s="117"/>
      <c r="J48" s="23"/>
      <c r="K48" s="25"/>
    </row>
    <row r="49" spans="2:47" s="1" customFormat="1" ht="22.5" customHeight="1" x14ac:dyDescent="0.3">
      <c r="B49" s="36"/>
      <c r="C49" s="37"/>
      <c r="D49" s="37"/>
      <c r="E49" s="398" t="s">
        <v>99</v>
      </c>
      <c r="F49" s="374"/>
      <c r="G49" s="374"/>
      <c r="H49" s="374"/>
      <c r="I49" s="118"/>
      <c r="J49" s="37"/>
      <c r="K49" s="40"/>
    </row>
    <row r="50" spans="2:47" s="1" customFormat="1" ht="14.45" customHeight="1" x14ac:dyDescent="0.3">
      <c r="B50" s="36"/>
      <c r="C50" s="31" t="s">
        <v>100</v>
      </c>
      <c r="D50" s="37"/>
      <c r="E50" s="37"/>
      <c r="F50" s="37"/>
      <c r="G50" s="37"/>
      <c r="H50" s="37"/>
      <c r="I50" s="118"/>
      <c r="J50" s="37"/>
      <c r="K50" s="40"/>
    </row>
    <row r="51" spans="2:47" s="1" customFormat="1" ht="23.25" customHeight="1" x14ac:dyDescent="0.3">
      <c r="B51" s="36"/>
      <c r="C51" s="37"/>
      <c r="D51" s="37"/>
      <c r="E51" s="399" t="str">
        <f>E11</f>
        <v>02 - Nezpůsobilé výdaje</v>
      </c>
      <c r="F51" s="374"/>
      <c r="G51" s="374"/>
      <c r="H51" s="374"/>
      <c r="I51" s="118"/>
      <c r="J51" s="37"/>
      <c r="K51" s="40"/>
    </row>
    <row r="52" spans="2:47" s="1" customFormat="1" ht="6.95" customHeight="1" x14ac:dyDescent="0.3">
      <c r="B52" s="36"/>
      <c r="C52" s="37"/>
      <c r="D52" s="37"/>
      <c r="E52" s="37"/>
      <c r="F52" s="37"/>
      <c r="G52" s="37"/>
      <c r="H52" s="37"/>
      <c r="I52" s="118"/>
      <c r="J52" s="37"/>
      <c r="K52" s="40"/>
    </row>
    <row r="53" spans="2:47" s="1" customFormat="1" ht="18" customHeight="1" x14ac:dyDescent="0.3">
      <c r="B53" s="36"/>
      <c r="C53" s="31" t="s">
        <v>24</v>
      </c>
      <c r="D53" s="37"/>
      <c r="E53" s="37"/>
      <c r="F53" s="29" t="str">
        <f>F14</f>
        <v>Valašská Bystřice</v>
      </c>
      <c r="G53" s="37"/>
      <c r="H53" s="37"/>
      <c r="I53" s="119" t="s">
        <v>26</v>
      </c>
      <c r="J53" s="120" t="str">
        <f>IF(J14="","",J14)</f>
        <v>03.11.2016</v>
      </c>
      <c r="K53" s="40"/>
    </row>
    <row r="54" spans="2:47" s="1" customFormat="1" ht="6.95" customHeight="1" x14ac:dyDescent="0.3">
      <c r="B54" s="36"/>
      <c r="C54" s="37"/>
      <c r="D54" s="37"/>
      <c r="E54" s="37"/>
      <c r="F54" s="37"/>
      <c r="G54" s="37"/>
      <c r="H54" s="37"/>
      <c r="I54" s="118"/>
      <c r="J54" s="37"/>
      <c r="K54" s="40"/>
    </row>
    <row r="55" spans="2:47" s="1" customFormat="1" ht="15" x14ac:dyDescent="0.3">
      <c r="B55" s="36"/>
      <c r="C55" s="31" t="s">
        <v>34</v>
      </c>
      <c r="D55" s="37"/>
      <c r="E55" s="37"/>
      <c r="F55" s="29" t="str">
        <f>E17</f>
        <v>Společenství vlastníků domu 660</v>
      </c>
      <c r="G55" s="37"/>
      <c r="H55" s="37"/>
      <c r="I55" s="119" t="s">
        <v>41</v>
      </c>
      <c r="J55" s="29" t="str">
        <f>E23</f>
        <v>Ing. Ludmila Rojíčková</v>
      </c>
      <c r="K55" s="40"/>
    </row>
    <row r="56" spans="2:47" s="1" customFormat="1" ht="14.45" customHeight="1" x14ac:dyDescent="0.3">
      <c r="B56" s="36"/>
      <c r="C56" s="31" t="s">
        <v>39</v>
      </c>
      <c r="D56" s="37"/>
      <c r="E56" s="37"/>
      <c r="F56" s="29" t="str">
        <f>IF(E20="","",E20)</f>
        <v/>
      </c>
      <c r="G56" s="37"/>
      <c r="H56" s="37"/>
      <c r="I56" s="118"/>
      <c r="J56" s="37"/>
      <c r="K56" s="40"/>
    </row>
    <row r="57" spans="2:47" s="1" customFormat="1" ht="10.35" customHeight="1" x14ac:dyDescent="0.3">
      <c r="B57" s="36"/>
      <c r="C57" s="37"/>
      <c r="D57" s="37"/>
      <c r="E57" s="37"/>
      <c r="F57" s="37"/>
      <c r="G57" s="37"/>
      <c r="H57" s="37"/>
      <c r="I57" s="118"/>
      <c r="J57" s="37"/>
      <c r="K57" s="40"/>
    </row>
    <row r="58" spans="2:47" s="1" customFormat="1" ht="29.25" customHeight="1" x14ac:dyDescent="0.3">
      <c r="B58" s="36"/>
      <c r="C58" s="144" t="s">
        <v>103</v>
      </c>
      <c r="D58" s="132"/>
      <c r="E58" s="132"/>
      <c r="F58" s="132"/>
      <c r="G58" s="132"/>
      <c r="H58" s="132"/>
      <c r="I58" s="145"/>
      <c r="J58" s="146" t="s">
        <v>104</v>
      </c>
      <c r="K58" s="147"/>
    </row>
    <row r="59" spans="2:47" s="1" customFormat="1" ht="10.35" customHeight="1" x14ac:dyDescent="0.3">
      <c r="B59" s="36"/>
      <c r="C59" s="37"/>
      <c r="D59" s="37"/>
      <c r="E59" s="37"/>
      <c r="F59" s="37"/>
      <c r="G59" s="37"/>
      <c r="H59" s="37"/>
      <c r="I59" s="118"/>
      <c r="J59" s="37"/>
      <c r="K59" s="40"/>
    </row>
    <row r="60" spans="2:47" s="1" customFormat="1" ht="29.25" customHeight="1" x14ac:dyDescent="0.3">
      <c r="B60" s="36"/>
      <c r="C60" s="148" t="s">
        <v>105</v>
      </c>
      <c r="D60" s="37"/>
      <c r="E60" s="37"/>
      <c r="F60" s="37"/>
      <c r="G60" s="37"/>
      <c r="H60" s="37"/>
      <c r="I60" s="118"/>
      <c r="J60" s="128">
        <f>J102</f>
        <v>0</v>
      </c>
      <c r="K60" s="40"/>
      <c r="AU60" s="18" t="s">
        <v>106</v>
      </c>
    </row>
    <row r="61" spans="2:47" s="8" customFormat="1" ht="24.95" customHeight="1" x14ac:dyDescent="0.3">
      <c r="B61" s="149"/>
      <c r="C61" s="150"/>
      <c r="D61" s="151" t="s">
        <v>107</v>
      </c>
      <c r="E61" s="152"/>
      <c r="F61" s="152"/>
      <c r="G61" s="152"/>
      <c r="H61" s="152"/>
      <c r="I61" s="153"/>
      <c r="J61" s="154">
        <f>J103</f>
        <v>0</v>
      </c>
      <c r="K61" s="155"/>
    </row>
    <row r="62" spans="2:47" s="9" customFormat="1" ht="19.899999999999999" customHeight="1" x14ac:dyDescent="0.3">
      <c r="B62" s="156"/>
      <c r="C62" s="157"/>
      <c r="D62" s="158" t="s">
        <v>108</v>
      </c>
      <c r="E62" s="159"/>
      <c r="F62" s="159"/>
      <c r="G62" s="159"/>
      <c r="H62" s="159"/>
      <c r="I62" s="160"/>
      <c r="J62" s="161">
        <f>J104</f>
        <v>0</v>
      </c>
      <c r="K62" s="162"/>
    </row>
    <row r="63" spans="2:47" s="9" customFormat="1" ht="19.899999999999999" customHeight="1" x14ac:dyDescent="0.3">
      <c r="B63" s="156"/>
      <c r="C63" s="157"/>
      <c r="D63" s="158" t="s">
        <v>109</v>
      </c>
      <c r="E63" s="159"/>
      <c r="F63" s="159"/>
      <c r="G63" s="159"/>
      <c r="H63" s="159"/>
      <c r="I63" s="160"/>
      <c r="J63" s="161">
        <f>J150</f>
        <v>0</v>
      </c>
      <c r="K63" s="162"/>
    </row>
    <row r="64" spans="2:47" s="9" customFormat="1" ht="19.899999999999999" customHeight="1" x14ac:dyDescent="0.3">
      <c r="B64" s="156"/>
      <c r="C64" s="157"/>
      <c r="D64" s="158" t="s">
        <v>110</v>
      </c>
      <c r="E64" s="159"/>
      <c r="F64" s="159"/>
      <c r="G64" s="159"/>
      <c r="H64" s="159"/>
      <c r="I64" s="160"/>
      <c r="J64" s="161">
        <f>J209</f>
        <v>0</v>
      </c>
      <c r="K64" s="162"/>
    </row>
    <row r="65" spans="2:11" s="9" customFormat="1" ht="19.899999999999999" customHeight="1" x14ac:dyDescent="0.3">
      <c r="B65" s="156"/>
      <c r="C65" s="157"/>
      <c r="D65" s="158" t="s">
        <v>111</v>
      </c>
      <c r="E65" s="159"/>
      <c r="F65" s="159"/>
      <c r="G65" s="159"/>
      <c r="H65" s="159"/>
      <c r="I65" s="160"/>
      <c r="J65" s="161">
        <f>J224</f>
        <v>0</v>
      </c>
      <c r="K65" s="162"/>
    </row>
    <row r="66" spans="2:11" s="8" customFormat="1" ht="24.95" customHeight="1" x14ac:dyDescent="0.3">
      <c r="B66" s="149"/>
      <c r="C66" s="150"/>
      <c r="D66" s="151" t="s">
        <v>112</v>
      </c>
      <c r="E66" s="152"/>
      <c r="F66" s="152"/>
      <c r="G66" s="152"/>
      <c r="H66" s="152"/>
      <c r="I66" s="153"/>
      <c r="J66" s="154">
        <f>J228</f>
        <v>0</v>
      </c>
      <c r="K66" s="155"/>
    </row>
    <row r="67" spans="2:11" s="9" customFormat="1" ht="19.899999999999999" customHeight="1" x14ac:dyDescent="0.3">
      <c r="B67" s="156"/>
      <c r="C67" s="157"/>
      <c r="D67" s="158" t="s">
        <v>755</v>
      </c>
      <c r="E67" s="159"/>
      <c r="F67" s="159"/>
      <c r="G67" s="159"/>
      <c r="H67" s="159"/>
      <c r="I67" s="160"/>
      <c r="J67" s="161">
        <f>J229</f>
        <v>0</v>
      </c>
      <c r="K67" s="162"/>
    </row>
    <row r="68" spans="2:11" s="9" customFormat="1" ht="19.899999999999999" customHeight="1" x14ac:dyDescent="0.3">
      <c r="B68" s="156"/>
      <c r="C68" s="157"/>
      <c r="D68" s="158" t="s">
        <v>114</v>
      </c>
      <c r="E68" s="159"/>
      <c r="F68" s="159"/>
      <c r="G68" s="159"/>
      <c r="H68" s="159"/>
      <c r="I68" s="160"/>
      <c r="J68" s="161">
        <f>J252</f>
        <v>0</v>
      </c>
      <c r="K68" s="162"/>
    </row>
    <row r="69" spans="2:11" s="9" customFormat="1" ht="19.899999999999999" customHeight="1" x14ac:dyDescent="0.3">
      <c r="B69" s="156"/>
      <c r="C69" s="157"/>
      <c r="D69" s="158" t="s">
        <v>115</v>
      </c>
      <c r="E69" s="159"/>
      <c r="F69" s="159"/>
      <c r="G69" s="159"/>
      <c r="H69" s="159"/>
      <c r="I69" s="160"/>
      <c r="J69" s="161">
        <f>J259</f>
        <v>0</v>
      </c>
      <c r="K69" s="162"/>
    </row>
    <row r="70" spans="2:11" s="9" customFormat="1" ht="19.899999999999999" customHeight="1" x14ac:dyDescent="0.3">
      <c r="B70" s="156"/>
      <c r="C70" s="157"/>
      <c r="D70" s="158" t="s">
        <v>118</v>
      </c>
      <c r="E70" s="159"/>
      <c r="F70" s="159"/>
      <c r="G70" s="159"/>
      <c r="H70" s="159"/>
      <c r="I70" s="160"/>
      <c r="J70" s="161">
        <f>J308</f>
        <v>0</v>
      </c>
      <c r="K70" s="162"/>
    </row>
    <row r="71" spans="2:11" s="9" customFormat="1" ht="19.899999999999999" customHeight="1" x14ac:dyDescent="0.3">
      <c r="B71" s="156"/>
      <c r="C71" s="157"/>
      <c r="D71" s="158" t="s">
        <v>119</v>
      </c>
      <c r="E71" s="159"/>
      <c r="F71" s="159"/>
      <c r="G71" s="159"/>
      <c r="H71" s="159"/>
      <c r="I71" s="160"/>
      <c r="J71" s="161">
        <f>J353</f>
        <v>0</v>
      </c>
      <c r="K71" s="162"/>
    </row>
    <row r="72" spans="2:11" s="9" customFormat="1" ht="19.899999999999999" customHeight="1" x14ac:dyDescent="0.3">
      <c r="B72" s="156"/>
      <c r="C72" s="157"/>
      <c r="D72" s="158" t="s">
        <v>756</v>
      </c>
      <c r="E72" s="159"/>
      <c r="F72" s="159"/>
      <c r="G72" s="159"/>
      <c r="H72" s="159"/>
      <c r="I72" s="160"/>
      <c r="J72" s="161">
        <f>J377</f>
        <v>0</v>
      </c>
      <c r="K72" s="162"/>
    </row>
    <row r="73" spans="2:11" s="9" customFormat="1" ht="19.899999999999999" customHeight="1" x14ac:dyDescent="0.3">
      <c r="B73" s="156"/>
      <c r="C73" s="157"/>
      <c r="D73" s="158" t="s">
        <v>757</v>
      </c>
      <c r="E73" s="159"/>
      <c r="F73" s="159"/>
      <c r="G73" s="159"/>
      <c r="H73" s="159"/>
      <c r="I73" s="160"/>
      <c r="J73" s="161">
        <f>J404</f>
        <v>0</v>
      </c>
      <c r="K73" s="162"/>
    </row>
    <row r="74" spans="2:11" s="9" customFormat="1" ht="19.899999999999999" customHeight="1" x14ac:dyDescent="0.3">
      <c r="B74" s="156"/>
      <c r="C74" s="157"/>
      <c r="D74" s="158" t="s">
        <v>758</v>
      </c>
      <c r="E74" s="159"/>
      <c r="F74" s="159"/>
      <c r="G74" s="159"/>
      <c r="H74" s="159"/>
      <c r="I74" s="160"/>
      <c r="J74" s="161">
        <f>J435</f>
        <v>0</v>
      </c>
      <c r="K74" s="162"/>
    </row>
    <row r="75" spans="2:11" s="8" customFormat="1" ht="24.95" customHeight="1" x14ac:dyDescent="0.3">
      <c r="B75" s="149"/>
      <c r="C75" s="150"/>
      <c r="D75" s="151" t="s">
        <v>120</v>
      </c>
      <c r="E75" s="152"/>
      <c r="F75" s="152"/>
      <c r="G75" s="152"/>
      <c r="H75" s="152"/>
      <c r="I75" s="153"/>
      <c r="J75" s="154">
        <f>J448</f>
        <v>0</v>
      </c>
      <c r="K75" s="155"/>
    </row>
    <row r="76" spans="2:11" s="9" customFormat="1" ht="19.899999999999999" customHeight="1" x14ac:dyDescent="0.3">
      <c r="B76" s="156"/>
      <c r="C76" s="157"/>
      <c r="D76" s="158" t="s">
        <v>121</v>
      </c>
      <c r="E76" s="159"/>
      <c r="F76" s="159"/>
      <c r="G76" s="159"/>
      <c r="H76" s="159"/>
      <c r="I76" s="160"/>
      <c r="J76" s="161">
        <f>J449</f>
        <v>0</v>
      </c>
      <c r="K76" s="162"/>
    </row>
    <row r="77" spans="2:11" s="8" customFormat="1" ht="24.95" customHeight="1" x14ac:dyDescent="0.3">
      <c r="B77" s="149"/>
      <c r="C77" s="150"/>
      <c r="D77" s="151" t="s">
        <v>122</v>
      </c>
      <c r="E77" s="152"/>
      <c r="F77" s="152"/>
      <c r="G77" s="152"/>
      <c r="H77" s="152"/>
      <c r="I77" s="153"/>
      <c r="J77" s="154">
        <f>J464</f>
        <v>0</v>
      </c>
      <c r="K77" s="155"/>
    </row>
    <row r="78" spans="2:11" s="8" customFormat="1" ht="24.95" customHeight="1" x14ac:dyDescent="0.3">
      <c r="B78" s="149"/>
      <c r="C78" s="150"/>
      <c r="D78" s="151" t="s">
        <v>759</v>
      </c>
      <c r="E78" s="152"/>
      <c r="F78" s="152"/>
      <c r="G78" s="152"/>
      <c r="H78" s="152"/>
      <c r="I78" s="153"/>
      <c r="J78" s="154">
        <f>J471</f>
        <v>0</v>
      </c>
      <c r="K78" s="155"/>
    </row>
    <row r="79" spans="2:11" s="9" customFormat="1" ht="19.899999999999999" customHeight="1" x14ac:dyDescent="0.3">
      <c r="B79" s="156"/>
      <c r="C79" s="157"/>
      <c r="D79" s="158" t="s">
        <v>760</v>
      </c>
      <c r="E79" s="159"/>
      <c r="F79" s="159"/>
      <c r="G79" s="159"/>
      <c r="H79" s="159"/>
      <c r="I79" s="160"/>
      <c r="J79" s="161">
        <f>J472</f>
        <v>0</v>
      </c>
      <c r="K79" s="162"/>
    </row>
    <row r="80" spans="2:11" s="9" customFormat="1" ht="19.899999999999999" customHeight="1" x14ac:dyDescent="0.3">
      <c r="B80" s="156"/>
      <c r="C80" s="157"/>
      <c r="D80" s="158" t="s">
        <v>761</v>
      </c>
      <c r="E80" s="159"/>
      <c r="F80" s="159"/>
      <c r="G80" s="159"/>
      <c r="H80" s="159"/>
      <c r="I80" s="160"/>
      <c r="J80" s="161">
        <f>J480</f>
        <v>0</v>
      </c>
      <c r="K80" s="162"/>
    </row>
    <row r="81" spans="2:12" s="1" customFormat="1" ht="21.75" customHeight="1" x14ac:dyDescent="0.3">
      <c r="B81" s="36"/>
      <c r="C81" s="37"/>
      <c r="D81" s="37"/>
      <c r="E81" s="37"/>
      <c r="F81" s="37"/>
      <c r="G81" s="37"/>
      <c r="H81" s="37"/>
      <c r="I81" s="118"/>
      <c r="J81" s="37"/>
      <c r="K81" s="40"/>
    </row>
    <row r="82" spans="2:12" s="1" customFormat="1" ht="6.95" customHeight="1" x14ac:dyDescent="0.3">
      <c r="B82" s="51"/>
      <c r="C82" s="52"/>
      <c r="D82" s="52"/>
      <c r="E82" s="52"/>
      <c r="F82" s="52"/>
      <c r="G82" s="52"/>
      <c r="H82" s="52"/>
      <c r="I82" s="139"/>
      <c r="J82" s="52"/>
      <c r="K82" s="53"/>
    </row>
    <row r="86" spans="2:12" s="1" customFormat="1" ht="6.95" customHeight="1" x14ac:dyDescent="0.3">
      <c r="B86" s="54"/>
      <c r="C86" s="55"/>
      <c r="D86" s="55"/>
      <c r="E86" s="55"/>
      <c r="F86" s="55"/>
      <c r="G86" s="55"/>
      <c r="H86" s="55"/>
      <c r="I86" s="142"/>
      <c r="J86" s="55"/>
      <c r="K86" s="55"/>
      <c r="L86" s="56"/>
    </row>
    <row r="87" spans="2:12" s="1" customFormat="1" ht="36.950000000000003" customHeight="1" x14ac:dyDescent="0.3">
      <c r="B87" s="36"/>
      <c r="C87" s="57" t="s">
        <v>123</v>
      </c>
      <c r="D87" s="58"/>
      <c r="E87" s="58"/>
      <c r="F87" s="58"/>
      <c r="G87" s="58"/>
      <c r="H87" s="58"/>
      <c r="I87" s="163"/>
      <c r="J87" s="58"/>
      <c r="K87" s="58"/>
      <c r="L87" s="56"/>
    </row>
    <row r="88" spans="2:12" s="1" customFormat="1" ht="6.95" customHeight="1" x14ac:dyDescent="0.3">
      <c r="B88" s="36"/>
      <c r="C88" s="58"/>
      <c r="D88" s="58"/>
      <c r="E88" s="58"/>
      <c r="F88" s="58"/>
      <c r="G88" s="58"/>
      <c r="H88" s="58"/>
      <c r="I88" s="163"/>
      <c r="J88" s="58"/>
      <c r="K88" s="58"/>
      <c r="L88" s="56"/>
    </row>
    <row r="89" spans="2:12" s="1" customFormat="1" ht="14.45" customHeight="1" x14ac:dyDescent="0.3">
      <c r="B89" s="36"/>
      <c r="C89" s="60" t="s">
        <v>16</v>
      </c>
      <c r="D89" s="58"/>
      <c r="E89" s="58"/>
      <c r="F89" s="58"/>
      <c r="G89" s="58"/>
      <c r="H89" s="58"/>
      <c r="I89" s="163"/>
      <c r="J89" s="58"/>
      <c r="K89" s="58"/>
      <c r="L89" s="56"/>
    </row>
    <row r="90" spans="2:12" s="1" customFormat="1" ht="22.5" customHeight="1" x14ac:dyDescent="0.3">
      <c r="B90" s="36"/>
      <c r="C90" s="58"/>
      <c r="D90" s="58"/>
      <c r="E90" s="400" t="str">
        <f>E7</f>
        <v>Snížení energetické náročnosti BD Valašská Bystřice č.p.660</v>
      </c>
      <c r="F90" s="367"/>
      <c r="G90" s="367"/>
      <c r="H90" s="367"/>
      <c r="I90" s="163"/>
      <c r="J90" s="58"/>
      <c r="K90" s="58"/>
      <c r="L90" s="56"/>
    </row>
    <row r="91" spans="2:12" ht="15" x14ac:dyDescent="0.3">
      <c r="B91" s="22"/>
      <c r="C91" s="60" t="s">
        <v>98</v>
      </c>
      <c r="D91" s="164"/>
      <c r="E91" s="164"/>
      <c r="F91" s="164"/>
      <c r="G91" s="164"/>
      <c r="H91" s="164"/>
      <c r="J91" s="164"/>
      <c r="K91" s="164"/>
      <c r="L91" s="165"/>
    </row>
    <row r="92" spans="2:12" s="1" customFormat="1" ht="22.5" customHeight="1" x14ac:dyDescent="0.3">
      <c r="B92" s="36"/>
      <c r="C92" s="58"/>
      <c r="D92" s="58"/>
      <c r="E92" s="400" t="s">
        <v>99</v>
      </c>
      <c r="F92" s="367"/>
      <c r="G92" s="367"/>
      <c r="H92" s="367"/>
      <c r="I92" s="163"/>
      <c r="J92" s="58"/>
      <c r="K92" s="58"/>
      <c r="L92" s="56"/>
    </row>
    <row r="93" spans="2:12" s="1" customFormat="1" ht="14.45" customHeight="1" x14ac:dyDescent="0.3">
      <c r="B93" s="36"/>
      <c r="C93" s="60" t="s">
        <v>100</v>
      </c>
      <c r="D93" s="58"/>
      <c r="E93" s="58"/>
      <c r="F93" s="58"/>
      <c r="G93" s="58"/>
      <c r="H93" s="58"/>
      <c r="I93" s="163"/>
      <c r="J93" s="58"/>
      <c r="K93" s="58"/>
      <c r="L93" s="56"/>
    </row>
    <row r="94" spans="2:12" s="1" customFormat="1" ht="23.25" customHeight="1" x14ac:dyDescent="0.3">
      <c r="B94" s="36"/>
      <c r="C94" s="58"/>
      <c r="D94" s="58"/>
      <c r="E94" s="364" t="str">
        <f>E11</f>
        <v>02 - Nezpůsobilé výdaje</v>
      </c>
      <c r="F94" s="367"/>
      <c r="G94" s="367"/>
      <c r="H94" s="367"/>
      <c r="I94" s="163"/>
      <c r="J94" s="58"/>
      <c r="K94" s="58"/>
      <c r="L94" s="56"/>
    </row>
    <row r="95" spans="2:12" s="1" customFormat="1" ht="6.95" customHeight="1" x14ac:dyDescent="0.3">
      <c r="B95" s="36"/>
      <c r="C95" s="58"/>
      <c r="D95" s="58"/>
      <c r="E95" s="58"/>
      <c r="F95" s="58"/>
      <c r="G95" s="58"/>
      <c r="H95" s="58"/>
      <c r="I95" s="163"/>
      <c r="J95" s="58"/>
      <c r="K95" s="58"/>
      <c r="L95" s="56"/>
    </row>
    <row r="96" spans="2:12" s="1" customFormat="1" ht="18" customHeight="1" x14ac:dyDescent="0.3">
      <c r="B96" s="36"/>
      <c r="C96" s="60" t="s">
        <v>24</v>
      </c>
      <c r="D96" s="58"/>
      <c r="E96" s="58"/>
      <c r="F96" s="166" t="str">
        <f>F14</f>
        <v>Valašská Bystřice</v>
      </c>
      <c r="G96" s="58"/>
      <c r="H96" s="58"/>
      <c r="I96" s="167" t="s">
        <v>26</v>
      </c>
      <c r="J96" s="68" t="str">
        <f>IF(J14="","",J14)</f>
        <v>03.11.2016</v>
      </c>
      <c r="K96" s="58"/>
      <c r="L96" s="56"/>
    </row>
    <row r="97" spans="2:65" s="1" customFormat="1" ht="6.95" customHeight="1" x14ac:dyDescent="0.3">
      <c r="B97" s="36"/>
      <c r="C97" s="58"/>
      <c r="D97" s="58"/>
      <c r="E97" s="58"/>
      <c r="F97" s="58"/>
      <c r="G97" s="58"/>
      <c r="H97" s="58"/>
      <c r="I97" s="163"/>
      <c r="J97" s="58"/>
      <c r="K97" s="58"/>
      <c r="L97" s="56"/>
    </row>
    <row r="98" spans="2:65" s="1" customFormat="1" ht="15" x14ac:dyDescent="0.3">
      <c r="B98" s="36"/>
      <c r="C98" s="60" t="s">
        <v>34</v>
      </c>
      <c r="D98" s="58"/>
      <c r="E98" s="58"/>
      <c r="F98" s="166" t="str">
        <f>E17</f>
        <v>Společenství vlastníků domu 660</v>
      </c>
      <c r="G98" s="58"/>
      <c r="H98" s="58"/>
      <c r="I98" s="167" t="s">
        <v>41</v>
      </c>
      <c r="J98" s="166" t="str">
        <f>E23</f>
        <v>Ing. Ludmila Rojíčková</v>
      </c>
      <c r="K98" s="58"/>
      <c r="L98" s="56"/>
    </row>
    <row r="99" spans="2:65" s="1" customFormat="1" ht="14.45" customHeight="1" x14ac:dyDescent="0.3">
      <c r="B99" s="36"/>
      <c r="C99" s="60" t="s">
        <v>39</v>
      </c>
      <c r="D99" s="58"/>
      <c r="E99" s="58"/>
      <c r="F99" s="166" t="str">
        <f>IF(E20="","",E20)</f>
        <v/>
      </c>
      <c r="G99" s="58"/>
      <c r="H99" s="58"/>
      <c r="I99" s="163"/>
      <c r="J99" s="58"/>
      <c r="K99" s="58"/>
      <c r="L99" s="56"/>
    </row>
    <row r="100" spans="2:65" s="1" customFormat="1" ht="10.35" customHeight="1" x14ac:dyDescent="0.3">
      <c r="B100" s="36"/>
      <c r="C100" s="58"/>
      <c r="D100" s="58"/>
      <c r="E100" s="58"/>
      <c r="F100" s="58"/>
      <c r="G100" s="58"/>
      <c r="H100" s="58"/>
      <c r="I100" s="163"/>
      <c r="J100" s="58"/>
      <c r="K100" s="58"/>
      <c r="L100" s="56"/>
    </row>
    <row r="101" spans="2:65" s="10" customFormat="1" ht="29.25" customHeight="1" x14ac:dyDescent="0.3">
      <c r="B101" s="168"/>
      <c r="C101" s="169" t="s">
        <v>124</v>
      </c>
      <c r="D101" s="170" t="s">
        <v>66</v>
      </c>
      <c r="E101" s="170" t="s">
        <v>62</v>
      </c>
      <c r="F101" s="170" t="s">
        <v>125</v>
      </c>
      <c r="G101" s="170" t="s">
        <v>126</v>
      </c>
      <c r="H101" s="170" t="s">
        <v>127</v>
      </c>
      <c r="I101" s="171" t="s">
        <v>128</v>
      </c>
      <c r="J101" s="170" t="s">
        <v>104</v>
      </c>
      <c r="K101" s="172" t="s">
        <v>129</v>
      </c>
      <c r="L101" s="173"/>
      <c r="M101" s="77" t="s">
        <v>130</v>
      </c>
      <c r="N101" s="78" t="s">
        <v>51</v>
      </c>
      <c r="O101" s="78" t="s">
        <v>131</v>
      </c>
      <c r="P101" s="78" t="s">
        <v>132</v>
      </c>
      <c r="Q101" s="78" t="s">
        <v>133</v>
      </c>
      <c r="R101" s="78" t="s">
        <v>134</v>
      </c>
      <c r="S101" s="78" t="s">
        <v>135</v>
      </c>
      <c r="T101" s="79" t="s">
        <v>136</v>
      </c>
    </row>
    <row r="102" spans="2:65" s="1" customFormat="1" ht="29.25" customHeight="1" x14ac:dyDescent="0.35">
      <c r="B102" s="36"/>
      <c r="C102" s="83" t="s">
        <v>105</v>
      </c>
      <c r="D102" s="58"/>
      <c r="E102" s="58"/>
      <c r="F102" s="58"/>
      <c r="G102" s="58"/>
      <c r="H102" s="58"/>
      <c r="I102" s="163"/>
      <c r="J102" s="174">
        <f>BK102</f>
        <v>0</v>
      </c>
      <c r="K102" s="58"/>
      <c r="L102" s="56"/>
      <c r="M102" s="80"/>
      <c r="N102" s="81"/>
      <c r="O102" s="81"/>
      <c r="P102" s="175">
        <f>P103+P228+P448+P464+P471</f>
        <v>0</v>
      </c>
      <c r="Q102" s="81"/>
      <c r="R102" s="175">
        <f>R103+R228+R448+R464+R471</f>
        <v>2.2405656499999997</v>
      </c>
      <c r="S102" s="81"/>
      <c r="T102" s="176">
        <f>T103+T228+T448+T464+T471</f>
        <v>2.9989949999999999</v>
      </c>
      <c r="AT102" s="18" t="s">
        <v>80</v>
      </c>
      <c r="AU102" s="18" t="s">
        <v>106</v>
      </c>
      <c r="BK102" s="177">
        <f>BK103+BK228+BK448+BK464+BK471</f>
        <v>0</v>
      </c>
    </row>
    <row r="103" spans="2:65" s="11" customFormat="1" ht="37.35" customHeight="1" x14ac:dyDescent="0.35">
      <c r="B103" s="178"/>
      <c r="C103" s="179"/>
      <c r="D103" s="180" t="s">
        <v>80</v>
      </c>
      <c r="E103" s="181" t="s">
        <v>137</v>
      </c>
      <c r="F103" s="181" t="s">
        <v>138</v>
      </c>
      <c r="G103" s="179"/>
      <c r="H103" s="179"/>
      <c r="I103" s="182"/>
      <c r="J103" s="183">
        <f>BK103</f>
        <v>0</v>
      </c>
      <c r="K103" s="179"/>
      <c r="L103" s="184"/>
      <c r="M103" s="185"/>
      <c r="N103" s="186"/>
      <c r="O103" s="186"/>
      <c r="P103" s="187">
        <f>P104+P150+P209+P224</f>
        <v>0</v>
      </c>
      <c r="Q103" s="186"/>
      <c r="R103" s="187">
        <f>R104+R150+R209+R224</f>
        <v>1.6955754999999999</v>
      </c>
      <c r="S103" s="186"/>
      <c r="T103" s="188">
        <f>T104+T150+T209+T224</f>
        <v>2.8299949999999998</v>
      </c>
      <c r="AR103" s="189" t="s">
        <v>23</v>
      </c>
      <c r="AT103" s="190" t="s">
        <v>80</v>
      </c>
      <c r="AU103" s="190" t="s">
        <v>81</v>
      </c>
      <c r="AY103" s="189" t="s">
        <v>139</v>
      </c>
      <c r="BK103" s="191">
        <f>BK104+BK150+BK209+BK224</f>
        <v>0</v>
      </c>
    </row>
    <row r="104" spans="2:65" s="11" customFormat="1" ht="19.899999999999999" customHeight="1" x14ac:dyDescent="0.3">
      <c r="B104" s="178"/>
      <c r="C104" s="179"/>
      <c r="D104" s="192" t="s">
        <v>80</v>
      </c>
      <c r="E104" s="193" t="s">
        <v>140</v>
      </c>
      <c r="F104" s="193" t="s">
        <v>141</v>
      </c>
      <c r="G104" s="179"/>
      <c r="H104" s="179"/>
      <c r="I104" s="182"/>
      <c r="J104" s="194">
        <f>BK104</f>
        <v>0</v>
      </c>
      <c r="K104" s="179"/>
      <c r="L104" s="184"/>
      <c r="M104" s="185"/>
      <c r="N104" s="186"/>
      <c r="O104" s="186"/>
      <c r="P104" s="187">
        <f>SUM(P105:P149)</f>
        <v>0</v>
      </c>
      <c r="Q104" s="186"/>
      <c r="R104" s="187">
        <f>SUM(R105:R149)</f>
        <v>1.5608655</v>
      </c>
      <c r="S104" s="186"/>
      <c r="T104" s="188">
        <f>SUM(T105:T149)</f>
        <v>0</v>
      </c>
      <c r="AR104" s="189" t="s">
        <v>23</v>
      </c>
      <c r="AT104" s="190" t="s">
        <v>80</v>
      </c>
      <c r="AU104" s="190" t="s">
        <v>23</v>
      </c>
      <c r="AY104" s="189" t="s">
        <v>139</v>
      </c>
      <c r="BK104" s="191">
        <f>SUM(BK105:BK149)</f>
        <v>0</v>
      </c>
    </row>
    <row r="105" spans="2:65" s="1" customFormat="1" ht="22.5" customHeight="1" x14ac:dyDescent="0.3">
      <c r="B105" s="36"/>
      <c r="C105" s="195" t="s">
        <v>23</v>
      </c>
      <c r="D105" s="195" t="s">
        <v>142</v>
      </c>
      <c r="E105" s="196" t="s">
        <v>762</v>
      </c>
      <c r="F105" s="197" t="s">
        <v>763</v>
      </c>
      <c r="G105" s="198" t="s">
        <v>145</v>
      </c>
      <c r="H105" s="199">
        <v>43.825000000000003</v>
      </c>
      <c r="I105" s="200"/>
      <c r="J105" s="201">
        <f>ROUND(I105*H105,2)</f>
        <v>0</v>
      </c>
      <c r="K105" s="197" t="s">
        <v>146</v>
      </c>
      <c r="L105" s="56"/>
      <c r="M105" s="202" t="s">
        <v>36</v>
      </c>
      <c r="N105" s="203" t="s">
        <v>53</v>
      </c>
      <c r="O105" s="37"/>
      <c r="P105" s="204">
        <f>O105*H105</f>
        <v>0</v>
      </c>
      <c r="Q105" s="204">
        <v>3.3579999999999999E-2</v>
      </c>
      <c r="R105" s="204">
        <f>Q105*H105</f>
        <v>1.4716435000000001</v>
      </c>
      <c r="S105" s="204">
        <v>0</v>
      </c>
      <c r="T105" s="205">
        <f>S105*H105</f>
        <v>0</v>
      </c>
      <c r="AR105" s="18" t="s">
        <v>147</v>
      </c>
      <c r="AT105" s="18" t="s">
        <v>142</v>
      </c>
      <c r="AU105" s="18" t="s">
        <v>91</v>
      </c>
      <c r="AY105" s="18" t="s">
        <v>139</v>
      </c>
      <c r="BE105" s="206">
        <f>IF(N105="základní",J105,0)</f>
        <v>0</v>
      </c>
      <c r="BF105" s="206">
        <f>IF(N105="snížená",J105,0)</f>
        <v>0</v>
      </c>
      <c r="BG105" s="206">
        <f>IF(N105="zákl. přenesená",J105,0)</f>
        <v>0</v>
      </c>
      <c r="BH105" s="206">
        <f>IF(N105="sníž. přenesená",J105,0)</f>
        <v>0</v>
      </c>
      <c r="BI105" s="206">
        <f>IF(N105="nulová",J105,0)</f>
        <v>0</v>
      </c>
      <c r="BJ105" s="18" t="s">
        <v>91</v>
      </c>
      <c r="BK105" s="206">
        <f>ROUND(I105*H105,2)</f>
        <v>0</v>
      </c>
      <c r="BL105" s="18" t="s">
        <v>147</v>
      </c>
      <c r="BM105" s="18" t="s">
        <v>764</v>
      </c>
    </row>
    <row r="106" spans="2:65" s="1" customFormat="1" x14ac:dyDescent="0.3">
      <c r="B106" s="36"/>
      <c r="C106" s="58"/>
      <c r="D106" s="207" t="s">
        <v>149</v>
      </c>
      <c r="E106" s="58"/>
      <c r="F106" s="208" t="s">
        <v>765</v>
      </c>
      <c r="G106" s="58"/>
      <c r="H106" s="58"/>
      <c r="I106" s="163"/>
      <c r="J106" s="58"/>
      <c r="K106" s="58"/>
      <c r="L106" s="56"/>
      <c r="M106" s="73"/>
      <c r="N106" s="37"/>
      <c r="O106" s="37"/>
      <c r="P106" s="37"/>
      <c r="Q106" s="37"/>
      <c r="R106" s="37"/>
      <c r="S106" s="37"/>
      <c r="T106" s="74"/>
      <c r="AT106" s="18" t="s">
        <v>149</v>
      </c>
      <c r="AU106" s="18" t="s">
        <v>91</v>
      </c>
    </row>
    <row r="107" spans="2:65" s="1" customFormat="1" ht="40.5" x14ac:dyDescent="0.3">
      <c r="B107" s="36"/>
      <c r="C107" s="58"/>
      <c r="D107" s="207" t="s">
        <v>159</v>
      </c>
      <c r="E107" s="58"/>
      <c r="F107" s="243" t="s">
        <v>766</v>
      </c>
      <c r="G107" s="58"/>
      <c r="H107" s="58"/>
      <c r="I107" s="163"/>
      <c r="J107" s="58"/>
      <c r="K107" s="58"/>
      <c r="L107" s="56"/>
      <c r="M107" s="73"/>
      <c r="N107" s="37"/>
      <c r="O107" s="37"/>
      <c r="P107" s="37"/>
      <c r="Q107" s="37"/>
      <c r="R107" s="37"/>
      <c r="S107" s="37"/>
      <c r="T107" s="74"/>
      <c r="AT107" s="18" t="s">
        <v>159</v>
      </c>
      <c r="AU107" s="18" t="s">
        <v>91</v>
      </c>
    </row>
    <row r="108" spans="2:65" s="12" customFormat="1" x14ac:dyDescent="0.3">
      <c r="B108" s="209"/>
      <c r="C108" s="210"/>
      <c r="D108" s="207" t="s">
        <v>151</v>
      </c>
      <c r="E108" s="211" t="s">
        <v>36</v>
      </c>
      <c r="F108" s="212" t="s">
        <v>767</v>
      </c>
      <c r="G108" s="210"/>
      <c r="H108" s="213" t="s">
        <v>36</v>
      </c>
      <c r="I108" s="214"/>
      <c r="J108" s="210"/>
      <c r="K108" s="210"/>
      <c r="L108" s="215"/>
      <c r="M108" s="216"/>
      <c r="N108" s="217"/>
      <c r="O108" s="217"/>
      <c r="P108" s="217"/>
      <c r="Q108" s="217"/>
      <c r="R108" s="217"/>
      <c r="S108" s="217"/>
      <c r="T108" s="218"/>
      <c r="AT108" s="219" t="s">
        <v>151</v>
      </c>
      <c r="AU108" s="219" t="s">
        <v>91</v>
      </c>
      <c r="AV108" s="12" t="s">
        <v>23</v>
      </c>
      <c r="AW108" s="12" t="s">
        <v>44</v>
      </c>
      <c r="AX108" s="12" t="s">
        <v>81</v>
      </c>
      <c r="AY108" s="219" t="s">
        <v>139</v>
      </c>
    </row>
    <row r="109" spans="2:65" s="12" customFormat="1" x14ac:dyDescent="0.3">
      <c r="B109" s="209"/>
      <c r="C109" s="210"/>
      <c r="D109" s="207" t="s">
        <v>151</v>
      </c>
      <c r="E109" s="211" t="s">
        <v>36</v>
      </c>
      <c r="F109" s="212" t="s">
        <v>768</v>
      </c>
      <c r="G109" s="210"/>
      <c r="H109" s="213" t="s">
        <v>36</v>
      </c>
      <c r="I109" s="214"/>
      <c r="J109" s="210"/>
      <c r="K109" s="210"/>
      <c r="L109" s="215"/>
      <c r="M109" s="216"/>
      <c r="N109" s="217"/>
      <c r="O109" s="217"/>
      <c r="P109" s="217"/>
      <c r="Q109" s="217"/>
      <c r="R109" s="217"/>
      <c r="S109" s="217"/>
      <c r="T109" s="218"/>
      <c r="AT109" s="219" t="s">
        <v>151</v>
      </c>
      <c r="AU109" s="219" t="s">
        <v>91</v>
      </c>
      <c r="AV109" s="12" t="s">
        <v>23</v>
      </c>
      <c r="AW109" s="12" t="s">
        <v>44</v>
      </c>
      <c r="AX109" s="12" t="s">
        <v>81</v>
      </c>
      <c r="AY109" s="219" t="s">
        <v>139</v>
      </c>
    </row>
    <row r="110" spans="2:65" s="13" customFormat="1" ht="27" x14ac:dyDescent="0.3">
      <c r="B110" s="220"/>
      <c r="C110" s="221"/>
      <c r="D110" s="207" t="s">
        <v>151</v>
      </c>
      <c r="E110" s="222" t="s">
        <v>36</v>
      </c>
      <c r="F110" s="223" t="s">
        <v>769</v>
      </c>
      <c r="G110" s="221"/>
      <c r="H110" s="224">
        <v>43.825000000000003</v>
      </c>
      <c r="I110" s="225"/>
      <c r="J110" s="221"/>
      <c r="K110" s="221"/>
      <c r="L110" s="226"/>
      <c r="M110" s="227"/>
      <c r="N110" s="228"/>
      <c r="O110" s="228"/>
      <c r="P110" s="228"/>
      <c r="Q110" s="228"/>
      <c r="R110" s="228"/>
      <c r="S110" s="228"/>
      <c r="T110" s="229"/>
      <c r="AT110" s="230" t="s">
        <v>151</v>
      </c>
      <c r="AU110" s="230" t="s">
        <v>91</v>
      </c>
      <c r="AV110" s="13" t="s">
        <v>91</v>
      </c>
      <c r="AW110" s="13" t="s">
        <v>44</v>
      </c>
      <c r="AX110" s="13" t="s">
        <v>81</v>
      </c>
      <c r="AY110" s="230" t="s">
        <v>139</v>
      </c>
    </row>
    <row r="111" spans="2:65" s="14" customFormat="1" x14ac:dyDescent="0.3">
      <c r="B111" s="231"/>
      <c r="C111" s="232"/>
      <c r="D111" s="233" t="s">
        <v>151</v>
      </c>
      <c r="E111" s="234" t="s">
        <v>36</v>
      </c>
      <c r="F111" s="235" t="s">
        <v>154</v>
      </c>
      <c r="G111" s="232"/>
      <c r="H111" s="236">
        <v>43.825000000000003</v>
      </c>
      <c r="I111" s="237"/>
      <c r="J111" s="232"/>
      <c r="K111" s="232"/>
      <c r="L111" s="238"/>
      <c r="M111" s="239"/>
      <c r="N111" s="240"/>
      <c r="O111" s="240"/>
      <c r="P111" s="240"/>
      <c r="Q111" s="240"/>
      <c r="R111" s="240"/>
      <c r="S111" s="240"/>
      <c r="T111" s="241"/>
      <c r="AT111" s="242" t="s">
        <v>151</v>
      </c>
      <c r="AU111" s="242" t="s">
        <v>91</v>
      </c>
      <c r="AV111" s="14" t="s">
        <v>147</v>
      </c>
      <c r="AW111" s="14" t="s">
        <v>44</v>
      </c>
      <c r="AX111" s="14" t="s">
        <v>23</v>
      </c>
      <c r="AY111" s="242" t="s">
        <v>139</v>
      </c>
    </row>
    <row r="112" spans="2:65" s="1" customFormat="1" ht="22.5" customHeight="1" x14ac:dyDescent="0.3">
      <c r="B112" s="36"/>
      <c r="C112" s="195" t="s">
        <v>91</v>
      </c>
      <c r="D112" s="195" t="s">
        <v>142</v>
      </c>
      <c r="E112" s="196" t="s">
        <v>143</v>
      </c>
      <c r="F112" s="197" t="s">
        <v>144</v>
      </c>
      <c r="G112" s="198" t="s">
        <v>145</v>
      </c>
      <c r="H112" s="199">
        <v>1</v>
      </c>
      <c r="I112" s="200"/>
      <c r="J112" s="201">
        <f>ROUND(I112*H112,2)</f>
        <v>0</v>
      </c>
      <c r="K112" s="197" t="s">
        <v>146</v>
      </c>
      <c r="L112" s="56"/>
      <c r="M112" s="202" t="s">
        <v>36</v>
      </c>
      <c r="N112" s="203" t="s">
        <v>53</v>
      </c>
      <c r="O112" s="37"/>
      <c r="P112" s="204">
        <f>O112*H112</f>
        <v>0</v>
      </c>
      <c r="Q112" s="204">
        <v>2.5999999999999998E-4</v>
      </c>
      <c r="R112" s="204">
        <f>Q112*H112</f>
        <v>2.5999999999999998E-4</v>
      </c>
      <c r="S112" s="204">
        <v>0</v>
      </c>
      <c r="T112" s="205">
        <f>S112*H112</f>
        <v>0</v>
      </c>
      <c r="AR112" s="18" t="s">
        <v>147</v>
      </c>
      <c r="AT112" s="18" t="s">
        <v>142</v>
      </c>
      <c r="AU112" s="18" t="s">
        <v>91</v>
      </c>
      <c r="AY112" s="18" t="s">
        <v>139</v>
      </c>
      <c r="BE112" s="206">
        <f>IF(N112="základní",J112,0)</f>
        <v>0</v>
      </c>
      <c r="BF112" s="206">
        <f>IF(N112="snížená",J112,0)</f>
        <v>0</v>
      </c>
      <c r="BG112" s="206">
        <f>IF(N112="zákl. přenesená",J112,0)</f>
        <v>0</v>
      </c>
      <c r="BH112" s="206">
        <f>IF(N112="sníž. přenesená",J112,0)</f>
        <v>0</v>
      </c>
      <c r="BI112" s="206">
        <f>IF(N112="nulová",J112,0)</f>
        <v>0</v>
      </c>
      <c r="BJ112" s="18" t="s">
        <v>91</v>
      </c>
      <c r="BK112" s="206">
        <f>ROUND(I112*H112,2)</f>
        <v>0</v>
      </c>
      <c r="BL112" s="18" t="s">
        <v>147</v>
      </c>
      <c r="BM112" s="18" t="s">
        <v>770</v>
      </c>
    </row>
    <row r="113" spans="2:65" s="1" customFormat="1" ht="27" x14ac:dyDescent="0.3">
      <c r="B113" s="36"/>
      <c r="C113" s="58"/>
      <c r="D113" s="207" t="s">
        <v>149</v>
      </c>
      <c r="E113" s="58"/>
      <c r="F113" s="208" t="s">
        <v>150</v>
      </c>
      <c r="G113" s="58"/>
      <c r="H113" s="58"/>
      <c r="I113" s="163"/>
      <c r="J113" s="58"/>
      <c r="K113" s="58"/>
      <c r="L113" s="56"/>
      <c r="M113" s="73"/>
      <c r="N113" s="37"/>
      <c r="O113" s="37"/>
      <c r="P113" s="37"/>
      <c r="Q113" s="37"/>
      <c r="R113" s="37"/>
      <c r="S113" s="37"/>
      <c r="T113" s="74"/>
      <c r="AT113" s="18" t="s">
        <v>149</v>
      </c>
      <c r="AU113" s="18" t="s">
        <v>91</v>
      </c>
    </row>
    <row r="114" spans="2:65" s="12" customFormat="1" x14ac:dyDescent="0.3">
      <c r="B114" s="209"/>
      <c r="C114" s="210"/>
      <c r="D114" s="207" t="s">
        <v>151</v>
      </c>
      <c r="E114" s="211" t="s">
        <v>36</v>
      </c>
      <c r="F114" s="212" t="s">
        <v>152</v>
      </c>
      <c r="G114" s="210"/>
      <c r="H114" s="213" t="s">
        <v>36</v>
      </c>
      <c r="I114" s="214"/>
      <c r="J114" s="210"/>
      <c r="K114" s="210"/>
      <c r="L114" s="215"/>
      <c r="M114" s="216"/>
      <c r="N114" s="217"/>
      <c r="O114" s="217"/>
      <c r="P114" s="217"/>
      <c r="Q114" s="217"/>
      <c r="R114" s="217"/>
      <c r="S114" s="217"/>
      <c r="T114" s="218"/>
      <c r="AT114" s="219" t="s">
        <v>151</v>
      </c>
      <c r="AU114" s="219" t="s">
        <v>91</v>
      </c>
      <c r="AV114" s="12" t="s">
        <v>23</v>
      </c>
      <c r="AW114" s="12" t="s">
        <v>44</v>
      </c>
      <c r="AX114" s="12" t="s">
        <v>81</v>
      </c>
      <c r="AY114" s="219" t="s">
        <v>139</v>
      </c>
    </row>
    <row r="115" spans="2:65" s="13" customFormat="1" x14ac:dyDescent="0.3">
      <c r="B115" s="220"/>
      <c r="C115" s="221"/>
      <c r="D115" s="207" t="s">
        <v>151</v>
      </c>
      <c r="E115" s="222" t="s">
        <v>36</v>
      </c>
      <c r="F115" s="223" t="s">
        <v>771</v>
      </c>
      <c r="G115" s="221"/>
      <c r="H115" s="224">
        <v>1</v>
      </c>
      <c r="I115" s="225"/>
      <c r="J115" s="221"/>
      <c r="K115" s="221"/>
      <c r="L115" s="226"/>
      <c r="M115" s="227"/>
      <c r="N115" s="228"/>
      <c r="O115" s="228"/>
      <c r="P115" s="228"/>
      <c r="Q115" s="228"/>
      <c r="R115" s="228"/>
      <c r="S115" s="228"/>
      <c r="T115" s="229"/>
      <c r="AT115" s="230" t="s">
        <v>151</v>
      </c>
      <c r="AU115" s="230" t="s">
        <v>91</v>
      </c>
      <c r="AV115" s="13" t="s">
        <v>91</v>
      </c>
      <c r="AW115" s="13" t="s">
        <v>44</v>
      </c>
      <c r="AX115" s="13" t="s">
        <v>81</v>
      </c>
      <c r="AY115" s="230" t="s">
        <v>139</v>
      </c>
    </row>
    <row r="116" spans="2:65" s="14" customFormat="1" x14ac:dyDescent="0.3">
      <c r="B116" s="231"/>
      <c r="C116" s="232"/>
      <c r="D116" s="233" t="s">
        <v>151</v>
      </c>
      <c r="E116" s="234" t="s">
        <v>36</v>
      </c>
      <c r="F116" s="235" t="s">
        <v>154</v>
      </c>
      <c r="G116" s="232"/>
      <c r="H116" s="236">
        <v>1</v>
      </c>
      <c r="I116" s="237"/>
      <c r="J116" s="232"/>
      <c r="K116" s="232"/>
      <c r="L116" s="238"/>
      <c r="M116" s="239"/>
      <c r="N116" s="240"/>
      <c r="O116" s="240"/>
      <c r="P116" s="240"/>
      <c r="Q116" s="240"/>
      <c r="R116" s="240"/>
      <c r="S116" s="240"/>
      <c r="T116" s="241"/>
      <c r="AT116" s="242" t="s">
        <v>151</v>
      </c>
      <c r="AU116" s="242" t="s">
        <v>91</v>
      </c>
      <c r="AV116" s="14" t="s">
        <v>147</v>
      </c>
      <c r="AW116" s="14" t="s">
        <v>44</v>
      </c>
      <c r="AX116" s="14" t="s">
        <v>23</v>
      </c>
      <c r="AY116" s="242" t="s">
        <v>139</v>
      </c>
    </row>
    <row r="117" spans="2:65" s="1" customFormat="1" ht="22.5" customHeight="1" x14ac:dyDescent="0.3">
      <c r="B117" s="36"/>
      <c r="C117" s="195" t="s">
        <v>163</v>
      </c>
      <c r="D117" s="195" t="s">
        <v>142</v>
      </c>
      <c r="E117" s="196" t="s">
        <v>268</v>
      </c>
      <c r="F117" s="197" t="s">
        <v>269</v>
      </c>
      <c r="G117" s="198" t="s">
        <v>145</v>
      </c>
      <c r="H117" s="199">
        <v>3.75</v>
      </c>
      <c r="I117" s="200"/>
      <c r="J117" s="201">
        <f>ROUND(I117*H117,2)</f>
        <v>0</v>
      </c>
      <c r="K117" s="197" t="s">
        <v>146</v>
      </c>
      <c r="L117" s="56"/>
      <c r="M117" s="202" t="s">
        <v>36</v>
      </c>
      <c r="N117" s="203" t="s">
        <v>53</v>
      </c>
      <c r="O117" s="37"/>
      <c r="P117" s="204">
        <f>O117*H117</f>
        <v>0</v>
      </c>
      <c r="Q117" s="204">
        <v>3.48E-3</v>
      </c>
      <c r="R117" s="204">
        <f>Q117*H117</f>
        <v>1.3050000000000001E-2</v>
      </c>
      <c r="S117" s="204">
        <v>0</v>
      </c>
      <c r="T117" s="205">
        <f>S117*H117</f>
        <v>0</v>
      </c>
      <c r="AR117" s="18" t="s">
        <v>147</v>
      </c>
      <c r="AT117" s="18" t="s">
        <v>142</v>
      </c>
      <c r="AU117" s="18" t="s">
        <v>91</v>
      </c>
      <c r="AY117" s="18" t="s">
        <v>139</v>
      </c>
      <c r="BE117" s="206">
        <f>IF(N117="základní",J117,0)</f>
        <v>0</v>
      </c>
      <c r="BF117" s="206">
        <f>IF(N117="snížená",J117,0)</f>
        <v>0</v>
      </c>
      <c r="BG117" s="206">
        <f>IF(N117="zákl. přenesená",J117,0)</f>
        <v>0</v>
      </c>
      <c r="BH117" s="206">
        <f>IF(N117="sníž. přenesená",J117,0)</f>
        <v>0</v>
      </c>
      <c r="BI117" s="206">
        <f>IF(N117="nulová",J117,0)</f>
        <v>0</v>
      </c>
      <c r="BJ117" s="18" t="s">
        <v>91</v>
      </c>
      <c r="BK117" s="206">
        <f>ROUND(I117*H117,2)</f>
        <v>0</v>
      </c>
      <c r="BL117" s="18" t="s">
        <v>147</v>
      </c>
      <c r="BM117" s="18" t="s">
        <v>772</v>
      </c>
    </row>
    <row r="118" spans="2:65" s="12" customFormat="1" x14ac:dyDescent="0.3">
      <c r="B118" s="209"/>
      <c r="C118" s="210"/>
      <c r="D118" s="207" t="s">
        <v>151</v>
      </c>
      <c r="E118" s="211" t="s">
        <v>36</v>
      </c>
      <c r="F118" s="212" t="s">
        <v>152</v>
      </c>
      <c r="G118" s="210"/>
      <c r="H118" s="213" t="s">
        <v>36</v>
      </c>
      <c r="I118" s="214"/>
      <c r="J118" s="210"/>
      <c r="K118" s="210"/>
      <c r="L118" s="215"/>
      <c r="M118" s="216"/>
      <c r="N118" s="217"/>
      <c r="O118" s="217"/>
      <c r="P118" s="217"/>
      <c r="Q118" s="217"/>
      <c r="R118" s="217"/>
      <c r="S118" s="217"/>
      <c r="T118" s="218"/>
      <c r="AT118" s="219" t="s">
        <v>151</v>
      </c>
      <c r="AU118" s="219" t="s">
        <v>91</v>
      </c>
      <c r="AV118" s="12" t="s">
        <v>23</v>
      </c>
      <c r="AW118" s="12" t="s">
        <v>44</v>
      </c>
      <c r="AX118" s="12" t="s">
        <v>81</v>
      </c>
      <c r="AY118" s="219" t="s">
        <v>139</v>
      </c>
    </row>
    <row r="119" spans="2:65" s="12" customFormat="1" x14ac:dyDescent="0.3">
      <c r="B119" s="209"/>
      <c r="C119" s="210"/>
      <c r="D119" s="207" t="s">
        <v>151</v>
      </c>
      <c r="E119" s="211" t="s">
        <v>36</v>
      </c>
      <c r="F119" s="212" t="s">
        <v>773</v>
      </c>
      <c r="G119" s="210"/>
      <c r="H119" s="213" t="s">
        <v>36</v>
      </c>
      <c r="I119" s="214"/>
      <c r="J119" s="210"/>
      <c r="K119" s="210"/>
      <c r="L119" s="215"/>
      <c r="M119" s="216"/>
      <c r="N119" s="217"/>
      <c r="O119" s="217"/>
      <c r="P119" s="217"/>
      <c r="Q119" s="217"/>
      <c r="R119" s="217"/>
      <c r="S119" s="217"/>
      <c r="T119" s="218"/>
      <c r="AT119" s="219" t="s">
        <v>151</v>
      </c>
      <c r="AU119" s="219" t="s">
        <v>91</v>
      </c>
      <c r="AV119" s="12" t="s">
        <v>23</v>
      </c>
      <c r="AW119" s="12" t="s">
        <v>44</v>
      </c>
      <c r="AX119" s="12" t="s">
        <v>81</v>
      </c>
      <c r="AY119" s="219" t="s">
        <v>139</v>
      </c>
    </row>
    <row r="120" spans="2:65" s="13" customFormat="1" x14ac:dyDescent="0.3">
      <c r="B120" s="220"/>
      <c r="C120" s="221"/>
      <c r="D120" s="207" t="s">
        <v>151</v>
      </c>
      <c r="E120" s="222" t="s">
        <v>36</v>
      </c>
      <c r="F120" s="223" t="s">
        <v>774</v>
      </c>
      <c r="G120" s="221"/>
      <c r="H120" s="224">
        <v>3.75</v>
      </c>
      <c r="I120" s="225"/>
      <c r="J120" s="221"/>
      <c r="K120" s="221"/>
      <c r="L120" s="226"/>
      <c r="M120" s="227"/>
      <c r="N120" s="228"/>
      <c r="O120" s="228"/>
      <c r="P120" s="228"/>
      <c r="Q120" s="228"/>
      <c r="R120" s="228"/>
      <c r="S120" s="228"/>
      <c r="T120" s="229"/>
      <c r="AT120" s="230" t="s">
        <v>151</v>
      </c>
      <c r="AU120" s="230" t="s">
        <v>91</v>
      </c>
      <c r="AV120" s="13" t="s">
        <v>91</v>
      </c>
      <c r="AW120" s="13" t="s">
        <v>44</v>
      </c>
      <c r="AX120" s="13" t="s">
        <v>81</v>
      </c>
      <c r="AY120" s="230" t="s">
        <v>139</v>
      </c>
    </row>
    <row r="121" spans="2:65" s="14" customFormat="1" x14ac:dyDescent="0.3">
      <c r="B121" s="231"/>
      <c r="C121" s="232"/>
      <c r="D121" s="233" t="s">
        <v>151</v>
      </c>
      <c r="E121" s="234" t="s">
        <v>36</v>
      </c>
      <c r="F121" s="235" t="s">
        <v>154</v>
      </c>
      <c r="G121" s="232"/>
      <c r="H121" s="236">
        <v>3.75</v>
      </c>
      <c r="I121" s="237"/>
      <c r="J121" s="232"/>
      <c r="K121" s="232"/>
      <c r="L121" s="238"/>
      <c r="M121" s="239"/>
      <c r="N121" s="240"/>
      <c r="O121" s="240"/>
      <c r="P121" s="240"/>
      <c r="Q121" s="240"/>
      <c r="R121" s="240"/>
      <c r="S121" s="240"/>
      <c r="T121" s="241"/>
      <c r="AT121" s="242" t="s">
        <v>151</v>
      </c>
      <c r="AU121" s="242" t="s">
        <v>91</v>
      </c>
      <c r="AV121" s="14" t="s">
        <v>147</v>
      </c>
      <c r="AW121" s="14" t="s">
        <v>44</v>
      </c>
      <c r="AX121" s="14" t="s">
        <v>23</v>
      </c>
      <c r="AY121" s="242" t="s">
        <v>139</v>
      </c>
    </row>
    <row r="122" spans="2:65" s="1" customFormat="1" ht="22.5" customHeight="1" x14ac:dyDescent="0.3">
      <c r="B122" s="36"/>
      <c r="C122" s="195" t="s">
        <v>147</v>
      </c>
      <c r="D122" s="195" t="s">
        <v>142</v>
      </c>
      <c r="E122" s="196" t="s">
        <v>775</v>
      </c>
      <c r="F122" s="197" t="s">
        <v>776</v>
      </c>
      <c r="G122" s="198" t="s">
        <v>145</v>
      </c>
      <c r="H122" s="199">
        <v>11.18</v>
      </c>
      <c r="I122" s="200"/>
      <c r="J122" s="201">
        <f>ROUND(I122*H122,2)</f>
        <v>0</v>
      </c>
      <c r="K122" s="197" t="s">
        <v>146</v>
      </c>
      <c r="L122" s="56"/>
      <c r="M122" s="202" t="s">
        <v>36</v>
      </c>
      <c r="N122" s="203" t="s">
        <v>53</v>
      </c>
      <c r="O122" s="37"/>
      <c r="P122" s="204">
        <f>O122*H122</f>
        <v>0</v>
      </c>
      <c r="Q122" s="204">
        <v>1.4E-3</v>
      </c>
      <c r="R122" s="204">
        <f>Q122*H122</f>
        <v>1.5651999999999999E-2</v>
      </c>
      <c r="S122" s="204">
        <v>0</v>
      </c>
      <c r="T122" s="205">
        <f>S122*H122</f>
        <v>0</v>
      </c>
      <c r="AR122" s="18" t="s">
        <v>147</v>
      </c>
      <c r="AT122" s="18" t="s">
        <v>142</v>
      </c>
      <c r="AU122" s="18" t="s">
        <v>91</v>
      </c>
      <c r="AY122" s="18" t="s">
        <v>139</v>
      </c>
      <c r="BE122" s="206">
        <f>IF(N122="základní",J122,0)</f>
        <v>0</v>
      </c>
      <c r="BF122" s="206">
        <f>IF(N122="snížená",J122,0)</f>
        <v>0</v>
      </c>
      <c r="BG122" s="206">
        <f>IF(N122="zákl. přenesená",J122,0)</f>
        <v>0</v>
      </c>
      <c r="BH122" s="206">
        <f>IF(N122="sníž. přenesená",J122,0)</f>
        <v>0</v>
      </c>
      <c r="BI122" s="206">
        <f>IF(N122="nulová",J122,0)</f>
        <v>0</v>
      </c>
      <c r="BJ122" s="18" t="s">
        <v>91</v>
      </c>
      <c r="BK122" s="206">
        <f>ROUND(I122*H122,2)</f>
        <v>0</v>
      </c>
      <c r="BL122" s="18" t="s">
        <v>147</v>
      </c>
      <c r="BM122" s="18" t="s">
        <v>777</v>
      </c>
    </row>
    <row r="123" spans="2:65" s="1" customFormat="1" x14ac:dyDescent="0.3">
      <c r="B123" s="36"/>
      <c r="C123" s="58"/>
      <c r="D123" s="207" t="s">
        <v>149</v>
      </c>
      <c r="E123" s="58"/>
      <c r="F123" s="208" t="s">
        <v>778</v>
      </c>
      <c r="G123" s="58"/>
      <c r="H123" s="58"/>
      <c r="I123" s="163"/>
      <c r="J123" s="58"/>
      <c r="K123" s="58"/>
      <c r="L123" s="56"/>
      <c r="M123" s="73"/>
      <c r="N123" s="37"/>
      <c r="O123" s="37"/>
      <c r="P123" s="37"/>
      <c r="Q123" s="37"/>
      <c r="R123" s="37"/>
      <c r="S123" s="37"/>
      <c r="T123" s="74"/>
      <c r="AT123" s="18" t="s">
        <v>149</v>
      </c>
      <c r="AU123" s="18" t="s">
        <v>91</v>
      </c>
    </row>
    <row r="124" spans="2:65" s="1" customFormat="1" ht="40.5" x14ac:dyDescent="0.3">
      <c r="B124" s="36"/>
      <c r="C124" s="58"/>
      <c r="D124" s="207" t="s">
        <v>159</v>
      </c>
      <c r="E124" s="58"/>
      <c r="F124" s="243" t="s">
        <v>779</v>
      </c>
      <c r="G124" s="58"/>
      <c r="H124" s="58"/>
      <c r="I124" s="163"/>
      <c r="J124" s="58"/>
      <c r="K124" s="58"/>
      <c r="L124" s="56"/>
      <c r="M124" s="73"/>
      <c r="N124" s="37"/>
      <c r="O124" s="37"/>
      <c r="P124" s="37"/>
      <c r="Q124" s="37"/>
      <c r="R124" s="37"/>
      <c r="S124" s="37"/>
      <c r="T124" s="74"/>
      <c r="AT124" s="18" t="s">
        <v>159</v>
      </c>
      <c r="AU124" s="18" t="s">
        <v>91</v>
      </c>
    </row>
    <row r="125" spans="2:65" s="12" customFormat="1" x14ac:dyDescent="0.3">
      <c r="B125" s="209"/>
      <c r="C125" s="210"/>
      <c r="D125" s="207" t="s">
        <v>151</v>
      </c>
      <c r="E125" s="211" t="s">
        <v>36</v>
      </c>
      <c r="F125" s="212" t="s">
        <v>152</v>
      </c>
      <c r="G125" s="210"/>
      <c r="H125" s="213" t="s">
        <v>36</v>
      </c>
      <c r="I125" s="214"/>
      <c r="J125" s="210"/>
      <c r="K125" s="210"/>
      <c r="L125" s="215"/>
      <c r="M125" s="216"/>
      <c r="N125" s="217"/>
      <c r="O125" s="217"/>
      <c r="P125" s="217"/>
      <c r="Q125" s="217"/>
      <c r="R125" s="217"/>
      <c r="S125" s="217"/>
      <c r="T125" s="218"/>
      <c r="AT125" s="219" t="s">
        <v>151</v>
      </c>
      <c r="AU125" s="219" t="s">
        <v>91</v>
      </c>
      <c r="AV125" s="12" t="s">
        <v>23</v>
      </c>
      <c r="AW125" s="12" t="s">
        <v>44</v>
      </c>
      <c r="AX125" s="12" t="s">
        <v>81</v>
      </c>
      <c r="AY125" s="219" t="s">
        <v>139</v>
      </c>
    </row>
    <row r="126" spans="2:65" s="13" customFormat="1" x14ac:dyDescent="0.3">
      <c r="B126" s="220"/>
      <c r="C126" s="221"/>
      <c r="D126" s="207" t="s">
        <v>151</v>
      </c>
      <c r="E126" s="222" t="s">
        <v>36</v>
      </c>
      <c r="F126" s="223" t="s">
        <v>780</v>
      </c>
      <c r="G126" s="221"/>
      <c r="H126" s="224">
        <v>11.18</v>
      </c>
      <c r="I126" s="225"/>
      <c r="J126" s="221"/>
      <c r="K126" s="221"/>
      <c r="L126" s="226"/>
      <c r="M126" s="227"/>
      <c r="N126" s="228"/>
      <c r="O126" s="228"/>
      <c r="P126" s="228"/>
      <c r="Q126" s="228"/>
      <c r="R126" s="228"/>
      <c r="S126" s="228"/>
      <c r="T126" s="229"/>
      <c r="AT126" s="230" t="s">
        <v>151</v>
      </c>
      <c r="AU126" s="230" t="s">
        <v>91</v>
      </c>
      <c r="AV126" s="13" t="s">
        <v>91</v>
      </c>
      <c r="AW126" s="13" t="s">
        <v>44</v>
      </c>
      <c r="AX126" s="13" t="s">
        <v>81</v>
      </c>
      <c r="AY126" s="230" t="s">
        <v>139</v>
      </c>
    </row>
    <row r="127" spans="2:65" s="14" customFormat="1" x14ac:dyDescent="0.3">
      <c r="B127" s="231"/>
      <c r="C127" s="232"/>
      <c r="D127" s="233" t="s">
        <v>151</v>
      </c>
      <c r="E127" s="234" t="s">
        <v>36</v>
      </c>
      <c r="F127" s="235" t="s">
        <v>154</v>
      </c>
      <c r="G127" s="232"/>
      <c r="H127" s="236">
        <v>11.18</v>
      </c>
      <c r="I127" s="237"/>
      <c r="J127" s="232"/>
      <c r="K127" s="232"/>
      <c r="L127" s="238"/>
      <c r="M127" s="239"/>
      <c r="N127" s="240"/>
      <c r="O127" s="240"/>
      <c r="P127" s="240"/>
      <c r="Q127" s="240"/>
      <c r="R127" s="240"/>
      <c r="S127" s="240"/>
      <c r="T127" s="241"/>
      <c r="AT127" s="242" t="s">
        <v>151</v>
      </c>
      <c r="AU127" s="242" t="s">
        <v>91</v>
      </c>
      <c r="AV127" s="14" t="s">
        <v>147</v>
      </c>
      <c r="AW127" s="14" t="s">
        <v>44</v>
      </c>
      <c r="AX127" s="14" t="s">
        <v>23</v>
      </c>
      <c r="AY127" s="242" t="s">
        <v>139</v>
      </c>
    </row>
    <row r="128" spans="2:65" s="1" customFormat="1" ht="22.5" customHeight="1" x14ac:dyDescent="0.3">
      <c r="B128" s="36"/>
      <c r="C128" s="195" t="s">
        <v>177</v>
      </c>
      <c r="D128" s="195" t="s">
        <v>142</v>
      </c>
      <c r="E128" s="196" t="s">
        <v>287</v>
      </c>
      <c r="F128" s="197" t="s">
        <v>288</v>
      </c>
      <c r="G128" s="198" t="s">
        <v>145</v>
      </c>
      <c r="H128" s="199">
        <v>14.93</v>
      </c>
      <c r="I128" s="200"/>
      <c r="J128" s="201">
        <f>ROUND(I128*H128,2)</f>
        <v>0</v>
      </c>
      <c r="K128" s="197" t="s">
        <v>146</v>
      </c>
      <c r="L128" s="56"/>
      <c r="M128" s="202" t="s">
        <v>36</v>
      </c>
      <c r="N128" s="203" t="s">
        <v>53</v>
      </c>
      <c r="O128" s="37"/>
      <c r="P128" s="204">
        <f>O128*H128</f>
        <v>0</v>
      </c>
      <c r="Q128" s="204">
        <v>0</v>
      </c>
      <c r="R128" s="204">
        <f>Q128*H128</f>
        <v>0</v>
      </c>
      <c r="S128" s="204">
        <v>0</v>
      </c>
      <c r="T128" s="205">
        <f>S128*H128</f>
        <v>0</v>
      </c>
      <c r="AR128" s="18" t="s">
        <v>147</v>
      </c>
      <c r="AT128" s="18" t="s">
        <v>142</v>
      </c>
      <c r="AU128" s="18" t="s">
        <v>91</v>
      </c>
      <c r="AY128" s="18" t="s">
        <v>139</v>
      </c>
      <c r="BE128" s="206">
        <f>IF(N128="základní",J128,0)</f>
        <v>0</v>
      </c>
      <c r="BF128" s="206">
        <f>IF(N128="snížená",J128,0)</f>
        <v>0</v>
      </c>
      <c r="BG128" s="206">
        <f>IF(N128="zákl. přenesená",J128,0)</f>
        <v>0</v>
      </c>
      <c r="BH128" s="206">
        <f>IF(N128="sníž. přenesená",J128,0)</f>
        <v>0</v>
      </c>
      <c r="BI128" s="206">
        <f>IF(N128="nulová",J128,0)</f>
        <v>0</v>
      </c>
      <c r="BJ128" s="18" t="s">
        <v>91</v>
      </c>
      <c r="BK128" s="206">
        <f>ROUND(I128*H128,2)</f>
        <v>0</v>
      </c>
      <c r="BL128" s="18" t="s">
        <v>147</v>
      </c>
      <c r="BM128" s="18" t="s">
        <v>781</v>
      </c>
    </row>
    <row r="129" spans="2:65" s="1" customFormat="1" x14ac:dyDescent="0.3">
      <c r="B129" s="36"/>
      <c r="C129" s="58"/>
      <c r="D129" s="207" t="s">
        <v>149</v>
      </c>
      <c r="E129" s="58"/>
      <c r="F129" s="208" t="s">
        <v>290</v>
      </c>
      <c r="G129" s="58"/>
      <c r="H129" s="58"/>
      <c r="I129" s="163"/>
      <c r="J129" s="58"/>
      <c r="K129" s="58"/>
      <c r="L129" s="56"/>
      <c r="M129" s="73"/>
      <c r="N129" s="37"/>
      <c r="O129" s="37"/>
      <c r="P129" s="37"/>
      <c r="Q129" s="37"/>
      <c r="R129" s="37"/>
      <c r="S129" s="37"/>
      <c r="T129" s="74"/>
      <c r="AT129" s="18" t="s">
        <v>149</v>
      </c>
      <c r="AU129" s="18" t="s">
        <v>91</v>
      </c>
    </row>
    <row r="130" spans="2:65" s="12" customFormat="1" x14ac:dyDescent="0.3">
      <c r="B130" s="209"/>
      <c r="C130" s="210"/>
      <c r="D130" s="207" t="s">
        <v>151</v>
      </c>
      <c r="E130" s="211" t="s">
        <v>36</v>
      </c>
      <c r="F130" s="212" t="s">
        <v>782</v>
      </c>
      <c r="G130" s="210"/>
      <c r="H130" s="213" t="s">
        <v>36</v>
      </c>
      <c r="I130" s="214"/>
      <c r="J130" s="210"/>
      <c r="K130" s="210"/>
      <c r="L130" s="215"/>
      <c r="M130" s="216"/>
      <c r="N130" s="217"/>
      <c r="O130" s="217"/>
      <c r="P130" s="217"/>
      <c r="Q130" s="217"/>
      <c r="R130" s="217"/>
      <c r="S130" s="217"/>
      <c r="T130" s="218"/>
      <c r="AT130" s="219" t="s">
        <v>151</v>
      </c>
      <c r="AU130" s="219" t="s">
        <v>91</v>
      </c>
      <c r="AV130" s="12" t="s">
        <v>23</v>
      </c>
      <c r="AW130" s="12" t="s">
        <v>44</v>
      </c>
      <c r="AX130" s="12" t="s">
        <v>81</v>
      </c>
      <c r="AY130" s="219" t="s">
        <v>139</v>
      </c>
    </row>
    <row r="131" spans="2:65" s="13" customFormat="1" x14ac:dyDescent="0.3">
      <c r="B131" s="220"/>
      <c r="C131" s="221"/>
      <c r="D131" s="207" t="s">
        <v>151</v>
      </c>
      <c r="E131" s="222" t="s">
        <v>36</v>
      </c>
      <c r="F131" s="223" t="s">
        <v>783</v>
      </c>
      <c r="G131" s="221"/>
      <c r="H131" s="224">
        <v>14.93</v>
      </c>
      <c r="I131" s="225"/>
      <c r="J131" s="221"/>
      <c r="K131" s="221"/>
      <c r="L131" s="226"/>
      <c r="M131" s="227"/>
      <c r="N131" s="228"/>
      <c r="O131" s="228"/>
      <c r="P131" s="228"/>
      <c r="Q131" s="228"/>
      <c r="R131" s="228"/>
      <c r="S131" s="228"/>
      <c r="T131" s="229"/>
      <c r="AT131" s="230" t="s">
        <v>151</v>
      </c>
      <c r="AU131" s="230" t="s">
        <v>91</v>
      </c>
      <c r="AV131" s="13" t="s">
        <v>91</v>
      </c>
      <c r="AW131" s="13" t="s">
        <v>44</v>
      </c>
      <c r="AX131" s="13" t="s">
        <v>81</v>
      </c>
      <c r="AY131" s="230" t="s">
        <v>139</v>
      </c>
    </row>
    <row r="132" spans="2:65" s="14" customFormat="1" x14ac:dyDescent="0.3">
      <c r="B132" s="231"/>
      <c r="C132" s="232"/>
      <c r="D132" s="233" t="s">
        <v>151</v>
      </c>
      <c r="E132" s="234" t="s">
        <v>36</v>
      </c>
      <c r="F132" s="235" t="s">
        <v>154</v>
      </c>
      <c r="G132" s="232"/>
      <c r="H132" s="236">
        <v>14.93</v>
      </c>
      <c r="I132" s="237"/>
      <c r="J132" s="232"/>
      <c r="K132" s="232"/>
      <c r="L132" s="238"/>
      <c r="M132" s="239"/>
      <c r="N132" s="240"/>
      <c r="O132" s="240"/>
      <c r="P132" s="240"/>
      <c r="Q132" s="240"/>
      <c r="R132" s="240"/>
      <c r="S132" s="240"/>
      <c r="T132" s="241"/>
      <c r="AT132" s="242" t="s">
        <v>151</v>
      </c>
      <c r="AU132" s="242" t="s">
        <v>91</v>
      </c>
      <c r="AV132" s="14" t="s">
        <v>147</v>
      </c>
      <c r="AW132" s="14" t="s">
        <v>44</v>
      </c>
      <c r="AX132" s="14" t="s">
        <v>23</v>
      </c>
      <c r="AY132" s="242" t="s">
        <v>139</v>
      </c>
    </row>
    <row r="133" spans="2:65" s="1" customFormat="1" ht="22.5" customHeight="1" x14ac:dyDescent="0.3">
      <c r="B133" s="36"/>
      <c r="C133" s="195" t="s">
        <v>140</v>
      </c>
      <c r="D133" s="195" t="s">
        <v>142</v>
      </c>
      <c r="E133" s="196" t="s">
        <v>784</v>
      </c>
      <c r="F133" s="197" t="s">
        <v>785</v>
      </c>
      <c r="G133" s="198" t="s">
        <v>422</v>
      </c>
      <c r="H133" s="199">
        <v>2</v>
      </c>
      <c r="I133" s="200"/>
      <c r="J133" s="201">
        <f>ROUND(I133*H133,2)</f>
        <v>0</v>
      </c>
      <c r="K133" s="197" t="s">
        <v>146</v>
      </c>
      <c r="L133" s="56"/>
      <c r="M133" s="202" t="s">
        <v>36</v>
      </c>
      <c r="N133" s="203" t="s">
        <v>53</v>
      </c>
      <c r="O133" s="37"/>
      <c r="P133" s="204">
        <f>O133*H133</f>
        <v>0</v>
      </c>
      <c r="Q133" s="204">
        <v>1.6979999999999999E-2</v>
      </c>
      <c r="R133" s="204">
        <f>Q133*H133</f>
        <v>3.3959999999999997E-2</v>
      </c>
      <c r="S133" s="204">
        <v>0</v>
      </c>
      <c r="T133" s="205">
        <f>S133*H133</f>
        <v>0</v>
      </c>
      <c r="AR133" s="18" t="s">
        <v>147</v>
      </c>
      <c r="AT133" s="18" t="s">
        <v>142</v>
      </c>
      <c r="AU133" s="18" t="s">
        <v>91</v>
      </c>
      <c r="AY133" s="18" t="s">
        <v>139</v>
      </c>
      <c r="BE133" s="206">
        <f>IF(N133="základní",J133,0)</f>
        <v>0</v>
      </c>
      <c r="BF133" s="206">
        <f>IF(N133="snížená",J133,0)</f>
        <v>0</v>
      </c>
      <c r="BG133" s="206">
        <f>IF(N133="zákl. přenesená",J133,0)</f>
        <v>0</v>
      </c>
      <c r="BH133" s="206">
        <f>IF(N133="sníž. přenesená",J133,0)</f>
        <v>0</v>
      </c>
      <c r="BI133" s="206">
        <f>IF(N133="nulová",J133,0)</f>
        <v>0</v>
      </c>
      <c r="BJ133" s="18" t="s">
        <v>91</v>
      </c>
      <c r="BK133" s="206">
        <f>ROUND(I133*H133,2)</f>
        <v>0</v>
      </c>
      <c r="BL133" s="18" t="s">
        <v>147</v>
      </c>
      <c r="BM133" s="18" t="s">
        <v>786</v>
      </c>
    </row>
    <row r="134" spans="2:65" s="1" customFormat="1" ht="27" x14ac:dyDescent="0.3">
      <c r="B134" s="36"/>
      <c r="C134" s="58"/>
      <c r="D134" s="207" t="s">
        <v>149</v>
      </c>
      <c r="E134" s="58"/>
      <c r="F134" s="208" t="s">
        <v>787</v>
      </c>
      <c r="G134" s="58"/>
      <c r="H134" s="58"/>
      <c r="I134" s="163"/>
      <c r="J134" s="58"/>
      <c r="K134" s="58"/>
      <c r="L134" s="56"/>
      <c r="M134" s="73"/>
      <c r="N134" s="37"/>
      <c r="O134" s="37"/>
      <c r="P134" s="37"/>
      <c r="Q134" s="37"/>
      <c r="R134" s="37"/>
      <c r="S134" s="37"/>
      <c r="T134" s="74"/>
      <c r="AT134" s="18" t="s">
        <v>149</v>
      </c>
      <c r="AU134" s="18" t="s">
        <v>91</v>
      </c>
    </row>
    <row r="135" spans="2:65" s="1" customFormat="1" ht="121.5" x14ac:dyDescent="0.3">
      <c r="B135" s="36"/>
      <c r="C135" s="58"/>
      <c r="D135" s="207" t="s">
        <v>159</v>
      </c>
      <c r="E135" s="58"/>
      <c r="F135" s="243" t="s">
        <v>788</v>
      </c>
      <c r="G135" s="58"/>
      <c r="H135" s="58"/>
      <c r="I135" s="163"/>
      <c r="J135" s="58"/>
      <c r="K135" s="58"/>
      <c r="L135" s="56"/>
      <c r="M135" s="73"/>
      <c r="N135" s="37"/>
      <c r="O135" s="37"/>
      <c r="P135" s="37"/>
      <c r="Q135" s="37"/>
      <c r="R135" s="37"/>
      <c r="S135" s="37"/>
      <c r="T135" s="74"/>
      <c r="AT135" s="18" t="s">
        <v>159</v>
      </c>
      <c r="AU135" s="18" t="s">
        <v>91</v>
      </c>
    </row>
    <row r="136" spans="2:65" s="12" customFormat="1" x14ac:dyDescent="0.3">
      <c r="B136" s="209"/>
      <c r="C136" s="210"/>
      <c r="D136" s="207" t="s">
        <v>151</v>
      </c>
      <c r="E136" s="211" t="s">
        <v>36</v>
      </c>
      <c r="F136" s="212" t="s">
        <v>358</v>
      </c>
      <c r="G136" s="210"/>
      <c r="H136" s="213" t="s">
        <v>36</v>
      </c>
      <c r="I136" s="214"/>
      <c r="J136" s="210"/>
      <c r="K136" s="210"/>
      <c r="L136" s="215"/>
      <c r="M136" s="216"/>
      <c r="N136" s="217"/>
      <c r="O136" s="217"/>
      <c r="P136" s="217"/>
      <c r="Q136" s="217"/>
      <c r="R136" s="217"/>
      <c r="S136" s="217"/>
      <c r="T136" s="218"/>
      <c r="AT136" s="219" t="s">
        <v>151</v>
      </c>
      <c r="AU136" s="219" t="s">
        <v>91</v>
      </c>
      <c r="AV136" s="12" t="s">
        <v>23</v>
      </c>
      <c r="AW136" s="12" t="s">
        <v>44</v>
      </c>
      <c r="AX136" s="12" t="s">
        <v>81</v>
      </c>
      <c r="AY136" s="219" t="s">
        <v>139</v>
      </c>
    </row>
    <row r="137" spans="2:65" s="13" customFormat="1" x14ac:dyDescent="0.3">
      <c r="B137" s="220"/>
      <c r="C137" s="221"/>
      <c r="D137" s="207" t="s">
        <v>151</v>
      </c>
      <c r="E137" s="222" t="s">
        <v>36</v>
      </c>
      <c r="F137" s="223" t="s">
        <v>789</v>
      </c>
      <c r="G137" s="221"/>
      <c r="H137" s="224">
        <v>1</v>
      </c>
      <c r="I137" s="225"/>
      <c r="J137" s="221"/>
      <c r="K137" s="221"/>
      <c r="L137" s="226"/>
      <c r="M137" s="227"/>
      <c r="N137" s="228"/>
      <c r="O137" s="228"/>
      <c r="P137" s="228"/>
      <c r="Q137" s="228"/>
      <c r="R137" s="228"/>
      <c r="S137" s="228"/>
      <c r="T137" s="229"/>
      <c r="AT137" s="230" t="s">
        <v>151</v>
      </c>
      <c r="AU137" s="230" t="s">
        <v>91</v>
      </c>
      <c r="AV137" s="13" t="s">
        <v>91</v>
      </c>
      <c r="AW137" s="13" t="s">
        <v>44</v>
      </c>
      <c r="AX137" s="13" t="s">
        <v>81</v>
      </c>
      <c r="AY137" s="230" t="s">
        <v>139</v>
      </c>
    </row>
    <row r="138" spans="2:65" s="13" customFormat="1" x14ac:dyDescent="0.3">
      <c r="B138" s="220"/>
      <c r="C138" s="221"/>
      <c r="D138" s="207" t="s">
        <v>151</v>
      </c>
      <c r="E138" s="222" t="s">
        <v>36</v>
      </c>
      <c r="F138" s="223" t="s">
        <v>790</v>
      </c>
      <c r="G138" s="221"/>
      <c r="H138" s="224">
        <v>1</v>
      </c>
      <c r="I138" s="225"/>
      <c r="J138" s="221"/>
      <c r="K138" s="221"/>
      <c r="L138" s="226"/>
      <c r="M138" s="227"/>
      <c r="N138" s="228"/>
      <c r="O138" s="228"/>
      <c r="P138" s="228"/>
      <c r="Q138" s="228"/>
      <c r="R138" s="228"/>
      <c r="S138" s="228"/>
      <c r="T138" s="229"/>
      <c r="AT138" s="230" t="s">
        <v>151</v>
      </c>
      <c r="AU138" s="230" t="s">
        <v>91</v>
      </c>
      <c r="AV138" s="13" t="s">
        <v>91</v>
      </c>
      <c r="AW138" s="13" t="s">
        <v>44</v>
      </c>
      <c r="AX138" s="13" t="s">
        <v>81</v>
      </c>
      <c r="AY138" s="230" t="s">
        <v>139</v>
      </c>
    </row>
    <row r="139" spans="2:65" s="14" customFormat="1" x14ac:dyDescent="0.3">
      <c r="B139" s="231"/>
      <c r="C139" s="232"/>
      <c r="D139" s="233" t="s">
        <v>151</v>
      </c>
      <c r="E139" s="234" t="s">
        <v>36</v>
      </c>
      <c r="F139" s="235" t="s">
        <v>154</v>
      </c>
      <c r="G139" s="232"/>
      <c r="H139" s="236">
        <v>2</v>
      </c>
      <c r="I139" s="237"/>
      <c r="J139" s="232"/>
      <c r="K139" s="232"/>
      <c r="L139" s="238"/>
      <c r="M139" s="239"/>
      <c r="N139" s="240"/>
      <c r="O139" s="240"/>
      <c r="P139" s="240"/>
      <c r="Q139" s="240"/>
      <c r="R139" s="240"/>
      <c r="S139" s="240"/>
      <c r="T139" s="241"/>
      <c r="AT139" s="242" t="s">
        <v>151</v>
      </c>
      <c r="AU139" s="242" t="s">
        <v>91</v>
      </c>
      <c r="AV139" s="14" t="s">
        <v>147</v>
      </c>
      <c r="AW139" s="14" t="s">
        <v>44</v>
      </c>
      <c r="AX139" s="14" t="s">
        <v>23</v>
      </c>
      <c r="AY139" s="242" t="s">
        <v>139</v>
      </c>
    </row>
    <row r="140" spans="2:65" s="1" customFormat="1" ht="22.5" customHeight="1" x14ac:dyDescent="0.3">
      <c r="B140" s="36"/>
      <c r="C140" s="244" t="s">
        <v>189</v>
      </c>
      <c r="D140" s="244" t="s">
        <v>182</v>
      </c>
      <c r="E140" s="245" t="s">
        <v>791</v>
      </c>
      <c r="F140" s="246" t="s">
        <v>792</v>
      </c>
      <c r="G140" s="247" t="s">
        <v>422</v>
      </c>
      <c r="H140" s="248">
        <v>1</v>
      </c>
      <c r="I140" s="249"/>
      <c r="J140" s="250">
        <f>ROUND(I140*H140,2)</f>
        <v>0</v>
      </c>
      <c r="K140" s="246" t="s">
        <v>146</v>
      </c>
      <c r="L140" s="251"/>
      <c r="M140" s="252" t="s">
        <v>36</v>
      </c>
      <c r="N140" s="253" t="s">
        <v>53</v>
      </c>
      <c r="O140" s="37"/>
      <c r="P140" s="204">
        <f>O140*H140</f>
        <v>0</v>
      </c>
      <c r="Q140" s="204">
        <v>1.2699999999999999E-2</v>
      </c>
      <c r="R140" s="204">
        <f>Q140*H140</f>
        <v>1.2699999999999999E-2</v>
      </c>
      <c r="S140" s="204">
        <v>0</v>
      </c>
      <c r="T140" s="205">
        <f>S140*H140</f>
        <v>0</v>
      </c>
      <c r="AR140" s="18" t="s">
        <v>185</v>
      </c>
      <c r="AT140" s="18" t="s">
        <v>182</v>
      </c>
      <c r="AU140" s="18" t="s">
        <v>91</v>
      </c>
      <c r="AY140" s="18" t="s">
        <v>139</v>
      </c>
      <c r="BE140" s="206">
        <f>IF(N140="základní",J140,0)</f>
        <v>0</v>
      </c>
      <c r="BF140" s="206">
        <f>IF(N140="snížená",J140,0)</f>
        <v>0</v>
      </c>
      <c r="BG140" s="206">
        <f>IF(N140="zákl. přenesená",J140,0)</f>
        <v>0</v>
      </c>
      <c r="BH140" s="206">
        <f>IF(N140="sníž. přenesená",J140,0)</f>
        <v>0</v>
      </c>
      <c r="BI140" s="206">
        <f>IF(N140="nulová",J140,0)</f>
        <v>0</v>
      </c>
      <c r="BJ140" s="18" t="s">
        <v>91</v>
      </c>
      <c r="BK140" s="206">
        <f>ROUND(I140*H140,2)</f>
        <v>0</v>
      </c>
      <c r="BL140" s="18" t="s">
        <v>147</v>
      </c>
      <c r="BM140" s="18" t="s">
        <v>793</v>
      </c>
    </row>
    <row r="141" spans="2:65" s="1" customFormat="1" x14ac:dyDescent="0.3">
      <c r="B141" s="36"/>
      <c r="C141" s="58"/>
      <c r="D141" s="207" t="s">
        <v>149</v>
      </c>
      <c r="E141" s="58"/>
      <c r="F141" s="208" t="s">
        <v>792</v>
      </c>
      <c r="G141" s="58"/>
      <c r="H141" s="58"/>
      <c r="I141" s="163"/>
      <c r="J141" s="58"/>
      <c r="K141" s="58"/>
      <c r="L141" s="56"/>
      <c r="M141" s="73"/>
      <c r="N141" s="37"/>
      <c r="O141" s="37"/>
      <c r="P141" s="37"/>
      <c r="Q141" s="37"/>
      <c r="R141" s="37"/>
      <c r="S141" s="37"/>
      <c r="T141" s="74"/>
      <c r="AT141" s="18" t="s">
        <v>149</v>
      </c>
      <c r="AU141" s="18" t="s">
        <v>91</v>
      </c>
    </row>
    <row r="142" spans="2:65" s="12" customFormat="1" x14ac:dyDescent="0.3">
      <c r="B142" s="209"/>
      <c r="C142" s="210"/>
      <c r="D142" s="207" t="s">
        <v>151</v>
      </c>
      <c r="E142" s="211" t="s">
        <v>36</v>
      </c>
      <c r="F142" s="212" t="s">
        <v>358</v>
      </c>
      <c r="G142" s="210"/>
      <c r="H142" s="213" t="s">
        <v>36</v>
      </c>
      <c r="I142" s="214"/>
      <c r="J142" s="210"/>
      <c r="K142" s="210"/>
      <c r="L142" s="215"/>
      <c r="M142" s="216"/>
      <c r="N142" s="217"/>
      <c r="O142" s="217"/>
      <c r="P142" s="217"/>
      <c r="Q142" s="217"/>
      <c r="R142" s="217"/>
      <c r="S142" s="217"/>
      <c r="T142" s="218"/>
      <c r="AT142" s="219" t="s">
        <v>151</v>
      </c>
      <c r="AU142" s="219" t="s">
        <v>91</v>
      </c>
      <c r="AV142" s="12" t="s">
        <v>23</v>
      </c>
      <c r="AW142" s="12" t="s">
        <v>44</v>
      </c>
      <c r="AX142" s="12" t="s">
        <v>81</v>
      </c>
      <c r="AY142" s="219" t="s">
        <v>139</v>
      </c>
    </row>
    <row r="143" spans="2:65" s="13" customFormat="1" x14ac:dyDescent="0.3">
      <c r="B143" s="220"/>
      <c r="C143" s="221"/>
      <c r="D143" s="207" t="s">
        <v>151</v>
      </c>
      <c r="E143" s="222" t="s">
        <v>36</v>
      </c>
      <c r="F143" s="223" t="s">
        <v>789</v>
      </c>
      <c r="G143" s="221"/>
      <c r="H143" s="224">
        <v>1</v>
      </c>
      <c r="I143" s="225"/>
      <c r="J143" s="221"/>
      <c r="K143" s="221"/>
      <c r="L143" s="226"/>
      <c r="M143" s="227"/>
      <c r="N143" s="228"/>
      <c r="O143" s="228"/>
      <c r="P143" s="228"/>
      <c r="Q143" s="228"/>
      <c r="R143" s="228"/>
      <c r="S143" s="228"/>
      <c r="T143" s="229"/>
      <c r="AT143" s="230" t="s">
        <v>151</v>
      </c>
      <c r="AU143" s="230" t="s">
        <v>91</v>
      </c>
      <c r="AV143" s="13" t="s">
        <v>91</v>
      </c>
      <c r="AW143" s="13" t="s">
        <v>44</v>
      </c>
      <c r="AX143" s="13" t="s">
        <v>81</v>
      </c>
      <c r="AY143" s="230" t="s">
        <v>139</v>
      </c>
    </row>
    <row r="144" spans="2:65" s="14" customFormat="1" x14ac:dyDescent="0.3">
      <c r="B144" s="231"/>
      <c r="C144" s="232"/>
      <c r="D144" s="233" t="s">
        <v>151</v>
      </c>
      <c r="E144" s="234" t="s">
        <v>36</v>
      </c>
      <c r="F144" s="235" t="s">
        <v>154</v>
      </c>
      <c r="G144" s="232"/>
      <c r="H144" s="236">
        <v>1</v>
      </c>
      <c r="I144" s="237"/>
      <c r="J144" s="232"/>
      <c r="K144" s="232"/>
      <c r="L144" s="238"/>
      <c r="M144" s="239"/>
      <c r="N144" s="240"/>
      <c r="O144" s="240"/>
      <c r="P144" s="240"/>
      <c r="Q144" s="240"/>
      <c r="R144" s="240"/>
      <c r="S144" s="240"/>
      <c r="T144" s="241"/>
      <c r="AT144" s="242" t="s">
        <v>151</v>
      </c>
      <c r="AU144" s="242" t="s">
        <v>91</v>
      </c>
      <c r="AV144" s="14" t="s">
        <v>147</v>
      </c>
      <c r="AW144" s="14" t="s">
        <v>44</v>
      </c>
      <c r="AX144" s="14" t="s">
        <v>23</v>
      </c>
      <c r="AY144" s="242" t="s">
        <v>139</v>
      </c>
    </row>
    <row r="145" spans="2:65" s="1" customFormat="1" ht="22.5" customHeight="1" x14ac:dyDescent="0.3">
      <c r="B145" s="36"/>
      <c r="C145" s="244" t="s">
        <v>185</v>
      </c>
      <c r="D145" s="244" t="s">
        <v>182</v>
      </c>
      <c r="E145" s="245" t="s">
        <v>794</v>
      </c>
      <c r="F145" s="246" t="s">
        <v>795</v>
      </c>
      <c r="G145" s="247" t="s">
        <v>422</v>
      </c>
      <c r="H145" s="248">
        <v>1</v>
      </c>
      <c r="I145" s="249"/>
      <c r="J145" s="250">
        <f>ROUND(I145*H145,2)</f>
        <v>0</v>
      </c>
      <c r="K145" s="246" t="s">
        <v>146</v>
      </c>
      <c r="L145" s="251"/>
      <c r="M145" s="252" t="s">
        <v>36</v>
      </c>
      <c r="N145" s="253" t="s">
        <v>53</v>
      </c>
      <c r="O145" s="37"/>
      <c r="P145" s="204">
        <f>O145*H145</f>
        <v>0</v>
      </c>
      <c r="Q145" s="204">
        <v>1.3599999999999999E-2</v>
      </c>
      <c r="R145" s="204">
        <f>Q145*H145</f>
        <v>1.3599999999999999E-2</v>
      </c>
      <c r="S145" s="204">
        <v>0</v>
      </c>
      <c r="T145" s="205">
        <f>S145*H145</f>
        <v>0</v>
      </c>
      <c r="AR145" s="18" t="s">
        <v>185</v>
      </c>
      <c r="AT145" s="18" t="s">
        <v>182</v>
      </c>
      <c r="AU145" s="18" t="s">
        <v>91</v>
      </c>
      <c r="AY145" s="18" t="s">
        <v>139</v>
      </c>
      <c r="BE145" s="206">
        <f>IF(N145="základní",J145,0)</f>
        <v>0</v>
      </c>
      <c r="BF145" s="206">
        <f>IF(N145="snížená",J145,0)</f>
        <v>0</v>
      </c>
      <c r="BG145" s="206">
        <f>IF(N145="zákl. přenesená",J145,0)</f>
        <v>0</v>
      </c>
      <c r="BH145" s="206">
        <f>IF(N145="sníž. přenesená",J145,0)</f>
        <v>0</v>
      </c>
      <c r="BI145" s="206">
        <f>IF(N145="nulová",J145,0)</f>
        <v>0</v>
      </c>
      <c r="BJ145" s="18" t="s">
        <v>91</v>
      </c>
      <c r="BK145" s="206">
        <f>ROUND(I145*H145,2)</f>
        <v>0</v>
      </c>
      <c r="BL145" s="18" t="s">
        <v>147</v>
      </c>
      <c r="BM145" s="18" t="s">
        <v>796</v>
      </c>
    </row>
    <row r="146" spans="2:65" s="1" customFormat="1" x14ac:dyDescent="0.3">
      <c r="B146" s="36"/>
      <c r="C146" s="58"/>
      <c r="D146" s="207" t="s">
        <v>149</v>
      </c>
      <c r="E146" s="58"/>
      <c r="F146" s="208" t="s">
        <v>795</v>
      </c>
      <c r="G146" s="58"/>
      <c r="H146" s="58"/>
      <c r="I146" s="163"/>
      <c r="J146" s="58"/>
      <c r="K146" s="58"/>
      <c r="L146" s="56"/>
      <c r="M146" s="73"/>
      <c r="N146" s="37"/>
      <c r="O146" s="37"/>
      <c r="P146" s="37"/>
      <c r="Q146" s="37"/>
      <c r="R146" s="37"/>
      <c r="S146" s="37"/>
      <c r="T146" s="74"/>
      <c r="AT146" s="18" t="s">
        <v>149</v>
      </c>
      <c r="AU146" s="18" t="s">
        <v>91</v>
      </c>
    </row>
    <row r="147" spans="2:65" s="12" customFormat="1" x14ac:dyDescent="0.3">
      <c r="B147" s="209"/>
      <c r="C147" s="210"/>
      <c r="D147" s="207" t="s">
        <v>151</v>
      </c>
      <c r="E147" s="211" t="s">
        <v>36</v>
      </c>
      <c r="F147" s="212" t="s">
        <v>358</v>
      </c>
      <c r="G147" s="210"/>
      <c r="H147" s="213" t="s">
        <v>36</v>
      </c>
      <c r="I147" s="214"/>
      <c r="J147" s="210"/>
      <c r="K147" s="210"/>
      <c r="L147" s="215"/>
      <c r="M147" s="216"/>
      <c r="N147" s="217"/>
      <c r="O147" s="217"/>
      <c r="P147" s="217"/>
      <c r="Q147" s="217"/>
      <c r="R147" s="217"/>
      <c r="S147" s="217"/>
      <c r="T147" s="218"/>
      <c r="AT147" s="219" t="s">
        <v>151</v>
      </c>
      <c r="AU147" s="219" t="s">
        <v>91</v>
      </c>
      <c r="AV147" s="12" t="s">
        <v>23</v>
      </c>
      <c r="AW147" s="12" t="s">
        <v>44</v>
      </c>
      <c r="AX147" s="12" t="s">
        <v>81</v>
      </c>
      <c r="AY147" s="219" t="s">
        <v>139</v>
      </c>
    </row>
    <row r="148" spans="2:65" s="13" customFormat="1" x14ac:dyDescent="0.3">
      <c r="B148" s="220"/>
      <c r="C148" s="221"/>
      <c r="D148" s="207" t="s">
        <v>151</v>
      </c>
      <c r="E148" s="222" t="s">
        <v>36</v>
      </c>
      <c r="F148" s="223" t="s">
        <v>790</v>
      </c>
      <c r="G148" s="221"/>
      <c r="H148" s="224">
        <v>1</v>
      </c>
      <c r="I148" s="225"/>
      <c r="J148" s="221"/>
      <c r="K148" s="221"/>
      <c r="L148" s="226"/>
      <c r="M148" s="227"/>
      <c r="N148" s="228"/>
      <c r="O148" s="228"/>
      <c r="P148" s="228"/>
      <c r="Q148" s="228"/>
      <c r="R148" s="228"/>
      <c r="S148" s="228"/>
      <c r="T148" s="229"/>
      <c r="AT148" s="230" t="s">
        <v>151</v>
      </c>
      <c r="AU148" s="230" t="s">
        <v>91</v>
      </c>
      <c r="AV148" s="13" t="s">
        <v>91</v>
      </c>
      <c r="AW148" s="13" t="s">
        <v>44</v>
      </c>
      <c r="AX148" s="13" t="s">
        <v>81</v>
      </c>
      <c r="AY148" s="230" t="s">
        <v>139</v>
      </c>
    </row>
    <row r="149" spans="2:65" s="14" customFormat="1" x14ac:dyDescent="0.3">
      <c r="B149" s="231"/>
      <c r="C149" s="232"/>
      <c r="D149" s="207" t="s">
        <v>151</v>
      </c>
      <c r="E149" s="254" t="s">
        <v>36</v>
      </c>
      <c r="F149" s="255" t="s">
        <v>154</v>
      </c>
      <c r="G149" s="232"/>
      <c r="H149" s="256">
        <v>1</v>
      </c>
      <c r="I149" s="237"/>
      <c r="J149" s="232"/>
      <c r="K149" s="232"/>
      <c r="L149" s="238"/>
      <c r="M149" s="239"/>
      <c r="N149" s="240"/>
      <c r="O149" s="240"/>
      <c r="P149" s="240"/>
      <c r="Q149" s="240"/>
      <c r="R149" s="240"/>
      <c r="S149" s="240"/>
      <c r="T149" s="241"/>
      <c r="AT149" s="242" t="s">
        <v>151</v>
      </c>
      <c r="AU149" s="242" t="s">
        <v>91</v>
      </c>
      <c r="AV149" s="14" t="s">
        <v>147</v>
      </c>
      <c r="AW149" s="14" t="s">
        <v>44</v>
      </c>
      <c r="AX149" s="14" t="s">
        <v>23</v>
      </c>
      <c r="AY149" s="242" t="s">
        <v>139</v>
      </c>
    </row>
    <row r="150" spans="2:65" s="11" customFormat="1" ht="29.85" customHeight="1" x14ac:dyDescent="0.3">
      <c r="B150" s="178"/>
      <c r="C150" s="179"/>
      <c r="D150" s="192" t="s">
        <v>80</v>
      </c>
      <c r="E150" s="193" t="s">
        <v>201</v>
      </c>
      <c r="F150" s="193" t="s">
        <v>295</v>
      </c>
      <c r="G150" s="179"/>
      <c r="H150" s="179"/>
      <c r="I150" s="182"/>
      <c r="J150" s="194">
        <f>BK150</f>
        <v>0</v>
      </c>
      <c r="K150" s="179"/>
      <c r="L150" s="184"/>
      <c r="M150" s="185"/>
      <c r="N150" s="186"/>
      <c r="O150" s="186"/>
      <c r="P150" s="187">
        <f>SUM(P151:P208)</f>
        <v>0</v>
      </c>
      <c r="Q150" s="186"/>
      <c r="R150" s="187">
        <f>SUM(R151:R208)</f>
        <v>0.13471</v>
      </c>
      <c r="S150" s="186"/>
      <c r="T150" s="188">
        <f>SUM(T151:T208)</f>
        <v>2.8299949999999998</v>
      </c>
      <c r="AR150" s="189" t="s">
        <v>23</v>
      </c>
      <c r="AT150" s="190" t="s">
        <v>80</v>
      </c>
      <c r="AU150" s="190" t="s">
        <v>23</v>
      </c>
      <c r="AY150" s="189" t="s">
        <v>139</v>
      </c>
      <c r="BK150" s="191">
        <f>SUM(BK151:BK208)</f>
        <v>0</v>
      </c>
    </row>
    <row r="151" spans="2:65" s="1" customFormat="1" ht="31.5" customHeight="1" x14ac:dyDescent="0.3">
      <c r="B151" s="36"/>
      <c r="C151" s="195" t="s">
        <v>201</v>
      </c>
      <c r="D151" s="195" t="s">
        <v>142</v>
      </c>
      <c r="E151" s="196" t="s">
        <v>797</v>
      </c>
      <c r="F151" s="197" t="s">
        <v>798</v>
      </c>
      <c r="G151" s="198" t="s">
        <v>145</v>
      </c>
      <c r="H151" s="199">
        <v>50</v>
      </c>
      <c r="I151" s="200"/>
      <c r="J151" s="201">
        <f>ROUND(I151*H151,2)</f>
        <v>0</v>
      </c>
      <c r="K151" s="197" t="s">
        <v>146</v>
      </c>
      <c r="L151" s="56"/>
      <c r="M151" s="202" t="s">
        <v>36</v>
      </c>
      <c r="N151" s="203" t="s">
        <v>53</v>
      </c>
      <c r="O151" s="37"/>
      <c r="P151" s="204">
        <f>O151*H151</f>
        <v>0</v>
      </c>
      <c r="Q151" s="204">
        <v>1.2999999999999999E-4</v>
      </c>
      <c r="R151" s="204">
        <f>Q151*H151</f>
        <v>6.4999999999999997E-3</v>
      </c>
      <c r="S151" s="204">
        <v>0</v>
      </c>
      <c r="T151" s="205">
        <f>S151*H151</f>
        <v>0</v>
      </c>
      <c r="AR151" s="18" t="s">
        <v>147</v>
      </c>
      <c r="AT151" s="18" t="s">
        <v>142</v>
      </c>
      <c r="AU151" s="18" t="s">
        <v>91</v>
      </c>
      <c r="AY151" s="18" t="s">
        <v>139</v>
      </c>
      <c r="BE151" s="206">
        <f>IF(N151="základní",J151,0)</f>
        <v>0</v>
      </c>
      <c r="BF151" s="206">
        <f>IF(N151="snížená",J151,0)</f>
        <v>0</v>
      </c>
      <c r="BG151" s="206">
        <f>IF(N151="zákl. přenesená",J151,0)</f>
        <v>0</v>
      </c>
      <c r="BH151" s="206">
        <f>IF(N151="sníž. přenesená",J151,0)</f>
        <v>0</v>
      </c>
      <c r="BI151" s="206">
        <f>IF(N151="nulová",J151,0)</f>
        <v>0</v>
      </c>
      <c r="BJ151" s="18" t="s">
        <v>91</v>
      </c>
      <c r="BK151" s="206">
        <f>ROUND(I151*H151,2)</f>
        <v>0</v>
      </c>
      <c r="BL151" s="18" t="s">
        <v>147</v>
      </c>
      <c r="BM151" s="18" t="s">
        <v>799</v>
      </c>
    </row>
    <row r="152" spans="2:65" s="1" customFormat="1" ht="27" x14ac:dyDescent="0.3">
      <c r="B152" s="36"/>
      <c r="C152" s="58"/>
      <c r="D152" s="207" t="s">
        <v>149</v>
      </c>
      <c r="E152" s="58"/>
      <c r="F152" s="208" t="s">
        <v>800</v>
      </c>
      <c r="G152" s="58"/>
      <c r="H152" s="58"/>
      <c r="I152" s="163"/>
      <c r="J152" s="58"/>
      <c r="K152" s="58"/>
      <c r="L152" s="56"/>
      <c r="M152" s="73"/>
      <c r="N152" s="37"/>
      <c r="O152" s="37"/>
      <c r="P152" s="37"/>
      <c r="Q152" s="37"/>
      <c r="R152" s="37"/>
      <c r="S152" s="37"/>
      <c r="T152" s="74"/>
      <c r="AT152" s="18" t="s">
        <v>149</v>
      </c>
      <c r="AU152" s="18" t="s">
        <v>91</v>
      </c>
    </row>
    <row r="153" spans="2:65" s="1" customFormat="1" ht="54" x14ac:dyDescent="0.3">
      <c r="B153" s="36"/>
      <c r="C153" s="58"/>
      <c r="D153" s="207" t="s">
        <v>159</v>
      </c>
      <c r="E153" s="58"/>
      <c r="F153" s="243" t="s">
        <v>801</v>
      </c>
      <c r="G153" s="58"/>
      <c r="H153" s="58"/>
      <c r="I153" s="163"/>
      <c r="J153" s="58"/>
      <c r="K153" s="58"/>
      <c r="L153" s="56"/>
      <c r="M153" s="73"/>
      <c r="N153" s="37"/>
      <c r="O153" s="37"/>
      <c r="P153" s="37"/>
      <c r="Q153" s="37"/>
      <c r="R153" s="37"/>
      <c r="S153" s="37"/>
      <c r="T153" s="74"/>
      <c r="AT153" s="18" t="s">
        <v>159</v>
      </c>
      <c r="AU153" s="18" t="s">
        <v>91</v>
      </c>
    </row>
    <row r="154" spans="2:65" s="13" customFormat="1" x14ac:dyDescent="0.3">
      <c r="B154" s="220"/>
      <c r="C154" s="221"/>
      <c r="D154" s="207" t="s">
        <v>151</v>
      </c>
      <c r="E154" s="222" t="s">
        <v>36</v>
      </c>
      <c r="F154" s="223" t="s">
        <v>802</v>
      </c>
      <c r="G154" s="221"/>
      <c r="H154" s="224">
        <v>50</v>
      </c>
      <c r="I154" s="225"/>
      <c r="J154" s="221"/>
      <c r="K154" s="221"/>
      <c r="L154" s="226"/>
      <c r="M154" s="227"/>
      <c r="N154" s="228"/>
      <c r="O154" s="228"/>
      <c r="P154" s="228"/>
      <c r="Q154" s="228"/>
      <c r="R154" s="228"/>
      <c r="S154" s="228"/>
      <c r="T154" s="229"/>
      <c r="AT154" s="230" t="s">
        <v>151</v>
      </c>
      <c r="AU154" s="230" t="s">
        <v>91</v>
      </c>
      <c r="AV154" s="13" t="s">
        <v>91</v>
      </c>
      <c r="AW154" s="13" t="s">
        <v>44</v>
      </c>
      <c r="AX154" s="13" t="s">
        <v>81</v>
      </c>
      <c r="AY154" s="230" t="s">
        <v>139</v>
      </c>
    </row>
    <row r="155" spans="2:65" s="14" customFormat="1" x14ac:dyDescent="0.3">
      <c r="B155" s="231"/>
      <c r="C155" s="232"/>
      <c r="D155" s="233" t="s">
        <v>151</v>
      </c>
      <c r="E155" s="234" t="s">
        <v>36</v>
      </c>
      <c r="F155" s="235" t="s">
        <v>154</v>
      </c>
      <c r="G155" s="232"/>
      <c r="H155" s="236">
        <v>50</v>
      </c>
      <c r="I155" s="237"/>
      <c r="J155" s="232"/>
      <c r="K155" s="232"/>
      <c r="L155" s="238"/>
      <c r="M155" s="239"/>
      <c r="N155" s="240"/>
      <c r="O155" s="240"/>
      <c r="P155" s="240"/>
      <c r="Q155" s="240"/>
      <c r="R155" s="240"/>
      <c r="S155" s="240"/>
      <c r="T155" s="241"/>
      <c r="AT155" s="242" t="s">
        <v>151</v>
      </c>
      <c r="AU155" s="242" t="s">
        <v>91</v>
      </c>
      <c r="AV155" s="14" t="s">
        <v>147</v>
      </c>
      <c r="AW155" s="14" t="s">
        <v>44</v>
      </c>
      <c r="AX155" s="14" t="s">
        <v>23</v>
      </c>
      <c r="AY155" s="242" t="s">
        <v>139</v>
      </c>
    </row>
    <row r="156" spans="2:65" s="1" customFormat="1" ht="22.5" customHeight="1" x14ac:dyDescent="0.3">
      <c r="B156" s="36"/>
      <c r="C156" s="195" t="s">
        <v>28</v>
      </c>
      <c r="D156" s="195" t="s">
        <v>142</v>
      </c>
      <c r="E156" s="196" t="s">
        <v>803</v>
      </c>
      <c r="F156" s="197" t="s">
        <v>804</v>
      </c>
      <c r="G156" s="198" t="s">
        <v>145</v>
      </c>
      <c r="H156" s="199">
        <v>150</v>
      </c>
      <c r="I156" s="200"/>
      <c r="J156" s="201">
        <f>ROUND(I156*H156,2)</f>
        <v>0</v>
      </c>
      <c r="K156" s="197" t="s">
        <v>146</v>
      </c>
      <c r="L156" s="56"/>
      <c r="M156" s="202" t="s">
        <v>36</v>
      </c>
      <c r="N156" s="203" t="s">
        <v>53</v>
      </c>
      <c r="O156" s="37"/>
      <c r="P156" s="204">
        <f>O156*H156</f>
        <v>0</v>
      </c>
      <c r="Q156" s="204">
        <v>4.0000000000000003E-5</v>
      </c>
      <c r="R156" s="204">
        <f>Q156*H156</f>
        <v>6.0000000000000001E-3</v>
      </c>
      <c r="S156" s="204">
        <v>0</v>
      </c>
      <c r="T156" s="205">
        <f>S156*H156</f>
        <v>0</v>
      </c>
      <c r="AR156" s="18" t="s">
        <v>147</v>
      </c>
      <c r="AT156" s="18" t="s">
        <v>142</v>
      </c>
      <c r="AU156" s="18" t="s">
        <v>91</v>
      </c>
      <c r="AY156" s="18" t="s">
        <v>139</v>
      </c>
      <c r="BE156" s="206">
        <f>IF(N156="základní",J156,0)</f>
        <v>0</v>
      </c>
      <c r="BF156" s="206">
        <f>IF(N156="snížená",J156,0)</f>
        <v>0</v>
      </c>
      <c r="BG156" s="206">
        <f>IF(N156="zákl. přenesená",J156,0)</f>
        <v>0</v>
      </c>
      <c r="BH156" s="206">
        <f>IF(N156="sníž. přenesená",J156,0)</f>
        <v>0</v>
      </c>
      <c r="BI156" s="206">
        <f>IF(N156="nulová",J156,0)</f>
        <v>0</v>
      </c>
      <c r="BJ156" s="18" t="s">
        <v>91</v>
      </c>
      <c r="BK156" s="206">
        <f>ROUND(I156*H156,2)</f>
        <v>0</v>
      </c>
      <c r="BL156" s="18" t="s">
        <v>147</v>
      </c>
      <c r="BM156" s="18" t="s">
        <v>805</v>
      </c>
    </row>
    <row r="157" spans="2:65" s="1" customFormat="1" ht="54" x14ac:dyDescent="0.3">
      <c r="B157" s="36"/>
      <c r="C157" s="58"/>
      <c r="D157" s="207" t="s">
        <v>149</v>
      </c>
      <c r="E157" s="58"/>
      <c r="F157" s="208" t="s">
        <v>806</v>
      </c>
      <c r="G157" s="58"/>
      <c r="H157" s="58"/>
      <c r="I157" s="163"/>
      <c r="J157" s="58"/>
      <c r="K157" s="58"/>
      <c r="L157" s="56"/>
      <c r="M157" s="73"/>
      <c r="N157" s="37"/>
      <c r="O157" s="37"/>
      <c r="P157" s="37"/>
      <c r="Q157" s="37"/>
      <c r="R157" s="37"/>
      <c r="S157" s="37"/>
      <c r="T157" s="74"/>
      <c r="AT157" s="18" t="s">
        <v>149</v>
      </c>
      <c r="AU157" s="18" t="s">
        <v>91</v>
      </c>
    </row>
    <row r="158" spans="2:65" s="1" customFormat="1" ht="94.5" x14ac:dyDescent="0.3">
      <c r="B158" s="36"/>
      <c r="C158" s="58"/>
      <c r="D158" s="207" t="s">
        <v>159</v>
      </c>
      <c r="E158" s="58"/>
      <c r="F158" s="243" t="s">
        <v>807</v>
      </c>
      <c r="G158" s="58"/>
      <c r="H158" s="58"/>
      <c r="I158" s="163"/>
      <c r="J158" s="58"/>
      <c r="K158" s="58"/>
      <c r="L158" s="56"/>
      <c r="M158" s="73"/>
      <c r="N158" s="37"/>
      <c r="O158" s="37"/>
      <c r="P158" s="37"/>
      <c r="Q158" s="37"/>
      <c r="R158" s="37"/>
      <c r="S158" s="37"/>
      <c r="T158" s="74"/>
      <c r="AT158" s="18" t="s">
        <v>159</v>
      </c>
      <c r="AU158" s="18" t="s">
        <v>91</v>
      </c>
    </row>
    <row r="159" spans="2:65" s="13" customFormat="1" ht="27" x14ac:dyDescent="0.3">
      <c r="B159" s="220"/>
      <c r="C159" s="221"/>
      <c r="D159" s="207" t="s">
        <v>151</v>
      </c>
      <c r="E159" s="222" t="s">
        <v>36</v>
      </c>
      <c r="F159" s="223" t="s">
        <v>808</v>
      </c>
      <c r="G159" s="221"/>
      <c r="H159" s="224">
        <v>150</v>
      </c>
      <c r="I159" s="225"/>
      <c r="J159" s="221"/>
      <c r="K159" s="221"/>
      <c r="L159" s="226"/>
      <c r="M159" s="227"/>
      <c r="N159" s="228"/>
      <c r="O159" s="228"/>
      <c r="P159" s="228"/>
      <c r="Q159" s="228"/>
      <c r="R159" s="228"/>
      <c r="S159" s="228"/>
      <c r="T159" s="229"/>
      <c r="AT159" s="230" t="s">
        <v>151</v>
      </c>
      <c r="AU159" s="230" t="s">
        <v>91</v>
      </c>
      <c r="AV159" s="13" t="s">
        <v>91</v>
      </c>
      <c r="AW159" s="13" t="s">
        <v>44</v>
      </c>
      <c r="AX159" s="13" t="s">
        <v>81</v>
      </c>
      <c r="AY159" s="230" t="s">
        <v>139</v>
      </c>
    </row>
    <row r="160" spans="2:65" s="14" customFormat="1" x14ac:dyDescent="0.3">
      <c r="B160" s="231"/>
      <c r="C160" s="232"/>
      <c r="D160" s="233" t="s">
        <v>151</v>
      </c>
      <c r="E160" s="234" t="s">
        <v>36</v>
      </c>
      <c r="F160" s="235" t="s">
        <v>154</v>
      </c>
      <c r="G160" s="232"/>
      <c r="H160" s="236">
        <v>150</v>
      </c>
      <c r="I160" s="237"/>
      <c r="J160" s="232"/>
      <c r="K160" s="232"/>
      <c r="L160" s="238"/>
      <c r="M160" s="239"/>
      <c r="N160" s="240"/>
      <c r="O160" s="240"/>
      <c r="P160" s="240"/>
      <c r="Q160" s="240"/>
      <c r="R160" s="240"/>
      <c r="S160" s="240"/>
      <c r="T160" s="241"/>
      <c r="AT160" s="242" t="s">
        <v>151</v>
      </c>
      <c r="AU160" s="242" t="s">
        <v>91</v>
      </c>
      <c r="AV160" s="14" t="s">
        <v>147</v>
      </c>
      <c r="AW160" s="14" t="s">
        <v>44</v>
      </c>
      <c r="AX160" s="14" t="s">
        <v>23</v>
      </c>
      <c r="AY160" s="242" t="s">
        <v>139</v>
      </c>
    </row>
    <row r="161" spans="2:65" s="1" customFormat="1" ht="22.5" customHeight="1" x14ac:dyDescent="0.3">
      <c r="B161" s="36"/>
      <c r="C161" s="195" t="s">
        <v>212</v>
      </c>
      <c r="D161" s="195" t="s">
        <v>142</v>
      </c>
      <c r="E161" s="196" t="s">
        <v>809</v>
      </c>
      <c r="F161" s="197" t="s">
        <v>810</v>
      </c>
      <c r="G161" s="198" t="s">
        <v>145</v>
      </c>
      <c r="H161" s="199">
        <v>4.7149999999999999</v>
      </c>
      <c r="I161" s="200"/>
      <c r="J161" s="201">
        <f>ROUND(I161*H161,2)</f>
        <v>0</v>
      </c>
      <c r="K161" s="197" t="s">
        <v>146</v>
      </c>
      <c r="L161" s="56"/>
      <c r="M161" s="202" t="s">
        <v>36</v>
      </c>
      <c r="N161" s="203" t="s">
        <v>53</v>
      </c>
      <c r="O161" s="37"/>
      <c r="P161" s="204">
        <f>O161*H161</f>
        <v>0</v>
      </c>
      <c r="Q161" s="204">
        <v>0</v>
      </c>
      <c r="R161" s="204">
        <f>Q161*H161</f>
        <v>0</v>
      </c>
      <c r="S161" s="204">
        <v>6.3E-2</v>
      </c>
      <c r="T161" s="205">
        <f>S161*H161</f>
        <v>0.297045</v>
      </c>
      <c r="AR161" s="18" t="s">
        <v>147</v>
      </c>
      <c r="AT161" s="18" t="s">
        <v>142</v>
      </c>
      <c r="AU161" s="18" t="s">
        <v>91</v>
      </c>
      <c r="AY161" s="18" t="s">
        <v>139</v>
      </c>
      <c r="BE161" s="206">
        <f>IF(N161="základní",J161,0)</f>
        <v>0</v>
      </c>
      <c r="BF161" s="206">
        <f>IF(N161="snížená",J161,0)</f>
        <v>0</v>
      </c>
      <c r="BG161" s="206">
        <f>IF(N161="zákl. přenesená",J161,0)</f>
        <v>0</v>
      </c>
      <c r="BH161" s="206">
        <f>IF(N161="sníž. přenesená",J161,0)</f>
        <v>0</v>
      </c>
      <c r="BI161" s="206">
        <f>IF(N161="nulová",J161,0)</f>
        <v>0</v>
      </c>
      <c r="BJ161" s="18" t="s">
        <v>91</v>
      </c>
      <c r="BK161" s="206">
        <f>ROUND(I161*H161,2)</f>
        <v>0</v>
      </c>
      <c r="BL161" s="18" t="s">
        <v>147</v>
      </c>
      <c r="BM161" s="18" t="s">
        <v>811</v>
      </c>
    </row>
    <row r="162" spans="2:65" s="1" customFormat="1" ht="27" x14ac:dyDescent="0.3">
      <c r="B162" s="36"/>
      <c r="C162" s="58"/>
      <c r="D162" s="207" t="s">
        <v>149</v>
      </c>
      <c r="E162" s="58"/>
      <c r="F162" s="208" t="s">
        <v>812</v>
      </c>
      <c r="G162" s="58"/>
      <c r="H162" s="58"/>
      <c r="I162" s="163"/>
      <c r="J162" s="58"/>
      <c r="K162" s="58"/>
      <c r="L162" s="56"/>
      <c r="M162" s="73"/>
      <c r="N162" s="37"/>
      <c r="O162" s="37"/>
      <c r="P162" s="37"/>
      <c r="Q162" s="37"/>
      <c r="R162" s="37"/>
      <c r="S162" s="37"/>
      <c r="T162" s="74"/>
      <c r="AT162" s="18" t="s">
        <v>149</v>
      </c>
      <c r="AU162" s="18" t="s">
        <v>91</v>
      </c>
    </row>
    <row r="163" spans="2:65" s="1" customFormat="1" ht="40.5" x14ac:dyDescent="0.3">
      <c r="B163" s="36"/>
      <c r="C163" s="58"/>
      <c r="D163" s="207" t="s">
        <v>159</v>
      </c>
      <c r="E163" s="58"/>
      <c r="F163" s="243" t="s">
        <v>813</v>
      </c>
      <c r="G163" s="58"/>
      <c r="H163" s="58"/>
      <c r="I163" s="163"/>
      <c r="J163" s="58"/>
      <c r="K163" s="58"/>
      <c r="L163" s="56"/>
      <c r="M163" s="73"/>
      <c r="N163" s="37"/>
      <c r="O163" s="37"/>
      <c r="P163" s="37"/>
      <c r="Q163" s="37"/>
      <c r="R163" s="37"/>
      <c r="S163" s="37"/>
      <c r="T163" s="74"/>
      <c r="AT163" s="18" t="s">
        <v>159</v>
      </c>
      <c r="AU163" s="18" t="s">
        <v>91</v>
      </c>
    </row>
    <row r="164" spans="2:65" s="12" customFormat="1" x14ac:dyDescent="0.3">
      <c r="B164" s="209"/>
      <c r="C164" s="210"/>
      <c r="D164" s="207" t="s">
        <v>151</v>
      </c>
      <c r="E164" s="211" t="s">
        <v>36</v>
      </c>
      <c r="F164" s="212" t="s">
        <v>358</v>
      </c>
      <c r="G164" s="210"/>
      <c r="H164" s="213" t="s">
        <v>36</v>
      </c>
      <c r="I164" s="214"/>
      <c r="J164" s="210"/>
      <c r="K164" s="210"/>
      <c r="L164" s="215"/>
      <c r="M164" s="216"/>
      <c r="N164" s="217"/>
      <c r="O164" s="217"/>
      <c r="P164" s="217"/>
      <c r="Q164" s="217"/>
      <c r="R164" s="217"/>
      <c r="S164" s="217"/>
      <c r="T164" s="218"/>
      <c r="AT164" s="219" t="s">
        <v>151</v>
      </c>
      <c r="AU164" s="219" t="s">
        <v>91</v>
      </c>
      <c r="AV164" s="12" t="s">
        <v>23</v>
      </c>
      <c r="AW164" s="12" t="s">
        <v>44</v>
      </c>
      <c r="AX164" s="12" t="s">
        <v>81</v>
      </c>
      <c r="AY164" s="219" t="s">
        <v>139</v>
      </c>
    </row>
    <row r="165" spans="2:65" s="13" customFormat="1" x14ac:dyDescent="0.3">
      <c r="B165" s="220"/>
      <c r="C165" s="221"/>
      <c r="D165" s="207" t="s">
        <v>151</v>
      </c>
      <c r="E165" s="222" t="s">
        <v>36</v>
      </c>
      <c r="F165" s="223" t="s">
        <v>814</v>
      </c>
      <c r="G165" s="221"/>
      <c r="H165" s="224">
        <v>4.7149999999999999</v>
      </c>
      <c r="I165" s="225"/>
      <c r="J165" s="221"/>
      <c r="K165" s="221"/>
      <c r="L165" s="226"/>
      <c r="M165" s="227"/>
      <c r="N165" s="228"/>
      <c r="O165" s="228"/>
      <c r="P165" s="228"/>
      <c r="Q165" s="228"/>
      <c r="R165" s="228"/>
      <c r="S165" s="228"/>
      <c r="T165" s="229"/>
      <c r="AT165" s="230" t="s">
        <v>151</v>
      </c>
      <c r="AU165" s="230" t="s">
        <v>91</v>
      </c>
      <c r="AV165" s="13" t="s">
        <v>91</v>
      </c>
      <c r="AW165" s="13" t="s">
        <v>44</v>
      </c>
      <c r="AX165" s="13" t="s">
        <v>81</v>
      </c>
      <c r="AY165" s="230" t="s">
        <v>139</v>
      </c>
    </row>
    <row r="166" spans="2:65" s="14" customFormat="1" x14ac:dyDescent="0.3">
      <c r="B166" s="231"/>
      <c r="C166" s="232"/>
      <c r="D166" s="233" t="s">
        <v>151</v>
      </c>
      <c r="E166" s="234" t="s">
        <v>36</v>
      </c>
      <c r="F166" s="235" t="s">
        <v>154</v>
      </c>
      <c r="G166" s="232"/>
      <c r="H166" s="236">
        <v>4.7149999999999999</v>
      </c>
      <c r="I166" s="237"/>
      <c r="J166" s="232"/>
      <c r="K166" s="232"/>
      <c r="L166" s="238"/>
      <c r="M166" s="239"/>
      <c r="N166" s="240"/>
      <c r="O166" s="240"/>
      <c r="P166" s="240"/>
      <c r="Q166" s="240"/>
      <c r="R166" s="240"/>
      <c r="S166" s="240"/>
      <c r="T166" s="241"/>
      <c r="AT166" s="242" t="s">
        <v>151</v>
      </c>
      <c r="AU166" s="242" t="s">
        <v>91</v>
      </c>
      <c r="AV166" s="14" t="s">
        <v>147</v>
      </c>
      <c r="AW166" s="14" t="s">
        <v>44</v>
      </c>
      <c r="AX166" s="14" t="s">
        <v>23</v>
      </c>
      <c r="AY166" s="242" t="s">
        <v>139</v>
      </c>
    </row>
    <row r="167" spans="2:65" s="1" customFormat="1" ht="22.5" customHeight="1" x14ac:dyDescent="0.3">
      <c r="B167" s="36"/>
      <c r="C167" s="195" t="s">
        <v>219</v>
      </c>
      <c r="D167" s="195" t="s">
        <v>142</v>
      </c>
      <c r="E167" s="196" t="s">
        <v>815</v>
      </c>
      <c r="F167" s="197" t="s">
        <v>816</v>
      </c>
      <c r="G167" s="198" t="s">
        <v>145</v>
      </c>
      <c r="H167" s="199">
        <v>43.825000000000003</v>
      </c>
      <c r="I167" s="200"/>
      <c r="J167" s="201">
        <f>ROUND(I167*H167,2)</f>
        <v>0</v>
      </c>
      <c r="K167" s="197" t="s">
        <v>146</v>
      </c>
      <c r="L167" s="56"/>
      <c r="M167" s="202" t="s">
        <v>36</v>
      </c>
      <c r="N167" s="203" t="s">
        <v>53</v>
      </c>
      <c r="O167" s="37"/>
      <c r="P167" s="204">
        <f>O167*H167</f>
        <v>0</v>
      </c>
      <c r="Q167" s="204">
        <v>0</v>
      </c>
      <c r="R167" s="204">
        <f>Q167*H167</f>
        <v>0</v>
      </c>
      <c r="S167" s="204">
        <v>4.5999999999999999E-2</v>
      </c>
      <c r="T167" s="205">
        <f>S167*H167</f>
        <v>2.0159500000000001</v>
      </c>
      <c r="AR167" s="18" t="s">
        <v>147</v>
      </c>
      <c r="AT167" s="18" t="s">
        <v>142</v>
      </c>
      <c r="AU167" s="18" t="s">
        <v>91</v>
      </c>
      <c r="AY167" s="18" t="s">
        <v>139</v>
      </c>
      <c r="BE167" s="206">
        <f>IF(N167="základní",J167,0)</f>
        <v>0</v>
      </c>
      <c r="BF167" s="206">
        <f>IF(N167="snížená",J167,0)</f>
        <v>0</v>
      </c>
      <c r="BG167" s="206">
        <f>IF(N167="zákl. přenesená",J167,0)</f>
        <v>0</v>
      </c>
      <c r="BH167" s="206">
        <f>IF(N167="sníž. přenesená",J167,0)</f>
        <v>0</v>
      </c>
      <c r="BI167" s="206">
        <f>IF(N167="nulová",J167,0)</f>
        <v>0</v>
      </c>
      <c r="BJ167" s="18" t="s">
        <v>91</v>
      </c>
      <c r="BK167" s="206">
        <f>ROUND(I167*H167,2)</f>
        <v>0</v>
      </c>
      <c r="BL167" s="18" t="s">
        <v>147</v>
      </c>
      <c r="BM167" s="18" t="s">
        <v>817</v>
      </c>
    </row>
    <row r="168" spans="2:65" s="1" customFormat="1" x14ac:dyDescent="0.3">
      <c r="B168" s="36"/>
      <c r="C168" s="58"/>
      <c r="D168" s="207" t="s">
        <v>149</v>
      </c>
      <c r="E168" s="58"/>
      <c r="F168" s="208" t="s">
        <v>816</v>
      </c>
      <c r="G168" s="58"/>
      <c r="H168" s="58"/>
      <c r="I168" s="163"/>
      <c r="J168" s="58"/>
      <c r="K168" s="58"/>
      <c r="L168" s="56"/>
      <c r="M168" s="73"/>
      <c r="N168" s="37"/>
      <c r="O168" s="37"/>
      <c r="P168" s="37"/>
      <c r="Q168" s="37"/>
      <c r="R168" s="37"/>
      <c r="S168" s="37"/>
      <c r="T168" s="74"/>
      <c r="AT168" s="18" t="s">
        <v>149</v>
      </c>
      <c r="AU168" s="18" t="s">
        <v>91</v>
      </c>
    </row>
    <row r="169" spans="2:65" s="1" customFormat="1" ht="27" x14ac:dyDescent="0.3">
      <c r="B169" s="36"/>
      <c r="C169" s="58"/>
      <c r="D169" s="207" t="s">
        <v>159</v>
      </c>
      <c r="E169" s="58"/>
      <c r="F169" s="243" t="s">
        <v>818</v>
      </c>
      <c r="G169" s="58"/>
      <c r="H169" s="58"/>
      <c r="I169" s="163"/>
      <c r="J169" s="58"/>
      <c r="K169" s="58"/>
      <c r="L169" s="56"/>
      <c r="M169" s="73"/>
      <c r="N169" s="37"/>
      <c r="O169" s="37"/>
      <c r="P169" s="37"/>
      <c r="Q169" s="37"/>
      <c r="R169" s="37"/>
      <c r="S169" s="37"/>
      <c r="T169" s="74"/>
      <c r="AT169" s="18" t="s">
        <v>159</v>
      </c>
      <c r="AU169" s="18" t="s">
        <v>91</v>
      </c>
    </row>
    <row r="170" spans="2:65" s="12" customFormat="1" x14ac:dyDescent="0.3">
      <c r="B170" s="209"/>
      <c r="C170" s="210"/>
      <c r="D170" s="207" t="s">
        <v>151</v>
      </c>
      <c r="E170" s="211" t="s">
        <v>36</v>
      </c>
      <c r="F170" s="212" t="s">
        <v>767</v>
      </c>
      <c r="G170" s="210"/>
      <c r="H170" s="213" t="s">
        <v>36</v>
      </c>
      <c r="I170" s="214"/>
      <c r="J170" s="210"/>
      <c r="K170" s="210"/>
      <c r="L170" s="215"/>
      <c r="M170" s="216"/>
      <c r="N170" s="217"/>
      <c r="O170" s="217"/>
      <c r="P170" s="217"/>
      <c r="Q170" s="217"/>
      <c r="R170" s="217"/>
      <c r="S170" s="217"/>
      <c r="T170" s="218"/>
      <c r="AT170" s="219" t="s">
        <v>151</v>
      </c>
      <c r="AU170" s="219" t="s">
        <v>91</v>
      </c>
      <c r="AV170" s="12" t="s">
        <v>23</v>
      </c>
      <c r="AW170" s="12" t="s">
        <v>44</v>
      </c>
      <c r="AX170" s="12" t="s">
        <v>81</v>
      </c>
      <c r="AY170" s="219" t="s">
        <v>139</v>
      </c>
    </row>
    <row r="171" spans="2:65" s="12" customFormat="1" x14ac:dyDescent="0.3">
      <c r="B171" s="209"/>
      <c r="C171" s="210"/>
      <c r="D171" s="207" t="s">
        <v>151</v>
      </c>
      <c r="E171" s="211" t="s">
        <v>36</v>
      </c>
      <c r="F171" s="212" t="s">
        <v>819</v>
      </c>
      <c r="G171" s="210"/>
      <c r="H171" s="213" t="s">
        <v>36</v>
      </c>
      <c r="I171" s="214"/>
      <c r="J171" s="210"/>
      <c r="K171" s="210"/>
      <c r="L171" s="215"/>
      <c r="M171" s="216"/>
      <c r="N171" s="217"/>
      <c r="O171" s="217"/>
      <c r="P171" s="217"/>
      <c r="Q171" s="217"/>
      <c r="R171" s="217"/>
      <c r="S171" s="217"/>
      <c r="T171" s="218"/>
      <c r="AT171" s="219" t="s">
        <v>151</v>
      </c>
      <c r="AU171" s="219" t="s">
        <v>91</v>
      </c>
      <c r="AV171" s="12" t="s">
        <v>23</v>
      </c>
      <c r="AW171" s="12" t="s">
        <v>44</v>
      </c>
      <c r="AX171" s="12" t="s">
        <v>81</v>
      </c>
      <c r="AY171" s="219" t="s">
        <v>139</v>
      </c>
    </row>
    <row r="172" spans="2:65" s="13" customFormat="1" ht="27" x14ac:dyDescent="0.3">
      <c r="B172" s="220"/>
      <c r="C172" s="221"/>
      <c r="D172" s="207" t="s">
        <v>151</v>
      </c>
      <c r="E172" s="222" t="s">
        <v>36</v>
      </c>
      <c r="F172" s="223" t="s">
        <v>769</v>
      </c>
      <c r="G172" s="221"/>
      <c r="H172" s="224">
        <v>43.825000000000003</v>
      </c>
      <c r="I172" s="225"/>
      <c r="J172" s="221"/>
      <c r="K172" s="221"/>
      <c r="L172" s="226"/>
      <c r="M172" s="227"/>
      <c r="N172" s="228"/>
      <c r="O172" s="228"/>
      <c r="P172" s="228"/>
      <c r="Q172" s="228"/>
      <c r="R172" s="228"/>
      <c r="S172" s="228"/>
      <c r="T172" s="229"/>
      <c r="AT172" s="230" t="s">
        <v>151</v>
      </c>
      <c r="AU172" s="230" t="s">
        <v>91</v>
      </c>
      <c r="AV172" s="13" t="s">
        <v>91</v>
      </c>
      <c r="AW172" s="13" t="s">
        <v>44</v>
      </c>
      <c r="AX172" s="13" t="s">
        <v>81</v>
      </c>
      <c r="AY172" s="230" t="s">
        <v>139</v>
      </c>
    </row>
    <row r="173" spans="2:65" s="14" customFormat="1" x14ac:dyDescent="0.3">
      <c r="B173" s="231"/>
      <c r="C173" s="232"/>
      <c r="D173" s="233" t="s">
        <v>151</v>
      </c>
      <c r="E173" s="234" t="s">
        <v>36</v>
      </c>
      <c r="F173" s="235" t="s">
        <v>154</v>
      </c>
      <c r="G173" s="232"/>
      <c r="H173" s="236">
        <v>43.825000000000003</v>
      </c>
      <c r="I173" s="237"/>
      <c r="J173" s="232"/>
      <c r="K173" s="232"/>
      <c r="L173" s="238"/>
      <c r="M173" s="239"/>
      <c r="N173" s="240"/>
      <c r="O173" s="240"/>
      <c r="P173" s="240"/>
      <c r="Q173" s="240"/>
      <c r="R173" s="240"/>
      <c r="S173" s="240"/>
      <c r="T173" s="241"/>
      <c r="AT173" s="242" t="s">
        <v>151</v>
      </c>
      <c r="AU173" s="242" t="s">
        <v>91</v>
      </c>
      <c r="AV173" s="14" t="s">
        <v>147</v>
      </c>
      <c r="AW173" s="14" t="s">
        <v>44</v>
      </c>
      <c r="AX173" s="14" t="s">
        <v>23</v>
      </c>
      <c r="AY173" s="242" t="s">
        <v>139</v>
      </c>
    </row>
    <row r="174" spans="2:65" s="1" customFormat="1" ht="31.5" customHeight="1" x14ac:dyDescent="0.3">
      <c r="B174" s="36"/>
      <c r="C174" s="195" t="s">
        <v>224</v>
      </c>
      <c r="D174" s="195" t="s">
        <v>142</v>
      </c>
      <c r="E174" s="196" t="s">
        <v>397</v>
      </c>
      <c r="F174" s="197" t="s">
        <v>398</v>
      </c>
      <c r="G174" s="198" t="s">
        <v>145</v>
      </c>
      <c r="H174" s="199">
        <v>1</v>
      </c>
      <c r="I174" s="200"/>
      <c r="J174" s="201">
        <f>ROUND(I174*H174,2)</f>
        <v>0</v>
      </c>
      <c r="K174" s="197" t="s">
        <v>146</v>
      </c>
      <c r="L174" s="56"/>
      <c r="M174" s="202" t="s">
        <v>36</v>
      </c>
      <c r="N174" s="203" t="s">
        <v>53</v>
      </c>
      <c r="O174" s="37"/>
      <c r="P174" s="204">
        <f>O174*H174</f>
        <v>0</v>
      </c>
      <c r="Q174" s="204">
        <v>0</v>
      </c>
      <c r="R174" s="204">
        <f>Q174*H174</f>
        <v>0</v>
      </c>
      <c r="S174" s="204">
        <v>7.1999999999999995E-2</v>
      </c>
      <c r="T174" s="205">
        <f>S174*H174</f>
        <v>7.1999999999999995E-2</v>
      </c>
      <c r="AR174" s="18" t="s">
        <v>147</v>
      </c>
      <c r="AT174" s="18" t="s">
        <v>142</v>
      </c>
      <c r="AU174" s="18" t="s">
        <v>91</v>
      </c>
      <c r="AY174" s="18" t="s">
        <v>139</v>
      </c>
      <c r="BE174" s="206">
        <f>IF(N174="základní",J174,0)</f>
        <v>0</v>
      </c>
      <c r="BF174" s="206">
        <f>IF(N174="snížená",J174,0)</f>
        <v>0</v>
      </c>
      <c r="BG174" s="206">
        <f>IF(N174="zákl. přenesená",J174,0)</f>
        <v>0</v>
      </c>
      <c r="BH174" s="206">
        <f>IF(N174="sníž. přenesená",J174,0)</f>
        <v>0</v>
      </c>
      <c r="BI174" s="206">
        <f>IF(N174="nulová",J174,0)</f>
        <v>0</v>
      </c>
      <c r="BJ174" s="18" t="s">
        <v>91</v>
      </c>
      <c r="BK174" s="206">
        <f>ROUND(I174*H174,2)</f>
        <v>0</v>
      </c>
      <c r="BL174" s="18" t="s">
        <v>147</v>
      </c>
      <c r="BM174" s="18" t="s">
        <v>820</v>
      </c>
    </row>
    <row r="175" spans="2:65" s="1" customFormat="1" ht="27" x14ac:dyDescent="0.3">
      <c r="B175" s="36"/>
      <c r="C175" s="58"/>
      <c r="D175" s="207" t="s">
        <v>149</v>
      </c>
      <c r="E175" s="58"/>
      <c r="F175" s="208" t="s">
        <v>400</v>
      </c>
      <c r="G175" s="58"/>
      <c r="H175" s="58"/>
      <c r="I175" s="163"/>
      <c r="J175" s="58"/>
      <c r="K175" s="58"/>
      <c r="L175" s="56"/>
      <c r="M175" s="73"/>
      <c r="N175" s="37"/>
      <c r="O175" s="37"/>
      <c r="P175" s="37"/>
      <c r="Q175" s="37"/>
      <c r="R175" s="37"/>
      <c r="S175" s="37"/>
      <c r="T175" s="74"/>
      <c r="AT175" s="18" t="s">
        <v>149</v>
      </c>
      <c r="AU175" s="18" t="s">
        <v>91</v>
      </c>
    </row>
    <row r="176" spans="2:65" s="12" customFormat="1" x14ac:dyDescent="0.3">
      <c r="B176" s="209"/>
      <c r="C176" s="210"/>
      <c r="D176" s="207" t="s">
        <v>151</v>
      </c>
      <c r="E176" s="211" t="s">
        <v>36</v>
      </c>
      <c r="F176" s="212" t="s">
        <v>358</v>
      </c>
      <c r="G176" s="210"/>
      <c r="H176" s="213" t="s">
        <v>36</v>
      </c>
      <c r="I176" s="214"/>
      <c r="J176" s="210"/>
      <c r="K176" s="210"/>
      <c r="L176" s="215"/>
      <c r="M176" s="216"/>
      <c r="N176" s="217"/>
      <c r="O176" s="217"/>
      <c r="P176" s="217"/>
      <c r="Q176" s="217"/>
      <c r="R176" s="217"/>
      <c r="S176" s="217"/>
      <c r="T176" s="218"/>
      <c r="AT176" s="219" t="s">
        <v>151</v>
      </c>
      <c r="AU176" s="219" t="s">
        <v>91</v>
      </c>
      <c r="AV176" s="12" t="s">
        <v>23</v>
      </c>
      <c r="AW176" s="12" t="s">
        <v>44</v>
      </c>
      <c r="AX176" s="12" t="s">
        <v>81</v>
      </c>
      <c r="AY176" s="219" t="s">
        <v>139</v>
      </c>
    </row>
    <row r="177" spans="2:65" s="13" customFormat="1" x14ac:dyDescent="0.3">
      <c r="B177" s="220"/>
      <c r="C177" s="221"/>
      <c r="D177" s="207" t="s">
        <v>151</v>
      </c>
      <c r="E177" s="222" t="s">
        <v>36</v>
      </c>
      <c r="F177" s="223" t="s">
        <v>821</v>
      </c>
      <c r="G177" s="221"/>
      <c r="H177" s="224">
        <v>1</v>
      </c>
      <c r="I177" s="225"/>
      <c r="J177" s="221"/>
      <c r="K177" s="221"/>
      <c r="L177" s="226"/>
      <c r="M177" s="227"/>
      <c r="N177" s="228"/>
      <c r="O177" s="228"/>
      <c r="P177" s="228"/>
      <c r="Q177" s="228"/>
      <c r="R177" s="228"/>
      <c r="S177" s="228"/>
      <c r="T177" s="229"/>
      <c r="AT177" s="230" t="s">
        <v>151</v>
      </c>
      <c r="AU177" s="230" t="s">
        <v>91</v>
      </c>
      <c r="AV177" s="13" t="s">
        <v>91</v>
      </c>
      <c r="AW177" s="13" t="s">
        <v>44</v>
      </c>
      <c r="AX177" s="13" t="s">
        <v>81</v>
      </c>
      <c r="AY177" s="230" t="s">
        <v>139</v>
      </c>
    </row>
    <row r="178" spans="2:65" s="14" customFormat="1" x14ac:dyDescent="0.3">
      <c r="B178" s="231"/>
      <c r="C178" s="232"/>
      <c r="D178" s="233" t="s">
        <v>151</v>
      </c>
      <c r="E178" s="234" t="s">
        <v>36</v>
      </c>
      <c r="F178" s="235" t="s">
        <v>154</v>
      </c>
      <c r="G178" s="232"/>
      <c r="H178" s="236">
        <v>1</v>
      </c>
      <c r="I178" s="237"/>
      <c r="J178" s="232"/>
      <c r="K178" s="232"/>
      <c r="L178" s="238"/>
      <c r="M178" s="239"/>
      <c r="N178" s="240"/>
      <c r="O178" s="240"/>
      <c r="P178" s="240"/>
      <c r="Q178" s="240"/>
      <c r="R178" s="240"/>
      <c r="S178" s="240"/>
      <c r="T178" s="241"/>
      <c r="AT178" s="242" t="s">
        <v>151</v>
      </c>
      <c r="AU178" s="242" t="s">
        <v>91</v>
      </c>
      <c r="AV178" s="14" t="s">
        <v>147</v>
      </c>
      <c r="AW178" s="14" t="s">
        <v>44</v>
      </c>
      <c r="AX178" s="14" t="s">
        <v>23</v>
      </c>
      <c r="AY178" s="242" t="s">
        <v>139</v>
      </c>
    </row>
    <row r="179" spans="2:65" s="1" customFormat="1" ht="22.5" customHeight="1" x14ac:dyDescent="0.3">
      <c r="B179" s="36"/>
      <c r="C179" s="195" t="s">
        <v>231</v>
      </c>
      <c r="D179" s="195" t="s">
        <v>142</v>
      </c>
      <c r="E179" s="196" t="s">
        <v>822</v>
      </c>
      <c r="F179" s="197" t="s">
        <v>823</v>
      </c>
      <c r="G179" s="198" t="s">
        <v>145</v>
      </c>
      <c r="H179" s="199">
        <v>5</v>
      </c>
      <c r="I179" s="200"/>
      <c r="J179" s="201">
        <f>ROUND(I179*H179,2)</f>
        <v>0</v>
      </c>
      <c r="K179" s="197" t="s">
        <v>146</v>
      </c>
      <c r="L179" s="56"/>
      <c r="M179" s="202" t="s">
        <v>36</v>
      </c>
      <c r="N179" s="203" t="s">
        <v>53</v>
      </c>
      <c r="O179" s="37"/>
      <c r="P179" s="204">
        <f>O179*H179</f>
        <v>0</v>
      </c>
      <c r="Q179" s="204">
        <v>0</v>
      </c>
      <c r="R179" s="204">
        <f>Q179*H179</f>
        <v>0</v>
      </c>
      <c r="S179" s="204">
        <v>8.8999999999999996E-2</v>
      </c>
      <c r="T179" s="205">
        <f>S179*H179</f>
        <v>0.44499999999999995</v>
      </c>
      <c r="AR179" s="18" t="s">
        <v>147</v>
      </c>
      <c r="AT179" s="18" t="s">
        <v>142</v>
      </c>
      <c r="AU179" s="18" t="s">
        <v>91</v>
      </c>
      <c r="AY179" s="18" t="s">
        <v>139</v>
      </c>
      <c r="BE179" s="206">
        <f>IF(N179="základní",J179,0)</f>
        <v>0</v>
      </c>
      <c r="BF179" s="206">
        <f>IF(N179="snížená",J179,0)</f>
        <v>0</v>
      </c>
      <c r="BG179" s="206">
        <f>IF(N179="zákl. přenesená",J179,0)</f>
        <v>0</v>
      </c>
      <c r="BH179" s="206">
        <f>IF(N179="sníž. přenesená",J179,0)</f>
        <v>0</v>
      </c>
      <c r="BI179" s="206">
        <f>IF(N179="nulová",J179,0)</f>
        <v>0</v>
      </c>
      <c r="BJ179" s="18" t="s">
        <v>91</v>
      </c>
      <c r="BK179" s="206">
        <f>ROUND(I179*H179,2)</f>
        <v>0</v>
      </c>
      <c r="BL179" s="18" t="s">
        <v>147</v>
      </c>
      <c r="BM179" s="18" t="s">
        <v>824</v>
      </c>
    </row>
    <row r="180" spans="2:65" s="1" customFormat="1" ht="27" x14ac:dyDescent="0.3">
      <c r="B180" s="36"/>
      <c r="C180" s="58"/>
      <c r="D180" s="207" t="s">
        <v>149</v>
      </c>
      <c r="E180" s="58"/>
      <c r="F180" s="208" t="s">
        <v>825</v>
      </c>
      <c r="G180" s="58"/>
      <c r="H180" s="58"/>
      <c r="I180" s="163"/>
      <c r="J180" s="58"/>
      <c r="K180" s="58"/>
      <c r="L180" s="56"/>
      <c r="M180" s="73"/>
      <c r="N180" s="37"/>
      <c r="O180" s="37"/>
      <c r="P180" s="37"/>
      <c r="Q180" s="37"/>
      <c r="R180" s="37"/>
      <c r="S180" s="37"/>
      <c r="T180" s="74"/>
      <c r="AT180" s="18" t="s">
        <v>149</v>
      </c>
      <c r="AU180" s="18" t="s">
        <v>91</v>
      </c>
    </row>
    <row r="181" spans="2:65" s="1" customFormat="1" ht="27" x14ac:dyDescent="0.3">
      <c r="B181" s="36"/>
      <c r="C181" s="58"/>
      <c r="D181" s="207" t="s">
        <v>159</v>
      </c>
      <c r="E181" s="58"/>
      <c r="F181" s="243" t="s">
        <v>826</v>
      </c>
      <c r="G181" s="58"/>
      <c r="H181" s="58"/>
      <c r="I181" s="163"/>
      <c r="J181" s="58"/>
      <c r="K181" s="58"/>
      <c r="L181" s="56"/>
      <c r="M181" s="73"/>
      <c r="N181" s="37"/>
      <c r="O181" s="37"/>
      <c r="P181" s="37"/>
      <c r="Q181" s="37"/>
      <c r="R181" s="37"/>
      <c r="S181" s="37"/>
      <c r="T181" s="74"/>
      <c r="AT181" s="18" t="s">
        <v>159</v>
      </c>
      <c r="AU181" s="18" t="s">
        <v>91</v>
      </c>
    </row>
    <row r="182" spans="2:65" s="12" customFormat="1" x14ac:dyDescent="0.3">
      <c r="B182" s="209"/>
      <c r="C182" s="210"/>
      <c r="D182" s="207" t="s">
        <v>151</v>
      </c>
      <c r="E182" s="211" t="s">
        <v>36</v>
      </c>
      <c r="F182" s="212" t="s">
        <v>358</v>
      </c>
      <c r="G182" s="210"/>
      <c r="H182" s="213" t="s">
        <v>36</v>
      </c>
      <c r="I182" s="214"/>
      <c r="J182" s="210"/>
      <c r="K182" s="210"/>
      <c r="L182" s="215"/>
      <c r="M182" s="216"/>
      <c r="N182" s="217"/>
      <c r="O182" s="217"/>
      <c r="P182" s="217"/>
      <c r="Q182" s="217"/>
      <c r="R182" s="217"/>
      <c r="S182" s="217"/>
      <c r="T182" s="218"/>
      <c r="AT182" s="219" t="s">
        <v>151</v>
      </c>
      <c r="AU182" s="219" t="s">
        <v>91</v>
      </c>
      <c r="AV182" s="12" t="s">
        <v>23</v>
      </c>
      <c r="AW182" s="12" t="s">
        <v>44</v>
      </c>
      <c r="AX182" s="12" t="s">
        <v>81</v>
      </c>
      <c r="AY182" s="219" t="s">
        <v>139</v>
      </c>
    </row>
    <row r="183" spans="2:65" s="13" customFormat="1" x14ac:dyDescent="0.3">
      <c r="B183" s="220"/>
      <c r="C183" s="221"/>
      <c r="D183" s="207" t="s">
        <v>151</v>
      </c>
      <c r="E183" s="222" t="s">
        <v>36</v>
      </c>
      <c r="F183" s="223" t="s">
        <v>827</v>
      </c>
      <c r="G183" s="221"/>
      <c r="H183" s="224">
        <v>5</v>
      </c>
      <c r="I183" s="225"/>
      <c r="J183" s="221"/>
      <c r="K183" s="221"/>
      <c r="L183" s="226"/>
      <c r="M183" s="227"/>
      <c r="N183" s="228"/>
      <c r="O183" s="228"/>
      <c r="P183" s="228"/>
      <c r="Q183" s="228"/>
      <c r="R183" s="228"/>
      <c r="S183" s="228"/>
      <c r="T183" s="229"/>
      <c r="AT183" s="230" t="s">
        <v>151</v>
      </c>
      <c r="AU183" s="230" t="s">
        <v>91</v>
      </c>
      <c r="AV183" s="13" t="s">
        <v>91</v>
      </c>
      <c r="AW183" s="13" t="s">
        <v>44</v>
      </c>
      <c r="AX183" s="13" t="s">
        <v>81</v>
      </c>
      <c r="AY183" s="230" t="s">
        <v>139</v>
      </c>
    </row>
    <row r="184" spans="2:65" s="14" customFormat="1" x14ac:dyDescent="0.3">
      <c r="B184" s="231"/>
      <c r="C184" s="232"/>
      <c r="D184" s="233" t="s">
        <v>151</v>
      </c>
      <c r="E184" s="234" t="s">
        <v>36</v>
      </c>
      <c r="F184" s="235" t="s">
        <v>154</v>
      </c>
      <c r="G184" s="232"/>
      <c r="H184" s="236">
        <v>5</v>
      </c>
      <c r="I184" s="237"/>
      <c r="J184" s="232"/>
      <c r="K184" s="232"/>
      <c r="L184" s="238"/>
      <c r="M184" s="239"/>
      <c r="N184" s="240"/>
      <c r="O184" s="240"/>
      <c r="P184" s="240"/>
      <c r="Q184" s="240"/>
      <c r="R184" s="240"/>
      <c r="S184" s="240"/>
      <c r="T184" s="241"/>
      <c r="AT184" s="242" t="s">
        <v>151</v>
      </c>
      <c r="AU184" s="242" t="s">
        <v>91</v>
      </c>
      <c r="AV184" s="14" t="s">
        <v>147</v>
      </c>
      <c r="AW184" s="14" t="s">
        <v>44</v>
      </c>
      <c r="AX184" s="14" t="s">
        <v>23</v>
      </c>
      <c r="AY184" s="242" t="s">
        <v>139</v>
      </c>
    </row>
    <row r="185" spans="2:65" s="1" customFormat="1" ht="22.5" customHeight="1" x14ac:dyDescent="0.3">
      <c r="B185" s="36"/>
      <c r="C185" s="195" t="s">
        <v>8</v>
      </c>
      <c r="D185" s="195" t="s">
        <v>142</v>
      </c>
      <c r="E185" s="196" t="s">
        <v>403</v>
      </c>
      <c r="F185" s="197" t="s">
        <v>404</v>
      </c>
      <c r="G185" s="198" t="s">
        <v>145</v>
      </c>
      <c r="H185" s="199">
        <v>1</v>
      </c>
      <c r="I185" s="200"/>
      <c r="J185" s="201">
        <f>ROUND(I185*H185,2)</f>
        <v>0</v>
      </c>
      <c r="K185" s="197" t="s">
        <v>146</v>
      </c>
      <c r="L185" s="56"/>
      <c r="M185" s="202" t="s">
        <v>36</v>
      </c>
      <c r="N185" s="203" t="s">
        <v>53</v>
      </c>
      <c r="O185" s="37"/>
      <c r="P185" s="204">
        <f>O185*H185</f>
        <v>0</v>
      </c>
      <c r="Q185" s="204">
        <v>1.9429999999999999E-2</v>
      </c>
      <c r="R185" s="204">
        <f>Q185*H185</f>
        <v>1.9429999999999999E-2</v>
      </c>
      <c r="S185" s="204">
        <v>0</v>
      </c>
      <c r="T185" s="205">
        <f>S185*H185</f>
        <v>0</v>
      </c>
      <c r="AR185" s="18" t="s">
        <v>147</v>
      </c>
      <c r="AT185" s="18" t="s">
        <v>142</v>
      </c>
      <c r="AU185" s="18" t="s">
        <v>91</v>
      </c>
      <c r="AY185" s="18" t="s">
        <v>139</v>
      </c>
      <c r="BE185" s="206">
        <f>IF(N185="základní",J185,0)</f>
        <v>0</v>
      </c>
      <c r="BF185" s="206">
        <f>IF(N185="snížená",J185,0)</f>
        <v>0</v>
      </c>
      <c r="BG185" s="206">
        <f>IF(N185="zákl. přenesená",J185,0)</f>
        <v>0</v>
      </c>
      <c r="BH185" s="206">
        <f>IF(N185="sníž. přenesená",J185,0)</f>
        <v>0</v>
      </c>
      <c r="BI185" s="206">
        <f>IF(N185="nulová",J185,0)</f>
        <v>0</v>
      </c>
      <c r="BJ185" s="18" t="s">
        <v>91</v>
      </c>
      <c r="BK185" s="206">
        <f>ROUND(I185*H185,2)</f>
        <v>0</v>
      </c>
      <c r="BL185" s="18" t="s">
        <v>147</v>
      </c>
      <c r="BM185" s="18" t="s">
        <v>828</v>
      </c>
    </row>
    <row r="186" spans="2:65" s="1" customFormat="1" ht="27" x14ac:dyDescent="0.3">
      <c r="B186" s="36"/>
      <c r="C186" s="58"/>
      <c r="D186" s="207" t="s">
        <v>149</v>
      </c>
      <c r="E186" s="58"/>
      <c r="F186" s="208" t="s">
        <v>406</v>
      </c>
      <c r="G186" s="58"/>
      <c r="H186" s="58"/>
      <c r="I186" s="163"/>
      <c r="J186" s="58"/>
      <c r="K186" s="58"/>
      <c r="L186" s="56"/>
      <c r="M186" s="73"/>
      <c r="N186" s="37"/>
      <c r="O186" s="37"/>
      <c r="P186" s="37"/>
      <c r="Q186" s="37"/>
      <c r="R186" s="37"/>
      <c r="S186" s="37"/>
      <c r="T186" s="74"/>
      <c r="AT186" s="18" t="s">
        <v>149</v>
      </c>
      <c r="AU186" s="18" t="s">
        <v>91</v>
      </c>
    </row>
    <row r="187" spans="2:65" s="1" customFormat="1" ht="135" x14ac:dyDescent="0.3">
      <c r="B187" s="36"/>
      <c r="C187" s="58"/>
      <c r="D187" s="207" t="s">
        <v>159</v>
      </c>
      <c r="E187" s="58"/>
      <c r="F187" s="243" t="s">
        <v>407</v>
      </c>
      <c r="G187" s="58"/>
      <c r="H187" s="58"/>
      <c r="I187" s="163"/>
      <c r="J187" s="58"/>
      <c r="K187" s="58"/>
      <c r="L187" s="56"/>
      <c r="M187" s="73"/>
      <c r="N187" s="37"/>
      <c r="O187" s="37"/>
      <c r="P187" s="37"/>
      <c r="Q187" s="37"/>
      <c r="R187" s="37"/>
      <c r="S187" s="37"/>
      <c r="T187" s="74"/>
      <c r="AT187" s="18" t="s">
        <v>159</v>
      </c>
      <c r="AU187" s="18" t="s">
        <v>91</v>
      </c>
    </row>
    <row r="188" spans="2:65" s="12" customFormat="1" x14ac:dyDescent="0.3">
      <c r="B188" s="209"/>
      <c r="C188" s="210"/>
      <c r="D188" s="207" t="s">
        <v>151</v>
      </c>
      <c r="E188" s="211" t="s">
        <v>36</v>
      </c>
      <c r="F188" s="212" t="s">
        <v>152</v>
      </c>
      <c r="G188" s="210"/>
      <c r="H188" s="213" t="s">
        <v>36</v>
      </c>
      <c r="I188" s="214"/>
      <c r="J188" s="210"/>
      <c r="K188" s="210"/>
      <c r="L188" s="215"/>
      <c r="M188" s="216"/>
      <c r="N188" s="217"/>
      <c r="O188" s="217"/>
      <c r="P188" s="217"/>
      <c r="Q188" s="217"/>
      <c r="R188" s="217"/>
      <c r="S188" s="217"/>
      <c r="T188" s="218"/>
      <c r="AT188" s="219" t="s">
        <v>151</v>
      </c>
      <c r="AU188" s="219" t="s">
        <v>91</v>
      </c>
      <c r="AV188" s="12" t="s">
        <v>23</v>
      </c>
      <c r="AW188" s="12" t="s">
        <v>44</v>
      </c>
      <c r="AX188" s="12" t="s">
        <v>81</v>
      </c>
      <c r="AY188" s="219" t="s">
        <v>139</v>
      </c>
    </row>
    <row r="189" spans="2:65" s="13" customFormat="1" x14ac:dyDescent="0.3">
      <c r="B189" s="220"/>
      <c r="C189" s="221"/>
      <c r="D189" s="207" t="s">
        <v>151</v>
      </c>
      <c r="E189" s="222" t="s">
        <v>36</v>
      </c>
      <c r="F189" s="223" t="s">
        <v>771</v>
      </c>
      <c r="G189" s="221"/>
      <c r="H189" s="224">
        <v>1</v>
      </c>
      <c r="I189" s="225"/>
      <c r="J189" s="221"/>
      <c r="K189" s="221"/>
      <c r="L189" s="226"/>
      <c r="M189" s="227"/>
      <c r="N189" s="228"/>
      <c r="O189" s="228"/>
      <c r="P189" s="228"/>
      <c r="Q189" s="228"/>
      <c r="R189" s="228"/>
      <c r="S189" s="228"/>
      <c r="T189" s="229"/>
      <c r="AT189" s="230" t="s">
        <v>151</v>
      </c>
      <c r="AU189" s="230" t="s">
        <v>91</v>
      </c>
      <c r="AV189" s="13" t="s">
        <v>91</v>
      </c>
      <c r="AW189" s="13" t="s">
        <v>44</v>
      </c>
      <c r="AX189" s="13" t="s">
        <v>81</v>
      </c>
      <c r="AY189" s="230" t="s">
        <v>139</v>
      </c>
    </row>
    <row r="190" spans="2:65" s="14" customFormat="1" x14ac:dyDescent="0.3">
      <c r="B190" s="231"/>
      <c r="C190" s="232"/>
      <c r="D190" s="233" t="s">
        <v>151</v>
      </c>
      <c r="E190" s="234" t="s">
        <v>36</v>
      </c>
      <c r="F190" s="235" t="s">
        <v>154</v>
      </c>
      <c r="G190" s="232"/>
      <c r="H190" s="236">
        <v>1</v>
      </c>
      <c r="I190" s="237"/>
      <c r="J190" s="232"/>
      <c r="K190" s="232"/>
      <c r="L190" s="238"/>
      <c r="M190" s="239"/>
      <c r="N190" s="240"/>
      <c r="O190" s="240"/>
      <c r="P190" s="240"/>
      <c r="Q190" s="240"/>
      <c r="R190" s="240"/>
      <c r="S190" s="240"/>
      <c r="T190" s="241"/>
      <c r="AT190" s="242" t="s">
        <v>151</v>
      </c>
      <c r="AU190" s="242" t="s">
        <v>91</v>
      </c>
      <c r="AV190" s="14" t="s">
        <v>147</v>
      </c>
      <c r="AW190" s="14" t="s">
        <v>44</v>
      </c>
      <c r="AX190" s="14" t="s">
        <v>23</v>
      </c>
      <c r="AY190" s="242" t="s">
        <v>139</v>
      </c>
    </row>
    <row r="191" spans="2:65" s="1" customFormat="1" ht="22.5" customHeight="1" x14ac:dyDescent="0.3">
      <c r="B191" s="36"/>
      <c r="C191" s="195" t="s">
        <v>245</v>
      </c>
      <c r="D191" s="195" t="s">
        <v>142</v>
      </c>
      <c r="E191" s="196" t="s">
        <v>410</v>
      </c>
      <c r="F191" s="197" t="s">
        <v>411</v>
      </c>
      <c r="G191" s="198" t="s">
        <v>145</v>
      </c>
      <c r="H191" s="199">
        <v>1</v>
      </c>
      <c r="I191" s="200"/>
      <c r="J191" s="201">
        <f>ROUND(I191*H191,2)</f>
        <v>0</v>
      </c>
      <c r="K191" s="197" t="s">
        <v>146</v>
      </c>
      <c r="L191" s="56"/>
      <c r="M191" s="202" t="s">
        <v>36</v>
      </c>
      <c r="N191" s="203" t="s">
        <v>53</v>
      </c>
      <c r="O191" s="37"/>
      <c r="P191" s="204">
        <f>O191*H191</f>
        <v>0</v>
      </c>
      <c r="Q191" s="204">
        <v>5.8279999999999998E-2</v>
      </c>
      <c r="R191" s="204">
        <f>Q191*H191</f>
        <v>5.8279999999999998E-2</v>
      </c>
      <c r="S191" s="204">
        <v>0</v>
      </c>
      <c r="T191" s="205">
        <f>S191*H191</f>
        <v>0</v>
      </c>
      <c r="AR191" s="18" t="s">
        <v>147</v>
      </c>
      <c r="AT191" s="18" t="s">
        <v>142</v>
      </c>
      <c r="AU191" s="18" t="s">
        <v>91</v>
      </c>
      <c r="AY191" s="18" t="s">
        <v>139</v>
      </c>
      <c r="BE191" s="206">
        <f>IF(N191="základní",J191,0)</f>
        <v>0</v>
      </c>
      <c r="BF191" s="206">
        <f>IF(N191="snížená",J191,0)</f>
        <v>0</v>
      </c>
      <c r="BG191" s="206">
        <f>IF(N191="zákl. přenesená",J191,0)</f>
        <v>0</v>
      </c>
      <c r="BH191" s="206">
        <f>IF(N191="sníž. přenesená",J191,0)</f>
        <v>0</v>
      </c>
      <c r="BI191" s="206">
        <f>IF(N191="nulová",J191,0)</f>
        <v>0</v>
      </c>
      <c r="BJ191" s="18" t="s">
        <v>91</v>
      </c>
      <c r="BK191" s="206">
        <f>ROUND(I191*H191,2)</f>
        <v>0</v>
      </c>
      <c r="BL191" s="18" t="s">
        <v>147</v>
      </c>
      <c r="BM191" s="18" t="s">
        <v>829</v>
      </c>
    </row>
    <row r="192" spans="2:65" s="1" customFormat="1" ht="27" x14ac:dyDescent="0.3">
      <c r="B192" s="36"/>
      <c r="C192" s="58"/>
      <c r="D192" s="207" t="s">
        <v>149</v>
      </c>
      <c r="E192" s="58"/>
      <c r="F192" s="208" t="s">
        <v>413</v>
      </c>
      <c r="G192" s="58"/>
      <c r="H192" s="58"/>
      <c r="I192" s="163"/>
      <c r="J192" s="58"/>
      <c r="K192" s="58"/>
      <c r="L192" s="56"/>
      <c r="M192" s="73"/>
      <c r="N192" s="37"/>
      <c r="O192" s="37"/>
      <c r="P192" s="37"/>
      <c r="Q192" s="37"/>
      <c r="R192" s="37"/>
      <c r="S192" s="37"/>
      <c r="T192" s="74"/>
      <c r="AT192" s="18" t="s">
        <v>149</v>
      </c>
      <c r="AU192" s="18" t="s">
        <v>91</v>
      </c>
    </row>
    <row r="193" spans="2:65" s="1" customFormat="1" ht="135" x14ac:dyDescent="0.3">
      <c r="B193" s="36"/>
      <c r="C193" s="58"/>
      <c r="D193" s="207" t="s">
        <v>159</v>
      </c>
      <c r="E193" s="58"/>
      <c r="F193" s="243" t="s">
        <v>407</v>
      </c>
      <c r="G193" s="58"/>
      <c r="H193" s="58"/>
      <c r="I193" s="163"/>
      <c r="J193" s="58"/>
      <c r="K193" s="58"/>
      <c r="L193" s="56"/>
      <c r="M193" s="73"/>
      <c r="N193" s="37"/>
      <c r="O193" s="37"/>
      <c r="P193" s="37"/>
      <c r="Q193" s="37"/>
      <c r="R193" s="37"/>
      <c r="S193" s="37"/>
      <c r="T193" s="74"/>
      <c r="AT193" s="18" t="s">
        <v>159</v>
      </c>
      <c r="AU193" s="18" t="s">
        <v>91</v>
      </c>
    </row>
    <row r="194" spans="2:65" s="12" customFormat="1" x14ac:dyDescent="0.3">
      <c r="B194" s="209"/>
      <c r="C194" s="210"/>
      <c r="D194" s="207" t="s">
        <v>151</v>
      </c>
      <c r="E194" s="211" t="s">
        <v>36</v>
      </c>
      <c r="F194" s="212" t="s">
        <v>152</v>
      </c>
      <c r="G194" s="210"/>
      <c r="H194" s="213" t="s">
        <v>36</v>
      </c>
      <c r="I194" s="214"/>
      <c r="J194" s="210"/>
      <c r="K194" s="210"/>
      <c r="L194" s="215"/>
      <c r="M194" s="216"/>
      <c r="N194" s="217"/>
      <c r="O194" s="217"/>
      <c r="P194" s="217"/>
      <c r="Q194" s="217"/>
      <c r="R194" s="217"/>
      <c r="S194" s="217"/>
      <c r="T194" s="218"/>
      <c r="AT194" s="219" t="s">
        <v>151</v>
      </c>
      <c r="AU194" s="219" t="s">
        <v>91</v>
      </c>
      <c r="AV194" s="12" t="s">
        <v>23</v>
      </c>
      <c r="AW194" s="12" t="s">
        <v>44</v>
      </c>
      <c r="AX194" s="12" t="s">
        <v>81</v>
      </c>
      <c r="AY194" s="219" t="s">
        <v>139</v>
      </c>
    </row>
    <row r="195" spans="2:65" s="13" customFormat="1" x14ac:dyDescent="0.3">
      <c r="B195" s="220"/>
      <c r="C195" s="221"/>
      <c r="D195" s="207" t="s">
        <v>151</v>
      </c>
      <c r="E195" s="222" t="s">
        <v>36</v>
      </c>
      <c r="F195" s="223" t="s">
        <v>771</v>
      </c>
      <c r="G195" s="221"/>
      <c r="H195" s="224">
        <v>1</v>
      </c>
      <c r="I195" s="225"/>
      <c r="J195" s="221"/>
      <c r="K195" s="221"/>
      <c r="L195" s="226"/>
      <c r="M195" s="227"/>
      <c r="N195" s="228"/>
      <c r="O195" s="228"/>
      <c r="P195" s="228"/>
      <c r="Q195" s="228"/>
      <c r="R195" s="228"/>
      <c r="S195" s="228"/>
      <c r="T195" s="229"/>
      <c r="AT195" s="230" t="s">
        <v>151</v>
      </c>
      <c r="AU195" s="230" t="s">
        <v>91</v>
      </c>
      <c r="AV195" s="13" t="s">
        <v>91</v>
      </c>
      <c r="AW195" s="13" t="s">
        <v>44</v>
      </c>
      <c r="AX195" s="13" t="s">
        <v>81</v>
      </c>
      <c r="AY195" s="230" t="s">
        <v>139</v>
      </c>
    </row>
    <row r="196" spans="2:65" s="14" customFormat="1" x14ac:dyDescent="0.3">
      <c r="B196" s="231"/>
      <c r="C196" s="232"/>
      <c r="D196" s="233" t="s">
        <v>151</v>
      </c>
      <c r="E196" s="234" t="s">
        <v>36</v>
      </c>
      <c r="F196" s="235" t="s">
        <v>154</v>
      </c>
      <c r="G196" s="232"/>
      <c r="H196" s="236">
        <v>1</v>
      </c>
      <c r="I196" s="237"/>
      <c r="J196" s="232"/>
      <c r="K196" s="232"/>
      <c r="L196" s="238"/>
      <c r="M196" s="239"/>
      <c r="N196" s="240"/>
      <c r="O196" s="240"/>
      <c r="P196" s="240"/>
      <c r="Q196" s="240"/>
      <c r="R196" s="240"/>
      <c r="S196" s="240"/>
      <c r="T196" s="241"/>
      <c r="AT196" s="242" t="s">
        <v>151</v>
      </c>
      <c r="AU196" s="242" t="s">
        <v>91</v>
      </c>
      <c r="AV196" s="14" t="s">
        <v>147</v>
      </c>
      <c r="AW196" s="14" t="s">
        <v>44</v>
      </c>
      <c r="AX196" s="14" t="s">
        <v>23</v>
      </c>
      <c r="AY196" s="242" t="s">
        <v>139</v>
      </c>
    </row>
    <row r="197" spans="2:65" s="1" customFormat="1" ht="22.5" customHeight="1" x14ac:dyDescent="0.3">
      <c r="B197" s="36"/>
      <c r="C197" s="195" t="s">
        <v>250</v>
      </c>
      <c r="D197" s="195" t="s">
        <v>142</v>
      </c>
      <c r="E197" s="196" t="s">
        <v>415</v>
      </c>
      <c r="F197" s="197" t="s">
        <v>416</v>
      </c>
      <c r="G197" s="198" t="s">
        <v>145</v>
      </c>
      <c r="H197" s="199">
        <v>1</v>
      </c>
      <c r="I197" s="200"/>
      <c r="J197" s="201">
        <f>ROUND(I197*H197,2)</f>
        <v>0</v>
      </c>
      <c r="K197" s="197" t="s">
        <v>146</v>
      </c>
      <c r="L197" s="56"/>
      <c r="M197" s="202" t="s">
        <v>36</v>
      </c>
      <c r="N197" s="203" t="s">
        <v>53</v>
      </c>
      <c r="O197" s="37"/>
      <c r="P197" s="204">
        <f>O197*H197</f>
        <v>0</v>
      </c>
      <c r="Q197" s="204">
        <v>0</v>
      </c>
      <c r="R197" s="204">
        <f>Q197*H197</f>
        <v>0</v>
      </c>
      <c r="S197" s="204">
        <v>0</v>
      </c>
      <c r="T197" s="205">
        <f>S197*H197</f>
        <v>0</v>
      </c>
      <c r="AR197" s="18" t="s">
        <v>147</v>
      </c>
      <c r="AT197" s="18" t="s">
        <v>142</v>
      </c>
      <c r="AU197" s="18" t="s">
        <v>91</v>
      </c>
      <c r="AY197" s="18" t="s">
        <v>139</v>
      </c>
      <c r="BE197" s="206">
        <f>IF(N197="základní",J197,0)</f>
        <v>0</v>
      </c>
      <c r="BF197" s="206">
        <f>IF(N197="snížená",J197,0)</f>
        <v>0</v>
      </c>
      <c r="BG197" s="206">
        <f>IF(N197="zákl. přenesená",J197,0)</f>
        <v>0</v>
      </c>
      <c r="BH197" s="206">
        <f>IF(N197="sníž. přenesená",J197,0)</f>
        <v>0</v>
      </c>
      <c r="BI197" s="206">
        <f>IF(N197="nulová",J197,0)</f>
        <v>0</v>
      </c>
      <c r="BJ197" s="18" t="s">
        <v>91</v>
      </c>
      <c r="BK197" s="206">
        <f>ROUND(I197*H197,2)</f>
        <v>0</v>
      </c>
      <c r="BL197" s="18" t="s">
        <v>147</v>
      </c>
      <c r="BM197" s="18" t="s">
        <v>830</v>
      </c>
    </row>
    <row r="198" spans="2:65" s="1" customFormat="1" ht="27" x14ac:dyDescent="0.3">
      <c r="B198" s="36"/>
      <c r="C198" s="58"/>
      <c r="D198" s="207" t="s">
        <v>149</v>
      </c>
      <c r="E198" s="58"/>
      <c r="F198" s="208" t="s">
        <v>418</v>
      </c>
      <c r="G198" s="58"/>
      <c r="H198" s="58"/>
      <c r="I198" s="163"/>
      <c r="J198" s="58"/>
      <c r="K198" s="58"/>
      <c r="L198" s="56"/>
      <c r="M198" s="73"/>
      <c r="N198" s="37"/>
      <c r="O198" s="37"/>
      <c r="P198" s="37"/>
      <c r="Q198" s="37"/>
      <c r="R198" s="37"/>
      <c r="S198" s="37"/>
      <c r="T198" s="74"/>
      <c r="AT198" s="18" t="s">
        <v>149</v>
      </c>
      <c r="AU198" s="18" t="s">
        <v>91</v>
      </c>
    </row>
    <row r="199" spans="2:65" s="1" customFormat="1" ht="135" x14ac:dyDescent="0.3">
      <c r="B199" s="36"/>
      <c r="C199" s="58"/>
      <c r="D199" s="207" t="s">
        <v>159</v>
      </c>
      <c r="E199" s="58"/>
      <c r="F199" s="243" t="s">
        <v>407</v>
      </c>
      <c r="G199" s="58"/>
      <c r="H199" s="58"/>
      <c r="I199" s="163"/>
      <c r="J199" s="58"/>
      <c r="K199" s="58"/>
      <c r="L199" s="56"/>
      <c r="M199" s="73"/>
      <c r="N199" s="37"/>
      <c r="O199" s="37"/>
      <c r="P199" s="37"/>
      <c r="Q199" s="37"/>
      <c r="R199" s="37"/>
      <c r="S199" s="37"/>
      <c r="T199" s="74"/>
      <c r="AT199" s="18" t="s">
        <v>159</v>
      </c>
      <c r="AU199" s="18" t="s">
        <v>91</v>
      </c>
    </row>
    <row r="200" spans="2:65" s="12" customFormat="1" x14ac:dyDescent="0.3">
      <c r="B200" s="209"/>
      <c r="C200" s="210"/>
      <c r="D200" s="207" t="s">
        <v>151</v>
      </c>
      <c r="E200" s="211" t="s">
        <v>36</v>
      </c>
      <c r="F200" s="212" t="s">
        <v>152</v>
      </c>
      <c r="G200" s="210"/>
      <c r="H200" s="213" t="s">
        <v>36</v>
      </c>
      <c r="I200" s="214"/>
      <c r="J200" s="210"/>
      <c r="K200" s="210"/>
      <c r="L200" s="215"/>
      <c r="M200" s="216"/>
      <c r="N200" s="217"/>
      <c r="O200" s="217"/>
      <c r="P200" s="217"/>
      <c r="Q200" s="217"/>
      <c r="R200" s="217"/>
      <c r="S200" s="217"/>
      <c r="T200" s="218"/>
      <c r="AT200" s="219" t="s">
        <v>151</v>
      </c>
      <c r="AU200" s="219" t="s">
        <v>91</v>
      </c>
      <c r="AV200" s="12" t="s">
        <v>23</v>
      </c>
      <c r="AW200" s="12" t="s">
        <v>44</v>
      </c>
      <c r="AX200" s="12" t="s">
        <v>81</v>
      </c>
      <c r="AY200" s="219" t="s">
        <v>139</v>
      </c>
    </row>
    <row r="201" spans="2:65" s="13" customFormat="1" x14ac:dyDescent="0.3">
      <c r="B201" s="220"/>
      <c r="C201" s="221"/>
      <c r="D201" s="207" t="s">
        <v>151</v>
      </c>
      <c r="E201" s="222" t="s">
        <v>36</v>
      </c>
      <c r="F201" s="223" t="s">
        <v>771</v>
      </c>
      <c r="G201" s="221"/>
      <c r="H201" s="224">
        <v>1</v>
      </c>
      <c r="I201" s="225"/>
      <c r="J201" s="221"/>
      <c r="K201" s="221"/>
      <c r="L201" s="226"/>
      <c r="M201" s="227"/>
      <c r="N201" s="228"/>
      <c r="O201" s="228"/>
      <c r="P201" s="228"/>
      <c r="Q201" s="228"/>
      <c r="R201" s="228"/>
      <c r="S201" s="228"/>
      <c r="T201" s="229"/>
      <c r="AT201" s="230" t="s">
        <v>151</v>
      </c>
      <c r="AU201" s="230" t="s">
        <v>91</v>
      </c>
      <c r="AV201" s="13" t="s">
        <v>91</v>
      </c>
      <c r="AW201" s="13" t="s">
        <v>44</v>
      </c>
      <c r="AX201" s="13" t="s">
        <v>81</v>
      </c>
      <c r="AY201" s="230" t="s">
        <v>139</v>
      </c>
    </row>
    <row r="202" spans="2:65" s="14" customFormat="1" x14ac:dyDescent="0.3">
      <c r="B202" s="231"/>
      <c r="C202" s="232"/>
      <c r="D202" s="233" t="s">
        <v>151</v>
      </c>
      <c r="E202" s="234" t="s">
        <v>36</v>
      </c>
      <c r="F202" s="235" t="s">
        <v>154</v>
      </c>
      <c r="G202" s="232"/>
      <c r="H202" s="236">
        <v>1</v>
      </c>
      <c r="I202" s="237"/>
      <c r="J202" s="232"/>
      <c r="K202" s="232"/>
      <c r="L202" s="238"/>
      <c r="M202" s="239"/>
      <c r="N202" s="240"/>
      <c r="O202" s="240"/>
      <c r="P202" s="240"/>
      <c r="Q202" s="240"/>
      <c r="R202" s="240"/>
      <c r="S202" s="240"/>
      <c r="T202" s="241"/>
      <c r="AT202" s="242" t="s">
        <v>151</v>
      </c>
      <c r="AU202" s="242" t="s">
        <v>91</v>
      </c>
      <c r="AV202" s="14" t="s">
        <v>147</v>
      </c>
      <c r="AW202" s="14" t="s">
        <v>44</v>
      </c>
      <c r="AX202" s="14" t="s">
        <v>23</v>
      </c>
      <c r="AY202" s="242" t="s">
        <v>139</v>
      </c>
    </row>
    <row r="203" spans="2:65" s="1" customFormat="1" ht="22.5" customHeight="1" x14ac:dyDescent="0.3">
      <c r="B203" s="36"/>
      <c r="C203" s="195" t="s">
        <v>255</v>
      </c>
      <c r="D203" s="195" t="s">
        <v>142</v>
      </c>
      <c r="E203" s="196" t="s">
        <v>831</v>
      </c>
      <c r="F203" s="197" t="s">
        <v>832</v>
      </c>
      <c r="G203" s="198" t="s">
        <v>145</v>
      </c>
      <c r="H203" s="199">
        <v>5</v>
      </c>
      <c r="I203" s="200"/>
      <c r="J203" s="201">
        <f>ROUND(I203*H203,2)</f>
        <v>0</v>
      </c>
      <c r="K203" s="197" t="s">
        <v>146</v>
      </c>
      <c r="L203" s="56"/>
      <c r="M203" s="202" t="s">
        <v>36</v>
      </c>
      <c r="N203" s="203" t="s">
        <v>53</v>
      </c>
      <c r="O203" s="37"/>
      <c r="P203" s="204">
        <f>O203*H203</f>
        <v>0</v>
      </c>
      <c r="Q203" s="204">
        <v>8.8999999999999999E-3</v>
      </c>
      <c r="R203" s="204">
        <f>Q203*H203</f>
        <v>4.4499999999999998E-2</v>
      </c>
      <c r="S203" s="204">
        <v>0</v>
      </c>
      <c r="T203" s="205">
        <f>S203*H203</f>
        <v>0</v>
      </c>
      <c r="AR203" s="18" t="s">
        <v>147</v>
      </c>
      <c r="AT203" s="18" t="s">
        <v>142</v>
      </c>
      <c r="AU203" s="18" t="s">
        <v>91</v>
      </c>
      <c r="AY203" s="18" t="s">
        <v>139</v>
      </c>
      <c r="BE203" s="206">
        <f>IF(N203="základní",J203,0)</f>
        <v>0</v>
      </c>
      <c r="BF203" s="206">
        <f>IF(N203="snížená",J203,0)</f>
        <v>0</v>
      </c>
      <c r="BG203" s="206">
        <f>IF(N203="zákl. přenesená",J203,0)</f>
        <v>0</v>
      </c>
      <c r="BH203" s="206">
        <f>IF(N203="sníž. přenesená",J203,0)</f>
        <v>0</v>
      </c>
      <c r="BI203" s="206">
        <f>IF(N203="nulová",J203,0)</f>
        <v>0</v>
      </c>
      <c r="BJ203" s="18" t="s">
        <v>91</v>
      </c>
      <c r="BK203" s="206">
        <f>ROUND(I203*H203,2)</f>
        <v>0</v>
      </c>
      <c r="BL203" s="18" t="s">
        <v>147</v>
      </c>
      <c r="BM203" s="18" t="s">
        <v>833</v>
      </c>
    </row>
    <row r="204" spans="2:65" s="1" customFormat="1" x14ac:dyDescent="0.3">
      <c r="B204" s="36"/>
      <c r="C204" s="58"/>
      <c r="D204" s="207" t="s">
        <v>149</v>
      </c>
      <c r="E204" s="58"/>
      <c r="F204" s="208" t="s">
        <v>834</v>
      </c>
      <c r="G204" s="58"/>
      <c r="H204" s="58"/>
      <c r="I204" s="163"/>
      <c r="J204" s="58"/>
      <c r="K204" s="58"/>
      <c r="L204" s="56"/>
      <c r="M204" s="73"/>
      <c r="N204" s="37"/>
      <c r="O204" s="37"/>
      <c r="P204" s="37"/>
      <c r="Q204" s="37"/>
      <c r="R204" s="37"/>
      <c r="S204" s="37"/>
      <c r="T204" s="74"/>
      <c r="AT204" s="18" t="s">
        <v>149</v>
      </c>
      <c r="AU204" s="18" t="s">
        <v>91</v>
      </c>
    </row>
    <row r="205" spans="2:65" s="1" customFormat="1" ht="40.5" x14ac:dyDescent="0.3">
      <c r="B205" s="36"/>
      <c r="C205" s="58"/>
      <c r="D205" s="207" t="s">
        <v>159</v>
      </c>
      <c r="E205" s="58"/>
      <c r="F205" s="243" t="s">
        <v>835</v>
      </c>
      <c r="G205" s="58"/>
      <c r="H205" s="58"/>
      <c r="I205" s="163"/>
      <c r="J205" s="58"/>
      <c r="K205" s="58"/>
      <c r="L205" s="56"/>
      <c r="M205" s="73"/>
      <c r="N205" s="37"/>
      <c r="O205" s="37"/>
      <c r="P205" s="37"/>
      <c r="Q205" s="37"/>
      <c r="R205" s="37"/>
      <c r="S205" s="37"/>
      <c r="T205" s="74"/>
      <c r="AT205" s="18" t="s">
        <v>159</v>
      </c>
      <c r="AU205" s="18" t="s">
        <v>91</v>
      </c>
    </row>
    <row r="206" spans="2:65" s="12" customFormat="1" x14ac:dyDescent="0.3">
      <c r="B206" s="209"/>
      <c r="C206" s="210"/>
      <c r="D206" s="207" t="s">
        <v>151</v>
      </c>
      <c r="E206" s="211" t="s">
        <v>36</v>
      </c>
      <c r="F206" s="212" t="s">
        <v>152</v>
      </c>
      <c r="G206" s="210"/>
      <c r="H206" s="213" t="s">
        <v>36</v>
      </c>
      <c r="I206" s="214"/>
      <c r="J206" s="210"/>
      <c r="K206" s="210"/>
      <c r="L206" s="215"/>
      <c r="M206" s="216"/>
      <c r="N206" s="217"/>
      <c r="O206" s="217"/>
      <c r="P206" s="217"/>
      <c r="Q206" s="217"/>
      <c r="R206" s="217"/>
      <c r="S206" s="217"/>
      <c r="T206" s="218"/>
      <c r="AT206" s="219" t="s">
        <v>151</v>
      </c>
      <c r="AU206" s="219" t="s">
        <v>91</v>
      </c>
      <c r="AV206" s="12" t="s">
        <v>23</v>
      </c>
      <c r="AW206" s="12" t="s">
        <v>44</v>
      </c>
      <c r="AX206" s="12" t="s">
        <v>81</v>
      </c>
      <c r="AY206" s="219" t="s">
        <v>139</v>
      </c>
    </row>
    <row r="207" spans="2:65" s="13" customFormat="1" x14ac:dyDescent="0.3">
      <c r="B207" s="220"/>
      <c r="C207" s="221"/>
      <c r="D207" s="207" t="s">
        <v>151</v>
      </c>
      <c r="E207" s="222" t="s">
        <v>36</v>
      </c>
      <c r="F207" s="223" t="s">
        <v>836</v>
      </c>
      <c r="G207" s="221"/>
      <c r="H207" s="224">
        <v>5</v>
      </c>
      <c r="I207" s="225"/>
      <c r="J207" s="221"/>
      <c r="K207" s="221"/>
      <c r="L207" s="226"/>
      <c r="M207" s="227"/>
      <c r="N207" s="228"/>
      <c r="O207" s="228"/>
      <c r="P207" s="228"/>
      <c r="Q207" s="228"/>
      <c r="R207" s="228"/>
      <c r="S207" s="228"/>
      <c r="T207" s="229"/>
      <c r="AT207" s="230" t="s">
        <v>151</v>
      </c>
      <c r="AU207" s="230" t="s">
        <v>91</v>
      </c>
      <c r="AV207" s="13" t="s">
        <v>91</v>
      </c>
      <c r="AW207" s="13" t="s">
        <v>44</v>
      </c>
      <c r="AX207" s="13" t="s">
        <v>81</v>
      </c>
      <c r="AY207" s="230" t="s">
        <v>139</v>
      </c>
    </row>
    <row r="208" spans="2:65" s="14" customFormat="1" x14ac:dyDescent="0.3">
      <c r="B208" s="231"/>
      <c r="C208" s="232"/>
      <c r="D208" s="207" t="s">
        <v>151</v>
      </c>
      <c r="E208" s="254" t="s">
        <v>36</v>
      </c>
      <c r="F208" s="255" t="s">
        <v>154</v>
      </c>
      <c r="G208" s="232"/>
      <c r="H208" s="256">
        <v>5</v>
      </c>
      <c r="I208" s="237"/>
      <c r="J208" s="232"/>
      <c r="K208" s="232"/>
      <c r="L208" s="238"/>
      <c r="M208" s="239"/>
      <c r="N208" s="240"/>
      <c r="O208" s="240"/>
      <c r="P208" s="240"/>
      <c r="Q208" s="240"/>
      <c r="R208" s="240"/>
      <c r="S208" s="240"/>
      <c r="T208" s="241"/>
      <c r="AT208" s="242" t="s">
        <v>151</v>
      </c>
      <c r="AU208" s="242" t="s">
        <v>91</v>
      </c>
      <c r="AV208" s="14" t="s">
        <v>147</v>
      </c>
      <c r="AW208" s="14" t="s">
        <v>44</v>
      </c>
      <c r="AX208" s="14" t="s">
        <v>23</v>
      </c>
      <c r="AY208" s="242" t="s">
        <v>139</v>
      </c>
    </row>
    <row r="209" spans="2:65" s="11" customFormat="1" ht="29.85" customHeight="1" x14ac:dyDescent="0.3">
      <c r="B209" s="178"/>
      <c r="C209" s="179"/>
      <c r="D209" s="192" t="s">
        <v>80</v>
      </c>
      <c r="E209" s="193" t="s">
        <v>450</v>
      </c>
      <c r="F209" s="193" t="s">
        <v>451</v>
      </c>
      <c r="G209" s="179"/>
      <c r="H209" s="179"/>
      <c r="I209" s="182"/>
      <c r="J209" s="194">
        <f>BK209</f>
        <v>0</v>
      </c>
      <c r="K209" s="179"/>
      <c r="L209" s="184"/>
      <c r="M209" s="185"/>
      <c r="N209" s="186"/>
      <c r="O209" s="186"/>
      <c r="P209" s="187">
        <f>SUM(P210:P223)</f>
        <v>0</v>
      </c>
      <c r="Q209" s="186"/>
      <c r="R209" s="187">
        <f>SUM(R210:R223)</f>
        <v>0</v>
      </c>
      <c r="S209" s="186"/>
      <c r="T209" s="188">
        <f>SUM(T210:T223)</f>
        <v>0</v>
      </c>
      <c r="AR209" s="189" t="s">
        <v>23</v>
      </c>
      <c r="AT209" s="190" t="s">
        <v>80</v>
      </c>
      <c r="AU209" s="190" t="s">
        <v>23</v>
      </c>
      <c r="AY209" s="189" t="s">
        <v>139</v>
      </c>
      <c r="BK209" s="191">
        <f>SUM(BK210:BK223)</f>
        <v>0</v>
      </c>
    </row>
    <row r="210" spans="2:65" s="1" customFormat="1" ht="22.5" customHeight="1" x14ac:dyDescent="0.3">
      <c r="B210" s="36"/>
      <c r="C210" s="195" t="s">
        <v>260</v>
      </c>
      <c r="D210" s="195" t="s">
        <v>142</v>
      </c>
      <c r="E210" s="196" t="s">
        <v>453</v>
      </c>
      <c r="F210" s="197" t="s">
        <v>454</v>
      </c>
      <c r="G210" s="198" t="s">
        <v>455</v>
      </c>
      <c r="H210" s="199">
        <v>2.9990000000000001</v>
      </c>
      <c r="I210" s="200"/>
      <c r="J210" s="201">
        <f>ROUND(I210*H210,2)</f>
        <v>0</v>
      </c>
      <c r="K210" s="197" t="s">
        <v>146</v>
      </c>
      <c r="L210" s="56"/>
      <c r="M210" s="202" t="s">
        <v>36</v>
      </c>
      <c r="N210" s="203" t="s">
        <v>53</v>
      </c>
      <c r="O210" s="37"/>
      <c r="P210" s="204">
        <f>O210*H210</f>
        <v>0</v>
      </c>
      <c r="Q210" s="204">
        <v>0</v>
      </c>
      <c r="R210" s="204">
        <f>Q210*H210</f>
        <v>0</v>
      </c>
      <c r="S210" s="204">
        <v>0</v>
      </c>
      <c r="T210" s="205">
        <f>S210*H210</f>
        <v>0</v>
      </c>
      <c r="AR210" s="18" t="s">
        <v>147</v>
      </c>
      <c r="AT210" s="18" t="s">
        <v>142</v>
      </c>
      <c r="AU210" s="18" t="s">
        <v>91</v>
      </c>
      <c r="AY210" s="18" t="s">
        <v>139</v>
      </c>
      <c r="BE210" s="206">
        <f>IF(N210="základní",J210,0)</f>
        <v>0</v>
      </c>
      <c r="BF210" s="206">
        <f>IF(N210="snížená",J210,0)</f>
        <v>0</v>
      </c>
      <c r="BG210" s="206">
        <f>IF(N210="zákl. přenesená",J210,0)</f>
        <v>0</v>
      </c>
      <c r="BH210" s="206">
        <f>IF(N210="sníž. přenesená",J210,0)</f>
        <v>0</v>
      </c>
      <c r="BI210" s="206">
        <f>IF(N210="nulová",J210,0)</f>
        <v>0</v>
      </c>
      <c r="BJ210" s="18" t="s">
        <v>91</v>
      </c>
      <c r="BK210" s="206">
        <f>ROUND(I210*H210,2)</f>
        <v>0</v>
      </c>
      <c r="BL210" s="18" t="s">
        <v>147</v>
      </c>
      <c r="BM210" s="18" t="s">
        <v>837</v>
      </c>
    </row>
    <row r="211" spans="2:65" s="1" customFormat="1" ht="27" x14ac:dyDescent="0.3">
      <c r="B211" s="36"/>
      <c r="C211" s="58"/>
      <c r="D211" s="207" t="s">
        <v>149</v>
      </c>
      <c r="E211" s="58"/>
      <c r="F211" s="208" t="s">
        <v>457</v>
      </c>
      <c r="G211" s="58"/>
      <c r="H211" s="58"/>
      <c r="I211" s="163"/>
      <c r="J211" s="58"/>
      <c r="K211" s="58"/>
      <c r="L211" s="56"/>
      <c r="M211" s="73"/>
      <c r="N211" s="37"/>
      <c r="O211" s="37"/>
      <c r="P211" s="37"/>
      <c r="Q211" s="37"/>
      <c r="R211" s="37"/>
      <c r="S211" s="37"/>
      <c r="T211" s="74"/>
      <c r="AT211" s="18" t="s">
        <v>149</v>
      </c>
      <c r="AU211" s="18" t="s">
        <v>91</v>
      </c>
    </row>
    <row r="212" spans="2:65" s="1" customFormat="1" ht="27" x14ac:dyDescent="0.3">
      <c r="B212" s="36"/>
      <c r="C212" s="58"/>
      <c r="D212" s="233" t="s">
        <v>159</v>
      </c>
      <c r="E212" s="58"/>
      <c r="F212" s="257" t="s">
        <v>458</v>
      </c>
      <c r="G212" s="58"/>
      <c r="H212" s="58"/>
      <c r="I212" s="163"/>
      <c r="J212" s="58"/>
      <c r="K212" s="58"/>
      <c r="L212" s="56"/>
      <c r="M212" s="73"/>
      <c r="N212" s="37"/>
      <c r="O212" s="37"/>
      <c r="P212" s="37"/>
      <c r="Q212" s="37"/>
      <c r="R212" s="37"/>
      <c r="S212" s="37"/>
      <c r="T212" s="74"/>
      <c r="AT212" s="18" t="s">
        <v>159</v>
      </c>
      <c r="AU212" s="18" t="s">
        <v>91</v>
      </c>
    </row>
    <row r="213" spans="2:65" s="1" customFormat="1" ht="22.5" customHeight="1" x14ac:dyDescent="0.3">
      <c r="B213" s="36"/>
      <c r="C213" s="195" t="s">
        <v>267</v>
      </c>
      <c r="D213" s="195" t="s">
        <v>142</v>
      </c>
      <c r="E213" s="196" t="s">
        <v>460</v>
      </c>
      <c r="F213" s="197" t="s">
        <v>461</v>
      </c>
      <c r="G213" s="198" t="s">
        <v>455</v>
      </c>
      <c r="H213" s="199">
        <v>56.981000000000002</v>
      </c>
      <c r="I213" s="200"/>
      <c r="J213" s="201">
        <f>ROUND(I213*H213,2)</f>
        <v>0</v>
      </c>
      <c r="K213" s="197" t="s">
        <v>146</v>
      </c>
      <c r="L213" s="56"/>
      <c r="M213" s="202" t="s">
        <v>36</v>
      </c>
      <c r="N213" s="203" t="s">
        <v>53</v>
      </c>
      <c r="O213" s="37"/>
      <c r="P213" s="204">
        <f>O213*H213</f>
        <v>0</v>
      </c>
      <c r="Q213" s="204">
        <v>0</v>
      </c>
      <c r="R213" s="204">
        <f>Q213*H213</f>
        <v>0</v>
      </c>
      <c r="S213" s="204">
        <v>0</v>
      </c>
      <c r="T213" s="205">
        <f>S213*H213</f>
        <v>0</v>
      </c>
      <c r="AR213" s="18" t="s">
        <v>147</v>
      </c>
      <c r="AT213" s="18" t="s">
        <v>142</v>
      </c>
      <c r="AU213" s="18" t="s">
        <v>91</v>
      </c>
      <c r="AY213" s="18" t="s">
        <v>139</v>
      </c>
      <c r="BE213" s="206">
        <f>IF(N213="základní",J213,0)</f>
        <v>0</v>
      </c>
      <c r="BF213" s="206">
        <f>IF(N213="snížená",J213,0)</f>
        <v>0</v>
      </c>
      <c r="BG213" s="206">
        <f>IF(N213="zákl. přenesená",J213,0)</f>
        <v>0</v>
      </c>
      <c r="BH213" s="206">
        <f>IF(N213="sníž. přenesená",J213,0)</f>
        <v>0</v>
      </c>
      <c r="BI213" s="206">
        <f>IF(N213="nulová",J213,0)</f>
        <v>0</v>
      </c>
      <c r="BJ213" s="18" t="s">
        <v>91</v>
      </c>
      <c r="BK213" s="206">
        <f>ROUND(I213*H213,2)</f>
        <v>0</v>
      </c>
      <c r="BL213" s="18" t="s">
        <v>147</v>
      </c>
      <c r="BM213" s="18" t="s">
        <v>838</v>
      </c>
    </row>
    <row r="214" spans="2:65" s="1" customFormat="1" ht="27" x14ac:dyDescent="0.3">
      <c r="B214" s="36"/>
      <c r="C214" s="58"/>
      <c r="D214" s="207" t="s">
        <v>149</v>
      </c>
      <c r="E214" s="58"/>
      <c r="F214" s="208" t="s">
        <v>463</v>
      </c>
      <c r="G214" s="58"/>
      <c r="H214" s="58"/>
      <c r="I214" s="163"/>
      <c r="J214" s="58"/>
      <c r="K214" s="58"/>
      <c r="L214" s="56"/>
      <c r="M214" s="73"/>
      <c r="N214" s="37"/>
      <c r="O214" s="37"/>
      <c r="P214" s="37"/>
      <c r="Q214" s="37"/>
      <c r="R214" s="37"/>
      <c r="S214" s="37"/>
      <c r="T214" s="74"/>
      <c r="AT214" s="18" t="s">
        <v>149</v>
      </c>
      <c r="AU214" s="18" t="s">
        <v>91</v>
      </c>
    </row>
    <row r="215" spans="2:65" s="1" customFormat="1" ht="27" x14ac:dyDescent="0.3">
      <c r="B215" s="36"/>
      <c r="C215" s="58"/>
      <c r="D215" s="207" t="s">
        <v>159</v>
      </c>
      <c r="E215" s="58"/>
      <c r="F215" s="243" t="s">
        <v>458</v>
      </c>
      <c r="G215" s="58"/>
      <c r="H215" s="58"/>
      <c r="I215" s="163"/>
      <c r="J215" s="58"/>
      <c r="K215" s="58"/>
      <c r="L215" s="56"/>
      <c r="M215" s="73"/>
      <c r="N215" s="37"/>
      <c r="O215" s="37"/>
      <c r="P215" s="37"/>
      <c r="Q215" s="37"/>
      <c r="R215" s="37"/>
      <c r="S215" s="37"/>
      <c r="T215" s="74"/>
      <c r="AT215" s="18" t="s">
        <v>159</v>
      </c>
      <c r="AU215" s="18" t="s">
        <v>91</v>
      </c>
    </row>
    <row r="216" spans="2:65" s="13" customFormat="1" x14ac:dyDescent="0.3">
      <c r="B216" s="220"/>
      <c r="C216" s="221"/>
      <c r="D216" s="233" t="s">
        <v>151</v>
      </c>
      <c r="E216" s="221"/>
      <c r="F216" s="258" t="s">
        <v>839</v>
      </c>
      <c r="G216" s="221"/>
      <c r="H216" s="259">
        <v>56.981000000000002</v>
      </c>
      <c r="I216" s="225"/>
      <c r="J216" s="221"/>
      <c r="K216" s="221"/>
      <c r="L216" s="226"/>
      <c r="M216" s="227"/>
      <c r="N216" s="228"/>
      <c r="O216" s="228"/>
      <c r="P216" s="228"/>
      <c r="Q216" s="228"/>
      <c r="R216" s="228"/>
      <c r="S216" s="228"/>
      <c r="T216" s="229"/>
      <c r="AT216" s="230" t="s">
        <v>151</v>
      </c>
      <c r="AU216" s="230" t="s">
        <v>91</v>
      </c>
      <c r="AV216" s="13" t="s">
        <v>91</v>
      </c>
      <c r="AW216" s="13" t="s">
        <v>4</v>
      </c>
      <c r="AX216" s="13" t="s">
        <v>23</v>
      </c>
      <c r="AY216" s="230" t="s">
        <v>139</v>
      </c>
    </row>
    <row r="217" spans="2:65" s="1" customFormat="1" ht="31.5" customHeight="1" x14ac:dyDescent="0.3">
      <c r="B217" s="36"/>
      <c r="C217" s="195" t="s">
        <v>7</v>
      </c>
      <c r="D217" s="195" t="s">
        <v>142</v>
      </c>
      <c r="E217" s="196" t="s">
        <v>466</v>
      </c>
      <c r="F217" s="197" t="s">
        <v>467</v>
      </c>
      <c r="G217" s="198" t="s">
        <v>455</v>
      </c>
      <c r="H217" s="199">
        <v>2.9990000000000001</v>
      </c>
      <c r="I217" s="200"/>
      <c r="J217" s="201">
        <f>ROUND(I217*H217,2)</f>
        <v>0</v>
      </c>
      <c r="K217" s="197" t="s">
        <v>146</v>
      </c>
      <c r="L217" s="56"/>
      <c r="M217" s="202" t="s">
        <v>36</v>
      </c>
      <c r="N217" s="203" t="s">
        <v>53</v>
      </c>
      <c r="O217" s="37"/>
      <c r="P217" s="204">
        <f>O217*H217</f>
        <v>0</v>
      </c>
      <c r="Q217" s="204">
        <v>0</v>
      </c>
      <c r="R217" s="204">
        <f>Q217*H217</f>
        <v>0</v>
      </c>
      <c r="S217" s="204">
        <v>0</v>
      </c>
      <c r="T217" s="205">
        <f>S217*H217</f>
        <v>0</v>
      </c>
      <c r="AR217" s="18" t="s">
        <v>147</v>
      </c>
      <c r="AT217" s="18" t="s">
        <v>142</v>
      </c>
      <c r="AU217" s="18" t="s">
        <v>91</v>
      </c>
      <c r="AY217" s="18" t="s">
        <v>139</v>
      </c>
      <c r="BE217" s="206">
        <f>IF(N217="základní",J217,0)</f>
        <v>0</v>
      </c>
      <c r="BF217" s="206">
        <f>IF(N217="snížená",J217,0)</f>
        <v>0</v>
      </c>
      <c r="BG217" s="206">
        <f>IF(N217="zákl. přenesená",J217,0)</f>
        <v>0</v>
      </c>
      <c r="BH217" s="206">
        <f>IF(N217="sníž. přenesená",J217,0)</f>
        <v>0</v>
      </c>
      <c r="BI217" s="206">
        <f>IF(N217="nulová",J217,0)</f>
        <v>0</v>
      </c>
      <c r="BJ217" s="18" t="s">
        <v>91</v>
      </c>
      <c r="BK217" s="206">
        <f>ROUND(I217*H217,2)</f>
        <v>0</v>
      </c>
      <c r="BL217" s="18" t="s">
        <v>147</v>
      </c>
      <c r="BM217" s="18" t="s">
        <v>840</v>
      </c>
    </row>
    <row r="218" spans="2:65" s="1" customFormat="1" ht="121.5" x14ac:dyDescent="0.3">
      <c r="B218" s="36"/>
      <c r="C218" s="58"/>
      <c r="D218" s="233" t="s">
        <v>159</v>
      </c>
      <c r="E218" s="58"/>
      <c r="F218" s="257" t="s">
        <v>469</v>
      </c>
      <c r="G218" s="58"/>
      <c r="H218" s="58"/>
      <c r="I218" s="163"/>
      <c r="J218" s="58"/>
      <c r="K218" s="58"/>
      <c r="L218" s="56"/>
      <c r="M218" s="73"/>
      <c r="N218" s="37"/>
      <c r="O218" s="37"/>
      <c r="P218" s="37"/>
      <c r="Q218" s="37"/>
      <c r="R218" s="37"/>
      <c r="S218" s="37"/>
      <c r="T218" s="74"/>
      <c r="AT218" s="18" t="s">
        <v>159</v>
      </c>
      <c r="AU218" s="18" t="s">
        <v>91</v>
      </c>
    </row>
    <row r="219" spans="2:65" s="1" customFormat="1" ht="22.5" customHeight="1" x14ac:dyDescent="0.3">
      <c r="B219" s="36"/>
      <c r="C219" s="195" t="s">
        <v>279</v>
      </c>
      <c r="D219" s="195" t="s">
        <v>142</v>
      </c>
      <c r="E219" s="196" t="s">
        <v>841</v>
      </c>
      <c r="F219" s="197" t="s">
        <v>842</v>
      </c>
      <c r="G219" s="198" t="s">
        <v>455</v>
      </c>
      <c r="H219" s="199">
        <v>15.007999999999999</v>
      </c>
      <c r="I219" s="200"/>
      <c r="J219" s="201">
        <f>ROUND(I219*H219,2)</f>
        <v>0</v>
      </c>
      <c r="K219" s="197" t="s">
        <v>146</v>
      </c>
      <c r="L219" s="56"/>
      <c r="M219" s="202" t="s">
        <v>36</v>
      </c>
      <c r="N219" s="203" t="s">
        <v>53</v>
      </c>
      <c r="O219" s="37"/>
      <c r="P219" s="204">
        <f>O219*H219</f>
        <v>0</v>
      </c>
      <c r="Q219" s="204">
        <v>0</v>
      </c>
      <c r="R219" s="204">
        <f>Q219*H219</f>
        <v>0</v>
      </c>
      <c r="S219" s="204">
        <v>0</v>
      </c>
      <c r="T219" s="205">
        <f>S219*H219</f>
        <v>0</v>
      </c>
      <c r="AR219" s="18" t="s">
        <v>147</v>
      </c>
      <c r="AT219" s="18" t="s">
        <v>142</v>
      </c>
      <c r="AU219" s="18" t="s">
        <v>91</v>
      </c>
      <c r="AY219" s="18" t="s">
        <v>139</v>
      </c>
      <c r="BE219" s="206">
        <f>IF(N219="základní",J219,0)</f>
        <v>0</v>
      </c>
      <c r="BF219" s="206">
        <f>IF(N219="snížená",J219,0)</f>
        <v>0</v>
      </c>
      <c r="BG219" s="206">
        <f>IF(N219="zákl. přenesená",J219,0)</f>
        <v>0</v>
      </c>
      <c r="BH219" s="206">
        <f>IF(N219="sníž. přenesená",J219,0)</f>
        <v>0</v>
      </c>
      <c r="BI219" s="206">
        <f>IF(N219="nulová",J219,0)</f>
        <v>0</v>
      </c>
      <c r="BJ219" s="18" t="s">
        <v>91</v>
      </c>
      <c r="BK219" s="206">
        <f>ROUND(I219*H219,2)</f>
        <v>0</v>
      </c>
      <c r="BL219" s="18" t="s">
        <v>147</v>
      </c>
      <c r="BM219" s="18" t="s">
        <v>843</v>
      </c>
    </row>
    <row r="220" spans="2:65" s="1" customFormat="1" ht="67.5" x14ac:dyDescent="0.3">
      <c r="B220" s="36"/>
      <c r="C220" s="58"/>
      <c r="D220" s="207" t="s">
        <v>159</v>
      </c>
      <c r="E220" s="58"/>
      <c r="F220" s="243" t="s">
        <v>844</v>
      </c>
      <c r="G220" s="58"/>
      <c r="H220" s="58"/>
      <c r="I220" s="163"/>
      <c r="J220" s="58"/>
      <c r="K220" s="58"/>
      <c r="L220" s="56"/>
      <c r="M220" s="73"/>
      <c r="N220" s="37"/>
      <c r="O220" s="37"/>
      <c r="P220" s="37"/>
      <c r="Q220" s="37"/>
      <c r="R220" s="37"/>
      <c r="S220" s="37"/>
      <c r="T220" s="74"/>
      <c r="AT220" s="18" t="s">
        <v>159</v>
      </c>
      <c r="AU220" s="18" t="s">
        <v>91</v>
      </c>
    </row>
    <row r="221" spans="2:65" s="13" customFormat="1" x14ac:dyDescent="0.3">
      <c r="B221" s="220"/>
      <c r="C221" s="221"/>
      <c r="D221" s="207" t="s">
        <v>151</v>
      </c>
      <c r="E221" s="222" t="s">
        <v>36</v>
      </c>
      <c r="F221" s="223" t="s">
        <v>845</v>
      </c>
      <c r="G221" s="221"/>
      <c r="H221" s="224">
        <v>12.305999999999999</v>
      </c>
      <c r="I221" s="225"/>
      <c r="J221" s="221"/>
      <c r="K221" s="221"/>
      <c r="L221" s="226"/>
      <c r="M221" s="227"/>
      <c r="N221" s="228"/>
      <c r="O221" s="228"/>
      <c r="P221" s="228"/>
      <c r="Q221" s="228"/>
      <c r="R221" s="228"/>
      <c r="S221" s="228"/>
      <c r="T221" s="229"/>
      <c r="AT221" s="230" t="s">
        <v>151</v>
      </c>
      <c r="AU221" s="230" t="s">
        <v>91</v>
      </c>
      <c r="AV221" s="13" t="s">
        <v>91</v>
      </c>
      <c r="AW221" s="13" t="s">
        <v>44</v>
      </c>
      <c r="AX221" s="13" t="s">
        <v>81</v>
      </c>
      <c r="AY221" s="230" t="s">
        <v>139</v>
      </c>
    </row>
    <row r="222" spans="2:65" s="13" customFormat="1" x14ac:dyDescent="0.3">
      <c r="B222" s="220"/>
      <c r="C222" s="221"/>
      <c r="D222" s="207" t="s">
        <v>151</v>
      </c>
      <c r="E222" s="222" t="s">
        <v>36</v>
      </c>
      <c r="F222" s="223" t="s">
        <v>846</v>
      </c>
      <c r="G222" s="221"/>
      <c r="H222" s="224">
        <v>2.702</v>
      </c>
      <c r="I222" s="225"/>
      <c r="J222" s="221"/>
      <c r="K222" s="221"/>
      <c r="L222" s="226"/>
      <c r="M222" s="227"/>
      <c r="N222" s="228"/>
      <c r="O222" s="228"/>
      <c r="P222" s="228"/>
      <c r="Q222" s="228"/>
      <c r="R222" s="228"/>
      <c r="S222" s="228"/>
      <c r="T222" s="229"/>
      <c r="AT222" s="230" t="s">
        <v>151</v>
      </c>
      <c r="AU222" s="230" t="s">
        <v>91</v>
      </c>
      <c r="AV222" s="13" t="s">
        <v>91</v>
      </c>
      <c r="AW222" s="13" t="s">
        <v>44</v>
      </c>
      <c r="AX222" s="13" t="s">
        <v>81</v>
      </c>
      <c r="AY222" s="230" t="s">
        <v>139</v>
      </c>
    </row>
    <row r="223" spans="2:65" s="14" customFormat="1" x14ac:dyDescent="0.3">
      <c r="B223" s="231"/>
      <c r="C223" s="232"/>
      <c r="D223" s="207" t="s">
        <v>151</v>
      </c>
      <c r="E223" s="254" t="s">
        <v>36</v>
      </c>
      <c r="F223" s="255" t="s">
        <v>154</v>
      </c>
      <c r="G223" s="232"/>
      <c r="H223" s="256">
        <v>15.007999999999999</v>
      </c>
      <c r="I223" s="237"/>
      <c r="J223" s="232"/>
      <c r="K223" s="232"/>
      <c r="L223" s="238"/>
      <c r="M223" s="239"/>
      <c r="N223" s="240"/>
      <c r="O223" s="240"/>
      <c r="P223" s="240"/>
      <c r="Q223" s="240"/>
      <c r="R223" s="240"/>
      <c r="S223" s="240"/>
      <c r="T223" s="241"/>
      <c r="AT223" s="242" t="s">
        <v>151</v>
      </c>
      <c r="AU223" s="242" t="s">
        <v>91</v>
      </c>
      <c r="AV223" s="14" t="s">
        <v>147</v>
      </c>
      <c r="AW223" s="14" t="s">
        <v>44</v>
      </c>
      <c r="AX223" s="14" t="s">
        <v>23</v>
      </c>
      <c r="AY223" s="242" t="s">
        <v>139</v>
      </c>
    </row>
    <row r="224" spans="2:65" s="11" customFormat="1" ht="29.85" customHeight="1" x14ac:dyDescent="0.3">
      <c r="B224" s="178"/>
      <c r="C224" s="179"/>
      <c r="D224" s="192" t="s">
        <v>80</v>
      </c>
      <c r="E224" s="193" t="s">
        <v>470</v>
      </c>
      <c r="F224" s="193" t="s">
        <v>471</v>
      </c>
      <c r="G224" s="179"/>
      <c r="H224" s="179"/>
      <c r="I224" s="182"/>
      <c r="J224" s="194">
        <f>BK224</f>
        <v>0</v>
      </c>
      <c r="K224" s="179"/>
      <c r="L224" s="184"/>
      <c r="M224" s="185"/>
      <c r="N224" s="186"/>
      <c r="O224" s="186"/>
      <c r="P224" s="187">
        <f>SUM(P225:P227)</f>
        <v>0</v>
      </c>
      <c r="Q224" s="186"/>
      <c r="R224" s="187">
        <f>SUM(R225:R227)</f>
        <v>0</v>
      </c>
      <c r="S224" s="186"/>
      <c r="T224" s="188">
        <f>SUM(T225:T227)</f>
        <v>0</v>
      </c>
      <c r="AR224" s="189" t="s">
        <v>23</v>
      </c>
      <c r="AT224" s="190" t="s">
        <v>80</v>
      </c>
      <c r="AU224" s="190" t="s">
        <v>23</v>
      </c>
      <c r="AY224" s="189" t="s">
        <v>139</v>
      </c>
      <c r="BK224" s="191">
        <f>SUM(BK225:BK227)</f>
        <v>0</v>
      </c>
    </row>
    <row r="225" spans="2:65" s="1" customFormat="1" ht="22.5" customHeight="1" x14ac:dyDescent="0.3">
      <c r="B225" s="36"/>
      <c r="C225" s="195" t="s">
        <v>286</v>
      </c>
      <c r="D225" s="195" t="s">
        <v>142</v>
      </c>
      <c r="E225" s="196" t="s">
        <v>473</v>
      </c>
      <c r="F225" s="197" t="s">
        <v>474</v>
      </c>
      <c r="G225" s="198" t="s">
        <v>455</v>
      </c>
      <c r="H225" s="199">
        <v>1.696</v>
      </c>
      <c r="I225" s="200"/>
      <c r="J225" s="201">
        <f>ROUND(I225*H225,2)</f>
        <v>0</v>
      </c>
      <c r="K225" s="197" t="s">
        <v>146</v>
      </c>
      <c r="L225" s="56"/>
      <c r="M225" s="202" t="s">
        <v>36</v>
      </c>
      <c r="N225" s="203" t="s">
        <v>53</v>
      </c>
      <c r="O225" s="37"/>
      <c r="P225" s="204">
        <f>O225*H225</f>
        <v>0</v>
      </c>
      <c r="Q225" s="204">
        <v>0</v>
      </c>
      <c r="R225" s="204">
        <f>Q225*H225</f>
        <v>0</v>
      </c>
      <c r="S225" s="204">
        <v>0</v>
      </c>
      <c r="T225" s="205">
        <f>S225*H225</f>
        <v>0</v>
      </c>
      <c r="AR225" s="18" t="s">
        <v>147</v>
      </c>
      <c r="AT225" s="18" t="s">
        <v>142</v>
      </c>
      <c r="AU225" s="18" t="s">
        <v>91</v>
      </c>
      <c r="AY225" s="18" t="s">
        <v>139</v>
      </c>
      <c r="BE225" s="206">
        <f>IF(N225="základní",J225,0)</f>
        <v>0</v>
      </c>
      <c r="BF225" s="206">
        <f>IF(N225="snížená",J225,0)</f>
        <v>0</v>
      </c>
      <c r="BG225" s="206">
        <f>IF(N225="zákl. přenesená",J225,0)</f>
        <v>0</v>
      </c>
      <c r="BH225" s="206">
        <f>IF(N225="sníž. přenesená",J225,0)</f>
        <v>0</v>
      </c>
      <c r="BI225" s="206">
        <f>IF(N225="nulová",J225,0)</f>
        <v>0</v>
      </c>
      <c r="BJ225" s="18" t="s">
        <v>91</v>
      </c>
      <c r="BK225" s="206">
        <f>ROUND(I225*H225,2)</f>
        <v>0</v>
      </c>
      <c r="BL225" s="18" t="s">
        <v>147</v>
      </c>
      <c r="BM225" s="18" t="s">
        <v>847</v>
      </c>
    </row>
    <row r="226" spans="2:65" s="1" customFormat="1" ht="40.5" x14ac:dyDescent="0.3">
      <c r="B226" s="36"/>
      <c r="C226" s="58"/>
      <c r="D226" s="207" t="s">
        <v>149</v>
      </c>
      <c r="E226" s="58"/>
      <c r="F226" s="208" t="s">
        <v>476</v>
      </c>
      <c r="G226" s="58"/>
      <c r="H226" s="58"/>
      <c r="I226" s="163"/>
      <c r="J226" s="58"/>
      <c r="K226" s="58"/>
      <c r="L226" s="56"/>
      <c r="M226" s="73"/>
      <c r="N226" s="37"/>
      <c r="O226" s="37"/>
      <c r="P226" s="37"/>
      <c r="Q226" s="37"/>
      <c r="R226" s="37"/>
      <c r="S226" s="37"/>
      <c r="T226" s="74"/>
      <c r="AT226" s="18" t="s">
        <v>149</v>
      </c>
      <c r="AU226" s="18" t="s">
        <v>91</v>
      </c>
    </row>
    <row r="227" spans="2:65" s="1" customFormat="1" ht="81" x14ac:dyDescent="0.3">
      <c r="B227" s="36"/>
      <c r="C227" s="58"/>
      <c r="D227" s="207" t="s">
        <v>159</v>
      </c>
      <c r="E227" s="58"/>
      <c r="F227" s="243" t="s">
        <v>477</v>
      </c>
      <c r="G227" s="58"/>
      <c r="H227" s="58"/>
      <c r="I227" s="163"/>
      <c r="J227" s="58"/>
      <c r="K227" s="58"/>
      <c r="L227" s="56"/>
      <c r="M227" s="73"/>
      <c r="N227" s="37"/>
      <c r="O227" s="37"/>
      <c r="P227" s="37"/>
      <c r="Q227" s="37"/>
      <c r="R227" s="37"/>
      <c r="S227" s="37"/>
      <c r="T227" s="74"/>
      <c r="AT227" s="18" t="s">
        <v>159</v>
      </c>
      <c r="AU227" s="18" t="s">
        <v>91</v>
      </c>
    </row>
    <row r="228" spans="2:65" s="11" customFormat="1" ht="37.35" customHeight="1" x14ac:dyDescent="0.35">
      <c r="B228" s="178"/>
      <c r="C228" s="179"/>
      <c r="D228" s="180" t="s">
        <v>80</v>
      </c>
      <c r="E228" s="181" t="s">
        <v>478</v>
      </c>
      <c r="F228" s="181" t="s">
        <v>479</v>
      </c>
      <c r="G228" s="179"/>
      <c r="H228" s="179"/>
      <c r="I228" s="182"/>
      <c r="J228" s="183">
        <f>BK228</f>
        <v>0</v>
      </c>
      <c r="K228" s="179"/>
      <c r="L228" s="184"/>
      <c r="M228" s="185"/>
      <c r="N228" s="186"/>
      <c r="O228" s="186"/>
      <c r="P228" s="187">
        <f>P229+P252+P259+P308+P353+P377+P404+P435</f>
        <v>0</v>
      </c>
      <c r="Q228" s="186"/>
      <c r="R228" s="187">
        <f>R229+R252+R259+R308+R353+R377+R404+R435</f>
        <v>0.53533015000000006</v>
      </c>
      <c r="S228" s="186"/>
      <c r="T228" s="188">
        <f>T229+T252+T259+T308+T353+T377+T404+T435</f>
        <v>0.16899999999999998</v>
      </c>
      <c r="AR228" s="189" t="s">
        <v>91</v>
      </c>
      <c r="AT228" s="190" t="s">
        <v>80</v>
      </c>
      <c r="AU228" s="190" t="s">
        <v>81</v>
      </c>
      <c r="AY228" s="189" t="s">
        <v>139</v>
      </c>
      <c r="BK228" s="191">
        <f>BK229+BK252+BK259+BK308+BK353+BK377+BK404+BK435</f>
        <v>0</v>
      </c>
    </row>
    <row r="229" spans="2:65" s="11" customFormat="1" ht="19.899999999999999" customHeight="1" x14ac:dyDescent="0.3">
      <c r="B229" s="178"/>
      <c r="C229" s="179"/>
      <c r="D229" s="192" t="s">
        <v>80</v>
      </c>
      <c r="E229" s="193" t="s">
        <v>848</v>
      </c>
      <c r="F229" s="193" t="s">
        <v>849</v>
      </c>
      <c r="G229" s="179"/>
      <c r="H229" s="179"/>
      <c r="I229" s="182"/>
      <c r="J229" s="194">
        <f>BK229</f>
        <v>0</v>
      </c>
      <c r="K229" s="179"/>
      <c r="L229" s="184"/>
      <c r="M229" s="185"/>
      <c r="N229" s="186"/>
      <c r="O229" s="186"/>
      <c r="P229" s="187">
        <f>SUM(P230:P251)</f>
        <v>0</v>
      </c>
      <c r="Q229" s="186"/>
      <c r="R229" s="187">
        <f>SUM(R230:R251)</f>
        <v>1.7000000000000001E-2</v>
      </c>
      <c r="S229" s="186"/>
      <c r="T229" s="188">
        <f>SUM(T230:T251)</f>
        <v>0</v>
      </c>
      <c r="AR229" s="189" t="s">
        <v>91</v>
      </c>
      <c r="AT229" s="190" t="s">
        <v>80</v>
      </c>
      <c r="AU229" s="190" t="s">
        <v>23</v>
      </c>
      <c r="AY229" s="189" t="s">
        <v>139</v>
      </c>
      <c r="BK229" s="191">
        <f>SUM(BK230:BK251)</f>
        <v>0</v>
      </c>
    </row>
    <row r="230" spans="2:65" s="1" customFormat="1" ht="22.5" customHeight="1" x14ac:dyDescent="0.3">
      <c r="B230" s="36"/>
      <c r="C230" s="195" t="s">
        <v>296</v>
      </c>
      <c r="D230" s="195" t="s">
        <v>142</v>
      </c>
      <c r="E230" s="196" t="s">
        <v>850</v>
      </c>
      <c r="F230" s="197" t="s">
        <v>851</v>
      </c>
      <c r="G230" s="198" t="s">
        <v>145</v>
      </c>
      <c r="H230" s="199">
        <v>5</v>
      </c>
      <c r="I230" s="200"/>
      <c r="J230" s="201">
        <f>ROUND(I230*H230,2)</f>
        <v>0</v>
      </c>
      <c r="K230" s="197" t="s">
        <v>146</v>
      </c>
      <c r="L230" s="56"/>
      <c r="M230" s="202" t="s">
        <v>36</v>
      </c>
      <c r="N230" s="203" t="s">
        <v>53</v>
      </c>
      <c r="O230" s="37"/>
      <c r="P230" s="204">
        <f>O230*H230</f>
        <v>0</v>
      </c>
      <c r="Q230" s="204">
        <v>0</v>
      </c>
      <c r="R230" s="204">
        <f>Q230*H230</f>
        <v>0</v>
      </c>
      <c r="S230" s="204">
        <v>0</v>
      </c>
      <c r="T230" s="205">
        <f>S230*H230</f>
        <v>0</v>
      </c>
      <c r="AR230" s="18" t="s">
        <v>245</v>
      </c>
      <c r="AT230" s="18" t="s">
        <v>142</v>
      </c>
      <c r="AU230" s="18" t="s">
        <v>91</v>
      </c>
      <c r="AY230" s="18" t="s">
        <v>139</v>
      </c>
      <c r="BE230" s="206">
        <f>IF(N230="základní",J230,0)</f>
        <v>0</v>
      </c>
      <c r="BF230" s="206">
        <f>IF(N230="snížená",J230,0)</f>
        <v>0</v>
      </c>
      <c r="BG230" s="206">
        <f>IF(N230="zákl. přenesená",J230,0)</f>
        <v>0</v>
      </c>
      <c r="BH230" s="206">
        <f>IF(N230="sníž. přenesená",J230,0)</f>
        <v>0</v>
      </c>
      <c r="BI230" s="206">
        <f>IF(N230="nulová",J230,0)</f>
        <v>0</v>
      </c>
      <c r="BJ230" s="18" t="s">
        <v>91</v>
      </c>
      <c r="BK230" s="206">
        <f>ROUND(I230*H230,2)</f>
        <v>0</v>
      </c>
      <c r="BL230" s="18" t="s">
        <v>245</v>
      </c>
      <c r="BM230" s="18" t="s">
        <v>852</v>
      </c>
    </row>
    <row r="231" spans="2:65" s="1" customFormat="1" ht="27" x14ac:dyDescent="0.3">
      <c r="B231" s="36"/>
      <c r="C231" s="58"/>
      <c r="D231" s="207" t="s">
        <v>149</v>
      </c>
      <c r="E231" s="58"/>
      <c r="F231" s="208" t="s">
        <v>853</v>
      </c>
      <c r="G231" s="58"/>
      <c r="H231" s="58"/>
      <c r="I231" s="163"/>
      <c r="J231" s="58"/>
      <c r="K231" s="58"/>
      <c r="L231" s="56"/>
      <c r="M231" s="73"/>
      <c r="N231" s="37"/>
      <c r="O231" s="37"/>
      <c r="P231" s="37"/>
      <c r="Q231" s="37"/>
      <c r="R231" s="37"/>
      <c r="S231" s="37"/>
      <c r="T231" s="74"/>
      <c r="AT231" s="18" t="s">
        <v>149</v>
      </c>
      <c r="AU231" s="18" t="s">
        <v>91</v>
      </c>
    </row>
    <row r="232" spans="2:65" s="1" customFormat="1" ht="40.5" x14ac:dyDescent="0.3">
      <c r="B232" s="36"/>
      <c r="C232" s="58"/>
      <c r="D232" s="207" t="s">
        <v>159</v>
      </c>
      <c r="E232" s="58"/>
      <c r="F232" s="243" t="s">
        <v>854</v>
      </c>
      <c r="G232" s="58"/>
      <c r="H232" s="58"/>
      <c r="I232" s="163"/>
      <c r="J232" s="58"/>
      <c r="K232" s="58"/>
      <c r="L232" s="56"/>
      <c r="M232" s="73"/>
      <c r="N232" s="37"/>
      <c r="O232" s="37"/>
      <c r="P232" s="37"/>
      <c r="Q232" s="37"/>
      <c r="R232" s="37"/>
      <c r="S232" s="37"/>
      <c r="T232" s="74"/>
      <c r="AT232" s="18" t="s">
        <v>159</v>
      </c>
      <c r="AU232" s="18" t="s">
        <v>91</v>
      </c>
    </row>
    <row r="233" spans="2:65" s="12" customFormat="1" x14ac:dyDescent="0.3">
      <c r="B233" s="209"/>
      <c r="C233" s="210"/>
      <c r="D233" s="207" t="s">
        <v>151</v>
      </c>
      <c r="E233" s="211" t="s">
        <v>36</v>
      </c>
      <c r="F233" s="212" t="s">
        <v>152</v>
      </c>
      <c r="G233" s="210"/>
      <c r="H233" s="213" t="s">
        <v>36</v>
      </c>
      <c r="I233" s="214"/>
      <c r="J233" s="210"/>
      <c r="K233" s="210"/>
      <c r="L233" s="215"/>
      <c r="M233" s="216"/>
      <c r="N233" s="217"/>
      <c r="O233" s="217"/>
      <c r="P233" s="217"/>
      <c r="Q233" s="217"/>
      <c r="R233" s="217"/>
      <c r="S233" s="217"/>
      <c r="T233" s="218"/>
      <c r="AT233" s="219" t="s">
        <v>151</v>
      </c>
      <c r="AU233" s="219" t="s">
        <v>91</v>
      </c>
      <c r="AV233" s="12" t="s">
        <v>23</v>
      </c>
      <c r="AW233" s="12" t="s">
        <v>44</v>
      </c>
      <c r="AX233" s="12" t="s">
        <v>81</v>
      </c>
      <c r="AY233" s="219" t="s">
        <v>139</v>
      </c>
    </row>
    <row r="234" spans="2:65" s="13" customFormat="1" x14ac:dyDescent="0.3">
      <c r="B234" s="220"/>
      <c r="C234" s="221"/>
      <c r="D234" s="207" t="s">
        <v>151</v>
      </c>
      <c r="E234" s="222" t="s">
        <v>36</v>
      </c>
      <c r="F234" s="223" t="s">
        <v>836</v>
      </c>
      <c r="G234" s="221"/>
      <c r="H234" s="224">
        <v>5</v>
      </c>
      <c r="I234" s="225"/>
      <c r="J234" s="221"/>
      <c r="K234" s="221"/>
      <c r="L234" s="226"/>
      <c r="M234" s="227"/>
      <c r="N234" s="228"/>
      <c r="O234" s="228"/>
      <c r="P234" s="228"/>
      <c r="Q234" s="228"/>
      <c r="R234" s="228"/>
      <c r="S234" s="228"/>
      <c r="T234" s="229"/>
      <c r="AT234" s="230" t="s">
        <v>151</v>
      </c>
      <c r="AU234" s="230" t="s">
        <v>91</v>
      </c>
      <c r="AV234" s="13" t="s">
        <v>91</v>
      </c>
      <c r="AW234" s="13" t="s">
        <v>44</v>
      </c>
      <c r="AX234" s="13" t="s">
        <v>81</v>
      </c>
      <c r="AY234" s="230" t="s">
        <v>139</v>
      </c>
    </row>
    <row r="235" spans="2:65" s="14" customFormat="1" x14ac:dyDescent="0.3">
      <c r="B235" s="231"/>
      <c r="C235" s="232"/>
      <c r="D235" s="233" t="s">
        <v>151</v>
      </c>
      <c r="E235" s="234" t="s">
        <v>36</v>
      </c>
      <c r="F235" s="235" t="s">
        <v>154</v>
      </c>
      <c r="G235" s="232"/>
      <c r="H235" s="236">
        <v>5</v>
      </c>
      <c r="I235" s="237"/>
      <c r="J235" s="232"/>
      <c r="K235" s="232"/>
      <c r="L235" s="238"/>
      <c r="M235" s="239"/>
      <c r="N235" s="240"/>
      <c r="O235" s="240"/>
      <c r="P235" s="240"/>
      <c r="Q235" s="240"/>
      <c r="R235" s="240"/>
      <c r="S235" s="240"/>
      <c r="T235" s="241"/>
      <c r="AT235" s="242" t="s">
        <v>151</v>
      </c>
      <c r="AU235" s="242" t="s">
        <v>91</v>
      </c>
      <c r="AV235" s="14" t="s">
        <v>147</v>
      </c>
      <c r="AW235" s="14" t="s">
        <v>44</v>
      </c>
      <c r="AX235" s="14" t="s">
        <v>23</v>
      </c>
      <c r="AY235" s="242" t="s">
        <v>139</v>
      </c>
    </row>
    <row r="236" spans="2:65" s="1" customFormat="1" ht="22.5" customHeight="1" x14ac:dyDescent="0.3">
      <c r="B236" s="36"/>
      <c r="C236" s="244" t="s">
        <v>303</v>
      </c>
      <c r="D236" s="244" t="s">
        <v>182</v>
      </c>
      <c r="E236" s="245" t="s">
        <v>855</v>
      </c>
      <c r="F236" s="246" t="s">
        <v>856</v>
      </c>
      <c r="G236" s="247" t="s">
        <v>455</v>
      </c>
      <c r="H236" s="248">
        <v>2E-3</v>
      </c>
      <c r="I236" s="249"/>
      <c r="J236" s="250">
        <f>ROUND(I236*H236,2)</f>
        <v>0</v>
      </c>
      <c r="K236" s="246" t="s">
        <v>146</v>
      </c>
      <c r="L236" s="251"/>
      <c r="M236" s="252" t="s">
        <v>36</v>
      </c>
      <c r="N236" s="253" t="s">
        <v>53</v>
      </c>
      <c r="O236" s="37"/>
      <c r="P236" s="204">
        <f>O236*H236</f>
        <v>0</v>
      </c>
      <c r="Q236" s="204">
        <v>1</v>
      </c>
      <c r="R236" s="204">
        <f>Q236*H236</f>
        <v>2E-3</v>
      </c>
      <c r="S236" s="204">
        <v>0</v>
      </c>
      <c r="T236" s="205">
        <f>S236*H236</f>
        <v>0</v>
      </c>
      <c r="AR236" s="18" t="s">
        <v>346</v>
      </c>
      <c r="AT236" s="18" t="s">
        <v>182</v>
      </c>
      <c r="AU236" s="18" t="s">
        <v>91</v>
      </c>
      <c r="AY236" s="18" t="s">
        <v>139</v>
      </c>
      <c r="BE236" s="206">
        <f>IF(N236="základní",J236,0)</f>
        <v>0</v>
      </c>
      <c r="BF236" s="206">
        <f>IF(N236="snížená",J236,0)</f>
        <v>0</v>
      </c>
      <c r="BG236" s="206">
        <f>IF(N236="zákl. přenesená",J236,0)</f>
        <v>0</v>
      </c>
      <c r="BH236" s="206">
        <f>IF(N236="sníž. přenesená",J236,0)</f>
        <v>0</v>
      </c>
      <c r="BI236" s="206">
        <f>IF(N236="nulová",J236,0)</f>
        <v>0</v>
      </c>
      <c r="BJ236" s="18" t="s">
        <v>91</v>
      </c>
      <c r="BK236" s="206">
        <f>ROUND(I236*H236,2)</f>
        <v>0</v>
      </c>
      <c r="BL236" s="18" t="s">
        <v>245</v>
      </c>
      <c r="BM236" s="18" t="s">
        <v>857</v>
      </c>
    </row>
    <row r="237" spans="2:65" s="1" customFormat="1" x14ac:dyDescent="0.3">
      <c r="B237" s="36"/>
      <c r="C237" s="58"/>
      <c r="D237" s="207" t="s">
        <v>149</v>
      </c>
      <c r="E237" s="58"/>
      <c r="F237" s="208" t="s">
        <v>858</v>
      </c>
      <c r="G237" s="58"/>
      <c r="H237" s="58"/>
      <c r="I237" s="163"/>
      <c r="J237" s="58"/>
      <c r="K237" s="58"/>
      <c r="L237" s="56"/>
      <c r="M237" s="73"/>
      <c r="N237" s="37"/>
      <c r="O237" s="37"/>
      <c r="P237" s="37"/>
      <c r="Q237" s="37"/>
      <c r="R237" s="37"/>
      <c r="S237" s="37"/>
      <c r="T237" s="74"/>
      <c r="AT237" s="18" t="s">
        <v>149</v>
      </c>
      <c r="AU237" s="18" t="s">
        <v>91</v>
      </c>
    </row>
    <row r="238" spans="2:65" s="12" customFormat="1" x14ac:dyDescent="0.3">
      <c r="B238" s="209"/>
      <c r="C238" s="210"/>
      <c r="D238" s="207" t="s">
        <v>151</v>
      </c>
      <c r="E238" s="211" t="s">
        <v>36</v>
      </c>
      <c r="F238" s="212" t="s">
        <v>152</v>
      </c>
      <c r="G238" s="210"/>
      <c r="H238" s="213" t="s">
        <v>36</v>
      </c>
      <c r="I238" s="214"/>
      <c r="J238" s="210"/>
      <c r="K238" s="210"/>
      <c r="L238" s="215"/>
      <c r="M238" s="216"/>
      <c r="N238" s="217"/>
      <c r="O238" s="217"/>
      <c r="P238" s="217"/>
      <c r="Q238" s="217"/>
      <c r="R238" s="217"/>
      <c r="S238" s="217"/>
      <c r="T238" s="218"/>
      <c r="AT238" s="219" t="s">
        <v>151</v>
      </c>
      <c r="AU238" s="219" t="s">
        <v>91</v>
      </c>
      <c r="AV238" s="12" t="s">
        <v>23</v>
      </c>
      <c r="AW238" s="12" t="s">
        <v>44</v>
      </c>
      <c r="AX238" s="12" t="s">
        <v>81</v>
      </c>
      <c r="AY238" s="219" t="s">
        <v>139</v>
      </c>
    </row>
    <row r="239" spans="2:65" s="13" customFormat="1" x14ac:dyDescent="0.3">
      <c r="B239" s="220"/>
      <c r="C239" s="221"/>
      <c r="D239" s="207" t="s">
        <v>151</v>
      </c>
      <c r="E239" s="222" t="s">
        <v>36</v>
      </c>
      <c r="F239" s="223" t="s">
        <v>859</v>
      </c>
      <c r="G239" s="221"/>
      <c r="H239" s="224">
        <v>2E-3</v>
      </c>
      <c r="I239" s="225"/>
      <c r="J239" s="221"/>
      <c r="K239" s="221"/>
      <c r="L239" s="226"/>
      <c r="M239" s="227"/>
      <c r="N239" s="228"/>
      <c r="O239" s="228"/>
      <c r="P239" s="228"/>
      <c r="Q239" s="228"/>
      <c r="R239" s="228"/>
      <c r="S239" s="228"/>
      <c r="T239" s="229"/>
      <c r="AT239" s="230" t="s">
        <v>151</v>
      </c>
      <c r="AU239" s="230" t="s">
        <v>91</v>
      </c>
      <c r="AV239" s="13" t="s">
        <v>91</v>
      </c>
      <c r="AW239" s="13" t="s">
        <v>44</v>
      </c>
      <c r="AX239" s="13" t="s">
        <v>81</v>
      </c>
      <c r="AY239" s="230" t="s">
        <v>139</v>
      </c>
    </row>
    <row r="240" spans="2:65" s="14" customFormat="1" x14ac:dyDescent="0.3">
      <c r="B240" s="231"/>
      <c r="C240" s="232"/>
      <c r="D240" s="233" t="s">
        <v>151</v>
      </c>
      <c r="E240" s="234" t="s">
        <v>36</v>
      </c>
      <c r="F240" s="235" t="s">
        <v>154</v>
      </c>
      <c r="G240" s="232"/>
      <c r="H240" s="236">
        <v>2E-3</v>
      </c>
      <c r="I240" s="237"/>
      <c r="J240" s="232"/>
      <c r="K240" s="232"/>
      <c r="L240" s="238"/>
      <c r="M240" s="239"/>
      <c r="N240" s="240"/>
      <c r="O240" s="240"/>
      <c r="P240" s="240"/>
      <c r="Q240" s="240"/>
      <c r="R240" s="240"/>
      <c r="S240" s="240"/>
      <c r="T240" s="241"/>
      <c r="AT240" s="242" t="s">
        <v>151</v>
      </c>
      <c r="AU240" s="242" t="s">
        <v>91</v>
      </c>
      <c r="AV240" s="14" t="s">
        <v>147</v>
      </c>
      <c r="AW240" s="14" t="s">
        <v>44</v>
      </c>
      <c r="AX240" s="14" t="s">
        <v>23</v>
      </c>
      <c r="AY240" s="242" t="s">
        <v>139</v>
      </c>
    </row>
    <row r="241" spans="2:65" s="1" customFormat="1" ht="22.5" customHeight="1" x14ac:dyDescent="0.3">
      <c r="B241" s="36"/>
      <c r="C241" s="195" t="s">
        <v>309</v>
      </c>
      <c r="D241" s="195" t="s">
        <v>142</v>
      </c>
      <c r="E241" s="196" t="s">
        <v>860</v>
      </c>
      <c r="F241" s="197" t="s">
        <v>861</v>
      </c>
      <c r="G241" s="198" t="s">
        <v>145</v>
      </c>
      <c r="H241" s="199">
        <v>5</v>
      </c>
      <c r="I241" s="200"/>
      <c r="J241" s="201">
        <f>ROUND(I241*H241,2)</f>
        <v>0</v>
      </c>
      <c r="K241" s="197" t="s">
        <v>146</v>
      </c>
      <c r="L241" s="56"/>
      <c r="M241" s="202" t="s">
        <v>36</v>
      </c>
      <c r="N241" s="203" t="s">
        <v>53</v>
      </c>
      <c r="O241" s="37"/>
      <c r="P241" s="204">
        <f>O241*H241</f>
        <v>0</v>
      </c>
      <c r="Q241" s="204">
        <v>3.0000000000000001E-3</v>
      </c>
      <c r="R241" s="204">
        <f>Q241*H241</f>
        <v>1.4999999999999999E-2</v>
      </c>
      <c r="S241" s="204">
        <v>0</v>
      </c>
      <c r="T241" s="205">
        <f>S241*H241</f>
        <v>0</v>
      </c>
      <c r="AR241" s="18" t="s">
        <v>245</v>
      </c>
      <c r="AT241" s="18" t="s">
        <v>142</v>
      </c>
      <c r="AU241" s="18" t="s">
        <v>91</v>
      </c>
      <c r="AY241" s="18" t="s">
        <v>139</v>
      </c>
      <c r="BE241" s="206">
        <f>IF(N241="základní",J241,0)</f>
        <v>0</v>
      </c>
      <c r="BF241" s="206">
        <f>IF(N241="snížená",J241,0)</f>
        <v>0</v>
      </c>
      <c r="BG241" s="206">
        <f>IF(N241="zákl. přenesená",J241,0)</f>
        <v>0</v>
      </c>
      <c r="BH241" s="206">
        <f>IF(N241="sníž. přenesená",J241,0)</f>
        <v>0</v>
      </c>
      <c r="BI241" s="206">
        <f>IF(N241="nulová",J241,0)</f>
        <v>0</v>
      </c>
      <c r="BJ241" s="18" t="s">
        <v>91</v>
      </c>
      <c r="BK241" s="206">
        <f>ROUND(I241*H241,2)</f>
        <v>0</v>
      </c>
      <c r="BL241" s="18" t="s">
        <v>245</v>
      </c>
      <c r="BM241" s="18" t="s">
        <v>862</v>
      </c>
    </row>
    <row r="242" spans="2:65" s="1" customFormat="1" ht="27" x14ac:dyDescent="0.3">
      <c r="B242" s="36"/>
      <c r="C242" s="58"/>
      <c r="D242" s="207" t="s">
        <v>149</v>
      </c>
      <c r="E242" s="58"/>
      <c r="F242" s="208" t="s">
        <v>863</v>
      </c>
      <c r="G242" s="58"/>
      <c r="H242" s="58"/>
      <c r="I242" s="163"/>
      <c r="J242" s="58"/>
      <c r="K242" s="58"/>
      <c r="L242" s="56"/>
      <c r="M242" s="73"/>
      <c r="N242" s="37"/>
      <c r="O242" s="37"/>
      <c r="P242" s="37"/>
      <c r="Q242" s="37"/>
      <c r="R242" s="37"/>
      <c r="S242" s="37"/>
      <c r="T242" s="74"/>
      <c r="AT242" s="18" t="s">
        <v>149</v>
      </c>
      <c r="AU242" s="18" t="s">
        <v>91</v>
      </c>
    </row>
    <row r="243" spans="2:65" s="12" customFormat="1" x14ac:dyDescent="0.3">
      <c r="B243" s="209"/>
      <c r="C243" s="210"/>
      <c r="D243" s="207" t="s">
        <v>151</v>
      </c>
      <c r="E243" s="211" t="s">
        <v>36</v>
      </c>
      <c r="F243" s="212" t="s">
        <v>152</v>
      </c>
      <c r="G243" s="210"/>
      <c r="H243" s="213" t="s">
        <v>36</v>
      </c>
      <c r="I243" s="214"/>
      <c r="J243" s="210"/>
      <c r="K243" s="210"/>
      <c r="L243" s="215"/>
      <c r="M243" s="216"/>
      <c r="N243" s="217"/>
      <c r="O243" s="217"/>
      <c r="P243" s="217"/>
      <c r="Q243" s="217"/>
      <c r="R243" s="217"/>
      <c r="S243" s="217"/>
      <c r="T243" s="218"/>
      <c r="AT243" s="219" t="s">
        <v>151</v>
      </c>
      <c r="AU243" s="219" t="s">
        <v>91</v>
      </c>
      <c r="AV243" s="12" t="s">
        <v>23</v>
      </c>
      <c r="AW243" s="12" t="s">
        <v>44</v>
      </c>
      <c r="AX243" s="12" t="s">
        <v>81</v>
      </c>
      <c r="AY243" s="219" t="s">
        <v>139</v>
      </c>
    </row>
    <row r="244" spans="2:65" s="13" customFormat="1" x14ac:dyDescent="0.3">
      <c r="B244" s="220"/>
      <c r="C244" s="221"/>
      <c r="D244" s="207" t="s">
        <v>151</v>
      </c>
      <c r="E244" s="222" t="s">
        <v>36</v>
      </c>
      <c r="F244" s="223" t="s">
        <v>836</v>
      </c>
      <c r="G244" s="221"/>
      <c r="H244" s="224">
        <v>5</v>
      </c>
      <c r="I244" s="225"/>
      <c r="J244" s="221"/>
      <c r="K244" s="221"/>
      <c r="L244" s="226"/>
      <c r="M244" s="227"/>
      <c r="N244" s="228"/>
      <c r="O244" s="228"/>
      <c r="P244" s="228"/>
      <c r="Q244" s="228"/>
      <c r="R244" s="228"/>
      <c r="S244" s="228"/>
      <c r="T244" s="229"/>
      <c r="AT244" s="230" t="s">
        <v>151</v>
      </c>
      <c r="AU244" s="230" t="s">
        <v>91</v>
      </c>
      <c r="AV244" s="13" t="s">
        <v>91</v>
      </c>
      <c r="AW244" s="13" t="s">
        <v>44</v>
      </c>
      <c r="AX244" s="13" t="s">
        <v>81</v>
      </c>
      <c r="AY244" s="230" t="s">
        <v>139</v>
      </c>
    </row>
    <row r="245" spans="2:65" s="14" customFormat="1" x14ac:dyDescent="0.3">
      <c r="B245" s="231"/>
      <c r="C245" s="232"/>
      <c r="D245" s="233" t="s">
        <v>151</v>
      </c>
      <c r="E245" s="234" t="s">
        <v>36</v>
      </c>
      <c r="F245" s="235" t="s">
        <v>154</v>
      </c>
      <c r="G245" s="232"/>
      <c r="H245" s="236">
        <v>5</v>
      </c>
      <c r="I245" s="237"/>
      <c r="J245" s="232"/>
      <c r="K245" s="232"/>
      <c r="L245" s="238"/>
      <c r="M245" s="239"/>
      <c r="N245" s="240"/>
      <c r="O245" s="240"/>
      <c r="P245" s="240"/>
      <c r="Q245" s="240"/>
      <c r="R245" s="240"/>
      <c r="S245" s="240"/>
      <c r="T245" s="241"/>
      <c r="AT245" s="242" t="s">
        <v>151</v>
      </c>
      <c r="AU245" s="242" t="s">
        <v>91</v>
      </c>
      <c r="AV245" s="14" t="s">
        <v>147</v>
      </c>
      <c r="AW245" s="14" t="s">
        <v>44</v>
      </c>
      <c r="AX245" s="14" t="s">
        <v>23</v>
      </c>
      <c r="AY245" s="242" t="s">
        <v>139</v>
      </c>
    </row>
    <row r="246" spans="2:65" s="1" customFormat="1" ht="22.5" customHeight="1" x14ac:dyDescent="0.3">
      <c r="B246" s="36"/>
      <c r="C246" s="195" t="s">
        <v>315</v>
      </c>
      <c r="D246" s="195" t="s">
        <v>142</v>
      </c>
      <c r="E246" s="196" t="s">
        <v>864</v>
      </c>
      <c r="F246" s="197" t="s">
        <v>865</v>
      </c>
      <c r="G246" s="198" t="s">
        <v>455</v>
      </c>
      <c r="H246" s="199">
        <v>1.7000000000000001E-2</v>
      </c>
      <c r="I246" s="200"/>
      <c r="J246" s="201">
        <f>ROUND(I246*H246,2)</f>
        <v>0</v>
      </c>
      <c r="K246" s="197" t="s">
        <v>146</v>
      </c>
      <c r="L246" s="56"/>
      <c r="M246" s="202" t="s">
        <v>36</v>
      </c>
      <c r="N246" s="203" t="s">
        <v>53</v>
      </c>
      <c r="O246" s="37"/>
      <c r="P246" s="204">
        <f>O246*H246</f>
        <v>0</v>
      </c>
      <c r="Q246" s="204">
        <v>0</v>
      </c>
      <c r="R246" s="204">
        <f>Q246*H246</f>
        <v>0</v>
      </c>
      <c r="S246" s="204">
        <v>0</v>
      </c>
      <c r="T246" s="205">
        <f>S246*H246</f>
        <v>0</v>
      </c>
      <c r="AR246" s="18" t="s">
        <v>245</v>
      </c>
      <c r="AT246" s="18" t="s">
        <v>142</v>
      </c>
      <c r="AU246" s="18" t="s">
        <v>91</v>
      </c>
      <c r="AY246" s="18" t="s">
        <v>139</v>
      </c>
      <c r="BE246" s="206">
        <f>IF(N246="základní",J246,0)</f>
        <v>0</v>
      </c>
      <c r="BF246" s="206">
        <f>IF(N246="snížená",J246,0)</f>
        <v>0</v>
      </c>
      <c r="BG246" s="206">
        <f>IF(N246="zákl. přenesená",J246,0)</f>
        <v>0</v>
      </c>
      <c r="BH246" s="206">
        <f>IF(N246="sníž. přenesená",J246,0)</f>
        <v>0</v>
      </c>
      <c r="BI246" s="206">
        <f>IF(N246="nulová",J246,0)</f>
        <v>0</v>
      </c>
      <c r="BJ246" s="18" t="s">
        <v>91</v>
      </c>
      <c r="BK246" s="206">
        <f>ROUND(I246*H246,2)</f>
        <v>0</v>
      </c>
      <c r="BL246" s="18" t="s">
        <v>245</v>
      </c>
      <c r="BM246" s="18" t="s">
        <v>866</v>
      </c>
    </row>
    <row r="247" spans="2:65" s="1" customFormat="1" ht="27" x14ac:dyDescent="0.3">
      <c r="B247" s="36"/>
      <c r="C247" s="58"/>
      <c r="D247" s="207" t="s">
        <v>149</v>
      </c>
      <c r="E247" s="58"/>
      <c r="F247" s="208" t="s">
        <v>867</v>
      </c>
      <c r="G247" s="58"/>
      <c r="H247" s="58"/>
      <c r="I247" s="163"/>
      <c r="J247" s="58"/>
      <c r="K247" s="58"/>
      <c r="L247" s="56"/>
      <c r="M247" s="73"/>
      <c r="N247" s="37"/>
      <c r="O247" s="37"/>
      <c r="P247" s="37"/>
      <c r="Q247" s="37"/>
      <c r="R247" s="37"/>
      <c r="S247" s="37"/>
      <c r="T247" s="74"/>
      <c r="AT247" s="18" t="s">
        <v>149</v>
      </c>
      <c r="AU247" s="18" t="s">
        <v>91</v>
      </c>
    </row>
    <row r="248" spans="2:65" s="1" customFormat="1" ht="121.5" x14ac:dyDescent="0.3">
      <c r="B248" s="36"/>
      <c r="C248" s="58"/>
      <c r="D248" s="233" t="s">
        <v>159</v>
      </c>
      <c r="E248" s="58"/>
      <c r="F248" s="257" t="s">
        <v>593</v>
      </c>
      <c r="G248" s="58"/>
      <c r="H248" s="58"/>
      <c r="I248" s="163"/>
      <c r="J248" s="58"/>
      <c r="K248" s="58"/>
      <c r="L248" s="56"/>
      <c r="M248" s="73"/>
      <c r="N248" s="37"/>
      <c r="O248" s="37"/>
      <c r="P248" s="37"/>
      <c r="Q248" s="37"/>
      <c r="R248" s="37"/>
      <c r="S248" s="37"/>
      <c r="T248" s="74"/>
      <c r="AT248" s="18" t="s">
        <v>159</v>
      </c>
      <c r="AU248" s="18" t="s">
        <v>91</v>
      </c>
    </row>
    <row r="249" spans="2:65" s="1" customFormat="1" ht="22.5" customHeight="1" x14ac:dyDescent="0.3">
      <c r="B249" s="36"/>
      <c r="C249" s="195" t="s">
        <v>323</v>
      </c>
      <c r="D249" s="195" t="s">
        <v>142</v>
      </c>
      <c r="E249" s="196" t="s">
        <v>868</v>
      </c>
      <c r="F249" s="197" t="s">
        <v>869</v>
      </c>
      <c r="G249" s="198" t="s">
        <v>455</v>
      </c>
      <c r="H249" s="199">
        <v>1.7000000000000001E-2</v>
      </c>
      <c r="I249" s="200"/>
      <c r="J249" s="201">
        <f>ROUND(I249*H249,2)</f>
        <v>0</v>
      </c>
      <c r="K249" s="197" t="s">
        <v>146</v>
      </c>
      <c r="L249" s="56"/>
      <c r="M249" s="202" t="s">
        <v>36</v>
      </c>
      <c r="N249" s="203" t="s">
        <v>53</v>
      </c>
      <c r="O249" s="37"/>
      <c r="P249" s="204">
        <f>O249*H249</f>
        <v>0</v>
      </c>
      <c r="Q249" s="204">
        <v>0</v>
      </c>
      <c r="R249" s="204">
        <f>Q249*H249</f>
        <v>0</v>
      </c>
      <c r="S249" s="204">
        <v>0</v>
      </c>
      <c r="T249" s="205">
        <f>S249*H249</f>
        <v>0</v>
      </c>
      <c r="AR249" s="18" t="s">
        <v>245</v>
      </c>
      <c r="AT249" s="18" t="s">
        <v>142</v>
      </c>
      <c r="AU249" s="18" t="s">
        <v>91</v>
      </c>
      <c r="AY249" s="18" t="s">
        <v>139</v>
      </c>
      <c r="BE249" s="206">
        <f>IF(N249="základní",J249,0)</f>
        <v>0</v>
      </c>
      <c r="BF249" s="206">
        <f>IF(N249="snížená",J249,0)</f>
        <v>0</v>
      </c>
      <c r="BG249" s="206">
        <f>IF(N249="zákl. přenesená",J249,0)</f>
        <v>0</v>
      </c>
      <c r="BH249" s="206">
        <f>IF(N249="sníž. přenesená",J249,0)</f>
        <v>0</v>
      </c>
      <c r="BI249" s="206">
        <f>IF(N249="nulová",J249,0)</f>
        <v>0</v>
      </c>
      <c r="BJ249" s="18" t="s">
        <v>91</v>
      </c>
      <c r="BK249" s="206">
        <f>ROUND(I249*H249,2)</f>
        <v>0</v>
      </c>
      <c r="BL249" s="18" t="s">
        <v>245</v>
      </c>
      <c r="BM249" s="18" t="s">
        <v>870</v>
      </c>
    </row>
    <row r="250" spans="2:65" s="1" customFormat="1" ht="40.5" x14ac:dyDescent="0.3">
      <c r="B250" s="36"/>
      <c r="C250" s="58"/>
      <c r="D250" s="207" t="s">
        <v>149</v>
      </c>
      <c r="E250" s="58"/>
      <c r="F250" s="208" t="s">
        <v>871</v>
      </c>
      <c r="G250" s="58"/>
      <c r="H250" s="58"/>
      <c r="I250" s="163"/>
      <c r="J250" s="58"/>
      <c r="K250" s="58"/>
      <c r="L250" s="56"/>
      <c r="M250" s="73"/>
      <c r="N250" s="37"/>
      <c r="O250" s="37"/>
      <c r="P250" s="37"/>
      <c r="Q250" s="37"/>
      <c r="R250" s="37"/>
      <c r="S250" s="37"/>
      <c r="T250" s="74"/>
      <c r="AT250" s="18" t="s">
        <v>149</v>
      </c>
      <c r="AU250" s="18" t="s">
        <v>91</v>
      </c>
    </row>
    <row r="251" spans="2:65" s="1" customFormat="1" ht="121.5" x14ac:dyDescent="0.3">
      <c r="B251" s="36"/>
      <c r="C251" s="58"/>
      <c r="D251" s="207" t="s">
        <v>159</v>
      </c>
      <c r="E251" s="58"/>
      <c r="F251" s="243" t="s">
        <v>593</v>
      </c>
      <c r="G251" s="58"/>
      <c r="H251" s="58"/>
      <c r="I251" s="163"/>
      <c r="J251" s="58"/>
      <c r="K251" s="58"/>
      <c r="L251" s="56"/>
      <c r="M251" s="73"/>
      <c r="N251" s="37"/>
      <c r="O251" s="37"/>
      <c r="P251" s="37"/>
      <c r="Q251" s="37"/>
      <c r="R251" s="37"/>
      <c r="S251" s="37"/>
      <c r="T251" s="74"/>
      <c r="AT251" s="18" t="s">
        <v>159</v>
      </c>
      <c r="AU251" s="18" t="s">
        <v>91</v>
      </c>
    </row>
    <row r="252" spans="2:65" s="11" customFormat="1" ht="29.85" customHeight="1" x14ac:dyDescent="0.3">
      <c r="B252" s="178"/>
      <c r="C252" s="179"/>
      <c r="D252" s="192" t="s">
        <v>80</v>
      </c>
      <c r="E252" s="193" t="s">
        <v>506</v>
      </c>
      <c r="F252" s="193" t="s">
        <v>507</v>
      </c>
      <c r="G252" s="179"/>
      <c r="H252" s="179"/>
      <c r="I252" s="182"/>
      <c r="J252" s="194">
        <f>BK252</f>
        <v>0</v>
      </c>
      <c r="K252" s="179"/>
      <c r="L252" s="184"/>
      <c r="M252" s="185"/>
      <c r="N252" s="186"/>
      <c r="O252" s="186"/>
      <c r="P252" s="187">
        <f>SUM(P253:P258)</f>
        <v>0</v>
      </c>
      <c r="Q252" s="186"/>
      <c r="R252" s="187">
        <f>SUM(R253:R258)</f>
        <v>0</v>
      </c>
      <c r="S252" s="186"/>
      <c r="T252" s="188">
        <f>SUM(T253:T258)</f>
        <v>0</v>
      </c>
      <c r="AR252" s="189" t="s">
        <v>91</v>
      </c>
      <c r="AT252" s="190" t="s">
        <v>80</v>
      </c>
      <c r="AU252" s="190" t="s">
        <v>23</v>
      </c>
      <c r="AY252" s="189" t="s">
        <v>139</v>
      </c>
      <c r="BK252" s="191">
        <f>SUM(BK253:BK258)</f>
        <v>0</v>
      </c>
    </row>
    <row r="253" spans="2:65" s="1" customFormat="1" ht="22.5" customHeight="1" x14ac:dyDescent="0.3">
      <c r="B253" s="36"/>
      <c r="C253" s="195" t="s">
        <v>329</v>
      </c>
      <c r="D253" s="195" t="s">
        <v>142</v>
      </c>
      <c r="E253" s="196" t="s">
        <v>509</v>
      </c>
      <c r="F253" s="197" t="s">
        <v>510</v>
      </c>
      <c r="G253" s="198" t="s">
        <v>422</v>
      </c>
      <c r="H253" s="199">
        <v>1</v>
      </c>
      <c r="I253" s="200"/>
      <c r="J253" s="201">
        <f>ROUND(I253*H253,2)</f>
        <v>0</v>
      </c>
      <c r="K253" s="197" t="s">
        <v>146</v>
      </c>
      <c r="L253" s="56"/>
      <c r="M253" s="202" t="s">
        <v>36</v>
      </c>
      <c r="N253" s="203" t="s">
        <v>53</v>
      </c>
      <c r="O253" s="37"/>
      <c r="P253" s="204">
        <f>O253*H253</f>
        <v>0</v>
      </c>
      <c r="Q253" s="204">
        <v>0</v>
      </c>
      <c r="R253" s="204">
        <f>Q253*H253</f>
        <v>0</v>
      </c>
      <c r="S253" s="204">
        <v>0</v>
      </c>
      <c r="T253" s="205">
        <f>S253*H253</f>
        <v>0</v>
      </c>
      <c r="AR253" s="18" t="s">
        <v>245</v>
      </c>
      <c r="AT253" s="18" t="s">
        <v>142</v>
      </c>
      <c r="AU253" s="18" t="s">
        <v>91</v>
      </c>
      <c r="AY253" s="18" t="s">
        <v>139</v>
      </c>
      <c r="BE253" s="206">
        <f>IF(N253="základní",J253,0)</f>
        <v>0</v>
      </c>
      <c r="BF253" s="206">
        <f>IF(N253="snížená",J253,0)</f>
        <v>0</v>
      </c>
      <c r="BG253" s="206">
        <f>IF(N253="zákl. přenesená",J253,0)</f>
        <v>0</v>
      </c>
      <c r="BH253" s="206">
        <f>IF(N253="sníž. přenesená",J253,0)</f>
        <v>0</v>
      </c>
      <c r="BI253" s="206">
        <f>IF(N253="nulová",J253,0)</f>
        <v>0</v>
      </c>
      <c r="BJ253" s="18" t="s">
        <v>91</v>
      </c>
      <c r="BK253" s="206">
        <f>ROUND(I253*H253,2)</f>
        <v>0</v>
      </c>
      <c r="BL253" s="18" t="s">
        <v>245</v>
      </c>
      <c r="BM253" s="18" t="s">
        <v>872</v>
      </c>
    </row>
    <row r="254" spans="2:65" s="1" customFormat="1" ht="27" x14ac:dyDescent="0.3">
      <c r="B254" s="36"/>
      <c r="C254" s="58"/>
      <c r="D254" s="207" t="s">
        <v>149</v>
      </c>
      <c r="E254" s="58"/>
      <c r="F254" s="208" t="s">
        <v>512</v>
      </c>
      <c r="G254" s="58"/>
      <c r="H254" s="58"/>
      <c r="I254" s="163"/>
      <c r="J254" s="58"/>
      <c r="K254" s="58"/>
      <c r="L254" s="56"/>
      <c r="M254" s="73"/>
      <c r="N254" s="37"/>
      <c r="O254" s="37"/>
      <c r="P254" s="37"/>
      <c r="Q254" s="37"/>
      <c r="R254" s="37"/>
      <c r="S254" s="37"/>
      <c r="T254" s="74"/>
      <c r="AT254" s="18" t="s">
        <v>149</v>
      </c>
      <c r="AU254" s="18" t="s">
        <v>91</v>
      </c>
    </row>
    <row r="255" spans="2:65" s="1" customFormat="1" ht="40.5" x14ac:dyDescent="0.3">
      <c r="B255" s="36"/>
      <c r="C255" s="58"/>
      <c r="D255" s="207" t="s">
        <v>159</v>
      </c>
      <c r="E255" s="58"/>
      <c r="F255" s="243" t="s">
        <v>513</v>
      </c>
      <c r="G255" s="58"/>
      <c r="H255" s="58"/>
      <c r="I255" s="163"/>
      <c r="J255" s="58"/>
      <c r="K255" s="58"/>
      <c r="L255" s="56"/>
      <c r="M255" s="73"/>
      <c r="N255" s="37"/>
      <c r="O255" s="37"/>
      <c r="P255" s="37"/>
      <c r="Q255" s="37"/>
      <c r="R255" s="37"/>
      <c r="S255" s="37"/>
      <c r="T255" s="74"/>
      <c r="AT255" s="18" t="s">
        <v>159</v>
      </c>
      <c r="AU255" s="18" t="s">
        <v>91</v>
      </c>
    </row>
    <row r="256" spans="2:65" s="12" customFormat="1" x14ac:dyDescent="0.3">
      <c r="B256" s="209"/>
      <c r="C256" s="210"/>
      <c r="D256" s="207" t="s">
        <v>151</v>
      </c>
      <c r="E256" s="211" t="s">
        <v>36</v>
      </c>
      <c r="F256" s="212" t="s">
        <v>514</v>
      </c>
      <c r="G256" s="210"/>
      <c r="H256" s="213" t="s">
        <v>36</v>
      </c>
      <c r="I256" s="214"/>
      <c r="J256" s="210"/>
      <c r="K256" s="210"/>
      <c r="L256" s="215"/>
      <c r="M256" s="216"/>
      <c r="N256" s="217"/>
      <c r="O256" s="217"/>
      <c r="P256" s="217"/>
      <c r="Q256" s="217"/>
      <c r="R256" s="217"/>
      <c r="S256" s="217"/>
      <c r="T256" s="218"/>
      <c r="AT256" s="219" t="s">
        <v>151</v>
      </c>
      <c r="AU256" s="219" t="s">
        <v>91</v>
      </c>
      <c r="AV256" s="12" t="s">
        <v>23</v>
      </c>
      <c r="AW256" s="12" t="s">
        <v>44</v>
      </c>
      <c r="AX256" s="12" t="s">
        <v>81</v>
      </c>
      <c r="AY256" s="219" t="s">
        <v>139</v>
      </c>
    </row>
    <row r="257" spans="2:65" s="13" customFormat="1" x14ac:dyDescent="0.3">
      <c r="B257" s="220"/>
      <c r="C257" s="221"/>
      <c r="D257" s="207" t="s">
        <v>151</v>
      </c>
      <c r="E257" s="222" t="s">
        <v>36</v>
      </c>
      <c r="F257" s="223" t="s">
        <v>23</v>
      </c>
      <c r="G257" s="221"/>
      <c r="H257" s="224">
        <v>1</v>
      </c>
      <c r="I257" s="225"/>
      <c r="J257" s="221"/>
      <c r="K257" s="221"/>
      <c r="L257" s="226"/>
      <c r="M257" s="227"/>
      <c r="N257" s="228"/>
      <c r="O257" s="228"/>
      <c r="P257" s="228"/>
      <c r="Q257" s="228"/>
      <c r="R257" s="228"/>
      <c r="S257" s="228"/>
      <c r="T257" s="229"/>
      <c r="AT257" s="230" t="s">
        <v>151</v>
      </c>
      <c r="AU257" s="230" t="s">
        <v>91</v>
      </c>
      <c r="AV257" s="13" t="s">
        <v>91</v>
      </c>
      <c r="AW257" s="13" t="s">
        <v>44</v>
      </c>
      <c r="AX257" s="13" t="s">
        <v>81</v>
      </c>
      <c r="AY257" s="230" t="s">
        <v>139</v>
      </c>
    </row>
    <row r="258" spans="2:65" s="14" customFormat="1" x14ac:dyDescent="0.3">
      <c r="B258" s="231"/>
      <c r="C258" s="232"/>
      <c r="D258" s="207" t="s">
        <v>151</v>
      </c>
      <c r="E258" s="254" t="s">
        <v>36</v>
      </c>
      <c r="F258" s="255" t="s">
        <v>154</v>
      </c>
      <c r="G258" s="232"/>
      <c r="H258" s="256">
        <v>1</v>
      </c>
      <c r="I258" s="237"/>
      <c r="J258" s="232"/>
      <c r="K258" s="232"/>
      <c r="L258" s="238"/>
      <c r="M258" s="239"/>
      <c r="N258" s="240"/>
      <c r="O258" s="240"/>
      <c r="P258" s="240"/>
      <c r="Q258" s="240"/>
      <c r="R258" s="240"/>
      <c r="S258" s="240"/>
      <c r="T258" s="241"/>
      <c r="AT258" s="242" t="s">
        <v>151</v>
      </c>
      <c r="AU258" s="242" t="s">
        <v>91</v>
      </c>
      <c r="AV258" s="14" t="s">
        <v>147</v>
      </c>
      <c r="AW258" s="14" t="s">
        <v>44</v>
      </c>
      <c r="AX258" s="14" t="s">
        <v>23</v>
      </c>
      <c r="AY258" s="242" t="s">
        <v>139</v>
      </c>
    </row>
    <row r="259" spans="2:65" s="11" customFormat="1" ht="29.85" customHeight="1" x14ac:dyDescent="0.3">
      <c r="B259" s="178"/>
      <c r="C259" s="179"/>
      <c r="D259" s="192" t="s">
        <v>80</v>
      </c>
      <c r="E259" s="193" t="s">
        <v>515</v>
      </c>
      <c r="F259" s="193" t="s">
        <v>516</v>
      </c>
      <c r="G259" s="179"/>
      <c r="H259" s="179"/>
      <c r="I259" s="182"/>
      <c r="J259" s="194">
        <f>BK259</f>
        <v>0</v>
      </c>
      <c r="K259" s="179"/>
      <c r="L259" s="184"/>
      <c r="M259" s="185"/>
      <c r="N259" s="186"/>
      <c r="O259" s="186"/>
      <c r="P259" s="187">
        <f>SUM(P260:P307)</f>
        <v>0</v>
      </c>
      <c r="Q259" s="186"/>
      <c r="R259" s="187">
        <f>SUM(R260:R307)</f>
        <v>1.7795000000000002E-2</v>
      </c>
      <c r="S259" s="186"/>
      <c r="T259" s="188">
        <f>SUM(T260:T307)</f>
        <v>0</v>
      </c>
      <c r="AR259" s="189" t="s">
        <v>91</v>
      </c>
      <c r="AT259" s="190" t="s">
        <v>80</v>
      </c>
      <c r="AU259" s="190" t="s">
        <v>23</v>
      </c>
      <c r="AY259" s="189" t="s">
        <v>139</v>
      </c>
      <c r="BK259" s="191">
        <f>SUM(BK260:BK307)</f>
        <v>0</v>
      </c>
    </row>
    <row r="260" spans="2:65" s="1" customFormat="1" ht="22.5" customHeight="1" x14ac:dyDescent="0.3">
      <c r="B260" s="36"/>
      <c r="C260" s="195" t="s">
        <v>334</v>
      </c>
      <c r="D260" s="195" t="s">
        <v>142</v>
      </c>
      <c r="E260" s="196" t="s">
        <v>518</v>
      </c>
      <c r="F260" s="197" t="s">
        <v>519</v>
      </c>
      <c r="G260" s="198" t="s">
        <v>192</v>
      </c>
      <c r="H260" s="199">
        <v>55</v>
      </c>
      <c r="I260" s="200"/>
      <c r="J260" s="201">
        <f>ROUND(I260*H260,2)</f>
        <v>0</v>
      </c>
      <c r="K260" s="197" t="s">
        <v>146</v>
      </c>
      <c r="L260" s="56"/>
      <c r="M260" s="202" t="s">
        <v>36</v>
      </c>
      <c r="N260" s="203" t="s">
        <v>53</v>
      </c>
      <c r="O260" s="37"/>
      <c r="P260" s="204">
        <f>O260*H260</f>
        <v>0</v>
      </c>
      <c r="Q260" s="204">
        <v>0</v>
      </c>
      <c r="R260" s="204">
        <f>Q260*H260</f>
        <v>0</v>
      </c>
      <c r="S260" s="204">
        <v>0</v>
      </c>
      <c r="T260" s="205">
        <f>S260*H260</f>
        <v>0</v>
      </c>
      <c r="AR260" s="18" t="s">
        <v>245</v>
      </c>
      <c r="AT260" s="18" t="s">
        <v>142</v>
      </c>
      <c r="AU260" s="18" t="s">
        <v>91</v>
      </c>
      <c r="AY260" s="18" t="s">
        <v>139</v>
      </c>
      <c r="BE260" s="206">
        <f>IF(N260="základní",J260,0)</f>
        <v>0</v>
      </c>
      <c r="BF260" s="206">
        <f>IF(N260="snížená",J260,0)</f>
        <v>0</v>
      </c>
      <c r="BG260" s="206">
        <f>IF(N260="zákl. přenesená",J260,0)</f>
        <v>0</v>
      </c>
      <c r="BH260" s="206">
        <f>IF(N260="sníž. přenesená",J260,0)</f>
        <v>0</v>
      </c>
      <c r="BI260" s="206">
        <f>IF(N260="nulová",J260,0)</f>
        <v>0</v>
      </c>
      <c r="BJ260" s="18" t="s">
        <v>91</v>
      </c>
      <c r="BK260" s="206">
        <f>ROUND(I260*H260,2)</f>
        <v>0</v>
      </c>
      <c r="BL260" s="18" t="s">
        <v>245</v>
      </c>
      <c r="BM260" s="18" t="s">
        <v>873</v>
      </c>
    </row>
    <row r="261" spans="2:65" s="1" customFormat="1" x14ac:dyDescent="0.3">
      <c r="B261" s="36"/>
      <c r="C261" s="58"/>
      <c r="D261" s="207" t="s">
        <v>149</v>
      </c>
      <c r="E261" s="58"/>
      <c r="F261" s="208" t="s">
        <v>521</v>
      </c>
      <c r="G261" s="58"/>
      <c r="H261" s="58"/>
      <c r="I261" s="163"/>
      <c r="J261" s="58"/>
      <c r="K261" s="58"/>
      <c r="L261" s="56"/>
      <c r="M261" s="73"/>
      <c r="N261" s="37"/>
      <c r="O261" s="37"/>
      <c r="P261" s="37"/>
      <c r="Q261" s="37"/>
      <c r="R261" s="37"/>
      <c r="S261" s="37"/>
      <c r="T261" s="74"/>
      <c r="AT261" s="18" t="s">
        <v>149</v>
      </c>
      <c r="AU261" s="18" t="s">
        <v>91</v>
      </c>
    </row>
    <row r="262" spans="2:65" s="1" customFormat="1" ht="27" x14ac:dyDescent="0.3">
      <c r="B262" s="36"/>
      <c r="C262" s="58"/>
      <c r="D262" s="207" t="s">
        <v>159</v>
      </c>
      <c r="E262" s="58"/>
      <c r="F262" s="243" t="s">
        <v>522</v>
      </c>
      <c r="G262" s="58"/>
      <c r="H262" s="58"/>
      <c r="I262" s="163"/>
      <c r="J262" s="58"/>
      <c r="K262" s="58"/>
      <c r="L262" s="56"/>
      <c r="M262" s="73"/>
      <c r="N262" s="37"/>
      <c r="O262" s="37"/>
      <c r="P262" s="37"/>
      <c r="Q262" s="37"/>
      <c r="R262" s="37"/>
      <c r="S262" s="37"/>
      <c r="T262" s="74"/>
      <c r="AT262" s="18" t="s">
        <v>159</v>
      </c>
      <c r="AU262" s="18" t="s">
        <v>91</v>
      </c>
    </row>
    <row r="263" spans="2:65" s="12" customFormat="1" x14ac:dyDescent="0.3">
      <c r="B263" s="209"/>
      <c r="C263" s="210"/>
      <c r="D263" s="207" t="s">
        <v>151</v>
      </c>
      <c r="E263" s="211" t="s">
        <v>36</v>
      </c>
      <c r="F263" s="212" t="s">
        <v>514</v>
      </c>
      <c r="G263" s="210"/>
      <c r="H263" s="213" t="s">
        <v>36</v>
      </c>
      <c r="I263" s="214"/>
      <c r="J263" s="210"/>
      <c r="K263" s="210"/>
      <c r="L263" s="215"/>
      <c r="M263" s="216"/>
      <c r="N263" s="217"/>
      <c r="O263" s="217"/>
      <c r="P263" s="217"/>
      <c r="Q263" s="217"/>
      <c r="R263" s="217"/>
      <c r="S263" s="217"/>
      <c r="T263" s="218"/>
      <c r="AT263" s="219" t="s">
        <v>151</v>
      </c>
      <c r="AU263" s="219" t="s">
        <v>91</v>
      </c>
      <c r="AV263" s="12" t="s">
        <v>23</v>
      </c>
      <c r="AW263" s="12" t="s">
        <v>44</v>
      </c>
      <c r="AX263" s="12" t="s">
        <v>81</v>
      </c>
      <c r="AY263" s="219" t="s">
        <v>139</v>
      </c>
    </row>
    <row r="264" spans="2:65" s="13" customFormat="1" x14ac:dyDescent="0.3">
      <c r="B264" s="220"/>
      <c r="C264" s="221"/>
      <c r="D264" s="207" t="s">
        <v>151</v>
      </c>
      <c r="E264" s="222" t="s">
        <v>36</v>
      </c>
      <c r="F264" s="223" t="s">
        <v>874</v>
      </c>
      <c r="G264" s="221"/>
      <c r="H264" s="224">
        <v>55</v>
      </c>
      <c r="I264" s="225"/>
      <c r="J264" s="221"/>
      <c r="K264" s="221"/>
      <c r="L264" s="226"/>
      <c r="M264" s="227"/>
      <c r="N264" s="228"/>
      <c r="O264" s="228"/>
      <c r="P264" s="228"/>
      <c r="Q264" s="228"/>
      <c r="R264" s="228"/>
      <c r="S264" s="228"/>
      <c r="T264" s="229"/>
      <c r="AT264" s="230" t="s">
        <v>151</v>
      </c>
      <c r="AU264" s="230" t="s">
        <v>91</v>
      </c>
      <c r="AV264" s="13" t="s">
        <v>91</v>
      </c>
      <c r="AW264" s="13" t="s">
        <v>44</v>
      </c>
      <c r="AX264" s="13" t="s">
        <v>81</v>
      </c>
      <c r="AY264" s="230" t="s">
        <v>139</v>
      </c>
    </row>
    <row r="265" spans="2:65" s="14" customFormat="1" x14ac:dyDescent="0.3">
      <c r="B265" s="231"/>
      <c r="C265" s="232"/>
      <c r="D265" s="233" t="s">
        <v>151</v>
      </c>
      <c r="E265" s="234" t="s">
        <v>36</v>
      </c>
      <c r="F265" s="235" t="s">
        <v>154</v>
      </c>
      <c r="G265" s="232"/>
      <c r="H265" s="236">
        <v>55</v>
      </c>
      <c r="I265" s="237"/>
      <c r="J265" s="232"/>
      <c r="K265" s="232"/>
      <c r="L265" s="238"/>
      <c r="M265" s="239"/>
      <c r="N265" s="240"/>
      <c r="O265" s="240"/>
      <c r="P265" s="240"/>
      <c r="Q265" s="240"/>
      <c r="R265" s="240"/>
      <c r="S265" s="240"/>
      <c r="T265" s="241"/>
      <c r="AT265" s="242" t="s">
        <v>151</v>
      </c>
      <c r="AU265" s="242" t="s">
        <v>91</v>
      </c>
      <c r="AV265" s="14" t="s">
        <v>147</v>
      </c>
      <c r="AW265" s="14" t="s">
        <v>44</v>
      </c>
      <c r="AX265" s="14" t="s">
        <v>23</v>
      </c>
      <c r="AY265" s="242" t="s">
        <v>139</v>
      </c>
    </row>
    <row r="266" spans="2:65" s="1" customFormat="1" ht="22.5" customHeight="1" x14ac:dyDescent="0.3">
      <c r="B266" s="36"/>
      <c r="C266" s="244" t="s">
        <v>340</v>
      </c>
      <c r="D266" s="244" t="s">
        <v>182</v>
      </c>
      <c r="E266" s="245" t="s">
        <v>875</v>
      </c>
      <c r="F266" s="246" t="s">
        <v>876</v>
      </c>
      <c r="G266" s="247" t="s">
        <v>877</v>
      </c>
      <c r="H266" s="248">
        <v>10.135</v>
      </c>
      <c r="I266" s="249"/>
      <c r="J266" s="250">
        <f>ROUND(I266*H266,2)</f>
        <v>0</v>
      </c>
      <c r="K266" s="246" t="s">
        <v>146</v>
      </c>
      <c r="L266" s="251"/>
      <c r="M266" s="252" t="s">
        <v>36</v>
      </c>
      <c r="N266" s="253" t="s">
        <v>53</v>
      </c>
      <c r="O266" s="37"/>
      <c r="P266" s="204">
        <f>O266*H266</f>
        <v>0</v>
      </c>
      <c r="Q266" s="204">
        <v>1E-3</v>
      </c>
      <c r="R266" s="204">
        <f>Q266*H266</f>
        <v>1.0135E-2</v>
      </c>
      <c r="S266" s="204">
        <v>0</v>
      </c>
      <c r="T266" s="205">
        <f>S266*H266</f>
        <v>0</v>
      </c>
      <c r="AR266" s="18" t="s">
        <v>346</v>
      </c>
      <c r="AT266" s="18" t="s">
        <v>182</v>
      </c>
      <c r="AU266" s="18" t="s">
        <v>91</v>
      </c>
      <c r="AY266" s="18" t="s">
        <v>139</v>
      </c>
      <c r="BE266" s="206">
        <f>IF(N266="základní",J266,0)</f>
        <v>0</v>
      </c>
      <c r="BF266" s="206">
        <f>IF(N266="snížená",J266,0)</f>
        <v>0</v>
      </c>
      <c r="BG266" s="206">
        <f>IF(N266="zákl. přenesená",J266,0)</f>
        <v>0</v>
      </c>
      <c r="BH266" s="206">
        <f>IF(N266="sníž. přenesená",J266,0)</f>
        <v>0</v>
      </c>
      <c r="BI266" s="206">
        <f>IF(N266="nulová",J266,0)</f>
        <v>0</v>
      </c>
      <c r="BJ266" s="18" t="s">
        <v>91</v>
      </c>
      <c r="BK266" s="206">
        <f>ROUND(I266*H266,2)</f>
        <v>0</v>
      </c>
      <c r="BL266" s="18" t="s">
        <v>245</v>
      </c>
      <c r="BM266" s="18" t="s">
        <v>878</v>
      </c>
    </row>
    <row r="267" spans="2:65" s="1" customFormat="1" x14ac:dyDescent="0.3">
      <c r="B267" s="36"/>
      <c r="C267" s="58"/>
      <c r="D267" s="233" t="s">
        <v>149</v>
      </c>
      <c r="E267" s="58"/>
      <c r="F267" s="260" t="s">
        <v>876</v>
      </c>
      <c r="G267" s="58"/>
      <c r="H267" s="58"/>
      <c r="I267" s="163"/>
      <c r="J267" s="58"/>
      <c r="K267" s="58"/>
      <c r="L267" s="56"/>
      <c r="M267" s="73"/>
      <c r="N267" s="37"/>
      <c r="O267" s="37"/>
      <c r="P267" s="37"/>
      <c r="Q267" s="37"/>
      <c r="R267" s="37"/>
      <c r="S267" s="37"/>
      <c r="T267" s="74"/>
      <c r="AT267" s="18" t="s">
        <v>149</v>
      </c>
      <c r="AU267" s="18" t="s">
        <v>91</v>
      </c>
    </row>
    <row r="268" spans="2:65" s="1" customFormat="1" ht="22.5" customHeight="1" x14ac:dyDescent="0.3">
      <c r="B268" s="36"/>
      <c r="C268" s="195" t="s">
        <v>346</v>
      </c>
      <c r="D268" s="195" t="s">
        <v>142</v>
      </c>
      <c r="E268" s="196" t="s">
        <v>525</v>
      </c>
      <c r="F268" s="197" t="s">
        <v>526</v>
      </c>
      <c r="G268" s="198" t="s">
        <v>422</v>
      </c>
      <c r="H268" s="199">
        <v>21</v>
      </c>
      <c r="I268" s="200"/>
      <c r="J268" s="201">
        <f>ROUND(I268*H268,2)</f>
        <v>0</v>
      </c>
      <c r="K268" s="197" t="s">
        <v>146</v>
      </c>
      <c r="L268" s="56"/>
      <c r="M268" s="202" t="s">
        <v>36</v>
      </c>
      <c r="N268" s="203" t="s">
        <v>53</v>
      </c>
      <c r="O268" s="37"/>
      <c r="P268" s="204">
        <f>O268*H268</f>
        <v>0</v>
      </c>
      <c r="Q268" s="204">
        <v>0</v>
      </c>
      <c r="R268" s="204">
        <f>Q268*H268</f>
        <v>0</v>
      </c>
      <c r="S268" s="204">
        <v>0</v>
      </c>
      <c r="T268" s="205">
        <f>S268*H268</f>
        <v>0</v>
      </c>
      <c r="AR268" s="18" t="s">
        <v>245</v>
      </c>
      <c r="AT268" s="18" t="s">
        <v>142</v>
      </c>
      <c r="AU268" s="18" t="s">
        <v>91</v>
      </c>
      <c r="AY268" s="18" t="s">
        <v>139</v>
      </c>
      <c r="BE268" s="206">
        <f>IF(N268="základní",J268,0)</f>
        <v>0</v>
      </c>
      <c r="BF268" s="206">
        <f>IF(N268="snížená",J268,0)</f>
        <v>0</v>
      </c>
      <c r="BG268" s="206">
        <f>IF(N268="zákl. přenesená",J268,0)</f>
        <v>0</v>
      </c>
      <c r="BH268" s="206">
        <f>IF(N268="sníž. přenesená",J268,0)</f>
        <v>0</v>
      </c>
      <c r="BI268" s="206">
        <f>IF(N268="nulová",J268,0)</f>
        <v>0</v>
      </c>
      <c r="BJ268" s="18" t="s">
        <v>91</v>
      </c>
      <c r="BK268" s="206">
        <f>ROUND(I268*H268,2)</f>
        <v>0</v>
      </c>
      <c r="BL268" s="18" t="s">
        <v>245</v>
      </c>
      <c r="BM268" s="18" t="s">
        <v>879</v>
      </c>
    </row>
    <row r="269" spans="2:65" s="1" customFormat="1" x14ac:dyDescent="0.3">
      <c r="B269" s="36"/>
      <c r="C269" s="58"/>
      <c r="D269" s="207" t="s">
        <v>149</v>
      </c>
      <c r="E269" s="58"/>
      <c r="F269" s="208" t="s">
        <v>528</v>
      </c>
      <c r="G269" s="58"/>
      <c r="H269" s="58"/>
      <c r="I269" s="163"/>
      <c r="J269" s="58"/>
      <c r="K269" s="58"/>
      <c r="L269" s="56"/>
      <c r="M269" s="73"/>
      <c r="N269" s="37"/>
      <c r="O269" s="37"/>
      <c r="P269" s="37"/>
      <c r="Q269" s="37"/>
      <c r="R269" s="37"/>
      <c r="S269" s="37"/>
      <c r="T269" s="74"/>
      <c r="AT269" s="18" t="s">
        <v>149</v>
      </c>
      <c r="AU269" s="18" t="s">
        <v>91</v>
      </c>
    </row>
    <row r="270" spans="2:65" s="1" customFormat="1" ht="27" x14ac:dyDescent="0.3">
      <c r="B270" s="36"/>
      <c r="C270" s="58"/>
      <c r="D270" s="207" t="s">
        <v>159</v>
      </c>
      <c r="E270" s="58"/>
      <c r="F270" s="243" t="s">
        <v>522</v>
      </c>
      <c r="G270" s="58"/>
      <c r="H270" s="58"/>
      <c r="I270" s="163"/>
      <c r="J270" s="58"/>
      <c r="K270" s="58"/>
      <c r="L270" s="56"/>
      <c r="M270" s="73"/>
      <c r="N270" s="37"/>
      <c r="O270" s="37"/>
      <c r="P270" s="37"/>
      <c r="Q270" s="37"/>
      <c r="R270" s="37"/>
      <c r="S270" s="37"/>
      <c r="T270" s="74"/>
      <c r="AT270" s="18" t="s">
        <v>159</v>
      </c>
      <c r="AU270" s="18" t="s">
        <v>91</v>
      </c>
    </row>
    <row r="271" spans="2:65" s="12" customFormat="1" x14ac:dyDescent="0.3">
      <c r="B271" s="209"/>
      <c r="C271" s="210"/>
      <c r="D271" s="207" t="s">
        <v>151</v>
      </c>
      <c r="E271" s="211" t="s">
        <v>36</v>
      </c>
      <c r="F271" s="212" t="s">
        <v>514</v>
      </c>
      <c r="G271" s="210"/>
      <c r="H271" s="213" t="s">
        <v>36</v>
      </c>
      <c r="I271" s="214"/>
      <c r="J271" s="210"/>
      <c r="K271" s="210"/>
      <c r="L271" s="215"/>
      <c r="M271" s="216"/>
      <c r="N271" s="217"/>
      <c r="O271" s="217"/>
      <c r="P271" s="217"/>
      <c r="Q271" s="217"/>
      <c r="R271" s="217"/>
      <c r="S271" s="217"/>
      <c r="T271" s="218"/>
      <c r="AT271" s="219" t="s">
        <v>151</v>
      </c>
      <c r="AU271" s="219" t="s">
        <v>91</v>
      </c>
      <c r="AV271" s="12" t="s">
        <v>23</v>
      </c>
      <c r="AW271" s="12" t="s">
        <v>44</v>
      </c>
      <c r="AX271" s="12" t="s">
        <v>81</v>
      </c>
      <c r="AY271" s="219" t="s">
        <v>139</v>
      </c>
    </row>
    <row r="272" spans="2:65" s="13" customFormat="1" x14ac:dyDescent="0.3">
      <c r="B272" s="220"/>
      <c r="C272" s="221"/>
      <c r="D272" s="207" t="s">
        <v>151</v>
      </c>
      <c r="E272" s="222" t="s">
        <v>36</v>
      </c>
      <c r="F272" s="223" t="s">
        <v>7</v>
      </c>
      <c r="G272" s="221"/>
      <c r="H272" s="224">
        <v>21</v>
      </c>
      <c r="I272" s="225"/>
      <c r="J272" s="221"/>
      <c r="K272" s="221"/>
      <c r="L272" s="226"/>
      <c r="M272" s="227"/>
      <c r="N272" s="228"/>
      <c r="O272" s="228"/>
      <c r="P272" s="228"/>
      <c r="Q272" s="228"/>
      <c r="R272" s="228"/>
      <c r="S272" s="228"/>
      <c r="T272" s="229"/>
      <c r="AT272" s="230" t="s">
        <v>151</v>
      </c>
      <c r="AU272" s="230" t="s">
        <v>91</v>
      </c>
      <c r="AV272" s="13" t="s">
        <v>91</v>
      </c>
      <c r="AW272" s="13" t="s">
        <v>44</v>
      </c>
      <c r="AX272" s="13" t="s">
        <v>81</v>
      </c>
      <c r="AY272" s="230" t="s">
        <v>139</v>
      </c>
    </row>
    <row r="273" spans="2:65" s="14" customFormat="1" x14ac:dyDescent="0.3">
      <c r="B273" s="231"/>
      <c r="C273" s="232"/>
      <c r="D273" s="233" t="s">
        <v>151</v>
      </c>
      <c r="E273" s="234" t="s">
        <v>36</v>
      </c>
      <c r="F273" s="235" t="s">
        <v>154</v>
      </c>
      <c r="G273" s="232"/>
      <c r="H273" s="236">
        <v>21</v>
      </c>
      <c r="I273" s="237"/>
      <c r="J273" s="232"/>
      <c r="K273" s="232"/>
      <c r="L273" s="238"/>
      <c r="M273" s="239"/>
      <c r="N273" s="240"/>
      <c r="O273" s="240"/>
      <c r="P273" s="240"/>
      <c r="Q273" s="240"/>
      <c r="R273" s="240"/>
      <c r="S273" s="240"/>
      <c r="T273" s="241"/>
      <c r="AT273" s="242" t="s">
        <v>151</v>
      </c>
      <c r="AU273" s="242" t="s">
        <v>91</v>
      </c>
      <c r="AV273" s="14" t="s">
        <v>147</v>
      </c>
      <c r="AW273" s="14" t="s">
        <v>44</v>
      </c>
      <c r="AX273" s="14" t="s">
        <v>23</v>
      </c>
      <c r="AY273" s="242" t="s">
        <v>139</v>
      </c>
    </row>
    <row r="274" spans="2:65" s="1" customFormat="1" ht="22.5" customHeight="1" x14ac:dyDescent="0.3">
      <c r="B274" s="36"/>
      <c r="C274" s="244" t="s">
        <v>352</v>
      </c>
      <c r="D274" s="244" t="s">
        <v>182</v>
      </c>
      <c r="E274" s="245" t="s">
        <v>530</v>
      </c>
      <c r="F274" s="246" t="s">
        <v>531</v>
      </c>
      <c r="G274" s="247" t="s">
        <v>422</v>
      </c>
      <c r="H274" s="248">
        <v>17</v>
      </c>
      <c r="I274" s="249"/>
      <c r="J274" s="250">
        <f>ROUND(I274*H274,2)</f>
        <v>0</v>
      </c>
      <c r="K274" s="246" t="s">
        <v>146</v>
      </c>
      <c r="L274" s="251"/>
      <c r="M274" s="252" t="s">
        <v>36</v>
      </c>
      <c r="N274" s="253" t="s">
        <v>53</v>
      </c>
      <c r="O274" s="37"/>
      <c r="P274" s="204">
        <f>O274*H274</f>
        <v>0</v>
      </c>
      <c r="Q274" s="204">
        <v>2.3000000000000001E-4</v>
      </c>
      <c r="R274" s="204">
        <f>Q274*H274</f>
        <v>3.9100000000000003E-3</v>
      </c>
      <c r="S274" s="204">
        <v>0</v>
      </c>
      <c r="T274" s="205">
        <f>S274*H274</f>
        <v>0</v>
      </c>
      <c r="AR274" s="18" t="s">
        <v>346</v>
      </c>
      <c r="AT274" s="18" t="s">
        <v>182</v>
      </c>
      <c r="AU274" s="18" t="s">
        <v>91</v>
      </c>
      <c r="AY274" s="18" t="s">
        <v>139</v>
      </c>
      <c r="BE274" s="206">
        <f>IF(N274="základní",J274,0)</f>
        <v>0</v>
      </c>
      <c r="BF274" s="206">
        <f>IF(N274="snížená",J274,0)</f>
        <v>0</v>
      </c>
      <c r="BG274" s="206">
        <f>IF(N274="zákl. přenesená",J274,0)</f>
        <v>0</v>
      </c>
      <c r="BH274" s="206">
        <f>IF(N274="sníž. přenesená",J274,0)</f>
        <v>0</v>
      </c>
      <c r="BI274" s="206">
        <f>IF(N274="nulová",J274,0)</f>
        <v>0</v>
      </c>
      <c r="BJ274" s="18" t="s">
        <v>91</v>
      </c>
      <c r="BK274" s="206">
        <f>ROUND(I274*H274,2)</f>
        <v>0</v>
      </c>
      <c r="BL274" s="18" t="s">
        <v>245</v>
      </c>
      <c r="BM274" s="18" t="s">
        <v>880</v>
      </c>
    </row>
    <row r="275" spans="2:65" s="1" customFormat="1" x14ac:dyDescent="0.3">
      <c r="B275" s="36"/>
      <c r="C275" s="58"/>
      <c r="D275" s="207" t="s">
        <v>149</v>
      </c>
      <c r="E275" s="58"/>
      <c r="F275" s="208" t="s">
        <v>533</v>
      </c>
      <c r="G275" s="58"/>
      <c r="H275" s="58"/>
      <c r="I275" s="163"/>
      <c r="J275" s="58"/>
      <c r="K275" s="58"/>
      <c r="L275" s="56"/>
      <c r="M275" s="73"/>
      <c r="N275" s="37"/>
      <c r="O275" s="37"/>
      <c r="P275" s="37"/>
      <c r="Q275" s="37"/>
      <c r="R275" s="37"/>
      <c r="S275" s="37"/>
      <c r="T275" s="74"/>
      <c r="AT275" s="18" t="s">
        <v>149</v>
      </c>
      <c r="AU275" s="18" t="s">
        <v>91</v>
      </c>
    </row>
    <row r="276" spans="2:65" s="13" customFormat="1" x14ac:dyDescent="0.3">
      <c r="B276" s="220"/>
      <c r="C276" s="221"/>
      <c r="D276" s="207" t="s">
        <v>151</v>
      </c>
      <c r="E276" s="222" t="s">
        <v>36</v>
      </c>
      <c r="F276" s="223" t="s">
        <v>250</v>
      </c>
      <c r="G276" s="221"/>
      <c r="H276" s="224">
        <v>17</v>
      </c>
      <c r="I276" s="225"/>
      <c r="J276" s="221"/>
      <c r="K276" s="221"/>
      <c r="L276" s="226"/>
      <c r="M276" s="227"/>
      <c r="N276" s="228"/>
      <c r="O276" s="228"/>
      <c r="P276" s="228"/>
      <c r="Q276" s="228"/>
      <c r="R276" s="228"/>
      <c r="S276" s="228"/>
      <c r="T276" s="229"/>
      <c r="AT276" s="230" t="s">
        <v>151</v>
      </c>
      <c r="AU276" s="230" t="s">
        <v>91</v>
      </c>
      <c r="AV276" s="13" t="s">
        <v>91</v>
      </c>
      <c r="AW276" s="13" t="s">
        <v>44</v>
      </c>
      <c r="AX276" s="13" t="s">
        <v>81</v>
      </c>
      <c r="AY276" s="230" t="s">
        <v>139</v>
      </c>
    </row>
    <row r="277" spans="2:65" s="14" customFormat="1" x14ac:dyDescent="0.3">
      <c r="B277" s="231"/>
      <c r="C277" s="232"/>
      <c r="D277" s="233" t="s">
        <v>151</v>
      </c>
      <c r="E277" s="234" t="s">
        <v>36</v>
      </c>
      <c r="F277" s="235" t="s">
        <v>154</v>
      </c>
      <c r="G277" s="232"/>
      <c r="H277" s="236">
        <v>17</v>
      </c>
      <c r="I277" s="237"/>
      <c r="J277" s="232"/>
      <c r="K277" s="232"/>
      <c r="L277" s="238"/>
      <c r="M277" s="239"/>
      <c r="N277" s="240"/>
      <c r="O277" s="240"/>
      <c r="P277" s="240"/>
      <c r="Q277" s="240"/>
      <c r="R277" s="240"/>
      <c r="S277" s="240"/>
      <c r="T277" s="241"/>
      <c r="AT277" s="242" t="s">
        <v>151</v>
      </c>
      <c r="AU277" s="242" t="s">
        <v>91</v>
      </c>
      <c r="AV277" s="14" t="s">
        <v>147</v>
      </c>
      <c r="AW277" s="14" t="s">
        <v>44</v>
      </c>
      <c r="AX277" s="14" t="s">
        <v>23</v>
      </c>
      <c r="AY277" s="242" t="s">
        <v>139</v>
      </c>
    </row>
    <row r="278" spans="2:65" s="1" customFormat="1" ht="31.5" customHeight="1" x14ac:dyDescent="0.3">
      <c r="B278" s="36"/>
      <c r="C278" s="244" t="s">
        <v>360</v>
      </c>
      <c r="D278" s="244" t="s">
        <v>182</v>
      </c>
      <c r="E278" s="245" t="s">
        <v>881</v>
      </c>
      <c r="F278" s="246" t="s">
        <v>882</v>
      </c>
      <c r="G278" s="247" t="s">
        <v>422</v>
      </c>
      <c r="H278" s="248">
        <v>4</v>
      </c>
      <c r="I278" s="249"/>
      <c r="J278" s="250">
        <f>ROUND(I278*H278,2)</f>
        <v>0</v>
      </c>
      <c r="K278" s="246" t="s">
        <v>146</v>
      </c>
      <c r="L278" s="251"/>
      <c r="M278" s="252" t="s">
        <v>36</v>
      </c>
      <c r="N278" s="253" t="s">
        <v>53</v>
      </c>
      <c r="O278" s="37"/>
      <c r="P278" s="204">
        <f>O278*H278</f>
        <v>0</v>
      </c>
      <c r="Q278" s="204">
        <v>6.9999999999999999E-4</v>
      </c>
      <c r="R278" s="204">
        <f>Q278*H278</f>
        <v>2.8E-3</v>
      </c>
      <c r="S278" s="204">
        <v>0</v>
      </c>
      <c r="T278" s="205">
        <f>S278*H278</f>
        <v>0</v>
      </c>
      <c r="AR278" s="18" t="s">
        <v>346</v>
      </c>
      <c r="AT278" s="18" t="s">
        <v>182</v>
      </c>
      <c r="AU278" s="18" t="s">
        <v>91</v>
      </c>
      <c r="AY278" s="18" t="s">
        <v>139</v>
      </c>
      <c r="BE278" s="206">
        <f>IF(N278="základní",J278,0)</f>
        <v>0</v>
      </c>
      <c r="BF278" s="206">
        <f>IF(N278="snížená",J278,0)</f>
        <v>0</v>
      </c>
      <c r="BG278" s="206">
        <f>IF(N278="zákl. přenesená",J278,0)</f>
        <v>0</v>
      </c>
      <c r="BH278" s="206">
        <f>IF(N278="sníž. přenesená",J278,0)</f>
        <v>0</v>
      </c>
      <c r="BI278" s="206">
        <f>IF(N278="nulová",J278,0)</f>
        <v>0</v>
      </c>
      <c r="BJ278" s="18" t="s">
        <v>91</v>
      </c>
      <c r="BK278" s="206">
        <f>ROUND(I278*H278,2)</f>
        <v>0</v>
      </c>
      <c r="BL278" s="18" t="s">
        <v>245</v>
      </c>
      <c r="BM278" s="18" t="s">
        <v>883</v>
      </c>
    </row>
    <row r="279" spans="2:65" s="1" customFormat="1" x14ac:dyDescent="0.3">
      <c r="B279" s="36"/>
      <c r="C279" s="58"/>
      <c r="D279" s="233" t="s">
        <v>149</v>
      </c>
      <c r="E279" s="58"/>
      <c r="F279" s="260" t="s">
        <v>884</v>
      </c>
      <c r="G279" s="58"/>
      <c r="H279" s="58"/>
      <c r="I279" s="163"/>
      <c r="J279" s="58"/>
      <c r="K279" s="58"/>
      <c r="L279" s="56"/>
      <c r="M279" s="73"/>
      <c r="N279" s="37"/>
      <c r="O279" s="37"/>
      <c r="P279" s="37"/>
      <c r="Q279" s="37"/>
      <c r="R279" s="37"/>
      <c r="S279" s="37"/>
      <c r="T279" s="74"/>
      <c r="AT279" s="18" t="s">
        <v>149</v>
      </c>
      <c r="AU279" s="18" t="s">
        <v>91</v>
      </c>
    </row>
    <row r="280" spans="2:65" s="1" customFormat="1" ht="22.5" customHeight="1" x14ac:dyDescent="0.3">
      <c r="B280" s="36"/>
      <c r="C280" s="195" t="s">
        <v>366</v>
      </c>
      <c r="D280" s="195" t="s">
        <v>142</v>
      </c>
      <c r="E280" s="196" t="s">
        <v>885</v>
      </c>
      <c r="F280" s="197" t="s">
        <v>886</v>
      </c>
      <c r="G280" s="198" t="s">
        <v>422</v>
      </c>
      <c r="H280" s="199">
        <v>6</v>
      </c>
      <c r="I280" s="200"/>
      <c r="J280" s="201">
        <f>ROUND(I280*H280,2)</f>
        <v>0</v>
      </c>
      <c r="K280" s="197" t="s">
        <v>146</v>
      </c>
      <c r="L280" s="56"/>
      <c r="M280" s="202" t="s">
        <v>36</v>
      </c>
      <c r="N280" s="203" t="s">
        <v>53</v>
      </c>
      <c r="O280" s="37"/>
      <c r="P280" s="204">
        <f>O280*H280</f>
        <v>0</v>
      </c>
      <c r="Q280" s="204">
        <v>0</v>
      </c>
      <c r="R280" s="204">
        <f>Q280*H280</f>
        <v>0</v>
      </c>
      <c r="S280" s="204">
        <v>0</v>
      </c>
      <c r="T280" s="205">
        <f>S280*H280</f>
        <v>0</v>
      </c>
      <c r="AR280" s="18" t="s">
        <v>245</v>
      </c>
      <c r="AT280" s="18" t="s">
        <v>142</v>
      </c>
      <c r="AU280" s="18" t="s">
        <v>91</v>
      </c>
      <c r="AY280" s="18" t="s">
        <v>139</v>
      </c>
      <c r="BE280" s="206">
        <f>IF(N280="základní",J280,0)</f>
        <v>0</v>
      </c>
      <c r="BF280" s="206">
        <f>IF(N280="snížená",J280,0)</f>
        <v>0</v>
      </c>
      <c r="BG280" s="206">
        <f>IF(N280="zákl. přenesená",J280,0)</f>
        <v>0</v>
      </c>
      <c r="BH280" s="206">
        <f>IF(N280="sníž. přenesená",J280,0)</f>
        <v>0</v>
      </c>
      <c r="BI280" s="206">
        <f>IF(N280="nulová",J280,0)</f>
        <v>0</v>
      </c>
      <c r="BJ280" s="18" t="s">
        <v>91</v>
      </c>
      <c r="BK280" s="206">
        <f>ROUND(I280*H280,2)</f>
        <v>0</v>
      </c>
      <c r="BL280" s="18" t="s">
        <v>245</v>
      </c>
      <c r="BM280" s="18" t="s">
        <v>887</v>
      </c>
    </row>
    <row r="281" spans="2:65" s="1" customFormat="1" x14ac:dyDescent="0.3">
      <c r="B281" s="36"/>
      <c r="C281" s="58"/>
      <c r="D281" s="207" t="s">
        <v>149</v>
      </c>
      <c r="E281" s="58"/>
      <c r="F281" s="208" t="s">
        <v>888</v>
      </c>
      <c r="G281" s="58"/>
      <c r="H281" s="58"/>
      <c r="I281" s="163"/>
      <c r="J281" s="58"/>
      <c r="K281" s="58"/>
      <c r="L281" s="56"/>
      <c r="M281" s="73"/>
      <c r="N281" s="37"/>
      <c r="O281" s="37"/>
      <c r="P281" s="37"/>
      <c r="Q281" s="37"/>
      <c r="R281" s="37"/>
      <c r="S281" s="37"/>
      <c r="T281" s="74"/>
      <c r="AT281" s="18" t="s">
        <v>149</v>
      </c>
      <c r="AU281" s="18" t="s">
        <v>91</v>
      </c>
    </row>
    <row r="282" spans="2:65" s="1" customFormat="1" ht="27" x14ac:dyDescent="0.3">
      <c r="B282" s="36"/>
      <c r="C282" s="58"/>
      <c r="D282" s="207" t="s">
        <v>159</v>
      </c>
      <c r="E282" s="58"/>
      <c r="F282" s="243" t="s">
        <v>522</v>
      </c>
      <c r="G282" s="58"/>
      <c r="H282" s="58"/>
      <c r="I282" s="163"/>
      <c r="J282" s="58"/>
      <c r="K282" s="58"/>
      <c r="L282" s="56"/>
      <c r="M282" s="73"/>
      <c r="N282" s="37"/>
      <c r="O282" s="37"/>
      <c r="P282" s="37"/>
      <c r="Q282" s="37"/>
      <c r="R282" s="37"/>
      <c r="S282" s="37"/>
      <c r="T282" s="74"/>
      <c r="AT282" s="18" t="s">
        <v>159</v>
      </c>
      <c r="AU282" s="18" t="s">
        <v>91</v>
      </c>
    </row>
    <row r="283" spans="2:65" s="12" customFormat="1" x14ac:dyDescent="0.3">
      <c r="B283" s="209"/>
      <c r="C283" s="210"/>
      <c r="D283" s="207" t="s">
        <v>151</v>
      </c>
      <c r="E283" s="211" t="s">
        <v>36</v>
      </c>
      <c r="F283" s="212" t="s">
        <v>514</v>
      </c>
      <c r="G283" s="210"/>
      <c r="H283" s="213" t="s">
        <v>36</v>
      </c>
      <c r="I283" s="214"/>
      <c r="J283" s="210"/>
      <c r="K283" s="210"/>
      <c r="L283" s="215"/>
      <c r="M283" s="216"/>
      <c r="N283" s="217"/>
      <c r="O283" s="217"/>
      <c r="P283" s="217"/>
      <c r="Q283" s="217"/>
      <c r="R283" s="217"/>
      <c r="S283" s="217"/>
      <c r="T283" s="218"/>
      <c r="AT283" s="219" t="s">
        <v>151</v>
      </c>
      <c r="AU283" s="219" t="s">
        <v>91</v>
      </c>
      <c r="AV283" s="12" t="s">
        <v>23</v>
      </c>
      <c r="AW283" s="12" t="s">
        <v>44</v>
      </c>
      <c r="AX283" s="12" t="s">
        <v>81</v>
      </c>
      <c r="AY283" s="219" t="s">
        <v>139</v>
      </c>
    </row>
    <row r="284" spans="2:65" s="13" customFormat="1" x14ac:dyDescent="0.3">
      <c r="B284" s="220"/>
      <c r="C284" s="221"/>
      <c r="D284" s="207" t="s">
        <v>151</v>
      </c>
      <c r="E284" s="222" t="s">
        <v>36</v>
      </c>
      <c r="F284" s="223" t="s">
        <v>889</v>
      </c>
      <c r="G284" s="221"/>
      <c r="H284" s="224">
        <v>6</v>
      </c>
      <c r="I284" s="225"/>
      <c r="J284" s="221"/>
      <c r="K284" s="221"/>
      <c r="L284" s="226"/>
      <c r="M284" s="227"/>
      <c r="N284" s="228"/>
      <c r="O284" s="228"/>
      <c r="P284" s="228"/>
      <c r="Q284" s="228"/>
      <c r="R284" s="228"/>
      <c r="S284" s="228"/>
      <c r="T284" s="229"/>
      <c r="AT284" s="230" t="s">
        <v>151</v>
      </c>
      <c r="AU284" s="230" t="s">
        <v>91</v>
      </c>
      <c r="AV284" s="13" t="s">
        <v>91</v>
      </c>
      <c r="AW284" s="13" t="s">
        <v>44</v>
      </c>
      <c r="AX284" s="13" t="s">
        <v>81</v>
      </c>
      <c r="AY284" s="230" t="s">
        <v>139</v>
      </c>
    </row>
    <row r="285" spans="2:65" s="14" customFormat="1" x14ac:dyDescent="0.3">
      <c r="B285" s="231"/>
      <c r="C285" s="232"/>
      <c r="D285" s="233" t="s">
        <v>151</v>
      </c>
      <c r="E285" s="234" t="s">
        <v>36</v>
      </c>
      <c r="F285" s="235" t="s">
        <v>154</v>
      </c>
      <c r="G285" s="232"/>
      <c r="H285" s="236">
        <v>6</v>
      </c>
      <c r="I285" s="237"/>
      <c r="J285" s="232"/>
      <c r="K285" s="232"/>
      <c r="L285" s="238"/>
      <c r="M285" s="239"/>
      <c r="N285" s="240"/>
      <c r="O285" s="240"/>
      <c r="P285" s="240"/>
      <c r="Q285" s="240"/>
      <c r="R285" s="240"/>
      <c r="S285" s="240"/>
      <c r="T285" s="241"/>
      <c r="AT285" s="242" t="s">
        <v>151</v>
      </c>
      <c r="AU285" s="242" t="s">
        <v>91</v>
      </c>
      <c r="AV285" s="14" t="s">
        <v>147</v>
      </c>
      <c r="AW285" s="14" t="s">
        <v>44</v>
      </c>
      <c r="AX285" s="14" t="s">
        <v>23</v>
      </c>
      <c r="AY285" s="242" t="s">
        <v>139</v>
      </c>
    </row>
    <row r="286" spans="2:65" s="1" customFormat="1" ht="22.5" customHeight="1" x14ac:dyDescent="0.3">
      <c r="B286" s="36"/>
      <c r="C286" s="244" t="s">
        <v>372</v>
      </c>
      <c r="D286" s="244" t="s">
        <v>182</v>
      </c>
      <c r="E286" s="245" t="s">
        <v>890</v>
      </c>
      <c r="F286" s="246" t="s">
        <v>891</v>
      </c>
      <c r="G286" s="247" t="s">
        <v>422</v>
      </c>
      <c r="H286" s="248">
        <v>2</v>
      </c>
      <c r="I286" s="249"/>
      <c r="J286" s="250">
        <f>ROUND(I286*H286,2)</f>
        <v>0</v>
      </c>
      <c r="K286" s="246" t="s">
        <v>146</v>
      </c>
      <c r="L286" s="251"/>
      <c r="M286" s="252" t="s">
        <v>36</v>
      </c>
      <c r="N286" s="253" t="s">
        <v>53</v>
      </c>
      <c r="O286" s="37"/>
      <c r="P286" s="204">
        <f>O286*H286</f>
        <v>0</v>
      </c>
      <c r="Q286" s="204">
        <v>2.0000000000000001E-4</v>
      </c>
      <c r="R286" s="204">
        <f>Q286*H286</f>
        <v>4.0000000000000002E-4</v>
      </c>
      <c r="S286" s="204">
        <v>0</v>
      </c>
      <c r="T286" s="205">
        <f>S286*H286</f>
        <v>0</v>
      </c>
      <c r="AR286" s="18" t="s">
        <v>346</v>
      </c>
      <c r="AT286" s="18" t="s">
        <v>182</v>
      </c>
      <c r="AU286" s="18" t="s">
        <v>91</v>
      </c>
      <c r="AY286" s="18" t="s">
        <v>139</v>
      </c>
      <c r="BE286" s="206">
        <f>IF(N286="základní",J286,0)</f>
        <v>0</v>
      </c>
      <c r="BF286" s="206">
        <f>IF(N286="snížená",J286,0)</f>
        <v>0</v>
      </c>
      <c r="BG286" s="206">
        <f>IF(N286="zákl. přenesená",J286,0)</f>
        <v>0</v>
      </c>
      <c r="BH286" s="206">
        <f>IF(N286="sníž. přenesená",J286,0)</f>
        <v>0</v>
      </c>
      <c r="BI286" s="206">
        <f>IF(N286="nulová",J286,0)</f>
        <v>0</v>
      </c>
      <c r="BJ286" s="18" t="s">
        <v>91</v>
      </c>
      <c r="BK286" s="206">
        <f>ROUND(I286*H286,2)</f>
        <v>0</v>
      </c>
      <c r="BL286" s="18" t="s">
        <v>245</v>
      </c>
      <c r="BM286" s="18" t="s">
        <v>892</v>
      </c>
    </row>
    <row r="287" spans="2:65" s="1" customFormat="1" x14ac:dyDescent="0.3">
      <c r="B287" s="36"/>
      <c r="C287" s="58"/>
      <c r="D287" s="233" t="s">
        <v>149</v>
      </c>
      <c r="E287" s="58"/>
      <c r="F287" s="260" t="s">
        <v>893</v>
      </c>
      <c r="G287" s="58"/>
      <c r="H287" s="58"/>
      <c r="I287" s="163"/>
      <c r="J287" s="58"/>
      <c r="K287" s="58"/>
      <c r="L287" s="56"/>
      <c r="M287" s="73"/>
      <c r="N287" s="37"/>
      <c r="O287" s="37"/>
      <c r="P287" s="37"/>
      <c r="Q287" s="37"/>
      <c r="R287" s="37"/>
      <c r="S287" s="37"/>
      <c r="T287" s="74"/>
      <c r="AT287" s="18" t="s">
        <v>149</v>
      </c>
      <c r="AU287" s="18" t="s">
        <v>91</v>
      </c>
    </row>
    <row r="288" spans="2:65" s="1" customFormat="1" ht="22.5" customHeight="1" x14ac:dyDescent="0.3">
      <c r="B288" s="36"/>
      <c r="C288" s="244" t="s">
        <v>378</v>
      </c>
      <c r="D288" s="244" t="s">
        <v>182</v>
      </c>
      <c r="E288" s="245" t="s">
        <v>894</v>
      </c>
      <c r="F288" s="246" t="s">
        <v>895</v>
      </c>
      <c r="G288" s="247" t="s">
        <v>422</v>
      </c>
      <c r="H288" s="248">
        <v>1</v>
      </c>
      <c r="I288" s="249"/>
      <c r="J288" s="250">
        <f>ROUND(I288*H288,2)</f>
        <v>0</v>
      </c>
      <c r="K288" s="246" t="s">
        <v>146</v>
      </c>
      <c r="L288" s="251"/>
      <c r="M288" s="252" t="s">
        <v>36</v>
      </c>
      <c r="N288" s="253" t="s">
        <v>53</v>
      </c>
      <c r="O288" s="37"/>
      <c r="P288" s="204">
        <f>O288*H288</f>
        <v>0</v>
      </c>
      <c r="Q288" s="204">
        <v>1.6000000000000001E-4</v>
      </c>
      <c r="R288" s="204">
        <f>Q288*H288</f>
        <v>1.6000000000000001E-4</v>
      </c>
      <c r="S288" s="204">
        <v>0</v>
      </c>
      <c r="T288" s="205">
        <f>S288*H288</f>
        <v>0</v>
      </c>
      <c r="AR288" s="18" t="s">
        <v>346</v>
      </c>
      <c r="AT288" s="18" t="s">
        <v>182</v>
      </c>
      <c r="AU288" s="18" t="s">
        <v>91</v>
      </c>
      <c r="AY288" s="18" t="s">
        <v>139</v>
      </c>
      <c r="BE288" s="206">
        <f>IF(N288="základní",J288,0)</f>
        <v>0</v>
      </c>
      <c r="BF288" s="206">
        <f>IF(N288="snížená",J288,0)</f>
        <v>0</v>
      </c>
      <c r="BG288" s="206">
        <f>IF(N288="zákl. přenesená",J288,0)</f>
        <v>0</v>
      </c>
      <c r="BH288" s="206">
        <f>IF(N288="sníž. přenesená",J288,0)</f>
        <v>0</v>
      </c>
      <c r="BI288" s="206">
        <f>IF(N288="nulová",J288,0)</f>
        <v>0</v>
      </c>
      <c r="BJ288" s="18" t="s">
        <v>91</v>
      </c>
      <c r="BK288" s="206">
        <f>ROUND(I288*H288,2)</f>
        <v>0</v>
      </c>
      <c r="BL288" s="18" t="s">
        <v>245</v>
      </c>
      <c r="BM288" s="18" t="s">
        <v>896</v>
      </c>
    </row>
    <row r="289" spans="2:65" s="1" customFormat="1" x14ac:dyDescent="0.3">
      <c r="B289" s="36"/>
      <c r="C289" s="58"/>
      <c r="D289" s="233" t="s">
        <v>149</v>
      </c>
      <c r="E289" s="58"/>
      <c r="F289" s="260" t="s">
        <v>897</v>
      </c>
      <c r="G289" s="58"/>
      <c r="H289" s="58"/>
      <c r="I289" s="163"/>
      <c r="J289" s="58"/>
      <c r="K289" s="58"/>
      <c r="L289" s="56"/>
      <c r="M289" s="73"/>
      <c r="N289" s="37"/>
      <c r="O289" s="37"/>
      <c r="P289" s="37"/>
      <c r="Q289" s="37"/>
      <c r="R289" s="37"/>
      <c r="S289" s="37"/>
      <c r="T289" s="74"/>
      <c r="AT289" s="18" t="s">
        <v>149</v>
      </c>
      <c r="AU289" s="18" t="s">
        <v>91</v>
      </c>
    </row>
    <row r="290" spans="2:65" s="1" customFormat="1" ht="22.5" customHeight="1" x14ac:dyDescent="0.3">
      <c r="B290" s="36"/>
      <c r="C290" s="244" t="s">
        <v>385</v>
      </c>
      <c r="D290" s="244" t="s">
        <v>182</v>
      </c>
      <c r="E290" s="245" t="s">
        <v>898</v>
      </c>
      <c r="F290" s="246" t="s">
        <v>899</v>
      </c>
      <c r="G290" s="247" t="s">
        <v>422</v>
      </c>
      <c r="H290" s="248">
        <v>1</v>
      </c>
      <c r="I290" s="249"/>
      <c r="J290" s="250">
        <f>ROUND(I290*H290,2)</f>
        <v>0</v>
      </c>
      <c r="K290" s="246" t="s">
        <v>146</v>
      </c>
      <c r="L290" s="251"/>
      <c r="M290" s="252" t="s">
        <v>36</v>
      </c>
      <c r="N290" s="253" t="s">
        <v>53</v>
      </c>
      <c r="O290" s="37"/>
      <c r="P290" s="204">
        <f>O290*H290</f>
        <v>0</v>
      </c>
      <c r="Q290" s="204">
        <v>1.2999999999999999E-4</v>
      </c>
      <c r="R290" s="204">
        <f>Q290*H290</f>
        <v>1.2999999999999999E-4</v>
      </c>
      <c r="S290" s="204">
        <v>0</v>
      </c>
      <c r="T290" s="205">
        <f>S290*H290</f>
        <v>0</v>
      </c>
      <c r="AR290" s="18" t="s">
        <v>346</v>
      </c>
      <c r="AT290" s="18" t="s">
        <v>182</v>
      </c>
      <c r="AU290" s="18" t="s">
        <v>91</v>
      </c>
      <c r="AY290" s="18" t="s">
        <v>139</v>
      </c>
      <c r="BE290" s="206">
        <f>IF(N290="základní",J290,0)</f>
        <v>0</v>
      </c>
      <c r="BF290" s="206">
        <f>IF(N290="snížená",J290,0)</f>
        <v>0</v>
      </c>
      <c r="BG290" s="206">
        <f>IF(N290="zákl. přenesená",J290,0)</f>
        <v>0</v>
      </c>
      <c r="BH290" s="206">
        <f>IF(N290="sníž. přenesená",J290,0)</f>
        <v>0</v>
      </c>
      <c r="BI290" s="206">
        <f>IF(N290="nulová",J290,0)</f>
        <v>0</v>
      </c>
      <c r="BJ290" s="18" t="s">
        <v>91</v>
      </c>
      <c r="BK290" s="206">
        <f>ROUND(I290*H290,2)</f>
        <v>0</v>
      </c>
      <c r="BL290" s="18" t="s">
        <v>245</v>
      </c>
      <c r="BM290" s="18" t="s">
        <v>900</v>
      </c>
    </row>
    <row r="291" spans="2:65" s="1" customFormat="1" x14ac:dyDescent="0.3">
      <c r="B291" s="36"/>
      <c r="C291" s="58"/>
      <c r="D291" s="233" t="s">
        <v>149</v>
      </c>
      <c r="E291" s="58"/>
      <c r="F291" s="260" t="s">
        <v>901</v>
      </c>
      <c r="G291" s="58"/>
      <c r="H291" s="58"/>
      <c r="I291" s="163"/>
      <c r="J291" s="58"/>
      <c r="K291" s="58"/>
      <c r="L291" s="56"/>
      <c r="M291" s="73"/>
      <c r="N291" s="37"/>
      <c r="O291" s="37"/>
      <c r="P291" s="37"/>
      <c r="Q291" s="37"/>
      <c r="R291" s="37"/>
      <c r="S291" s="37"/>
      <c r="T291" s="74"/>
      <c r="AT291" s="18" t="s">
        <v>149</v>
      </c>
      <c r="AU291" s="18" t="s">
        <v>91</v>
      </c>
    </row>
    <row r="292" spans="2:65" s="1" customFormat="1" ht="22.5" customHeight="1" x14ac:dyDescent="0.3">
      <c r="B292" s="36"/>
      <c r="C292" s="244" t="s">
        <v>396</v>
      </c>
      <c r="D292" s="244" t="s">
        <v>182</v>
      </c>
      <c r="E292" s="245" t="s">
        <v>902</v>
      </c>
      <c r="F292" s="246" t="s">
        <v>903</v>
      </c>
      <c r="G292" s="247" t="s">
        <v>422</v>
      </c>
      <c r="H292" s="248">
        <v>2</v>
      </c>
      <c r="I292" s="249"/>
      <c r="J292" s="250">
        <f>ROUND(I292*H292,2)</f>
        <v>0</v>
      </c>
      <c r="K292" s="246" t="s">
        <v>146</v>
      </c>
      <c r="L292" s="251"/>
      <c r="M292" s="252" t="s">
        <v>36</v>
      </c>
      <c r="N292" s="253" t="s">
        <v>53</v>
      </c>
      <c r="O292" s="37"/>
      <c r="P292" s="204">
        <f>O292*H292</f>
        <v>0</v>
      </c>
      <c r="Q292" s="204">
        <v>1.2999999999999999E-4</v>
      </c>
      <c r="R292" s="204">
        <f>Q292*H292</f>
        <v>2.5999999999999998E-4</v>
      </c>
      <c r="S292" s="204">
        <v>0</v>
      </c>
      <c r="T292" s="205">
        <f>S292*H292</f>
        <v>0</v>
      </c>
      <c r="AR292" s="18" t="s">
        <v>346</v>
      </c>
      <c r="AT292" s="18" t="s">
        <v>182</v>
      </c>
      <c r="AU292" s="18" t="s">
        <v>91</v>
      </c>
      <c r="AY292" s="18" t="s">
        <v>139</v>
      </c>
      <c r="BE292" s="206">
        <f>IF(N292="základní",J292,0)</f>
        <v>0</v>
      </c>
      <c r="BF292" s="206">
        <f>IF(N292="snížená",J292,0)</f>
        <v>0</v>
      </c>
      <c r="BG292" s="206">
        <f>IF(N292="zákl. přenesená",J292,0)</f>
        <v>0</v>
      </c>
      <c r="BH292" s="206">
        <f>IF(N292="sníž. přenesená",J292,0)</f>
        <v>0</v>
      </c>
      <c r="BI292" s="206">
        <f>IF(N292="nulová",J292,0)</f>
        <v>0</v>
      </c>
      <c r="BJ292" s="18" t="s">
        <v>91</v>
      </c>
      <c r="BK292" s="206">
        <f>ROUND(I292*H292,2)</f>
        <v>0</v>
      </c>
      <c r="BL292" s="18" t="s">
        <v>245</v>
      </c>
      <c r="BM292" s="18" t="s">
        <v>904</v>
      </c>
    </row>
    <row r="293" spans="2:65" s="1" customFormat="1" x14ac:dyDescent="0.3">
      <c r="B293" s="36"/>
      <c r="C293" s="58"/>
      <c r="D293" s="233" t="s">
        <v>149</v>
      </c>
      <c r="E293" s="58"/>
      <c r="F293" s="260" t="s">
        <v>905</v>
      </c>
      <c r="G293" s="58"/>
      <c r="H293" s="58"/>
      <c r="I293" s="163"/>
      <c r="J293" s="58"/>
      <c r="K293" s="58"/>
      <c r="L293" s="56"/>
      <c r="M293" s="73"/>
      <c r="N293" s="37"/>
      <c r="O293" s="37"/>
      <c r="P293" s="37"/>
      <c r="Q293" s="37"/>
      <c r="R293" s="37"/>
      <c r="S293" s="37"/>
      <c r="T293" s="74"/>
      <c r="AT293" s="18" t="s">
        <v>149</v>
      </c>
      <c r="AU293" s="18" t="s">
        <v>91</v>
      </c>
    </row>
    <row r="294" spans="2:65" s="1" customFormat="1" ht="22.5" customHeight="1" x14ac:dyDescent="0.3">
      <c r="B294" s="36"/>
      <c r="C294" s="195" t="s">
        <v>402</v>
      </c>
      <c r="D294" s="195" t="s">
        <v>142</v>
      </c>
      <c r="E294" s="196" t="s">
        <v>906</v>
      </c>
      <c r="F294" s="197" t="s">
        <v>907</v>
      </c>
      <c r="G294" s="198" t="s">
        <v>547</v>
      </c>
      <c r="H294" s="199">
        <v>55</v>
      </c>
      <c r="I294" s="200"/>
      <c r="J294" s="201">
        <f>ROUND(I294*H294,2)</f>
        <v>0</v>
      </c>
      <c r="K294" s="197" t="s">
        <v>36</v>
      </c>
      <c r="L294" s="56"/>
      <c r="M294" s="202" t="s">
        <v>36</v>
      </c>
      <c r="N294" s="203" t="s">
        <v>53</v>
      </c>
      <c r="O294" s="37"/>
      <c r="P294" s="204">
        <f>O294*H294</f>
        <v>0</v>
      </c>
      <c r="Q294" s="204">
        <v>0</v>
      </c>
      <c r="R294" s="204">
        <f>Q294*H294</f>
        <v>0</v>
      </c>
      <c r="S294" s="204">
        <v>0</v>
      </c>
      <c r="T294" s="205">
        <f>S294*H294</f>
        <v>0</v>
      </c>
      <c r="AR294" s="18" t="s">
        <v>245</v>
      </c>
      <c r="AT294" s="18" t="s">
        <v>142</v>
      </c>
      <c r="AU294" s="18" t="s">
        <v>91</v>
      </c>
      <c r="AY294" s="18" t="s">
        <v>139</v>
      </c>
      <c r="BE294" s="206">
        <f>IF(N294="základní",J294,0)</f>
        <v>0</v>
      </c>
      <c r="BF294" s="206">
        <f>IF(N294="snížená",J294,0)</f>
        <v>0</v>
      </c>
      <c r="BG294" s="206">
        <f>IF(N294="zákl. přenesená",J294,0)</f>
        <v>0</v>
      </c>
      <c r="BH294" s="206">
        <f>IF(N294="sníž. přenesená",J294,0)</f>
        <v>0</v>
      </c>
      <c r="BI294" s="206">
        <f>IF(N294="nulová",J294,0)</f>
        <v>0</v>
      </c>
      <c r="BJ294" s="18" t="s">
        <v>91</v>
      </c>
      <c r="BK294" s="206">
        <f>ROUND(I294*H294,2)</f>
        <v>0</v>
      </c>
      <c r="BL294" s="18" t="s">
        <v>245</v>
      </c>
      <c r="BM294" s="18" t="s">
        <v>908</v>
      </c>
    </row>
    <row r="295" spans="2:65" s="12" customFormat="1" x14ac:dyDescent="0.3">
      <c r="B295" s="209"/>
      <c r="C295" s="210"/>
      <c r="D295" s="207" t="s">
        <v>151</v>
      </c>
      <c r="E295" s="211" t="s">
        <v>36</v>
      </c>
      <c r="F295" s="212" t="s">
        <v>358</v>
      </c>
      <c r="G295" s="210"/>
      <c r="H295" s="213" t="s">
        <v>36</v>
      </c>
      <c r="I295" s="214"/>
      <c r="J295" s="210"/>
      <c r="K295" s="210"/>
      <c r="L295" s="215"/>
      <c r="M295" s="216"/>
      <c r="N295" s="217"/>
      <c r="O295" s="217"/>
      <c r="P295" s="217"/>
      <c r="Q295" s="217"/>
      <c r="R295" s="217"/>
      <c r="S295" s="217"/>
      <c r="T295" s="218"/>
      <c r="AT295" s="219" t="s">
        <v>151</v>
      </c>
      <c r="AU295" s="219" t="s">
        <v>91</v>
      </c>
      <c r="AV295" s="12" t="s">
        <v>23</v>
      </c>
      <c r="AW295" s="12" t="s">
        <v>44</v>
      </c>
      <c r="AX295" s="12" t="s">
        <v>81</v>
      </c>
      <c r="AY295" s="219" t="s">
        <v>139</v>
      </c>
    </row>
    <row r="296" spans="2:65" s="12" customFormat="1" ht="27" x14ac:dyDescent="0.3">
      <c r="B296" s="209"/>
      <c r="C296" s="210"/>
      <c r="D296" s="207" t="s">
        <v>151</v>
      </c>
      <c r="E296" s="211" t="s">
        <v>36</v>
      </c>
      <c r="F296" s="212" t="s">
        <v>549</v>
      </c>
      <c r="G296" s="210"/>
      <c r="H296" s="213" t="s">
        <v>36</v>
      </c>
      <c r="I296" s="214"/>
      <c r="J296" s="210"/>
      <c r="K296" s="210"/>
      <c r="L296" s="215"/>
      <c r="M296" s="216"/>
      <c r="N296" s="217"/>
      <c r="O296" s="217"/>
      <c r="P296" s="217"/>
      <c r="Q296" s="217"/>
      <c r="R296" s="217"/>
      <c r="S296" s="217"/>
      <c r="T296" s="218"/>
      <c r="AT296" s="219" t="s">
        <v>151</v>
      </c>
      <c r="AU296" s="219" t="s">
        <v>91</v>
      </c>
      <c r="AV296" s="12" t="s">
        <v>23</v>
      </c>
      <c r="AW296" s="12" t="s">
        <v>44</v>
      </c>
      <c r="AX296" s="12" t="s">
        <v>81</v>
      </c>
      <c r="AY296" s="219" t="s">
        <v>139</v>
      </c>
    </row>
    <row r="297" spans="2:65" s="13" customFormat="1" x14ac:dyDescent="0.3">
      <c r="B297" s="220"/>
      <c r="C297" s="221"/>
      <c r="D297" s="207" t="s">
        <v>151</v>
      </c>
      <c r="E297" s="222" t="s">
        <v>36</v>
      </c>
      <c r="F297" s="223" t="s">
        <v>909</v>
      </c>
      <c r="G297" s="221"/>
      <c r="H297" s="224">
        <v>55</v>
      </c>
      <c r="I297" s="225"/>
      <c r="J297" s="221"/>
      <c r="K297" s="221"/>
      <c r="L297" s="226"/>
      <c r="M297" s="227"/>
      <c r="N297" s="228"/>
      <c r="O297" s="228"/>
      <c r="P297" s="228"/>
      <c r="Q297" s="228"/>
      <c r="R297" s="228"/>
      <c r="S297" s="228"/>
      <c r="T297" s="229"/>
      <c r="AT297" s="230" t="s">
        <v>151</v>
      </c>
      <c r="AU297" s="230" t="s">
        <v>91</v>
      </c>
      <c r="AV297" s="13" t="s">
        <v>91</v>
      </c>
      <c r="AW297" s="13" t="s">
        <v>44</v>
      </c>
      <c r="AX297" s="13" t="s">
        <v>81</v>
      </c>
      <c r="AY297" s="230" t="s">
        <v>139</v>
      </c>
    </row>
    <row r="298" spans="2:65" s="14" customFormat="1" x14ac:dyDescent="0.3">
      <c r="B298" s="231"/>
      <c r="C298" s="232"/>
      <c r="D298" s="233" t="s">
        <v>151</v>
      </c>
      <c r="E298" s="234" t="s">
        <v>36</v>
      </c>
      <c r="F298" s="235" t="s">
        <v>154</v>
      </c>
      <c r="G298" s="232"/>
      <c r="H298" s="236">
        <v>55</v>
      </c>
      <c r="I298" s="237"/>
      <c r="J298" s="232"/>
      <c r="K298" s="232"/>
      <c r="L298" s="238"/>
      <c r="M298" s="239"/>
      <c r="N298" s="240"/>
      <c r="O298" s="240"/>
      <c r="P298" s="240"/>
      <c r="Q298" s="240"/>
      <c r="R298" s="240"/>
      <c r="S298" s="240"/>
      <c r="T298" s="241"/>
      <c r="AT298" s="242" t="s">
        <v>151</v>
      </c>
      <c r="AU298" s="242" t="s">
        <v>91</v>
      </c>
      <c r="AV298" s="14" t="s">
        <v>147</v>
      </c>
      <c r="AW298" s="14" t="s">
        <v>44</v>
      </c>
      <c r="AX298" s="14" t="s">
        <v>23</v>
      </c>
      <c r="AY298" s="242" t="s">
        <v>139</v>
      </c>
    </row>
    <row r="299" spans="2:65" s="1" customFormat="1" ht="22.5" customHeight="1" x14ac:dyDescent="0.3">
      <c r="B299" s="36"/>
      <c r="C299" s="195" t="s">
        <v>409</v>
      </c>
      <c r="D299" s="195" t="s">
        <v>142</v>
      </c>
      <c r="E299" s="196" t="s">
        <v>558</v>
      </c>
      <c r="F299" s="197" t="s">
        <v>559</v>
      </c>
      <c r="G299" s="198" t="s">
        <v>547</v>
      </c>
      <c r="H299" s="199">
        <v>55</v>
      </c>
      <c r="I299" s="200"/>
      <c r="J299" s="201">
        <f>ROUND(I299*H299,2)</f>
        <v>0</v>
      </c>
      <c r="K299" s="197" t="s">
        <v>36</v>
      </c>
      <c r="L299" s="56"/>
      <c r="M299" s="202" t="s">
        <v>36</v>
      </c>
      <c r="N299" s="203" t="s">
        <v>53</v>
      </c>
      <c r="O299" s="37"/>
      <c r="P299" s="204">
        <f>O299*H299</f>
        <v>0</v>
      </c>
      <c r="Q299" s="204">
        <v>0</v>
      </c>
      <c r="R299" s="204">
        <f>Q299*H299</f>
        <v>0</v>
      </c>
      <c r="S299" s="204">
        <v>0</v>
      </c>
      <c r="T299" s="205">
        <f>S299*H299</f>
        <v>0</v>
      </c>
      <c r="AR299" s="18" t="s">
        <v>245</v>
      </c>
      <c r="AT299" s="18" t="s">
        <v>142</v>
      </c>
      <c r="AU299" s="18" t="s">
        <v>91</v>
      </c>
      <c r="AY299" s="18" t="s">
        <v>139</v>
      </c>
      <c r="BE299" s="206">
        <f>IF(N299="základní",J299,0)</f>
        <v>0</v>
      </c>
      <c r="BF299" s="206">
        <f>IF(N299="snížená",J299,0)</f>
        <v>0</v>
      </c>
      <c r="BG299" s="206">
        <f>IF(N299="zákl. přenesená",J299,0)</f>
        <v>0</v>
      </c>
      <c r="BH299" s="206">
        <f>IF(N299="sníž. přenesená",J299,0)</f>
        <v>0</v>
      </c>
      <c r="BI299" s="206">
        <f>IF(N299="nulová",J299,0)</f>
        <v>0</v>
      </c>
      <c r="BJ299" s="18" t="s">
        <v>91</v>
      </c>
      <c r="BK299" s="206">
        <f>ROUND(I299*H299,2)</f>
        <v>0</v>
      </c>
      <c r="BL299" s="18" t="s">
        <v>245</v>
      </c>
      <c r="BM299" s="18" t="s">
        <v>910</v>
      </c>
    </row>
    <row r="300" spans="2:65" s="12" customFormat="1" x14ac:dyDescent="0.3">
      <c r="B300" s="209"/>
      <c r="C300" s="210"/>
      <c r="D300" s="207" t="s">
        <v>151</v>
      </c>
      <c r="E300" s="211" t="s">
        <v>36</v>
      </c>
      <c r="F300" s="212" t="s">
        <v>358</v>
      </c>
      <c r="G300" s="210"/>
      <c r="H300" s="213" t="s">
        <v>36</v>
      </c>
      <c r="I300" s="214"/>
      <c r="J300" s="210"/>
      <c r="K300" s="210"/>
      <c r="L300" s="215"/>
      <c r="M300" s="216"/>
      <c r="N300" s="217"/>
      <c r="O300" s="217"/>
      <c r="P300" s="217"/>
      <c r="Q300" s="217"/>
      <c r="R300" s="217"/>
      <c r="S300" s="217"/>
      <c r="T300" s="218"/>
      <c r="AT300" s="219" t="s">
        <v>151</v>
      </c>
      <c r="AU300" s="219" t="s">
        <v>91</v>
      </c>
      <c r="AV300" s="12" t="s">
        <v>23</v>
      </c>
      <c r="AW300" s="12" t="s">
        <v>44</v>
      </c>
      <c r="AX300" s="12" t="s">
        <v>81</v>
      </c>
      <c r="AY300" s="219" t="s">
        <v>139</v>
      </c>
    </row>
    <row r="301" spans="2:65" s="13" customFormat="1" x14ac:dyDescent="0.3">
      <c r="B301" s="220"/>
      <c r="C301" s="221"/>
      <c r="D301" s="207" t="s">
        <v>151</v>
      </c>
      <c r="E301" s="222" t="s">
        <v>36</v>
      </c>
      <c r="F301" s="223" t="s">
        <v>495</v>
      </c>
      <c r="G301" s="221"/>
      <c r="H301" s="224">
        <v>55</v>
      </c>
      <c r="I301" s="225"/>
      <c r="J301" s="221"/>
      <c r="K301" s="221"/>
      <c r="L301" s="226"/>
      <c r="M301" s="227"/>
      <c r="N301" s="228"/>
      <c r="O301" s="228"/>
      <c r="P301" s="228"/>
      <c r="Q301" s="228"/>
      <c r="R301" s="228"/>
      <c r="S301" s="228"/>
      <c r="T301" s="229"/>
      <c r="AT301" s="230" t="s">
        <v>151</v>
      </c>
      <c r="AU301" s="230" t="s">
        <v>91</v>
      </c>
      <c r="AV301" s="13" t="s">
        <v>91</v>
      </c>
      <c r="AW301" s="13" t="s">
        <v>44</v>
      </c>
      <c r="AX301" s="13" t="s">
        <v>81</v>
      </c>
      <c r="AY301" s="230" t="s">
        <v>139</v>
      </c>
    </row>
    <row r="302" spans="2:65" s="14" customFormat="1" x14ac:dyDescent="0.3">
      <c r="B302" s="231"/>
      <c r="C302" s="232"/>
      <c r="D302" s="233" t="s">
        <v>151</v>
      </c>
      <c r="E302" s="234" t="s">
        <v>36</v>
      </c>
      <c r="F302" s="235" t="s">
        <v>154</v>
      </c>
      <c r="G302" s="232"/>
      <c r="H302" s="236">
        <v>55</v>
      </c>
      <c r="I302" s="237"/>
      <c r="J302" s="232"/>
      <c r="K302" s="232"/>
      <c r="L302" s="238"/>
      <c r="M302" s="239"/>
      <c r="N302" s="240"/>
      <c r="O302" s="240"/>
      <c r="P302" s="240"/>
      <c r="Q302" s="240"/>
      <c r="R302" s="240"/>
      <c r="S302" s="240"/>
      <c r="T302" s="241"/>
      <c r="AT302" s="242" t="s">
        <v>151</v>
      </c>
      <c r="AU302" s="242" t="s">
        <v>91</v>
      </c>
      <c r="AV302" s="14" t="s">
        <v>147</v>
      </c>
      <c r="AW302" s="14" t="s">
        <v>44</v>
      </c>
      <c r="AX302" s="14" t="s">
        <v>23</v>
      </c>
      <c r="AY302" s="242" t="s">
        <v>139</v>
      </c>
    </row>
    <row r="303" spans="2:65" s="1" customFormat="1" ht="22.5" customHeight="1" x14ac:dyDescent="0.3">
      <c r="B303" s="36"/>
      <c r="C303" s="195" t="s">
        <v>414</v>
      </c>
      <c r="D303" s="195" t="s">
        <v>142</v>
      </c>
      <c r="E303" s="196" t="s">
        <v>911</v>
      </c>
      <c r="F303" s="197" t="s">
        <v>912</v>
      </c>
      <c r="G303" s="198" t="s">
        <v>422</v>
      </c>
      <c r="H303" s="199">
        <v>4</v>
      </c>
      <c r="I303" s="200"/>
      <c r="J303" s="201">
        <f>ROUND(I303*H303,2)</f>
        <v>0</v>
      </c>
      <c r="K303" s="197" t="s">
        <v>36</v>
      </c>
      <c r="L303" s="56"/>
      <c r="M303" s="202" t="s">
        <v>36</v>
      </c>
      <c r="N303" s="203" t="s">
        <v>53</v>
      </c>
      <c r="O303" s="37"/>
      <c r="P303" s="204">
        <f>O303*H303</f>
        <v>0</v>
      </c>
      <c r="Q303" s="204">
        <v>0</v>
      </c>
      <c r="R303" s="204">
        <f>Q303*H303</f>
        <v>0</v>
      </c>
      <c r="S303" s="204">
        <v>0</v>
      </c>
      <c r="T303" s="205">
        <f>S303*H303</f>
        <v>0</v>
      </c>
      <c r="AR303" s="18" t="s">
        <v>245</v>
      </c>
      <c r="AT303" s="18" t="s">
        <v>142</v>
      </c>
      <c r="AU303" s="18" t="s">
        <v>91</v>
      </c>
      <c r="AY303" s="18" t="s">
        <v>139</v>
      </c>
      <c r="BE303" s="206">
        <f>IF(N303="základní",J303,0)</f>
        <v>0</v>
      </c>
      <c r="BF303" s="206">
        <f>IF(N303="snížená",J303,0)</f>
        <v>0</v>
      </c>
      <c r="BG303" s="206">
        <f>IF(N303="zákl. přenesená",J303,0)</f>
        <v>0</v>
      </c>
      <c r="BH303" s="206">
        <f>IF(N303="sníž. přenesená",J303,0)</f>
        <v>0</v>
      </c>
      <c r="BI303" s="206">
        <f>IF(N303="nulová",J303,0)</f>
        <v>0</v>
      </c>
      <c r="BJ303" s="18" t="s">
        <v>91</v>
      </c>
      <c r="BK303" s="206">
        <f>ROUND(I303*H303,2)</f>
        <v>0</v>
      </c>
      <c r="BL303" s="18" t="s">
        <v>245</v>
      </c>
      <c r="BM303" s="18" t="s">
        <v>913</v>
      </c>
    </row>
    <row r="304" spans="2:65" s="12" customFormat="1" x14ac:dyDescent="0.3">
      <c r="B304" s="209"/>
      <c r="C304" s="210"/>
      <c r="D304" s="207" t="s">
        <v>151</v>
      </c>
      <c r="E304" s="211" t="s">
        <v>36</v>
      </c>
      <c r="F304" s="212" t="s">
        <v>514</v>
      </c>
      <c r="G304" s="210"/>
      <c r="H304" s="213" t="s">
        <v>36</v>
      </c>
      <c r="I304" s="214"/>
      <c r="J304" s="210"/>
      <c r="K304" s="210"/>
      <c r="L304" s="215"/>
      <c r="M304" s="216"/>
      <c r="N304" s="217"/>
      <c r="O304" s="217"/>
      <c r="P304" s="217"/>
      <c r="Q304" s="217"/>
      <c r="R304" s="217"/>
      <c r="S304" s="217"/>
      <c r="T304" s="218"/>
      <c r="AT304" s="219" t="s">
        <v>151</v>
      </c>
      <c r="AU304" s="219" t="s">
        <v>91</v>
      </c>
      <c r="AV304" s="12" t="s">
        <v>23</v>
      </c>
      <c r="AW304" s="12" t="s">
        <v>44</v>
      </c>
      <c r="AX304" s="12" t="s">
        <v>81</v>
      </c>
      <c r="AY304" s="219" t="s">
        <v>139</v>
      </c>
    </row>
    <row r="305" spans="2:65" s="13" customFormat="1" x14ac:dyDescent="0.3">
      <c r="B305" s="220"/>
      <c r="C305" s="221"/>
      <c r="D305" s="207" t="s">
        <v>151</v>
      </c>
      <c r="E305" s="222" t="s">
        <v>36</v>
      </c>
      <c r="F305" s="223" t="s">
        <v>147</v>
      </c>
      <c r="G305" s="221"/>
      <c r="H305" s="224">
        <v>4</v>
      </c>
      <c r="I305" s="225"/>
      <c r="J305" s="221"/>
      <c r="K305" s="221"/>
      <c r="L305" s="226"/>
      <c r="M305" s="227"/>
      <c r="N305" s="228"/>
      <c r="O305" s="228"/>
      <c r="P305" s="228"/>
      <c r="Q305" s="228"/>
      <c r="R305" s="228"/>
      <c r="S305" s="228"/>
      <c r="T305" s="229"/>
      <c r="AT305" s="230" t="s">
        <v>151</v>
      </c>
      <c r="AU305" s="230" t="s">
        <v>91</v>
      </c>
      <c r="AV305" s="13" t="s">
        <v>91</v>
      </c>
      <c r="AW305" s="13" t="s">
        <v>44</v>
      </c>
      <c r="AX305" s="13" t="s">
        <v>81</v>
      </c>
      <c r="AY305" s="230" t="s">
        <v>139</v>
      </c>
    </row>
    <row r="306" spans="2:65" s="14" customFormat="1" x14ac:dyDescent="0.3">
      <c r="B306" s="231"/>
      <c r="C306" s="232"/>
      <c r="D306" s="207" t="s">
        <v>151</v>
      </c>
      <c r="E306" s="254" t="s">
        <v>36</v>
      </c>
      <c r="F306" s="255" t="s">
        <v>154</v>
      </c>
      <c r="G306" s="232"/>
      <c r="H306" s="256">
        <v>4</v>
      </c>
      <c r="I306" s="237"/>
      <c r="J306" s="232"/>
      <c r="K306" s="232"/>
      <c r="L306" s="238"/>
      <c r="M306" s="239"/>
      <c r="N306" s="240"/>
      <c r="O306" s="240"/>
      <c r="P306" s="240"/>
      <c r="Q306" s="240"/>
      <c r="R306" s="240"/>
      <c r="S306" s="240"/>
      <c r="T306" s="241"/>
      <c r="AT306" s="242" t="s">
        <v>151</v>
      </c>
      <c r="AU306" s="242" t="s">
        <v>91</v>
      </c>
      <c r="AV306" s="14" t="s">
        <v>147</v>
      </c>
      <c r="AW306" s="14" t="s">
        <v>44</v>
      </c>
      <c r="AX306" s="14" t="s">
        <v>23</v>
      </c>
      <c r="AY306" s="242" t="s">
        <v>139</v>
      </c>
    </row>
    <row r="307" spans="2:65" s="13" customFormat="1" x14ac:dyDescent="0.3">
      <c r="B307" s="220"/>
      <c r="C307" s="221"/>
      <c r="D307" s="207" t="s">
        <v>151</v>
      </c>
      <c r="E307" s="222" t="s">
        <v>36</v>
      </c>
      <c r="F307" s="223" t="s">
        <v>36</v>
      </c>
      <c r="G307" s="221"/>
      <c r="H307" s="224">
        <v>0</v>
      </c>
      <c r="I307" s="225"/>
      <c r="J307" s="221"/>
      <c r="K307" s="221"/>
      <c r="L307" s="226"/>
      <c r="M307" s="227"/>
      <c r="N307" s="228"/>
      <c r="O307" s="228"/>
      <c r="P307" s="228"/>
      <c r="Q307" s="228"/>
      <c r="R307" s="228"/>
      <c r="S307" s="228"/>
      <c r="T307" s="229"/>
      <c r="AT307" s="230" t="s">
        <v>151</v>
      </c>
      <c r="AU307" s="230" t="s">
        <v>91</v>
      </c>
      <c r="AV307" s="13" t="s">
        <v>91</v>
      </c>
      <c r="AW307" s="13" t="s">
        <v>44</v>
      </c>
      <c r="AX307" s="13" t="s">
        <v>81</v>
      </c>
      <c r="AY307" s="230" t="s">
        <v>139</v>
      </c>
    </row>
    <row r="308" spans="2:65" s="11" customFormat="1" ht="29.85" customHeight="1" x14ac:dyDescent="0.3">
      <c r="B308" s="178"/>
      <c r="C308" s="179"/>
      <c r="D308" s="192" t="s">
        <v>80</v>
      </c>
      <c r="E308" s="193" t="s">
        <v>652</v>
      </c>
      <c r="F308" s="193" t="s">
        <v>653</v>
      </c>
      <c r="G308" s="179"/>
      <c r="H308" s="179"/>
      <c r="I308" s="182"/>
      <c r="J308" s="194">
        <f>BK308</f>
        <v>0</v>
      </c>
      <c r="K308" s="179"/>
      <c r="L308" s="184"/>
      <c r="M308" s="185"/>
      <c r="N308" s="186"/>
      <c r="O308" s="186"/>
      <c r="P308" s="187">
        <f>SUM(P309:P352)</f>
        <v>0</v>
      </c>
      <c r="Q308" s="186"/>
      <c r="R308" s="187">
        <f>SUM(R309:R352)</f>
        <v>0.1048</v>
      </c>
      <c r="S308" s="186"/>
      <c r="T308" s="188">
        <f>SUM(T309:T352)</f>
        <v>0.16899999999999998</v>
      </c>
      <c r="AR308" s="189" t="s">
        <v>91</v>
      </c>
      <c r="AT308" s="190" t="s">
        <v>80</v>
      </c>
      <c r="AU308" s="190" t="s">
        <v>23</v>
      </c>
      <c r="AY308" s="189" t="s">
        <v>139</v>
      </c>
      <c r="BK308" s="191">
        <f>SUM(BK309:BK352)</f>
        <v>0</v>
      </c>
    </row>
    <row r="309" spans="2:65" s="1" customFormat="1" ht="22.5" customHeight="1" x14ac:dyDescent="0.3">
      <c r="B309" s="36"/>
      <c r="C309" s="195" t="s">
        <v>419</v>
      </c>
      <c r="D309" s="195" t="s">
        <v>142</v>
      </c>
      <c r="E309" s="196" t="s">
        <v>914</v>
      </c>
      <c r="F309" s="197" t="s">
        <v>915</v>
      </c>
      <c r="G309" s="198" t="s">
        <v>422</v>
      </c>
      <c r="H309" s="199">
        <v>8</v>
      </c>
      <c r="I309" s="200"/>
      <c r="J309" s="201">
        <f>ROUND(I309*H309,2)</f>
        <v>0</v>
      </c>
      <c r="K309" s="197" t="s">
        <v>146</v>
      </c>
      <c r="L309" s="56"/>
      <c r="M309" s="202" t="s">
        <v>36</v>
      </c>
      <c r="N309" s="203" t="s">
        <v>53</v>
      </c>
      <c r="O309" s="37"/>
      <c r="P309" s="204">
        <f>O309*H309</f>
        <v>0</v>
      </c>
      <c r="Q309" s="204">
        <v>0</v>
      </c>
      <c r="R309" s="204">
        <f>Q309*H309</f>
        <v>0</v>
      </c>
      <c r="S309" s="204">
        <v>3.0000000000000001E-3</v>
      </c>
      <c r="T309" s="205">
        <f>S309*H309</f>
        <v>2.4E-2</v>
      </c>
      <c r="AR309" s="18" t="s">
        <v>245</v>
      </c>
      <c r="AT309" s="18" t="s">
        <v>142</v>
      </c>
      <c r="AU309" s="18" t="s">
        <v>91</v>
      </c>
      <c r="AY309" s="18" t="s">
        <v>139</v>
      </c>
      <c r="BE309" s="206">
        <f>IF(N309="základní",J309,0)</f>
        <v>0</v>
      </c>
      <c r="BF309" s="206">
        <f>IF(N309="snížená",J309,0)</f>
        <v>0</v>
      </c>
      <c r="BG309" s="206">
        <f>IF(N309="zákl. přenesená",J309,0)</f>
        <v>0</v>
      </c>
      <c r="BH309" s="206">
        <f>IF(N309="sníž. přenesená",J309,0)</f>
        <v>0</v>
      </c>
      <c r="BI309" s="206">
        <f>IF(N309="nulová",J309,0)</f>
        <v>0</v>
      </c>
      <c r="BJ309" s="18" t="s">
        <v>91</v>
      </c>
      <c r="BK309" s="206">
        <f>ROUND(I309*H309,2)</f>
        <v>0</v>
      </c>
      <c r="BL309" s="18" t="s">
        <v>245</v>
      </c>
      <c r="BM309" s="18" t="s">
        <v>916</v>
      </c>
    </row>
    <row r="310" spans="2:65" s="1" customFormat="1" x14ac:dyDescent="0.3">
      <c r="B310" s="36"/>
      <c r="C310" s="58"/>
      <c r="D310" s="207" t="s">
        <v>149</v>
      </c>
      <c r="E310" s="58"/>
      <c r="F310" s="208" t="s">
        <v>917</v>
      </c>
      <c r="G310" s="58"/>
      <c r="H310" s="58"/>
      <c r="I310" s="163"/>
      <c r="J310" s="58"/>
      <c r="K310" s="58"/>
      <c r="L310" s="56"/>
      <c r="M310" s="73"/>
      <c r="N310" s="37"/>
      <c r="O310" s="37"/>
      <c r="P310" s="37"/>
      <c r="Q310" s="37"/>
      <c r="R310" s="37"/>
      <c r="S310" s="37"/>
      <c r="T310" s="74"/>
      <c r="AT310" s="18" t="s">
        <v>149</v>
      </c>
      <c r="AU310" s="18" t="s">
        <v>91</v>
      </c>
    </row>
    <row r="311" spans="2:65" s="12" customFormat="1" x14ac:dyDescent="0.3">
      <c r="B311" s="209"/>
      <c r="C311" s="210"/>
      <c r="D311" s="207" t="s">
        <v>151</v>
      </c>
      <c r="E311" s="211" t="s">
        <v>36</v>
      </c>
      <c r="F311" s="212" t="s">
        <v>358</v>
      </c>
      <c r="G311" s="210"/>
      <c r="H311" s="213" t="s">
        <v>36</v>
      </c>
      <c r="I311" s="214"/>
      <c r="J311" s="210"/>
      <c r="K311" s="210"/>
      <c r="L311" s="215"/>
      <c r="M311" s="216"/>
      <c r="N311" s="217"/>
      <c r="O311" s="217"/>
      <c r="P311" s="217"/>
      <c r="Q311" s="217"/>
      <c r="R311" s="217"/>
      <c r="S311" s="217"/>
      <c r="T311" s="218"/>
      <c r="AT311" s="219" t="s">
        <v>151</v>
      </c>
      <c r="AU311" s="219" t="s">
        <v>91</v>
      </c>
      <c r="AV311" s="12" t="s">
        <v>23</v>
      </c>
      <c r="AW311" s="12" t="s">
        <v>44</v>
      </c>
      <c r="AX311" s="12" t="s">
        <v>81</v>
      </c>
      <c r="AY311" s="219" t="s">
        <v>139</v>
      </c>
    </row>
    <row r="312" spans="2:65" s="13" customFormat="1" x14ac:dyDescent="0.3">
      <c r="B312" s="220"/>
      <c r="C312" s="221"/>
      <c r="D312" s="207" t="s">
        <v>151</v>
      </c>
      <c r="E312" s="222" t="s">
        <v>36</v>
      </c>
      <c r="F312" s="223" t="s">
        <v>918</v>
      </c>
      <c r="G312" s="221"/>
      <c r="H312" s="224">
        <v>8</v>
      </c>
      <c r="I312" s="225"/>
      <c r="J312" s="221"/>
      <c r="K312" s="221"/>
      <c r="L312" s="226"/>
      <c r="M312" s="227"/>
      <c r="N312" s="228"/>
      <c r="O312" s="228"/>
      <c r="P312" s="228"/>
      <c r="Q312" s="228"/>
      <c r="R312" s="228"/>
      <c r="S312" s="228"/>
      <c r="T312" s="229"/>
      <c r="AT312" s="230" t="s">
        <v>151</v>
      </c>
      <c r="AU312" s="230" t="s">
        <v>91</v>
      </c>
      <c r="AV312" s="13" t="s">
        <v>91</v>
      </c>
      <c r="AW312" s="13" t="s">
        <v>44</v>
      </c>
      <c r="AX312" s="13" t="s">
        <v>81</v>
      </c>
      <c r="AY312" s="230" t="s">
        <v>139</v>
      </c>
    </row>
    <row r="313" spans="2:65" s="14" customFormat="1" x14ac:dyDescent="0.3">
      <c r="B313" s="231"/>
      <c r="C313" s="232"/>
      <c r="D313" s="233" t="s">
        <v>151</v>
      </c>
      <c r="E313" s="234" t="s">
        <v>36</v>
      </c>
      <c r="F313" s="235" t="s">
        <v>154</v>
      </c>
      <c r="G313" s="232"/>
      <c r="H313" s="236">
        <v>8</v>
      </c>
      <c r="I313" s="237"/>
      <c r="J313" s="232"/>
      <c r="K313" s="232"/>
      <c r="L313" s="238"/>
      <c r="M313" s="239"/>
      <c r="N313" s="240"/>
      <c r="O313" s="240"/>
      <c r="P313" s="240"/>
      <c r="Q313" s="240"/>
      <c r="R313" s="240"/>
      <c r="S313" s="240"/>
      <c r="T313" s="241"/>
      <c r="AT313" s="242" t="s">
        <v>151</v>
      </c>
      <c r="AU313" s="242" t="s">
        <v>91</v>
      </c>
      <c r="AV313" s="14" t="s">
        <v>147</v>
      </c>
      <c r="AW313" s="14" t="s">
        <v>44</v>
      </c>
      <c r="AX313" s="14" t="s">
        <v>23</v>
      </c>
      <c r="AY313" s="242" t="s">
        <v>139</v>
      </c>
    </row>
    <row r="314" spans="2:65" s="1" customFormat="1" ht="31.5" customHeight="1" x14ac:dyDescent="0.3">
      <c r="B314" s="36"/>
      <c r="C314" s="195" t="s">
        <v>426</v>
      </c>
      <c r="D314" s="195" t="s">
        <v>142</v>
      </c>
      <c r="E314" s="196" t="s">
        <v>919</v>
      </c>
      <c r="F314" s="197" t="s">
        <v>920</v>
      </c>
      <c r="G314" s="198" t="s">
        <v>422</v>
      </c>
      <c r="H314" s="199">
        <v>29</v>
      </c>
      <c r="I314" s="200"/>
      <c r="J314" s="201">
        <f>ROUND(I314*H314,2)</f>
        <v>0</v>
      </c>
      <c r="K314" s="197" t="s">
        <v>146</v>
      </c>
      <c r="L314" s="56"/>
      <c r="M314" s="202" t="s">
        <v>36</v>
      </c>
      <c r="N314" s="203" t="s">
        <v>53</v>
      </c>
      <c r="O314" s="37"/>
      <c r="P314" s="204">
        <f>O314*H314</f>
        <v>0</v>
      </c>
      <c r="Q314" s="204">
        <v>0</v>
      </c>
      <c r="R314" s="204">
        <f>Q314*H314</f>
        <v>0</v>
      </c>
      <c r="S314" s="204">
        <v>5.0000000000000001E-3</v>
      </c>
      <c r="T314" s="205">
        <f>S314*H314</f>
        <v>0.14499999999999999</v>
      </c>
      <c r="AR314" s="18" t="s">
        <v>245</v>
      </c>
      <c r="AT314" s="18" t="s">
        <v>142</v>
      </c>
      <c r="AU314" s="18" t="s">
        <v>91</v>
      </c>
      <c r="AY314" s="18" t="s">
        <v>139</v>
      </c>
      <c r="BE314" s="206">
        <f>IF(N314="základní",J314,0)</f>
        <v>0</v>
      </c>
      <c r="BF314" s="206">
        <f>IF(N314="snížená",J314,0)</f>
        <v>0</v>
      </c>
      <c r="BG314" s="206">
        <f>IF(N314="zákl. přenesená",J314,0)</f>
        <v>0</v>
      </c>
      <c r="BH314" s="206">
        <f>IF(N314="sníž. přenesená",J314,0)</f>
        <v>0</v>
      </c>
      <c r="BI314" s="206">
        <f>IF(N314="nulová",J314,0)</f>
        <v>0</v>
      </c>
      <c r="BJ314" s="18" t="s">
        <v>91</v>
      </c>
      <c r="BK314" s="206">
        <f>ROUND(I314*H314,2)</f>
        <v>0</v>
      </c>
      <c r="BL314" s="18" t="s">
        <v>245</v>
      </c>
      <c r="BM314" s="18" t="s">
        <v>921</v>
      </c>
    </row>
    <row r="315" spans="2:65" s="1" customFormat="1" x14ac:dyDescent="0.3">
      <c r="B315" s="36"/>
      <c r="C315" s="58"/>
      <c r="D315" s="207" t="s">
        <v>149</v>
      </c>
      <c r="E315" s="58"/>
      <c r="F315" s="208" t="s">
        <v>922</v>
      </c>
      <c r="G315" s="58"/>
      <c r="H315" s="58"/>
      <c r="I315" s="163"/>
      <c r="J315" s="58"/>
      <c r="K315" s="58"/>
      <c r="L315" s="56"/>
      <c r="M315" s="73"/>
      <c r="N315" s="37"/>
      <c r="O315" s="37"/>
      <c r="P315" s="37"/>
      <c r="Q315" s="37"/>
      <c r="R315" s="37"/>
      <c r="S315" s="37"/>
      <c r="T315" s="74"/>
      <c r="AT315" s="18" t="s">
        <v>149</v>
      </c>
      <c r="AU315" s="18" t="s">
        <v>91</v>
      </c>
    </row>
    <row r="316" spans="2:65" s="12" customFormat="1" x14ac:dyDescent="0.3">
      <c r="B316" s="209"/>
      <c r="C316" s="210"/>
      <c r="D316" s="207" t="s">
        <v>151</v>
      </c>
      <c r="E316" s="211" t="s">
        <v>36</v>
      </c>
      <c r="F316" s="212" t="s">
        <v>358</v>
      </c>
      <c r="G316" s="210"/>
      <c r="H316" s="213" t="s">
        <v>36</v>
      </c>
      <c r="I316" s="214"/>
      <c r="J316" s="210"/>
      <c r="K316" s="210"/>
      <c r="L316" s="215"/>
      <c r="M316" s="216"/>
      <c r="N316" s="217"/>
      <c r="O316" s="217"/>
      <c r="P316" s="217"/>
      <c r="Q316" s="217"/>
      <c r="R316" s="217"/>
      <c r="S316" s="217"/>
      <c r="T316" s="218"/>
      <c r="AT316" s="219" t="s">
        <v>151</v>
      </c>
      <c r="AU316" s="219" t="s">
        <v>91</v>
      </c>
      <c r="AV316" s="12" t="s">
        <v>23</v>
      </c>
      <c r="AW316" s="12" t="s">
        <v>44</v>
      </c>
      <c r="AX316" s="12" t="s">
        <v>81</v>
      </c>
      <c r="AY316" s="219" t="s">
        <v>139</v>
      </c>
    </row>
    <row r="317" spans="2:65" s="13" customFormat="1" x14ac:dyDescent="0.3">
      <c r="B317" s="220"/>
      <c r="C317" s="221"/>
      <c r="D317" s="207" t="s">
        <v>151</v>
      </c>
      <c r="E317" s="222" t="s">
        <v>36</v>
      </c>
      <c r="F317" s="223" t="s">
        <v>923</v>
      </c>
      <c r="G317" s="221"/>
      <c r="H317" s="224">
        <v>29</v>
      </c>
      <c r="I317" s="225"/>
      <c r="J317" s="221"/>
      <c r="K317" s="221"/>
      <c r="L317" s="226"/>
      <c r="M317" s="227"/>
      <c r="N317" s="228"/>
      <c r="O317" s="228"/>
      <c r="P317" s="228"/>
      <c r="Q317" s="228"/>
      <c r="R317" s="228"/>
      <c r="S317" s="228"/>
      <c r="T317" s="229"/>
      <c r="AT317" s="230" t="s">
        <v>151</v>
      </c>
      <c r="AU317" s="230" t="s">
        <v>91</v>
      </c>
      <c r="AV317" s="13" t="s">
        <v>91</v>
      </c>
      <c r="AW317" s="13" t="s">
        <v>44</v>
      </c>
      <c r="AX317" s="13" t="s">
        <v>81</v>
      </c>
      <c r="AY317" s="230" t="s">
        <v>139</v>
      </c>
    </row>
    <row r="318" spans="2:65" s="14" customFormat="1" x14ac:dyDescent="0.3">
      <c r="B318" s="231"/>
      <c r="C318" s="232"/>
      <c r="D318" s="233" t="s">
        <v>151</v>
      </c>
      <c r="E318" s="234" t="s">
        <v>36</v>
      </c>
      <c r="F318" s="235" t="s">
        <v>154</v>
      </c>
      <c r="G318" s="232"/>
      <c r="H318" s="236">
        <v>29</v>
      </c>
      <c r="I318" s="237"/>
      <c r="J318" s="232"/>
      <c r="K318" s="232"/>
      <c r="L318" s="238"/>
      <c r="M318" s="239"/>
      <c r="N318" s="240"/>
      <c r="O318" s="240"/>
      <c r="P318" s="240"/>
      <c r="Q318" s="240"/>
      <c r="R318" s="240"/>
      <c r="S318" s="240"/>
      <c r="T318" s="241"/>
      <c r="AT318" s="242" t="s">
        <v>151</v>
      </c>
      <c r="AU318" s="242" t="s">
        <v>91</v>
      </c>
      <c r="AV318" s="14" t="s">
        <v>147</v>
      </c>
      <c r="AW318" s="14" t="s">
        <v>44</v>
      </c>
      <c r="AX318" s="14" t="s">
        <v>23</v>
      </c>
      <c r="AY318" s="242" t="s">
        <v>139</v>
      </c>
    </row>
    <row r="319" spans="2:65" s="1" customFormat="1" ht="22.5" customHeight="1" x14ac:dyDescent="0.3">
      <c r="B319" s="36"/>
      <c r="C319" s="195" t="s">
        <v>431</v>
      </c>
      <c r="D319" s="195" t="s">
        <v>142</v>
      </c>
      <c r="E319" s="196" t="s">
        <v>924</v>
      </c>
      <c r="F319" s="197" t="s">
        <v>925</v>
      </c>
      <c r="G319" s="198" t="s">
        <v>422</v>
      </c>
      <c r="H319" s="199">
        <v>8</v>
      </c>
      <c r="I319" s="200"/>
      <c r="J319" s="201">
        <f>ROUND(I319*H319,2)</f>
        <v>0</v>
      </c>
      <c r="K319" s="197" t="s">
        <v>146</v>
      </c>
      <c r="L319" s="56"/>
      <c r="M319" s="202" t="s">
        <v>36</v>
      </c>
      <c r="N319" s="203" t="s">
        <v>53</v>
      </c>
      <c r="O319" s="37"/>
      <c r="P319" s="204">
        <f>O319*H319</f>
        <v>0</v>
      </c>
      <c r="Q319" s="204">
        <v>0</v>
      </c>
      <c r="R319" s="204">
        <f>Q319*H319</f>
        <v>0</v>
      </c>
      <c r="S319" s="204">
        <v>0</v>
      </c>
      <c r="T319" s="205">
        <f>S319*H319</f>
        <v>0</v>
      </c>
      <c r="AR319" s="18" t="s">
        <v>245</v>
      </c>
      <c r="AT319" s="18" t="s">
        <v>142</v>
      </c>
      <c r="AU319" s="18" t="s">
        <v>91</v>
      </c>
      <c r="AY319" s="18" t="s">
        <v>139</v>
      </c>
      <c r="BE319" s="206">
        <f>IF(N319="základní",J319,0)</f>
        <v>0</v>
      </c>
      <c r="BF319" s="206">
        <f>IF(N319="snížená",J319,0)</f>
        <v>0</v>
      </c>
      <c r="BG319" s="206">
        <f>IF(N319="zákl. přenesená",J319,0)</f>
        <v>0</v>
      </c>
      <c r="BH319" s="206">
        <f>IF(N319="sníž. přenesená",J319,0)</f>
        <v>0</v>
      </c>
      <c r="BI319" s="206">
        <f>IF(N319="nulová",J319,0)</f>
        <v>0</v>
      </c>
      <c r="BJ319" s="18" t="s">
        <v>91</v>
      </c>
      <c r="BK319" s="206">
        <f>ROUND(I319*H319,2)</f>
        <v>0</v>
      </c>
      <c r="BL319" s="18" t="s">
        <v>245</v>
      </c>
      <c r="BM319" s="18" t="s">
        <v>926</v>
      </c>
    </row>
    <row r="320" spans="2:65" s="1" customFormat="1" ht="27" x14ac:dyDescent="0.3">
      <c r="B320" s="36"/>
      <c r="C320" s="58"/>
      <c r="D320" s="207" t="s">
        <v>149</v>
      </c>
      <c r="E320" s="58"/>
      <c r="F320" s="208" t="s">
        <v>927</v>
      </c>
      <c r="G320" s="58"/>
      <c r="H320" s="58"/>
      <c r="I320" s="163"/>
      <c r="J320" s="58"/>
      <c r="K320" s="58"/>
      <c r="L320" s="56"/>
      <c r="M320" s="73"/>
      <c r="N320" s="37"/>
      <c r="O320" s="37"/>
      <c r="P320" s="37"/>
      <c r="Q320" s="37"/>
      <c r="R320" s="37"/>
      <c r="S320" s="37"/>
      <c r="T320" s="74"/>
      <c r="AT320" s="18" t="s">
        <v>149</v>
      </c>
      <c r="AU320" s="18" t="s">
        <v>91</v>
      </c>
    </row>
    <row r="321" spans="2:65" s="1" customFormat="1" ht="40.5" x14ac:dyDescent="0.3">
      <c r="B321" s="36"/>
      <c r="C321" s="58"/>
      <c r="D321" s="207" t="s">
        <v>159</v>
      </c>
      <c r="E321" s="58"/>
      <c r="F321" s="243" t="s">
        <v>928</v>
      </c>
      <c r="G321" s="58"/>
      <c r="H321" s="58"/>
      <c r="I321" s="163"/>
      <c r="J321" s="58"/>
      <c r="K321" s="58"/>
      <c r="L321" s="56"/>
      <c r="M321" s="73"/>
      <c r="N321" s="37"/>
      <c r="O321" s="37"/>
      <c r="P321" s="37"/>
      <c r="Q321" s="37"/>
      <c r="R321" s="37"/>
      <c r="S321" s="37"/>
      <c r="T321" s="74"/>
      <c r="AT321" s="18" t="s">
        <v>159</v>
      </c>
      <c r="AU321" s="18" t="s">
        <v>91</v>
      </c>
    </row>
    <row r="322" spans="2:65" s="12" customFormat="1" x14ac:dyDescent="0.3">
      <c r="B322" s="209"/>
      <c r="C322" s="210"/>
      <c r="D322" s="207" t="s">
        <v>151</v>
      </c>
      <c r="E322" s="211" t="s">
        <v>36</v>
      </c>
      <c r="F322" s="212" t="s">
        <v>358</v>
      </c>
      <c r="G322" s="210"/>
      <c r="H322" s="213" t="s">
        <v>36</v>
      </c>
      <c r="I322" s="214"/>
      <c r="J322" s="210"/>
      <c r="K322" s="210"/>
      <c r="L322" s="215"/>
      <c r="M322" s="216"/>
      <c r="N322" s="217"/>
      <c r="O322" s="217"/>
      <c r="P322" s="217"/>
      <c r="Q322" s="217"/>
      <c r="R322" s="217"/>
      <c r="S322" s="217"/>
      <c r="T322" s="218"/>
      <c r="AT322" s="219" t="s">
        <v>151</v>
      </c>
      <c r="AU322" s="219" t="s">
        <v>91</v>
      </c>
      <c r="AV322" s="12" t="s">
        <v>23</v>
      </c>
      <c r="AW322" s="12" t="s">
        <v>44</v>
      </c>
      <c r="AX322" s="12" t="s">
        <v>81</v>
      </c>
      <c r="AY322" s="219" t="s">
        <v>139</v>
      </c>
    </row>
    <row r="323" spans="2:65" s="13" customFormat="1" x14ac:dyDescent="0.3">
      <c r="B323" s="220"/>
      <c r="C323" s="221"/>
      <c r="D323" s="207" t="s">
        <v>151</v>
      </c>
      <c r="E323" s="222" t="s">
        <v>36</v>
      </c>
      <c r="F323" s="223" t="s">
        <v>929</v>
      </c>
      <c r="G323" s="221"/>
      <c r="H323" s="224">
        <v>8</v>
      </c>
      <c r="I323" s="225"/>
      <c r="J323" s="221"/>
      <c r="K323" s="221"/>
      <c r="L323" s="226"/>
      <c r="M323" s="227"/>
      <c r="N323" s="228"/>
      <c r="O323" s="228"/>
      <c r="P323" s="228"/>
      <c r="Q323" s="228"/>
      <c r="R323" s="228"/>
      <c r="S323" s="228"/>
      <c r="T323" s="229"/>
      <c r="AT323" s="230" t="s">
        <v>151</v>
      </c>
      <c r="AU323" s="230" t="s">
        <v>91</v>
      </c>
      <c r="AV323" s="13" t="s">
        <v>91</v>
      </c>
      <c r="AW323" s="13" t="s">
        <v>44</v>
      </c>
      <c r="AX323" s="13" t="s">
        <v>81</v>
      </c>
      <c r="AY323" s="230" t="s">
        <v>139</v>
      </c>
    </row>
    <row r="324" spans="2:65" s="14" customFormat="1" x14ac:dyDescent="0.3">
      <c r="B324" s="231"/>
      <c r="C324" s="232"/>
      <c r="D324" s="233" t="s">
        <v>151</v>
      </c>
      <c r="E324" s="234" t="s">
        <v>36</v>
      </c>
      <c r="F324" s="235" t="s">
        <v>154</v>
      </c>
      <c r="G324" s="232"/>
      <c r="H324" s="236">
        <v>8</v>
      </c>
      <c r="I324" s="237"/>
      <c r="J324" s="232"/>
      <c r="K324" s="232"/>
      <c r="L324" s="238"/>
      <c r="M324" s="239"/>
      <c r="N324" s="240"/>
      <c r="O324" s="240"/>
      <c r="P324" s="240"/>
      <c r="Q324" s="240"/>
      <c r="R324" s="240"/>
      <c r="S324" s="240"/>
      <c r="T324" s="241"/>
      <c r="AT324" s="242" t="s">
        <v>151</v>
      </c>
      <c r="AU324" s="242" t="s">
        <v>91</v>
      </c>
      <c r="AV324" s="14" t="s">
        <v>147</v>
      </c>
      <c r="AW324" s="14" t="s">
        <v>44</v>
      </c>
      <c r="AX324" s="14" t="s">
        <v>23</v>
      </c>
      <c r="AY324" s="242" t="s">
        <v>139</v>
      </c>
    </row>
    <row r="325" spans="2:65" s="1" customFormat="1" ht="22.5" customHeight="1" x14ac:dyDescent="0.3">
      <c r="B325" s="36"/>
      <c r="C325" s="195" t="s">
        <v>436</v>
      </c>
      <c r="D325" s="195" t="s">
        <v>142</v>
      </c>
      <c r="E325" s="196" t="s">
        <v>930</v>
      </c>
      <c r="F325" s="197" t="s">
        <v>931</v>
      </c>
      <c r="G325" s="198" t="s">
        <v>422</v>
      </c>
      <c r="H325" s="199">
        <v>16</v>
      </c>
      <c r="I325" s="200"/>
      <c r="J325" s="201">
        <f>ROUND(I325*H325,2)</f>
        <v>0</v>
      </c>
      <c r="K325" s="197" t="s">
        <v>146</v>
      </c>
      <c r="L325" s="56"/>
      <c r="M325" s="202" t="s">
        <v>36</v>
      </c>
      <c r="N325" s="203" t="s">
        <v>53</v>
      </c>
      <c r="O325" s="37"/>
      <c r="P325" s="204">
        <f>O325*H325</f>
        <v>0</v>
      </c>
      <c r="Q325" s="204">
        <v>0</v>
      </c>
      <c r="R325" s="204">
        <f>Q325*H325</f>
        <v>0</v>
      </c>
      <c r="S325" s="204">
        <v>0</v>
      </c>
      <c r="T325" s="205">
        <f>S325*H325</f>
        <v>0</v>
      </c>
      <c r="AR325" s="18" t="s">
        <v>245</v>
      </c>
      <c r="AT325" s="18" t="s">
        <v>142</v>
      </c>
      <c r="AU325" s="18" t="s">
        <v>91</v>
      </c>
      <c r="AY325" s="18" t="s">
        <v>139</v>
      </c>
      <c r="BE325" s="206">
        <f>IF(N325="základní",J325,0)</f>
        <v>0</v>
      </c>
      <c r="BF325" s="206">
        <f>IF(N325="snížená",J325,0)</f>
        <v>0</v>
      </c>
      <c r="BG325" s="206">
        <f>IF(N325="zákl. přenesená",J325,0)</f>
        <v>0</v>
      </c>
      <c r="BH325" s="206">
        <f>IF(N325="sníž. přenesená",J325,0)</f>
        <v>0</v>
      </c>
      <c r="BI325" s="206">
        <f>IF(N325="nulová",J325,0)</f>
        <v>0</v>
      </c>
      <c r="BJ325" s="18" t="s">
        <v>91</v>
      </c>
      <c r="BK325" s="206">
        <f>ROUND(I325*H325,2)</f>
        <v>0</v>
      </c>
      <c r="BL325" s="18" t="s">
        <v>245</v>
      </c>
      <c r="BM325" s="18" t="s">
        <v>932</v>
      </c>
    </row>
    <row r="326" spans="2:65" s="1" customFormat="1" ht="27" x14ac:dyDescent="0.3">
      <c r="B326" s="36"/>
      <c r="C326" s="58"/>
      <c r="D326" s="207" t="s">
        <v>149</v>
      </c>
      <c r="E326" s="58"/>
      <c r="F326" s="208" t="s">
        <v>933</v>
      </c>
      <c r="G326" s="58"/>
      <c r="H326" s="58"/>
      <c r="I326" s="163"/>
      <c r="J326" s="58"/>
      <c r="K326" s="58"/>
      <c r="L326" s="56"/>
      <c r="M326" s="73"/>
      <c r="N326" s="37"/>
      <c r="O326" s="37"/>
      <c r="P326" s="37"/>
      <c r="Q326" s="37"/>
      <c r="R326" s="37"/>
      <c r="S326" s="37"/>
      <c r="T326" s="74"/>
      <c r="AT326" s="18" t="s">
        <v>149</v>
      </c>
      <c r="AU326" s="18" t="s">
        <v>91</v>
      </c>
    </row>
    <row r="327" spans="2:65" s="1" customFormat="1" ht="40.5" x14ac:dyDescent="0.3">
      <c r="B327" s="36"/>
      <c r="C327" s="58"/>
      <c r="D327" s="207" t="s">
        <v>159</v>
      </c>
      <c r="E327" s="58"/>
      <c r="F327" s="243" t="s">
        <v>928</v>
      </c>
      <c r="G327" s="58"/>
      <c r="H327" s="58"/>
      <c r="I327" s="163"/>
      <c r="J327" s="58"/>
      <c r="K327" s="58"/>
      <c r="L327" s="56"/>
      <c r="M327" s="73"/>
      <c r="N327" s="37"/>
      <c r="O327" s="37"/>
      <c r="P327" s="37"/>
      <c r="Q327" s="37"/>
      <c r="R327" s="37"/>
      <c r="S327" s="37"/>
      <c r="T327" s="74"/>
      <c r="AT327" s="18" t="s">
        <v>159</v>
      </c>
      <c r="AU327" s="18" t="s">
        <v>91</v>
      </c>
    </row>
    <row r="328" spans="2:65" s="12" customFormat="1" x14ac:dyDescent="0.3">
      <c r="B328" s="209"/>
      <c r="C328" s="210"/>
      <c r="D328" s="207" t="s">
        <v>151</v>
      </c>
      <c r="E328" s="211" t="s">
        <v>36</v>
      </c>
      <c r="F328" s="212" t="s">
        <v>358</v>
      </c>
      <c r="G328" s="210"/>
      <c r="H328" s="213" t="s">
        <v>36</v>
      </c>
      <c r="I328" s="214"/>
      <c r="J328" s="210"/>
      <c r="K328" s="210"/>
      <c r="L328" s="215"/>
      <c r="M328" s="216"/>
      <c r="N328" s="217"/>
      <c r="O328" s="217"/>
      <c r="P328" s="217"/>
      <c r="Q328" s="217"/>
      <c r="R328" s="217"/>
      <c r="S328" s="217"/>
      <c r="T328" s="218"/>
      <c r="AT328" s="219" t="s">
        <v>151</v>
      </c>
      <c r="AU328" s="219" t="s">
        <v>91</v>
      </c>
      <c r="AV328" s="12" t="s">
        <v>23</v>
      </c>
      <c r="AW328" s="12" t="s">
        <v>44</v>
      </c>
      <c r="AX328" s="12" t="s">
        <v>81</v>
      </c>
      <c r="AY328" s="219" t="s">
        <v>139</v>
      </c>
    </row>
    <row r="329" spans="2:65" s="13" customFormat="1" x14ac:dyDescent="0.3">
      <c r="B329" s="220"/>
      <c r="C329" s="221"/>
      <c r="D329" s="207" t="s">
        <v>151</v>
      </c>
      <c r="E329" s="222" t="s">
        <v>36</v>
      </c>
      <c r="F329" s="223" t="s">
        <v>934</v>
      </c>
      <c r="G329" s="221"/>
      <c r="H329" s="224">
        <v>16</v>
      </c>
      <c r="I329" s="225"/>
      <c r="J329" s="221"/>
      <c r="K329" s="221"/>
      <c r="L329" s="226"/>
      <c r="M329" s="227"/>
      <c r="N329" s="228"/>
      <c r="O329" s="228"/>
      <c r="P329" s="228"/>
      <c r="Q329" s="228"/>
      <c r="R329" s="228"/>
      <c r="S329" s="228"/>
      <c r="T329" s="229"/>
      <c r="AT329" s="230" t="s">
        <v>151</v>
      </c>
      <c r="AU329" s="230" t="s">
        <v>91</v>
      </c>
      <c r="AV329" s="13" t="s">
        <v>91</v>
      </c>
      <c r="AW329" s="13" t="s">
        <v>44</v>
      </c>
      <c r="AX329" s="13" t="s">
        <v>81</v>
      </c>
      <c r="AY329" s="230" t="s">
        <v>139</v>
      </c>
    </row>
    <row r="330" spans="2:65" s="14" customFormat="1" x14ac:dyDescent="0.3">
      <c r="B330" s="231"/>
      <c r="C330" s="232"/>
      <c r="D330" s="233" t="s">
        <v>151</v>
      </c>
      <c r="E330" s="234" t="s">
        <v>36</v>
      </c>
      <c r="F330" s="235" t="s">
        <v>154</v>
      </c>
      <c r="G330" s="232"/>
      <c r="H330" s="236">
        <v>16</v>
      </c>
      <c r="I330" s="237"/>
      <c r="J330" s="232"/>
      <c r="K330" s="232"/>
      <c r="L330" s="238"/>
      <c r="M330" s="239"/>
      <c r="N330" s="240"/>
      <c r="O330" s="240"/>
      <c r="P330" s="240"/>
      <c r="Q330" s="240"/>
      <c r="R330" s="240"/>
      <c r="S330" s="240"/>
      <c r="T330" s="241"/>
      <c r="AT330" s="242" t="s">
        <v>151</v>
      </c>
      <c r="AU330" s="242" t="s">
        <v>91</v>
      </c>
      <c r="AV330" s="14" t="s">
        <v>147</v>
      </c>
      <c r="AW330" s="14" t="s">
        <v>44</v>
      </c>
      <c r="AX330" s="14" t="s">
        <v>23</v>
      </c>
      <c r="AY330" s="242" t="s">
        <v>139</v>
      </c>
    </row>
    <row r="331" spans="2:65" s="1" customFormat="1" ht="22.5" customHeight="1" x14ac:dyDescent="0.3">
      <c r="B331" s="36"/>
      <c r="C331" s="195" t="s">
        <v>441</v>
      </c>
      <c r="D331" s="195" t="s">
        <v>142</v>
      </c>
      <c r="E331" s="196" t="s">
        <v>935</v>
      </c>
      <c r="F331" s="197" t="s">
        <v>936</v>
      </c>
      <c r="G331" s="198" t="s">
        <v>422</v>
      </c>
      <c r="H331" s="199">
        <v>13</v>
      </c>
      <c r="I331" s="200"/>
      <c r="J331" s="201">
        <f>ROUND(I331*H331,2)</f>
        <v>0</v>
      </c>
      <c r="K331" s="197" t="s">
        <v>146</v>
      </c>
      <c r="L331" s="56"/>
      <c r="M331" s="202" t="s">
        <v>36</v>
      </c>
      <c r="N331" s="203" t="s">
        <v>53</v>
      </c>
      <c r="O331" s="37"/>
      <c r="P331" s="204">
        <f>O331*H331</f>
        <v>0</v>
      </c>
      <c r="Q331" s="204">
        <v>0</v>
      </c>
      <c r="R331" s="204">
        <f>Q331*H331</f>
        <v>0</v>
      </c>
      <c r="S331" s="204">
        <v>0</v>
      </c>
      <c r="T331" s="205">
        <f>S331*H331</f>
        <v>0</v>
      </c>
      <c r="AR331" s="18" t="s">
        <v>245</v>
      </c>
      <c r="AT331" s="18" t="s">
        <v>142</v>
      </c>
      <c r="AU331" s="18" t="s">
        <v>91</v>
      </c>
      <c r="AY331" s="18" t="s">
        <v>139</v>
      </c>
      <c r="BE331" s="206">
        <f>IF(N331="základní",J331,0)</f>
        <v>0</v>
      </c>
      <c r="BF331" s="206">
        <f>IF(N331="snížená",J331,0)</f>
        <v>0</v>
      </c>
      <c r="BG331" s="206">
        <f>IF(N331="zákl. přenesená",J331,0)</f>
        <v>0</v>
      </c>
      <c r="BH331" s="206">
        <f>IF(N331="sníž. přenesená",J331,0)</f>
        <v>0</v>
      </c>
      <c r="BI331" s="206">
        <f>IF(N331="nulová",J331,0)</f>
        <v>0</v>
      </c>
      <c r="BJ331" s="18" t="s">
        <v>91</v>
      </c>
      <c r="BK331" s="206">
        <f>ROUND(I331*H331,2)</f>
        <v>0</v>
      </c>
      <c r="BL331" s="18" t="s">
        <v>245</v>
      </c>
      <c r="BM331" s="18" t="s">
        <v>937</v>
      </c>
    </row>
    <row r="332" spans="2:65" s="1" customFormat="1" ht="27" x14ac:dyDescent="0.3">
      <c r="B332" s="36"/>
      <c r="C332" s="58"/>
      <c r="D332" s="207" t="s">
        <v>149</v>
      </c>
      <c r="E332" s="58"/>
      <c r="F332" s="208" t="s">
        <v>938</v>
      </c>
      <c r="G332" s="58"/>
      <c r="H332" s="58"/>
      <c r="I332" s="163"/>
      <c r="J332" s="58"/>
      <c r="K332" s="58"/>
      <c r="L332" s="56"/>
      <c r="M332" s="73"/>
      <c r="N332" s="37"/>
      <c r="O332" s="37"/>
      <c r="P332" s="37"/>
      <c r="Q332" s="37"/>
      <c r="R332" s="37"/>
      <c r="S332" s="37"/>
      <c r="T332" s="74"/>
      <c r="AT332" s="18" t="s">
        <v>149</v>
      </c>
      <c r="AU332" s="18" t="s">
        <v>91</v>
      </c>
    </row>
    <row r="333" spans="2:65" s="1" customFormat="1" ht="40.5" x14ac:dyDescent="0.3">
      <c r="B333" s="36"/>
      <c r="C333" s="58"/>
      <c r="D333" s="207" t="s">
        <v>159</v>
      </c>
      <c r="E333" s="58"/>
      <c r="F333" s="243" t="s">
        <v>928</v>
      </c>
      <c r="G333" s="58"/>
      <c r="H333" s="58"/>
      <c r="I333" s="163"/>
      <c r="J333" s="58"/>
      <c r="K333" s="58"/>
      <c r="L333" s="56"/>
      <c r="M333" s="73"/>
      <c r="N333" s="37"/>
      <c r="O333" s="37"/>
      <c r="P333" s="37"/>
      <c r="Q333" s="37"/>
      <c r="R333" s="37"/>
      <c r="S333" s="37"/>
      <c r="T333" s="74"/>
      <c r="AT333" s="18" t="s">
        <v>159</v>
      </c>
      <c r="AU333" s="18" t="s">
        <v>91</v>
      </c>
    </row>
    <row r="334" spans="2:65" s="12" customFormat="1" x14ac:dyDescent="0.3">
      <c r="B334" s="209"/>
      <c r="C334" s="210"/>
      <c r="D334" s="207" t="s">
        <v>151</v>
      </c>
      <c r="E334" s="211" t="s">
        <v>36</v>
      </c>
      <c r="F334" s="212" t="s">
        <v>358</v>
      </c>
      <c r="G334" s="210"/>
      <c r="H334" s="213" t="s">
        <v>36</v>
      </c>
      <c r="I334" s="214"/>
      <c r="J334" s="210"/>
      <c r="K334" s="210"/>
      <c r="L334" s="215"/>
      <c r="M334" s="216"/>
      <c r="N334" s="217"/>
      <c r="O334" s="217"/>
      <c r="P334" s="217"/>
      <c r="Q334" s="217"/>
      <c r="R334" s="217"/>
      <c r="S334" s="217"/>
      <c r="T334" s="218"/>
      <c r="AT334" s="219" t="s">
        <v>151</v>
      </c>
      <c r="AU334" s="219" t="s">
        <v>91</v>
      </c>
      <c r="AV334" s="12" t="s">
        <v>23</v>
      </c>
      <c r="AW334" s="12" t="s">
        <v>44</v>
      </c>
      <c r="AX334" s="12" t="s">
        <v>81</v>
      </c>
      <c r="AY334" s="219" t="s">
        <v>139</v>
      </c>
    </row>
    <row r="335" spans="2:65" s="13" customFormat="1" x14ac:dyDescent="0.3">
      <c r="B335" s="220"/>
      <c r="C335" s="221"/>
      <c r="D335" s="207" t="s">
        <v>151</v>
      </c>
      <c r="E335" s="222" t="s">
        <v>36</v>
      </c>
      <c r="F335" s="223" t="s">
        <v>939</v>
      </c>
      <c r="G335" s="221"/>
      <c r="H335" s="224">
        <v>13</v>
      </c>
      <c r="I335" s="225"/>
      <c r="J335" s="221"/>
      <c r="K335" s="221"/>
      <c r="L335" s="226"/>
      <c r="M335" s="227"/>
      <c r="N335" s="228"/>
      <c r="O335" s="228"/>
      <c r="P335" s="228"/>
      <c r="Q335" s="228"/>
      <c r="R335" s="228"/>
      <c r="S335" s="228"/>
      <c r="T335" s="229"/>
      <c r="AT335" s="230" t="s">
        <v>151</v>
      </c>
      <c r="AU335" s="230" t="s">
        <v>91</v>
      </c>
      <c r="AV335" s="13" t="s">
        <v>91</v>
      </c>
      <c r="AW335" s="13" t="s">
        <v>44</v>
      </c>
      <c r="AX335" s="13" t="s">
        <v>81</v>
      </c>
      <c r="AY335" s="230" t="s">
        <v>139</v>
      </c>
    </row>
    <row r="336" spans="2:65" s="14" customFormat="1" x14ac:dyDescent="0.3">
      <c r="B336" s="231"/>
      <c r="C336" s="232"/>
      <c r="D336" s="233" t="s">
        <v>151</v>
      </c>
      <c r="E336" s="234" t="s">
        <v>36</v>
      </c>
      <c r="F336" s="235" t="s">
        <v>154</v>
      </c>
      <c r="G336" s="232"/>
      <c r="H336" s="236">
        <v>13</v>
      </c>
      <c r="I336" s="237"/>
      <c r="J336" s="232"/>
      <c r="K336" s="232"/>
      <c r="L336" s="238"/>
      <c r="M336" s="239"/>
      <c r="N336" s="240"/>
      <c r="O336" s="240"/>
      <c r="P336" s="240"/>
      <c r="Q336" s="240"/>
      <c r="R336" s="240"/>
      <c r="S336" s="240"/>
      <c r="T336" s="241"/>
      <c r="AT336" s="242" t="s">
        <v>151</v>
      </c>
      <c r="AU336" s="242" t="s">
        <v>91</v>
      </c>
      <c r="AV336" s="14" t="s">
        <v>147</v>
      </c>
      <c r="AW336" s="14" t="s">
        <v>44</v>
      </c>
      <c r="AX336" s="14" t="s">
        <v>23</v>
      </c>
      <c r="AY336" s="242" t="s">
        <v>139</v>
      </c>
    </row>
    <row r="337" spans="2:65" s="1" customFormat="1" ht="22.5" customHeight="1" x14ac:dyDescent="0.3">
      <c r="B337" s="36"/>
      <c r="C337" s="244" t="s">
        <v>446</v>
      </c>
      <c r="D337" s="244" t="s">
        <v>182</v>
      </c>
      <c r="E337" s="245" t="s">
        <v>940</v>
      </c>
      <c r="F337" s="246" t="s">
        <v>941</v>
      </c>
      <c r="G337" s="247" t="s">
        <v>192</v>
      </c>
      <c r="H337" s="248">
        <v>60</v>
      </c>
      <c r="I337" s="249"/>
      <c r="J337" s="250">
        <f>ROUND(I337*H337,2)</f>
        <v>0</v>
      </c>
      <c r="K337" s="246" t="s">
        <v>146</v>
      </c>
      <c r="L337" s="251"/>
      <c r="M337" s="252" t="s">
        <v>36</v>
      </c>
      <c r="N337" s="253" t="s">
        <v>53</v>
      </c>
      <c r="O337" s="37"/>
      <c r="P337" s="204">
        <f>O337*H337</f>
        <v>0</v>
      </c>
      <c r="Q337" s="204">
        <v>1.5E-3</v>
      </c>
      <c r="R337" s="204">
        <f>Q337*H337</f>
        <v>0.09</v>
      </c>
      <c r="S337" s="204">
        <v>0</v>
      </c>
      <c r="T337" s="205">
        <f>S337*H337</f>
        <v>0</v>
      </c>
      <c r="AR337" s="18" t="s">
        <v>346</v>
      </c>
      <c r="AT337" s="18" t="s">
        <v>182</v>
      </c>
      <c r="AU337" s="18" t="s">
        <v>91</v>
      </c>
      <c r="AY337" s="18" t="s">
        <v>139</v>
      </c>
      <c r="BE337" s="206">
        <f>IF(N337="základní",J337,0)</f>
        <v>0</v>
      </c>
      <c r="BF337" s="206">
        <f>IF(N337="snížená",J337,0)</f>
        <v>0</v>
      </c>
      <c r="BG337" s="206">
        <f>IF(N337="zákl. přenesená",J337,0)</f>
        <v>0</v>
      </c>
      <c r="BH337" s="206">
        <f>IF(N337="sníž. přenesená",J337,0)</f>
        <v>0</v>
      </c>
      <c r="BI337" s="206">
        <f>IF(N337="nulová",J337,0)</f>
        <v>0</v>
      </c>
      <c r="BJ337" s="18" t="s">
        <v>91</v>
      </c>
      <c r="BK337" s="206">
        <f>ROUND(I337*H337,2)</f>
        <v>0</v>
      </c>
      <c r="BL337" s="18" t="s">
        <v>245</v>
      </c>
      <c r="BM337" s="18" t="s">
        <v>942</v>
      </c>
    </row>
    <row r="338" spans="2:65" s="1" customFormat="1" x14ac:dyDescent="0.3">
      <c r="B338" s="36"/>
      <c r="C338" s="58"/>
      <c r="D338" s="207" t="s">
        <v>149</v>
      </c>
      <c r="E338" s="58"/>
      <c r="F338" s="208" t="s">
        <v>941</v>
      </c>
      <c r="G338" s="58"/>
      <c r="H338" s="58"/>
      <c r="I338" s="163"/>
      <c r="J338" s="58"/>
      <c r="K338" s="58"/>
      <c r="L338" s="56"/>
      <c r="M338" s="73"/>
      <c r="N338" s="37"/>
      <c r="O338" s="37"/>
      <c r="P338" s="37"/>
      <c r="Q338" s="37"/>
      <c r="R338" s="37"/>
      <c r="S338" s="37"/>
      <c r="T338" s="74"/>
      <c r="AT338" s="18" t="s">
        <v>149</v>
      </c>
      <c r="AU338" s="18" t="s">
        <v>91</v>
      </c>
    </row>
    <row r="339" spans="2:65" s="12" customFormat="1" x14ac:dyDescent="0.3">
      <c r="B339" s="209"/>
      <c r="C339" s="210"/>
      <c r="D339" s="207" t="s">
        <v>151</v>
      </c>
      <c r="E339" s="211" t="s">
        <v>36</v>
      </c>
      <c r="F339" s="212" t="s">
        <v>358</v>
      </c>
      <c r="G339" s="210"/>
      <c r="H339" s="213" t="s">
        <v>36</v>
      </c>
      <c r="I339" s="214"/>
      <c r="J339" s="210"/>
      <c r="K339" s="210"/>
      <c r="L339" s="215"/>
      <c r="M339" s="216"/>
      <c r="N339" s="217"/>
      <c r="O339" s="217"/>
      <c r="P339" s="217"/>
      <c r="Q339" s="217"/>
      <c r="R339" s="217"/>
      <c r="S339" s="217"/>
      <c r="T339" s="218"/>
      <c r="AT339" s="219" t="s">
        <v>151</v>
      </c>
      <c r="AU339" s="219" t="s">
        <v>91</v>
      </c>
      <c r="AV339" s="12" t="s">
        <v>23</v>
      </c>
      <c r="AW339" s="12" t="s">
        <v>44</v>
      </c>
      <c r="AX339" s="12" t="s">
        <v>81</v>
      </c>
      <c r="AY339" s="219" t="s">
        <v>139</v>
      </c>
    </row>
    <row r="340" spans="2:65" s="13" customFormat="1" x14ac:dyDescent="0.3">
      <c r="B340" s="220"/>
      <c r="C340" s="221"/>
      <c r="D340" s="207" t="s">
        <v>151</v>
      </c>
      <c r="E340" s="222" t="s">
        <v>36</v>
      </c>
      <c r="F340" s="223" t="s">
        <v>943</v>
      </c>
      <c r="G340" s="221"/>
      <c r="H340" s="224">
        <v>60</v>
      </c>
      <c r="I340" s="225"/>
      <c r="J340" s="221"/>
      <c r="K340" s="221"/>
      <c r="L340" s="226"/>
      <c r="M340" s="227"/>
      <c r="N340" s="228"/>
      <c r="O340" s="228"/>
      <c r="P340" s="228"/>
      <c r="Q340" s="228"/>
      <c r="R340" s="228"/>
      <c r="S340" s="228"/>
      <c r="T340" s="229"/>
      <c r="AT340" s="230" t="s">
        <v>151</v>
      </c>
      <c r="AU340" s="230" t="s">
        <v>91</v>
      </c>
      <c r="AV340" s="13" t="s">
        <v>91</v>
      </c>
      <c r="AW340" s="13" t="s">
        <v>44</v>
      </c>
      <c r="AX340" s="13" t="s">
        <v>81</v>
      </c>
      <c r="AY340" s="230" t="s">
        <v>139</v>
      </c>
    </row>
    <row r="341" spans="2:65" s="14" customFormat="1" x14ac:dyDescent="0.3">
      <c r="B341" s="231"/>
      <c r="C341" s="232"/>
      <c r="D341" s="233" t="s">
        <v>151</v>
      </c>
      <c r="E341" s="234" t="s">
        <v>36</v>
      </c>
      <c r="F341" s="235" t="s">
        <v>154</v>
      </c>
      <c r="G341" s="232"/>
      <c r="H341" s="236">
        <v>60</v>
      </c>
      <c r="I341" s="237"/>
      <c r="J341" s="232"/>
      <c r="K341" s="232"/>
      <c r="L341" s="238"/>
      <c r="M341" s="239"/>
      <c r="N341" s="240"/>
      <c r="O341" s="240"/>
      <c r="P341" s="240"/>
      <c r="Q341" s="240"/>
      <c r="R341" s="240"/>
      <c r="S341" s="240"/>
      <c r="T341" s="241"/>
      <c r="AT341" s="242" t="s">
        <v>151</v>
      </c>
      <c r="AU341" s="242" t="s">
        <v>91</v>
      </c>
      <c r="AV341" s="14" t="s">
        <v>147</v>
      </c>
      <c r="AW341" s="14" t="s">
        <v>44</v>
      </c>
      <c r="AX341" s="14" t="s">
        <v>23</v>
      </c>
      <c r="AY341" s="242" t="s">
        <v>139</v>
      </c>
    </row>
    <row r="342" spans="2:65" s="1" customFormat="1" ht="22.5" customHeight="1" x14ac:dyDescent="0.3">
      <c r="B342" s="36"/>
      <c r="C342" s="244" t="s">
        <v>452</v>
      </c>
      <c r="D342" s="244" t="s">
        <v>182</v>
      </c>
      <c r="E342" s="245" t="s">
        <v>944</v>
      </c>
      <c r="F342" s="246" t="s">
        <v>945</v>
      </c>
      <c r="G342" s="247" t="s">
        <v>422</v>
      </c>
      <c r="H342" s="248">
        <v>74</v>
      </c>
      <c r="I342" s="249"/>
      <c r="J342" s="250">
        <f>ROUND(I342*H342,2)</f>
        <v>0</v>
      </c>
      <c r="K342" s="246" t="s">
        <v>146</v>
      </c>
      <c r="L342" s="251"/>
      <c r="M342" s="252" t="s">
        <v>36</v>
      </c>
      <c r="N342" s="253" t="s">
        <v>53</v>
      </c>
      <c r="O342" s="37"/>
      <c r="P342" s="204">
        <f>O342*H342</f>
        <v>0</v>
      </c>
      <c r="Q342" s="204">
        <v>2.0000000000000001E-4</v>
      </c>
      <c r="R342" s="204">
        <f>Q342*H342</f>
        <v>1.4800000000000001E-2</v>
      </c>
      <c r="S342" s="204">
        <v>0</v>
      </c>
      <c r="T342" s="205">
        <f>S342*H342</f>
        <v>0</v>
      </c>
      <c r="AR342" s="18" t="s">
        <v>346</v>
      </c>
      <c r="AT342" s="18" t="s">
        <v>182</v>
      </c>
      <c r="AU342" s="18" t="s">
        <v>91</v>
      </c>
      <c r="AY342" s="18" t="s">
        <v>139</v>
      </c>
      <c r="BE342" s="206">
        <f>IF(N342="základní",J342,0)</f>
        <v>0</v>
      </c>
      <c r="BF342" s="206">
        <f>IF(N342="snížená",J342,0)</f>
        <v>0</v>
      </c>
      <c r="BG342" s="206">
        <f>IF(N342="zákl. přenesená",J342,0)</f>
        <v>0</v>
      </c>
      <c r="BH342" s="206">
        <f>IF(N342="sníž. přenesená",J342,0)</f>
        <v>0</v>
      </c>
      <c r="BI342" s="206">
        <f>IF(N342="nulová",J342,0)</f>
        <v>0</v>
      </c>
      <c r="BJ342" s="18" t="s">
        <v>91</v>
      </c>
      <c r="BK342" s="206">
        <f>ROUND(I342*H342,2)</f>
        <v>0</v>
      </c>
      <c r="BL342" s="18" t="s">
        <v>245</v>
      </c>
      <c r="BM342" s="18" t="s">
        <v>946</v>
      </c>
    </row>
    <row r="343" spans="2:65" s="1" customFormat="1" x14ac:dyDescent="0.3">
      <c r="B343" s="36"/>
      <c r="C343" s="58"/>
      <c r="D343" s="207" t="s">
        <v>149</v>
      </c>
      <c r="E343" s="58"/>
      <c r="F343" s="208" t="s">
        <v>945</v>
      </c>
      <c r="G343" s="58"/>
      <c r="H343" s="58"/>
      <c r="I343" s="163"/>
      <c r="J343" s="58"/>
      <c r="K343" s="58"/>
      <c r="L343" s="56"/>
      <c r="M343" s="73"/>
      <c r="N343" s="37"/>
      <c r="O343" s="37"/>
      <c r="P343" s="37"/>
      <c r="Q343" s="37"/>
      <c r="R343" s="37"/>
      <c r="S343" s="37"/>
      <c r="T343" s="74"/>
      <c r="AT343" s="18" t="s">
        <v>149</v>
      </c>
      <c r="AU343" s="18" t="s">
        <v>91</v>
      </c>
    </row>
    <row r="344" spans="2:65" s="12" customFormat="1" x14ac:dyDescent="0.3">
      <c r="B344" s="209"/>
      <c r="C344" s="210"/>
      <c r="D344" s="207" t="s">
        <v>151</v>
      </c>
      <c r="E344" s="211" t="s">
        <v>36</v>
      </c>
      <c r="F344" s="212" t="s">
        <v>358</v>
      </c>
      <c r="G344" s="210"/>
      <c r="H344" s="213" t="s">
        <v>36</v>
      </c>
      <c r="I344" s="214"/>
      <c r="J344" s="210"/>
      <c r="K344" s="210"/>
      <c r="L344" s="215"/>
      <c r="M344" s="216"/>
      <c r="N344" s="217"/>
      <c r="O344" s="217"/>
      <c r="P344" s="217"/>
      <c r="Q344" s="217"/>
      <c r="R344" s="217"/>
      <c r="S344" s="217"/>
      <c r="T344" s="218"/>
      <c r="AT344" s="219" t="s">
        <v>151</v>
      </c>
      <c r="AU344" s="219" t="s">
        <v>91</v>
      </c>
      <c r="AV344" s="12" t="s">
        <v>23</v>
      </c>
      <c r="AW344" s="12" t="s">
        <v>44</v>
      </c>
      <c r="AX344" s="12" t="s">
        <v>81</v>
      </c>
      <c r="AY344" s="219" t="s">
        <v>139</v>
      </c>
    </row>
    <row r="345" spans="2:65" s="13" customFormat="1" x14ac:dyDescent="0.3">
      <c r="B345" s="220"/>
      <c r="C345" s="221"/>
      <c r="D345" s="207" t="s">
        <v>151</v>
      </c>
      <c r="E345" s="222" t="s">
        <v>36</v>
      </c>
      <c r="F345" s="223" t="s">
        <v>947</v>
      </c>
      <c r="G345" s="221"/>
      <c r="H345" s="224">
        <v>74</v>
      </c>
      <c r="I345" s="225"/>
      <c r="J345" s="221"/>
      <c r="K345" s="221"/>
      <c r="L345" s="226"/>
      <c r="M345" s="227"/>
      <c r="N345" s="228"/>
      <c r="O345" s="228"/>
      <c r="P345" s="228"/>
      <c r="Q345" s="228"/>
      <c r="R345" s="228"/>
      <c r="S345" s="228"/>
      <c r="T345" s="229"/>
      <c r="AT345" s="230" t="s">
        <v>151</v>
      </c>
      <c r="AU345" s="230" t="s">
        <v>91</v>
      </c>
      <c r="AV345" s="13" t="s">
        <v>91</v>
      </c>
      <c r="AW345" s="13" t="s">
        <v>44</v>
      </c>
      <c r="AX345" s="13" t="s">
        <v>81</v>
      </c>
      <c r="AY345" s="230" t="s">
        <v>139</v>
      </c>
    </row>
    <row r="346" spans="2:65" s="14" customFormat="1" x14ac:dyDescent="0.3">
      <c r="B346" s="231"/>
      <c r="C346" s="232"/>
      <c r="D346" s="233" t="s">
        <v>151</v>
      </c>
      <c r="E346" s="234" t="s">
        <v>36</v>
      </c>
      <c r="F346" s="235" t="s">
        <v>154</v>
      </c>
      <c r="G346" s="232"/>
      <c r="H346" s="236">
        <v>74</v>
      </c>
      <c r="I346" s="237"/>
      <c r="J346" s="232"/>
      <c r="K346" s="232"/>
      <c r="L346" s="238"/>
      <c r="M346" s="239"/>
      <c r="N346" s="240"/>
      <c r="O346" s="240"/>
      <c r="P346" s="240"/>
      <c r="Q346" s="240"/>
      <c r="R346" s="240"/>
      <c r="S346" s="240"/>
      <c r="T346" s="241"/>
      <c r="AT346" s="242" t="s">
        <v>151</v>
      </c>
      <c r="AU346" s="242" t="s">
        <v>91</v>
      </c>
      <c r="AV346" s="14" t="s">
        <v>147</v>
      </c>
      <c r="AW346" s="14" t="s">
        <v>44</v>
      </c>
      <c r="AX346" s="14" t="s">
        <v>23</v>
      </c>
      <c r="AY346" s="242" t="s">
        <v>139</v>
      </c>
    </row>
    <row r="347" spans="2:65" s="1" customFormat="1" ht="22.5" customHeight="1" x14ac:dyDescent="0.3">
      <c r="B347" s="36"/>
      <c r="C347" s="195" t="s">
        <v>459</v>
      </c>
      <c r="D347" s="195" t="s">
        <v>142</v>
      </c>
      <c r="E347" s="196" t="s">
        <v>706</v>
      </c>
      <c r="F347" s="197" t="s">
        <v>707</v>
      </c>
      <c r="G347" s="198" t="s">
        <v>455</v>
      </c>
      <c r="H347" s="199">
        <v>0.105</v>
      </c>
      <c r="I347" s="200"/>
      <c r="J347" s="201">
        <f>ROUND(I347*H347,2)</f>
        <v>0</v>
      </c>
      <c r="K347" s="197" t="s">
        <v>146</v>
      </c>
      <c r="L347" s="56"/>
      <c r="M347" s="202" t="s">
        <v>36</v>
      </c>
      <c r="N347" s="203" t="s">
        <v>53</v>
      </c>
      <c r="O347" s="37"/>
      <c r="P347" s="204">
        <f>O347*H347</f>
        <v>0</v>
      </c>
      <c r="Q347" s="204">
        <v>0</v>
      </c>
      <c r="R347" s="204">
        <f>Q347*H347</f>
        <v>0</v>
      </c>
      <c r="S347" s="204">
        <v>0</v>
      </c>
      <c r="T347" s="205">
        <f>S347*H347</f>
        <v>0</v>
      </c>
      <c r="AR347" s="18" t="s">
        <v>245</v>
      </c>
      <c r="AT347" s="18" t="s">
        <v>142</v>
      </c>
      <c r="AU347" s="18" t="s">
        <v>91</v>
      </c>
      <c r="AY347" s="18" t="s">
        <v>139</v>
      </c>
      <c r="BE347" s="206">
        <f>IF(N347="základní",J347,0)</f>
        <v>0</v>
      </c>
      <c r="BF347" s="206">
        <f>IF(N347="snížená",J347,0)</f>
        <v>0</v>
      </c>
      <c r="BG347" s="206">
        <f>IF(N347="zákl. přenesená",J347,0)</f>
        <v>0</v>
      </c>
      <c r="BH347" s="206">
        <f>IF(N347="sníž. přenesená",J347,0)</f>
        <v>0</v>
      </c>
      <c r="BI347" s="206">
        <f>IF(N347="nulová",J347,0)</f>
        <v>0</v>
      </c>
      <c r="BJ347" s="18" t="s">
        <v>91</v>
      </c>
      <c r="BK347" s="206">
        <f>ROUND(I347*H347,2)</f>
        <v>0</v>
      </c>
      <c r="BL347" s="18" t="s">
        <v>245</v>
      </c>
      <c r="BM347" s="18" t="s">
        <v>948</v>
      </c>
    </row>
    <row r="348" spans="2:65" s="1" customFormat="1" ht="27" x14ac:dyDescent="0.3">
      <c r="B348" s="36"/>
      <c r="C348" s="58"/>
      <c r="D348" s="207" t="s">
        <v>149</v>
      </c>
      <c r="E348" s="58"/>
      <c r="F348" s="208" t="s">
        <v>709</v>
      </c>
      <c r="G348" s="58"/>
      <c r="H348" s="58"/>
      <c r="I348" s="163"/>
      <c r="J348" s="58"/>
      <c r="K348" s="58"/>
      <c r="L348" s="56"/>
      <c r="M348" s="73"/>
      <c r="N348" s="37"/>
      <c r="O348" s="37"/>
      <c r="P348" s="37"/>
      <c r="Q348" s="37"/>
      <c r="R348" s="37"/>
      <c r="S348" s="37"/>
      <c r="T348" s="74"/>
      <c r="AT348" s="18" t="s">
        <v>149</v>
      </c>
      <c r="AU348" s="18" t="s">
        <v>91</v>
      </c>
    </row>
    <row r="349" spans="2:65" s="1" customFormat="1" ht="121.5" x14ac:dyDescent="0.3">
      <c r="B349" s="36"/>
      <c r="C349" s="58"/>
      <c r="D349" s="233" t="s">
        <v>159</v>
      </c>
      <c r="E349" s="58"/>
      <c r="F349" s="257" t="s">
        <v>710</v>
      </c>
      <c r="G349" s="58"/>
      <c r="H349" s="58"/>
      <c r="I349" s="163"/>
      <c r="J349" s="58"/>
      <c r="K349" s="58"/>
      <c r="L349" s="56"/>
      <c r="M349" s="73"/>
      <c r="N349" s="37"/>
      <c r="O349" s="37"/>
      <c r="P349" s="37"/>
      <c r="Q349" s="37"/>
      <c r="R349" s="37"/>
      <c r="S349" s="37"/>
      <c r="T349" s="74"/>
      <c r="AT349" s="18" t="s">
        <v>159</v>
      </c>
      <c r="AU349" s="18" t="s">
        <v>91</v>
      </c>
    </row>
    <row r="350" spans="2:65" s="1" customFormat="1" ht="22.5" customHeight="1" x14ac:dyDescent="0.3">
      <c r="B350" s="36"/>
      <c r="C350" s="195" t="s">
        <v>465</v>
      </c>
      <c r="D350" s="195" t="s">
        <v>142</v>
      </c>
      <c r="E350" s="196" t="s">
        <v>712</v>
      </c>
      <c r="F350" s="197" t="s">
        <v>713</v>
      </c>
      <c r="G350" s="198" t="s">
        <v>455</v>
      </c>
      <c r="H350" s="199">
        <v>0.105</v>
      </c>
      <c r="I350" s="200"/>
      <c r="J350" s="201">
        <f>ROUND(I350*H350,2)</f>
        <v>0</v>
      </c>
      <c r="K350" s="197" t="s">
        <v>146</v>
      </c>
      <c r="L350" s="56"/>
      <c r="M350" s="202" t="s">
        <v>36</v>
      </c>
      <c r="N350" s="203" t="s">
        <v>53</v>
      </c>
      <c r="O350" s="37"/>
      <c r="P350" s="204">
        <f>O350*H350</f>
        <v>0</v>
      </c>
      <c r="Q350" s="204">
        <v>0</v>
      </c>
      <c r="R350" s="204">
        <f>Q350*H350</f>
        <v>0</v>
      </c>
      <c r="S350" s="204">
        <v>0</v>
      </c>
      <c r="T350" s="205">
        <f>S350*H350</f>
        <v>0</v>
      </c>
      <c r="AR350" s="18" t="s">
        <v>245</v>
      </c>
      <c r="AT350" s="18" t="s">
        <v>142</v>
      </c>
      <c r="AU350" s="18" t="s">
        <v>91</v>
      </c>
      <c r="AY350" s="18" t="s">
        <v>139</v>
      </c>
      <c r="BE350" s="206">
        <f>IF(N350="základní",J350,0)</f>
        <v>0</v>
      </c>
      <c r="BF350" s="206">
        <f>IF(N350="snížená",J350,0)</f>
        <v>0</v>
      </c>
      <c r="BG350" s="206">
        <f>IF(N350="zákl. přenesená",J350,0)</f>
        <v>0</v>
      </c>
      <c r="BH350" s="206">
        <f>IF(N350="sníž. přenesená",J350,0)</f>
        <v>0</v>
      </c>
      <c r="BI350" s="206">
        <f>IF(N350="nulová",J350,0)</f>
        <v>0</v>
      </c>
      <c r="BJ350" s="18" t="s">
        <v>91</v>
      </c>
      <c r="BK350" s="206">
        <f>ROUND(I350*H350,2)</f>
        <v>0</v>
      </c>
      <c r="BL350" s="18" t="s">
        <v>245</v>
      </c>
      <c r="BM350" s="18" t="s">
        <v>949</v>
      </c>
    </row>
    <row r="351" spans="2:65" s="1" customFormat="1" ht="27" x14ac:dyDescent="0.3">
      <c r="B351" s="36"/>
      <c r="C351" s="58"/>
      <c r="D351" s="207" t="s">
        <v>149</v>
      </c>
      <c r="E351" s="58"/>
      <c r="F351" s="208" t="s">
        <v>715</v>
      </c>
      <c r="G351" s="58"/>
      <c r="H351" s="58"/>
      <c r="I351" s="163"/>
      <c r="J351" s="58"/>
      <c r="K351" s="58"/>
      <c r="L351" s="56"/>
      <c r="M351" s="73"/>
      <c r="N351" s="37"/>
      <c r="O351" s="37"/>
      <c r="P351" s="37"/>
      <c r="Q351" s="37"/>
      <c r="R351" s="37"/>
      <c r="S351" s="37"/>
      <c r="T351" s="74"/>
      <c r="AT351" s="18" t="s">
        <v>149</v>
      </c>
      <c r="AU351" s="18" t="s">
        <v>91</v>
      </c>
    </row>
    <row r="352" spans="2:65" s="1" customFormat="1" ht="121.5" x14ac:dyDescent="0.3">
      <c r="B352" s="36"/>
      <c r="C352" s="58"/>
      <c r="D352" s="207" t="s">
        <v>159</v>
      </c>
      <c r="E352" s="58"/>
      <c r="F352" s="243" t="s">
        <v>710</v>
      </c>
      <c r="G352" s="58"/>
      <c r="H352" s="58"/>
      <c r="I352" s="163"/>
      <c r="J352" s="58"/>
      <c r="K352" s="58"/>
      <c r="L352" s="56"/>
      <c r="M352" s="73"/>
      <c r="N352" s="37"/>
      <c r="O352" s="37"/>
      <c r="P352" s="37"/>
      <c r="Q352" s="37"/>
      <c r="R352" s="37"/>
      <c r="S352" s="37"/>
      <c r="T352" s="74"/>
      <c r="AT352" s="18" t="s">
        <v>159</v>
      </c>
      <c r="AU352" s="18" t="s">
        <v>91</v>
      </c>
    </row>
    <row r="353" spans="2:65" s="11" customFormat="1" ht="29.85" customHeight="1" x14ac:dyDescent="0.3">
      <c r="B353" s="178"/>
      <c r="C353" s="179"/>
      <c r="D353" s="192" t="s">
        <v>80</v>
      </c>
      <c r="E353" s="193" t="s">
        <v>716</v>
      </c>
      <c r="F353" s="193" t="s">
        <v>717</v>
      </c>
      <c r="G353" s="179"/>
      <c r="H353" s="179"/>
      <c r="I353" s="182"/>
      <c r="J353" s="194">
        <f>BK353</f>
        <v>0</v>
      </c>
      <c r="K353" s="179"/>
      <c r="L353" s="184"/>
      <c r="M353" s="185"/>
      <c r="N353" s="186"/>
      <c r="O353" s="186"/>
      <c r="P353" s="187">
        <f>SUM(P354:P376)</f>
        <v>0</v>
      </c>
      <c r="Q353" s="186"/>
      <c r="R353" s="187">
        <f>SUM(R354:R376)</f>
        <v>0.20800000000000002</v>
      </c>
      <c r="S353" s="186"/>
      <c r="T353" s="188">
        <f>SUM(T354:T376)</f>
        <v>0</v>
      </c>
      <c r="AR353" s="189" t="s">
        <v>91</v>
      </c>
      <c r="AT353" s="190" t="s">
        <v>80</v>
      </c>
      <c r="AU353" s="190" t="s">
        <v>23</v>
      </c>
      <c r="AY353" s="189" t="s">
        <v>139</v>
      </c>
      <c r="BK353" s="191">
        <f>SUM(BK354:BK376)</f>
        <v>0</v>
      </c>
    </row>
    <row r="354" spans="2:65" s="1" customFormat="1" ht="22.5" customHeight="1" x14ac:dyDescent="0.3">
      <c r="B354" s="36"/>
      <c r="C354" s="195" t="s">
        <v>472</v>
      </c>
      <c r="D354" s="195" t="s">
        <v>142</v>
      </c>
      <c r="E354" s="196" t="s">
        <v>950</v>
      </c>
      <c r="F354" s="197" t="s">
        <v>951</v>
      </c>
      <c r="G354" s="198" t="s">
        <v>422</v>
      </c>
      <c r="H354" s="199">
        <v>2</v>
      </c>
      <c r="I354" s="200"/>
      <c r="J354" s="201">
        <f>ROUND(I354*H354,2)</f>
        <v>0</v>
      </c>
      <c r="K354" s="197" t="s">
        <v>146</v>
      </c>
      <c r="L354" s="56"/>
      <c r="M354" s="202" t="s">
        <v>36</v>
      </c>
      <c r="N354" s="203" t="s">
        <v>53</v>
      </c>
      <c r="O354" s="37"/>
      <c r="P354" s="204">
        <f>O354*H354</f>
        <v>0</v>
      </c>
      <c r="Q354" s="204">
        <v>0</v>
      </c>
      <c r="R354" s="204">
        <f>Q354*H354</f>
        <v>0</v>
      </c>
      <c r="S354" s="204">
        <v>0</v>
      </c>
      <c r="T354" s="205">
        <f>S354*H354</f>
        <v>0</v>
      </c>
      <c r="AR354" s="18" t="s">
        <v>245</v>
      </c>
      <c r="AT354" s="18" t="s">
        <v>142</v>
      </c>
      <c r="AU354" s="18" t="s">
        <v>91</v>
      </c>
      <c r="AY354" s="18" t="s">
        <v>139</v>
      </c>
      <c r="BE354" s="206">
        <f>IF(N354="základní",J354,0)</f>
        <v>0</v>
      </c>
      <c r="BF354" s="206">
        <f>IF(N354="snížená",J354,0)</f>
        <v>0</v>
      </c>
      <c r="BG354" s="206">
        <f>IF(N354="zákl. přenesená",J354,0)</f>
        <v>0</v>
      </c>
      <c r="BH354" s="206">
        <f>IF(N354="sníž. přenesená",J354,0)</f>
        <v>0</v>
      </c>
      <c r="BI354" s="206">
        <f>IF(N354="nulová",J354,0)</f>
        <v>0</v>
      </c>
      <c r="BJ354" s="18" t="s">
        <v>91</v>
      </c>
      <c r="BK354" s="206">
        <f>ROUND(I354*H354,2)</f>
        <v>0</v>
      </c>
      <c r="BL354" s="18" t="s">
        <v>245</v>
      </c>
      <c r="BM354" s="18" t="s">
        <v>952</v>
      </c>
    </row>
    <row r="355" spans="2:65" s="1" customFormat="1" x14ac:dyDescent="0.3">
      <c r="B355" s="36"/>
      <c r="C355" s="58"/>
      <c r="D355" s="207" t="s">
        <v>149</v>
      </c>
      <c r="E355" s="58"/>
      <c r="F355" s="208" t="s">
        <v>951</v>
      </c>
      <c r="G355" s="58"/>
      <c r="H355" s="58"/>
      <c r="I355" s="163"/>
      <c r="J355" s="58"/>
      <c r="K355" s="58"/>
      <c r="L355" s="56"/>
      <c r="M355" s="73"/>
      <c r="N355" s="37"/>
      <c r="O355" s="37"/>
      <c r="P355" s="37"/>
      <c r="Q355" s="37"/>
      <c r="R355" s="37"/>
      <c r="S355" s="37"/>
      <c r="T355" s="74"/>
      <c r="AT355" s="18" t="s">
        <v>149</v>
      </c>
      <c r="AU355" s="18" t="s">
        <v>91</v>
      </c>
    </row>
    <row r="356" spans="2:65" s="1" customFormat="1" ht="148.5" x14ac:dyDescent="0.3">
      <c r="B356" s="36"/>
      <c r="C356" s="58"/>
      <c r="D356" s="207" t="s">
        <v>159</v>
      </c>
      <c r="E356" s="58"/>
      <c r="F356" s="243" t="s">
        <v>953</v>
      </c>
      <c r="G356" s="58"/>
      <c r="H356" s="58"/>
      <c r="I356" s="163"/>
      <c r="J356" s="58"/>
      <c r="K356" s="58"/>
      <c r="L356" s="56"/>
      <c r="M356" s="73"/>
      <c r="N356" s="37"/>
      <c r="O356" s="37"/>
      <c r="P356" s="37"/>
      <c r="Q356" s="37"/>
      <c r="R356" s="37"/>
      <c r="S356" s="37"/>
      <c r="T356" s="74"/>
      <c r="AT356" s="18" t="s">
        <v>159</v>
      </c>
      <c r="AU356" s="18" t="s">
        <v>91</v>
      </c>
    </row>
    <row r="357" spans="2:65" s="12" customFormat="1" x14ac:dyDescent="0.3">
      <c r="B357" s="209"/>
      <c r="C357" s="210"/>
      <c r="D357" s="207" t="s">
        <v>151</v>
      </c>
      <c r="E357" s="211" t="s">
        <v>36</v>
      </c>
      <c r="F357" s="212" t="s">
        <v>358</v>
      </c>
      <c r="G357" s="210"/>
      <c r="H357" s="213" t="s">
        <v>36</v>
      </c>
      <c r="I357" s="214"/>
      <c r="J357" s="210"/>
      <c r="K357" s="210"/>
      <c r="L357" s="215"/>
      <c r="M357" s="216"/>
      <c r="N357" s="217"/>
      <c r="O357" s="217"/>
      <c r="P357" s="217"/>
      <c r="Q357" s="217"/>
      <c r="R357" s="217"/>
      <c r="S357" s="217"/>
      <c r="T357" s="218"/>
      <c r="AT357" s="219" t="s">
        <v>151</v>
      </c>
      <c r="AU357" s="219" t="s">
        <v>91</v>
      </c>
      <c r="AV357" s="12" t="s">
        <v>23</v>
      </c>
      <c r="AW357" s="12" t="s">
        <v>44</v>
      </c>
      <c r="AX357" s="12" t="s">
        <v>81</v>
      </c>
      <c r="AY357" s="219" t="s">
        <v>139</v>
      </c>
    </row>
    <row r="358" spans="2:65" s="13" customFormat="1" x14ac:dyDescent="0.3">
      <c r="B358" s="220"/>
      <c r="C358" s="221"/>
      <c r="D358" s="207" t="s">
        <v>151</v>
      </c>
      <c r="E358" s="222" t="s">
        <v>36</v>
      </c>
      <c r="F358" s="223" t="s">
        <v>789</v>
      </c>
      <c r="G358" s="221"/>
      <c r="H358" s="224">
        <v>1</v>
      </c>
      <c r="I358" s="225"/>
      <c r="J358" s="221"/>
      <c r="K358" s="221"/>
      <c r="L358" s="226"/>
      <c r="M358" s="227"/>
      <c r="N358" s="228"/>
      <c r="O358" s="228"/>
      <c r="P358" s="228"/>
      <c r="Q358" s="228"/>
      <c r="R358" s="228"/>
      <c r="S358" s="228"/>
      <c r="T358" s="229"/>
      <c r="AT358" s="230" t="s">
        <v>151</v>
      </c>
      <c r="AU358" s="230" t="s">
        <v>91</v>
      </c>
      <c r="AV358" s="13" t="s">
        <v>91</v>
      </c>
      <c r="AW358" s="13" t="s">
        <v>44</v>
      </c>
      <c r="AX358" s="13" t="s">
        <v>81</v>
      </c>
      <c r="AY358" s="230" t="s">
        <v>139</v>
      </c>
    </row>
    <row r="359" spans="2:65" s="13" customFormat="1" x14ac:dyDescent="0.3">
      <c r="B359" s="220"/>
      <c r="C359" s="221"/>
      <c r="D359" s="207" t="s">
        <v>151</v>
      </c>
      <c r="E359" s="222" t="s">
        <v>36</v>
      </c>
      <c r="F359" s="223" t="s">
        <v>790</v>
      </c>
      <c r="G359" s="221"/>
      <c r="H359" s="224">
        <v>1</v>
      </c>
      <c r="I359" s="225"/>
      <c r="J359" s="221"/>
      <c r="K359" s="221"/>
      <c r="L359" s="226"/>
      <c r="M359" s="227"/>
      <c r="N359" s="228"/>
      <c r="O359" s="228"/>
      <c r="P359" s="228"/>
      <c r="Q359" s="228"/>
      <c r="R359" s="228"/>
      <c r="S359" s="228"/>
      <c r="T359" s="229"/>
      <c r="AT359" s="230" t="s">
        <v>151</v>
      </c>
      <c r="AU359" s="230" t="s">
        <v>91</v>
      </c>
      <c r="AV359" s="13" t="s">
        <v>91</v>
      </c>
      <c r="AW359" s="13" t="s">
        <v>44</v>
      </c>
      <c r="AX359" s="13" t="s">
        <v>81</v>
      </c>
      <c r="AY359" s="230" t="s">
        <v>139</v>
      </c>
    </row>
    <row r="360" spans="2:65" s="14" customFormat="1" x14ac:dyDescent="0.3">
      <c r="B360" s="231"/>
      <c r="C360" s="232"/>
      <c r="D360" s="233" t="s">
        <v>151</v>
      </c>
      <c r="E360" s="234" t="s">
        <v>36</v>
      </c>
      <c r="F360" s="235" t="s">
        <v>154</v>
      </c>
      <c r="G360" s="232"/>
      <c r="H360" s="236">
        <v>2</v>
      </c>
      <c r="I360" s="237"/>
      <c r="J360" s="232"/>
      <c r="K360" s="232"/>
      <c r="L360" s="238"/>
      <c r="M360" s="239"/>
      <c r="N360" s="240"/>
      <c r="O360" s="240"/>
      <c r="P360" s="240"/>
      <c r="Q360" s="240"/>
      <c r="R360" s="240"/>
      <c r="S360" s="240"/>
      <c r="T360" s="241"/>
      <c r="AT360" s="242" t="s">
        <v>151</v>
      </c>
      <c r="AU360" s="242" t="s">
        <v>91</v>
      </c>
      <c r="AV360" s="14" t="s">
        <v>147</v>
      </c>
      <c r="AW360" s="14" t="s">
        <v>44</v>
      </c>
      <c r="AX360" s="14" t="s">
        <v>23</v>
      </c>
      <c r="AY360" s="242" t="s">
        <v>139</v>
      </c>
    </row>
    <row r="361" spans="2:65" s="1" customFormat="1" ht="22.5" customHeight="1" x14ac:dyDescent="0.3">
      <c r="B361" s="36"/>
      <c r="C361" s="244" t="s">
        <v>482</v>
      </c>
      <c r="D361" s="244" t="s">
        <v>182</v>
      </c>
      <c r="E361" s="245" t="s">
        <v>954</v>
      </c>
      <c r="F361" s="246" t="s">
        <v>955</v>
      </c>
      <c r="G361" s="247" t="s">
        <v>422</v>
      </c>
      <c r="H361" s="248">
        <v>1</v>
      </c>
      <c r="I361" s="249"/>
      <c r="J361" s="250">
        <f>ROUND(I361*H361,2)</f>
        <v>0</v>
      </c>
      <c r="K361" s="246" t="s">
        <v>146</v>
      </c>
      <c r="L361" s="251"/>
      <c r="M361" s="252" t="s">
        <v>36</v>
      </c>
      <c r="N361" s="253" t="s">
        <v>53</v>
      </c>
      <c r="O361" s="37"/>
      <c r="P361" s="204">
        <f>O361*H361</f>
        <v>0</v>
      </c>
      <c r="Q361" s="204">
        <v>9.8000000000000004E-2</v>
      </c>
      <c r="R361" s="204">
        <f>Q361*H361</f>
        <v>9.8000000000000004E-2</v>
      </c>
      <c r="S361" s="204">
        <v>0</v>
      </c>
      <c r="T361" s="205">
        <f>S361*H361</f>
        <v>0</v>
      </c>
      <c r="AR361" s="18" t="s">
        <v>346</v>
      </c>
      <c r="AT361" s="18" t="s">
        <v>182</v>
      </c>
      <c r="AU361" s="18" t="s">
        <v>91</v>
      </c>
      <c r="AY361" s="18" t="s">
        <v>139</v>
      </c>
      <c r="BE361" s="206">
        <f>IF(N361="základní",J361,0)</f>
        <v>0</v>
      </c>
      <c r="BF361" s="206">
        <f>IF(N361="snížená",J361,0)</f>
        <v>0</v>
      </c>
      <c r="BG361" s="206">
        <f>IF(N361="zákl. přenesená",J361,0)</f>
        <v>0</v>
      </c>
      <c r="BH361" s="206">
        <f>IF(N361="sníž. přenesená",J361,0)</f>
        <v>0</v>
      </c>
      <c r="BI361" s="206">
        <f>IF(N361="nulová",J361,0)</f>
        <v>0</v>
      </c>
      <c r="BJ361" s="18" t="s">
        <v>91</v>
      </c>
      <c r="BK361" s="206">
        <f>ROUND(I361*H361,2)</f>
        <v>0</v>
      </c>
      <c r="BL361" s="18" t="s">
        <v>245</v>
      </c>
      <c r="BM361" s="18" t="s">
        <v>956</v>
      </c>
    </row>
    <row r="362" spans="2:65" s="1" customFormat="1" x14ac:dyDescent="0.3">
      <c r="B362" s="36"/>
      <c r="C362" s="58"/>
      <c r="D362" s="207" t="s">
        <v>149</v>
      </c>
      <c r="E362" s="58"/>
      <c r="F362" s="208" t="s">
        <v>955</v>
      </c>
      <c r="G362" s="58"/>
      <c r="H362" s="58"/>
      <c r="I362" s="163"/>
      <c r="J362" s="58"/>
      <c r="K362" s="58"/>
      <c r="L362" s="56"/>
      <c r="M362" s="73"/>
      <c r="N362" s="37"/>
      <c r="O362" s="37"/>
      <c r="P362" s="37"/>
      <c r="Q362" s="37"/>
      <c r="R362" s="37"/>
      <c r="S362" s="37"/>
      <c r="T362" s="74"/>
      <c r="AT362" s="18" t="s">
        <v>149</v>
      </c>
      <c r="AU362" s="18" t="s">
        <v>91</v>
      </c>
    </row>
    <row r="363" spans="2:65" s="12" customFormat="1" x14ac:dyDescent="0.3">
      <c r="B363" s="209"/>
      <c r="C363" s="210"/>
      <c r="D363" s="207" t="s">
        <v>151</v>
      </c>
      <c r="E363" s="211" t="s">
        <v>36</v>
      </c>
      <c r="F363" s="212" t="s">
        <v>358</v>
      </c>
      <c r="G363" s="210"/>
      <c r="H363" s="213" t="s">
        <v>36</v>
      </c>
      <c r="I363" s="214"/>
      <c r="J363" s="210"/>
      <c r="K363" s="210"/>
      <c r="L363" s="215"/>
      <c r="M363" s="216"/>
      <c r="N363" s="217"/>
      <c r="O363" s="217"/>
      <c r="P363" s="217"/>
      <c r="Q363" s="217"/>
      <c r="R363" s="217"/>
      <c r="S363" s="217"/>
      <c r="T363" s="218"/>
      <c r="AT363" s="219" t="s">
        <v>151</v>
      </c>
      <c r="AU363" s="219" t="s">
        <v>91</v>
      </c>
      <c r="AV363" s="12" t="s">
        <v>23</v>
      </c>
      <c r="AW363" s="12" t="s">
        <v>44</v>
      </c>
      <c r="AX363" s="12" t="s">
        <v>81</v>
      </c>
      <c r="AY363" s="219" t="s">
        <v>139</v>
      </c>
    </row>
    <row r="364" spans="2:65" s="13" customFormat="1" x14ac:dyDescent="0.3">
      <c r="B364" s="220"/>
      <c r="C364" s="221"/>
      <c r="D364" s="207" t="s">
        <v>151</v>
      </c>
      <c r="E364" s="222" t="s">
        <v>36</v>
      </c>
      <c r="F364" s="223" t="s">
        <v>789</v>
      </c>
      <c r="G364" s="221"/>
      <c r="H364" s="224">
        <v>1</v>
      </c>
      <c r="I364" s="225"/>
      <c r="J364" s="221"/>
      <c r="K364" s="221"/>
      <c r="L364" s="226"/>
      <c r="M364" s="227"/>
      <c r="N364" s="228"/>
      <c r="O364" s="228"/>
      <c r="P364" s="228"/>
      <c r="Q364" s="228"/>
      <c r="R364" s="228"/>
      <c r="S364" s="228"/>
      <c r="T364" s="229"/>
      <c r="AT364" s="230" t="s">
        <v>151</v>
      </c>
      <c r="AU364" s="230" t="s">
        <v>91</v>
      </c>
      <c r="AV364" s="13" t="s">
        <v>91</v>
      </c>
      <c r="AW364" s="13" t="s">
        <v>44</v>
      </c>
      <c r="AX364" s="13" t="s">
        <v>81</v>
      </c>
      <c r="AY364" s="230" t="s">
        <v>139</v>
      </c>
    </row>
    <row r="365" spans="2:65" s="14" customFormat="1" x14ac:dyDescent="0.3">
      <c r="B365" s="231"/>
      <c r="C365" s="232"/>
      <c r="D365" s="233" t="s">
        <v>151</v>
      </c>
      <c r="E365" s="234" t="s">
        <v>36</v>
      </c>
      <c r="F365" s="235" t="s">
        <v>154</v>
      </c>
      <c r="G365" s="232"/>
      <c r="H365" s="236">
        <v>1</v>
      </c>
      <c r="I365" s="237"/>
      <c r="J365" s="232"/>
      <c r="K365" s="232"/>
      <c r="L365" s="238"/>
      <c r="M365" s="239"/>
      <c r="N365" s="240"/>
      <c r="O365" s="240"/>
      <c r="P365" s="240"/>
      <c r="Q365" s="240"/>
      <c r="R365" s="240"/>
      <c r="S365" s="240"/>
      <c r="T365" s="241"/>
      <c r="AT365" s="242" t="s">
        <v>151</v>
      </c>
      <c r="AU365" s="242" t="s">
        <v>91</v>
      </c>
      <c r="AV365" s="14" t="s">
        <v>147</v>
      </c>
      <c r="AW365" s="14" t="s">
        <v>44</v>
      </c>
      <c r="AX365" s="14" t="s">
        <v>23</v>
      </c>
      <c r="AY365" s="242" t="s">
        <v>139</v>
      </c>
    </row>
    <row r="366" spans="2:65" s="1" customFormat="1" ht="22.5" customHeight="1" x14ac:dyDescent="0.3">
      <c r="B366" s="36"/>
      <c r="C366" s="244" t="s">
        <v>490</v>
      </c>
      <c r="D366" s="244" t="s">
        <v>182</v>
      </c>
      <c r="E366" s="245" t="s">
        <v>957</v>
      </c>
      <c r="F366" s="246" t="s">
        <v>958</v>
      </c>
      <c r="G366" s="247" t="s">
        <v>422</v>
      </c>
      <c r="H366" s="248">
        <v>1</v>
      </c>
      <c r="I366" s="249"/>
      <c r="J366" s="250">
        <f>ROUND(I366*H366,2)</f>
        <v>0</v>
      </c>
      <c r="K366" s="246" t="s">
        <v>146</v>
      </c>
      <c r="L366" s="251"/>
      <c r="M366" s="252" t="s">
        <v>36</v>
      </c>
      <c r="N366" s="253" t="s">
        <v>53</v>
      </c>
      <c r="O366" s="37"/>
      <c r="P366" s="204">
        <f>O366*H366</f>
        <v>0</v>
      </c>
      <c r="Q366" s="204">
        <v>0.11</v>
      </c>
      <c r="R366" s="204">
        <f>Q366*H366</f>
        <v>0.11</v>
      </c>
      <c r="S366" s="204">
        <v>0</v>
      </c>
      <c r="T366" s="205">
        <f>S366*H366</f>
        <v>0</v>
      </c>
      <c r="AR366" s="18" t="s">
        <v>346</v>
      </c>
      <c r="AT366" s="18" t="s">
        <v>182</v>
      </c>
      <c r="AU366" s="18" t="s">
        <v>91</v>
      </c>
      <c r="AY366" s="18" t="s">
        <v>139</v>
      </c>
      <c r="BE366" s="206">
        <f>IF(N366="základní",J366,0)</f>
        <v>0</v>
      </c>
      <c r="BF366" s="206">
        <f>IF(N366="snížená",J366,0)</f>
        <v>0</v>
      </c>
      <c r="BG366" s="206">
        <f>IF(N366="zákl. přenesená",J366,0)</f>
        <v>0</v>
      </c>
      <c r="BH366" s="206">
        <f>IF(N366="sníž. přenesená",J366,0)</f>
        <v>0</v>
      </c>
      <c r="BI366" s="206">
        <f>IF(N366="nulová",J366,0)</f>
        <v>0</v>
      </c>
      <c r="BJ366" s="18" t="s">
        <v>91</v>
      </c>
      <c r="BK366" s="206">
        <f>ROUND(I366*H366,2)</f>
        <v>0</v>
      </c>
      <c r="BL366" s="18" t="s">
        <v>245</v>
      </c>
      <c r="BM366" s="18" t="s">
        <v>959</v>
      </c>
    </row>
    <row r="367" spans="2:65" s="1" customFormat="1" x14ac:dyDescent="0.3">
      <c r="B367" s="36"/>
      <c r="C367" s="58"/>
      <c r="D367" s="207" t="s">
        <v>149</v>
      </c>
      <c r="E367" s="58"/>
      <c r="F367" s="208" t="s">
        <v>955</v>
      </c>
      <c r="G367" s="58"/>
      <c r="H367" s="58"/>
      <c r="I367" s="163"/>
      <c r="J367" s="58"/>
      <c r="K367" s="58"/>
      <c r="L367" s="56"/>
      <c r="M367" s="73"/>
      <c r="N367" s="37"/>
      <c r="O367" s="37"/>
      <c r="P367" s="37"/>
      <c r="Q367" s="37"/>
      <c r="R367" s="37"/>
      <c r="S367" s="37"/>
      <c r="T367" s="74"/>
      <c r="AT367" s="18" t="s">
        <v>149</v>
      </c>
      <c r="AU367" s="18" t="s">
        <v>91</v>
      </c>
    </row>
    <row r="368" spans="2:65" s="12" customFormat="1" x14ac:dyDescent="0.3">
      <c r="B368" s="209"/>
      <c r="C368" s="210"/>
      <c r="D368" s="207" t="s">
        <v>151</v>
      </c>
      <c r="E368" s="211" t="s">
        <v>36</v>
      </c>
      <c r="F368" s="212" t="s">
        <v>358</v>
      </c>
      <c r="G368" s="210"/>
      <c r="H368" s="213" t="s">
        <v>36</v>
      </c>
      <c r="I368" s="214"/>
      <c r="J368" s="210"/>
      <c r="K368" s="210"/>
      <c r="L368" s="215"/>
      <c r="M368" s="216"/>
      <c r="N368" s="217"/>
      <c r="O368" s="217"/>
      <c r="P368" s="217"/>
      <c r="Q368" s="217"/>
      <c r="R368" s="217"/>
      <c r="S368" s="217"/>
      <c r="T368" s="218"/>
      <c r="AT368" s="219" t="s">
        <v>151</v>
      </c>
      <c r="AU368" s="219" t="s">
        <v>91</v>
      </c>
      <c r="AV368" s="12" t="s">
        <v>23</v>
      </c>
      <c r="AW368" s="12" t="s">
        <v>44</v>
      </c>
      <c r="AX368" s="12" t="s">
        <v>81</v>
      </c>
      <c r="AY368" s="219" t="s">
        <v>139</v>
      </c>
    </row>
    <row r="369" spans="2:65" s="13" customFormat="1" x14ac:dyDescent="0.3">
      <c r="B369" s="220"/>
      <c r="C369" s="221"/>
      <c r="D369" s="207" t="s">
        <v>151</v>
      </c>
      <c r="E369" s="222" t="s">
        <v>36</v>
      </c>
      <c r="F369" s="223" t="s">
        <v>790</v>
      </c>
      <c r="G369" s="221"/>
      <c r="H369" s="224">
        <v>1</v>
      </c>
      <c r="I369" s="225"/>
      <c r="J369" s="221"/>
      <c r="K369" s="221"/>
      <c r="L369" s="226"/>
      <c r="M369" s="227"/>
      <c r="N369" s="228"/>
      <c r="O369" s="228"/>
      <c r="P369" s="228"/>
      <c r="Q369" s="228"/>
      <c r="R369" s="228"/>
      <c r="S369" s="228"/>
      <c r="T369" s="229"/>
      <c r="AT369" s="230" t="s">
        <v>151</v>
      </c>
      <c r="AU369" s="230" t="s">
        <v>91</v>
      </c>
      <c r="AV369" s="13" t="s">
        <v>91</v>
      </c>
      <c r="AW369" s="13" t="s">
        <v>44</v>
      </c>
      <c r="AX369" s="13" t="s">
        <v>81</v>
      </c>
      <c r="AY369" s="230" t="s">
        <v>139</v>
      </c>
    </row>
    <row r="370" spans="2:65" s="14" customFormat="1" x14ac:dyDescent="0.3">
      <c r="B370" s="231"/>
      <c r="C370" s="232"/>
      <c r="D370" s="233" t="s">
        <v>151</v>
      </c>
      <c r="E370" s="234" t="s">
        <v>36</v>
      </c>
      <c r="F370" s="235" t="s">
        <v>154</v>
      </c>
      <c r="G370" s="232"/>
      <c r="H370" s="236">
        <v>1</v>
      </c>
      <c r="I370" s="237"/>
      <c r="J370" s="232"/>
      <c r="K370" s="232"/>
      <c r="L370" s="238"/>
      <c r="M370" s="239"/>
      <c r="N370" s="240"/>
      <c r="O370" s="240"/>
      <c r="P370" s="240"/>
      <c r="Q370" s="240"/>
      <c r="R370" s="240"/>
      <c r="S370" s="240"/>
      <c r="T370" s="241"/>
      <c r="AT370" s="242" t="s">
        <v>151</v>
      </c>
      <c r="AU370" s="242" t="s">
        <v>91</v>
      </c>
      <c r="AV370" s="14" t="s">
        <v>147</v>
      </c>
      <c r="AW370" s="14" t="s">
        <v>44</v>
      </c>
      <c r="AX370" s="14" t="s">
        <v>23</v>
      </c>
      <c r="AY370" s="242" t="s">
        <v>139</v>
      </c>
    </row>
    <row r="371" spans="2:65" s="1" customFormat="1" ht="22.5" customHeight="1" x14ac:dyDescent="0.3">
      <c r="B371" s="36"/>
      <c r="C371" s="195" t="s">
        <v>495</v>
      </c>
      <c r="D371" s="195" t="s">
        <v>142</v>
      </c>
      <c r="E371" s="196" t="s">
        <v>960</v>
      </c>
      <c r="F371" s="197" t="s">
        <v>961</v>
      </c>
      <c r="G371" s="198" t="s">
        <v>455</v>
      </c>
      <c r="H371" s="199">
        <v>0.20799999999999999</v>
      </c>
      <c r="I371" s="200"/>
      <c r="J371" s="201">
        <f>ROUND(I371*H371,2)</f>
        <v>0</v>
      </c>
      <c r="K371" s="197" t="s">
        <v>146</v>
      </c>
      <c r="L371" s="56"/>
      <c r="M371" s="202" t="s">
        <v>36</v>
      </c>
      <c r="N371" s="203" t="s">
        <v>53</v>
      </c>
      <c r="O371" s="37"/>
      <c r="P371" s="204">
        <f>O371*H371</f>
        <v>0</v>
      </c>
      <c r="Q371" s="204">
        <v>0</v>
      </c>
      <c r="R371" s="204">
        <f>Q371*H371</f>
        <v>0</v>
      </c>
      <c r="S371" s="204">
        <v>0</v>
      </c>
      <c r="T371" s="205">
        <f>S371*H371</f>
        <v>0</v>
      </c>
      <c r="AR371" s="18" t="s">
        <v>245</v>
      </c>
      <c r="AT371" s="18" t="s">
        <v>142</v>
      </c>
      <c r="AU371" s="18" t="s">
        <v>91</v>
      </c>
      <c r="AY371" s="18" t="s">
        <v>139</v>
      </c>
      <c r="BE371" s="206">
        <f>IF(N371="základní",J371,0)</f>
        <v>0</v>
      </c>
      <c r="BF371" s="206">
        <f>IF(N371="snížená",J371,0)</f>
        <v>0</v>
      </c>
      <c r="BG371" s="206">
        <f>IF(N371="zákl. přenesená",J371,0)</f>
        <v>0</v>
      </c>
      <c r="BH371" s="206">
        <f>IF(N371="sníž. přenesená",J371,0)</f>
        <v>0</v>
      </c>
      <c r="BI371" s="206">
        <f>IF(N371="nulová",J371,0)</f>
        <v>0</v>
      </c>
      <c r="BJ371" s="18" t="s">
        <v>91</v>
      </c>
      <c r="BK371" s="206">
        <f>ROUND(I371*H371,2)</f>
        <v>0</v>
      </c>
      <c r="BL371" s="18" t="s">
        <v>245</v>
      </c>
      <c r="BM371" s="18" t="s">
        <v>962</v>
      </c>
    </row>
    <row r="372" spans="2:65" s="1" customFormat="1" ht="27" x14ac:dyDescent="0.3">
      <c r="B372" s="36"/>
      <c r="C372" s="58"/>
      <c r="D372" s="207" t="s">
        <v>149</v>
      </c>
      <c r="E372" s="58"/>
      <c r="F372" s="208" t="s">
        <v>963</v>
      </c>
      <c r="G372" s="58"/>
      <c r="H372" s="58"/>
      <c r="I372" s="163"/>
      <c r="J372" s="58"/>
      <c r="K372" s="58"/>
      <c r="L372" s="56"/>
      <c r="M372" s="73"/>
      <c r="N372" s="37"/>
      <c r="O372" s="37"/>
      <c r="P372" s="37"/>
      <c r="Q372" s="37"/>
      <c r="R372" s="37"/>
      <c r="S372" s="37"/>
      <c r="T372" s="74"/>
      <c r="AT372" s="18" t="s">
        <v>149</v>
      </c>
      <c r="AU372" s="18" t="s">
        <v>91</v>
      </c>
    </row>
    <row r="373" spans="2:65" s="1" customFormat="1" ht="121.5" x14ac:dyDescent="0.3">
      <c r="B373" s="36"/>
      <c r="C373" s="58"/>
      <c r="D373" s="233" t="s">
        <v>159</v>
      </c>
      <c r="E373" s="58"/>
      <c r="F373" s="257" t="s">
        <v>964</v>
      </c>
      <c r="G373" s="58"/>
      <c r="H373" s="58"/>
      <c r="I373" s="163"/>
      <c r="J373" s="58"/>
      <c r="K373" s="58"/>
      <c r="L373" s="56"/>
      <c r="M373" s="73"/>
      <c r="N373" s="37"/>
      <c r="O373" s="37"/>
      <c r="P373" s="37"/>
      <c r="Q373" s="37"/>
      <c r="R373" s="37"/>
      <c r="S373" s="37"/>
      <c r="T373" s="74"/>
      <c r="AT373" s="18" t="s">
        <v>159</v>
      </c>
      <c r="AU373" s="18" t="s">
        <v>91</v>
      </c>
    </row>
    <row r="374" spans="2:65" s="1" customFormat="1" ht="22.5" customHeight="1" x14ac:dyDescent="0.3">
      <c r="B374" s="36"/>
      <c r="C374" s="195" t="s">
        <v>501</v>
      </c>
      <c r="D374" s="195" t="s">
        <v>142</v>
      </c>
      <c r="E374" s="196" t="s">
        <v>965</v>
      </c>
      <c r="F374" s="197" t="s">
        <v>966</v>
      </c>
      <c r="G374" s="198" t="s">
        <v>455</v>
      </c>
      <c r="H374" s="199">
        <v>0.20799999999999999</v>
      </c>
      <c r="I374" s="200"/>
      <c r="J374" s="201">
        <f>ROUND(I374*H374,2)</f>
        <v>0</v>
      </c>
      <c r="K374" s="197" t="s">
        <v>146</v>
      </c>
      <c r="L374" s="56"/>
      <c r="M374" s="202" t="s">
        <v>36</v>
      </c>
      <c r="N374" s="203" t="s">
        <v>53</v>
      </c>
      <c r="O374" s="37"/>
      <c r="P374" s="204">
        <f>O374*H374</f>
        <v>0</v>
      </c>
      <c r="Q374" s="204">
        <v>0</v>
      </c>
      <c r="R374" s="204">
        <f>Q374*H374</f>
        <v>0</v>
      </c>
      <c r="S374" s="204">
        <v>0</v>
      </c>
      <c r="T374" s="205">
        <f>S374*H374</f>
        <v>0</v>
      </c>
      <c r="AR374" s="18" t="s">
        <v>245</v>
      </c>
      <c r="AT374" s="18" t="s">
        <v>142</v>
      </c>
      <c r="AU374" s="18" t="s">
        <v>91</v>
      </c>
      <c r="AY374" s="18" t="s">
        <v>139</v>
      </c>
      <c r="BE374" s="206">
        <f>IF(N374="základní",J374,0)</f>
        <v>0</v>
      </c>
      <c r="BF374" s="206">
        <f>IF(N374="snížená",J374,0)</f>
        <v>0</v>
      </c>
      <c r="BG374" s="206">
        <f>IF(N374="zákl. přenesená",J374,0)</f>
        <v>0</v>
      </c>
      <c r="BH374" s="206">
        <f>IF(N374="sníž. přenesená",J374,0)</f>
        <v>0</v>
      </c>
      <c r="BI374" s="206">
        <f>IF(N374="nulová",J374,0)</f>
        <v>0</v>
      </c>
      <c r="BJ374" s="18" t="s">
        <v>91</v>
      </c>
      <c r="BK374" s="206">
        <f>ROUND(I374*H374,2)</f>
        <v>0</v>
      </c>
      <c r="BL374" s="18" t="s">
        <v>245</v>
      </c>
      <c r="BM374" s="18" t="s">
        <v>967</v>
      </c>
    </row>
    <row r="375" spans="2:65" s="1" customFormat="1" ht="27" x14ac:dyDescent="0.3">
      <c r="B375" s="36"/>
      <c r="C375" s="58"/>
      <c r="D375" s="207" t="s">
        <v>149</v>
      </c>
      <c r="E375" s="58"/>
      <c r="F375" s="208" t="s">
        <v>968</v>
      </c>
      <c r="G375" s="58"/>
      <c r="H375" s="58"/>
      <c r="I375" s="163"/>
      <c r="J375" s="58"/>
      <c r="K375" s="58"/>
      <c r="L375" s="56"/>
      <c r="M375" s="73"/>
      <c r="N375" s="37"/>
      <c r="O375" s="37"/>
      <c r="P375" s="37"/>
      <c r="Q375" s="37"/>
      <c r="R375" s="37"/>
      <c r="S375" s="37"/>
      <c r="T375" s="74"/>
      <c r="AT375" s="18" t="s">
        <v>149</v>
      </c>
      <c r="AU375" s="18" t="s">
        <v>91</v>
      </c>
    </row>
    <row r="376" spans="2:65" s="1" customFormat="1" ht="121.5" x14ac:dyDescent="0.3">
      <c r="B376" s="36"/>
      <c r="C376" s="58"/>
      <c r="D376" s="207" t="s">
        <v>159</v>
      </c>
      <c r="E376" s="58"/>
      <c r="F376" s="243" t="s">
        <v>964</v>
      </c>
      <c r="G376" s="58"/>
      <c r="H376" s="58"/>
      <c r="I376" s="163"/>
      <c r="J376" s="58"/>
      <c r="K376" s="58"/>
      <c r="L376" s="56"/>
      <c r="M376" s="73"/>
      <c r="N376" s="37"/>
      <c r="O376" s="37"/>
      <c r="P376" s="37"/>
      <c r="Q376" s="37"/>
      <c r="R376" s="37"/>
      <c r="S376" s="37"/>
      <c r="T376" s="74"/>
      <c r="AT376" s="18" t="s">
        <v>159</v>
      </c>
      <c r="AU376" s="18" t="s">
        <v>91</v>
      </c>
    </row>
    <row r="377" spans="2:65" s="11" customFormat="1" ht="29.85" customHeight="1" x14ac:dyDescent="0.3">
      <c r="B377" s="178"/>
      <c r="C377" s="179"/>
      <c r="D377" s="192" t="s">
        <v>80</v>
      </c>
      <c r="E377" s="193" t="s">
        <v>969</v>
      </c>
      <c r="F377" s="193" t="s">
        <v>970</v>
      </c>
      <c r="G377" s="179"/>
      <c r="H377" s="179"/>
      <c r="I377" s="182"/>
      <c r="J377" s="194">
        <f>BK377</f>
        <v>0</v>
      </c>
      <c r="K377" s="179"/>
      <c r="L377" s="184"/>
      <c r="M377" s="185"/>
      <c r="N377" s="186"/>
      <c r="O377" s="186"/>
      <c r="P377" s="187">
        <f>SUM(P378:P403)</f>
        <v>0</v>
      </c>
      <c r="Q377" s="186"/>
      <c r="R377" s="187">
        <f>SUM(R378:R403)</f>
        <v>0.16059999999999999</v>
      </c>
      <c r="S377" s="186"/>
      <c r="T377" s="188">
        <f>SUM(T378:T403)</f>
        <v>0</v>
      </c>
      <c r="AR377" s="189" t="s">
        <v>91</v>
      </c>
      <c r="AT377" s="190" t="s">
        <v>80</v>
      </c>
      <c r="AU377" s="190" t="s">
        <v>23</v>
      </c>
      <c r="AY377" s="189" t="s">
        <v>139</v>
      </c>
      <c r="BK377" s="191">
        <f>SUM(BK378:BK403)</f>
        <v>0</v>
      </c>
    </row>
    <row r="378" spans="2:65" s="1" customFormat="1" ht="22.5" customHeight="1" x14ac:dyDescent="0.3">
      <c r="B378" s="36"/>
      <c r="C378" s="195" t="s">
        <v>508</v>
      </c>
      <c r="D378" s="195" t="s">
        <v>142</v>
      </c>
      <c r="E378" s="196" t="s">
        <v>971</v>
      </c>
      <c r="F378" s="197" t="s">
        <v>972</v>
      </c>
      <c r="G378" s="198" t="s">
        <v>145</v>
      </c>
      <c r="H378" s="199">
        <v>5</v>
      </c>
      <c r="I378" s="200"/>
      <c r="J378" s="201">
        <f>ROUND(I378*H378,2)</f>
        <v>0</v>
      </c>
      <c r="K378" s="197" t="s">
        <v>146</v>
      </c>
      <c r="L378" s="56"/>
      <c r="M378" s="202" t="s">
        <v>36</v>
      </c>
      <c r="N378" s="203" t="s">
        <v>53</v>
      </c>
      <c r="O378" s="37"/>
      <c r="P378" s="204">
        <f>O378*H378</f>
        <v>0</v>
      </c>
      <c r="Q378" s="204">
        <v>3.0000000000000001E-3</v>
      </c>
      <c r="R378" s="204">
        <f>Q378*H378</f>
        <v>1.4999999999999999E-2</v>
      </c>
      <c r="S378" s="204">
        <v>0</v>
      </c>
      <c r="T378" s="205">
        <f>S378*H378</f>
        <v>0</v>
      </c>
      <c r="AR378" s="18" t="s">
        <v>245</v>
      </c>
      <c r="AT378" s="18" t="s">
        <v>142</v>
      </c>
      <c r="AU378" s="18" t="s">
        <v>91</v>
      </c>
      <c r="AY378" s="18" t="s">
        <v>139</v>
      </c>
      <c r="BE378" s="206">
        <f>IF(N378="základní",J378,0)</f>
        <v>0</v>
      </c>
      <c r="BF378" s="206">
        <f>IF(N378="snížená",J378,0)</f>
        <v>0</v>
      </c>
      <c r="BG378" s="206">
        <f>IF(N378="zákl. přenesená",J378,0)</f>
        <v>0</v>
      </c>
      <c r="BH378" s="206">
        <f>IF(N378="sníž. přenesená",J378,0)</f>
        <v>0</v>
      </c>
      <c r="BI378" s="206">
        <f>IF(N378="nulová",J378,0)</f>
        <v>0</v>
      </c>
      <c r="BJ378" s="18" t="s">
        <v>91</v>
      </c>
      <c r="BK378" s="206">
        <f>ROUND(I378*H378,2)</f>
        <v>0</v>
      </c>
      <c r="BL378" s="18" t="s">
        <v>245</v>
      </c>
      <c r="BM378" s="18" t="s">
        <v>973</v>
      </c>
    </row>
    <row r="379" spans="2:65" s="1" customFormat="1" ht="27" x14ac:dyDescent="0.3">
      <c r="B379" s="36"/>
      <c r="C379" s="58"/>
      <c r="D379" s="207" t="s">
        <v>149</v>
      </c>
      <c r="E379" s="58"/>
      <c r="F379" s="208" t="s">
        <v>974</v>
      </c>
      <c r="G379" s="58"/>
      <c r="H379" s="58"/>
      <c r="I379" s="163"/>
      <c r="J379" s="58"/>
      <c r="K379" s="58"/>
      <c r="L379" s="56"/>
      <c r="M379" s="73"/>
      <c r="N379" s="37"/>
      <c r="O379" s="37"/>
      <c r="P379" s="37"/>
      <c r="Q379" s="37"/>
      <c r="R379" s="37"/>
      <c r="S379" s="37"/>
      <c r="T379" s="74"/>
      <c r="AT379" s="18" t="s">
        <v>149</v>
      </c>
      <c r="AU379" s="18" t="s">
        <v>91</v>
      </c>
    </row>
    <row r="380" spans="2:65" s="12" customFormat="1" x14ac:dyDescent="0.3">
      <c r="B380" s="209"/>
      <c r="C380" s="210"/>
      <c r="D380" s="207" t="s">
        <v>151</v>
      </c>
      <c r="E380" s="211" t="s">
        <v>36</v>
      </c>
      <c r="F380" s="212" t="s">
        <v>152</v>
      </c>
      <c r="G380" s="210"/>
      <c r="H380" s="213" t="s">
        <v>36</v>
      </c>
      <c r="I380" s="214"/>
      <c r="J380" s="210"/>
      <c r="K380" s="210"/>
      <c r="L380" s="215"/>
      <c r="M380" s="216"/>
      <c r="N380" s="217"/>
      <c r="O380" s="217"/>
      <c r="P380" s="217"/>
      <c r="Q380" s="217"/>
      <c r="R380" s="217"/>
      <c r="S380" s="217"/>
      <c r="T380" s="218"/>
      <c r="AT380" s="219" t="s">
        <v>151</v>
      </c>
      <c r="AU380" s="219" t="s">
        <v>91</v>
      </c>
      <c r="AV380" s="12" t="s">
        <v>23</v>
      </c>
      <c r="AW380" s="12" t="s">
        <v>44</v>
      </c>
      <c r="AX380" s="12" t="s">
        <v>81</v>
      </c>
      <c r="AY380" s="219" t="s">
        <v>139</v>
      </c>
    </row>
    <row r="381" spans="2:65" s="13" customFormat="1" x14ac:dyDescent="0.3">
      <c r="B381" s="220"/>
      <c r="C381" s="221"/>
      <c r="D381" s="207" t="s">
        <v>151</v>
      </c>
      <c r="E381" s="222" t="s">
        <v>36</v>
      </c>
      <c r="F381" s="223" t="s">
        <v>975</v>
      </c>
      <c r="G381" s="221"/>
      <c r="H381" s="224">
        <v>5</v>
      </c>
      <c r="I381" s="225"/>
      <c r="J381" s="221"/>
      <c r="K381" s="221"/>
      <c r="L381" s="226"/>
      <c r="M381" s="227"/>
      <c r="N381" s="228"/>
      <c r="O381" s="228"/>
      <c r="P381" s="228"/>
      <c r="Q381" s="228"/>
      <c r="R381" s="228"/>
      <c r="S381" s="228"/>
      <c r="T381" s="229"/>
      <c r="AT381" s="230" t="s">
        <v>151</v>
      </c>
      <c r="AU381" s="230" t="s">
        <v>91</v>
      </c>
      <c r="AV381" s="13" t="s">
        <v>91</v>
      </c>
      <c r="AW381" s="13" t="s">
        <v>44</v>
      </c>
      <c r="AX381" s="13" t="s">
        <v>81</v>
      </c>
      <c r="AY381" s="230" t="s">
        <v>139</v>
      </c>
    </row>
    <row r="382" spans="2:65" s="14" customFormat="1" x14ac:dyDescent="0.3">
      <c r="B382" s="231"/>
      <c r="C382" s="232"/>
      <c r="D382" s="233" t="s">
        <v>151</v>
      </c>
      <c r="E382" s="234" t="s">
        <v>36</v>
      </c>
      <c r="F382" s="235" t="s">
        <v>154</v>
      </c>
      <c r="G382" s="232"/>
      <c r="H382" s="236">
        <v>5</v>
      </c>
      <c r="I382" s="237"/>
      <c r="J382" s="232"/>
      <c r="K382" s="232"/>
      <c r="L382" s="238"/>
      <c r="M382" s="239"/>
      <c r="N382" s="240"/>
      <c r="O382" s="240"/>
      <c r="P382" s="240"/>
      <c r="Q382" s="240"/>
      <c r="R382" s="240"/>
      <c r="S382" s="240"/>
      <c r="T382" s="241"/>
      <c r="AT382" s="242" t="s">
        <v>151</v>
      </c>
      <c r="AU382" s="242" t="s">
        <v>91</v>
      </c>
      <c r="AV382" s="14" t="s">
        <v>147</v>
      </c>
      <c r="AW382" s="14" t="s">
        <v>44</v>
      </c>
      <c r="AX382" s="14" t="s">
        <v>23</v>
      </c>
      <c r="AY382" s="242" t="s">
        <v>139</v>
      </c>
    </row>
    <row r="383" spans="2:65" s="1" customFormat="1" ht="22.5" customHeight="1" x14ac:dyDescent="0.3">
      <c r="B383" s="36"/>
      <c r="C383" s="244" t="s">
        <v>517</v>
      </c>
      <c r="D383" s="244" t="s">
        <v>182</v>
      </c>
      <c r="E383" s="245" t="s">
        <v>976</v>
      </c>
      <c r="F383" s="246" t="s">
        <v>977</v>
      </c>
      <c r="G383" s="247" t="s">
        <v>145</v>
      </c>
      <c r="H383" s="248">
        <v>5.5</v>
      </c>
      <c r="I383" s="249"/>
      <c r="J383" s="250">
        <f>ROUND(I383*H383,2)</f>
        <v>0</v>
      </c>
      <c r="K383" s="246" t="s">
        <v>146</v>
      </c>
      <c r="L383" s="251"/>
      <c r="M383" s="252" t="s">
        <v>36</v>
      </c>
      <c r="N383" s="253" t="s">
        <v>53</v>
      </c>
      <c r="O383" s="37"/>
      <c r="P383" s="204">
        <f>O383*H383</f>
        <v>0</v>
      </c>
      <c r="Q383" s="204">
        <v>1.9199999999999998E-2</v>
      </c>
      <c r="R383" s="204">
        <f>Q383*H383</f>
        <v>0.10559999999999999</v>
      </c>
      <c r="S383" s="204">
        <v>0</v>
      </c>
      <c r="T383" s="205">
        <f>S383*H383</f>
        <v>0</v>
      </c>
      <c r="AR383" s="18" t="s">
        <v>346</v>
      </c>
      <c r="AT383" s="18" t="s">
        <v>182</v>
      </c>
      <c r="AU383" s="18" t="s">
        <v>91</v>
      </c>
      <c r="AY383" s="18" t="s">
        <v>139</v>
      </c>
      <c r="BE383" s="206">
        <f>IF(N383="základní",J383,0)</f>
        <v>0</v>
      </c>
      <c r="BF383" s="206">
        <f>IF(N383="snížená",J383,0)</f>
        <v>0</v>
      </c>
      <c r="BG383" s="206">
        <f>IF(N383="zákl. přenesená",J383,0)</f>
        <v>0</v>
      </c>
      <c r="BH383" s="206">
        <f>IF(N383="sníž. přenesená",J383,0)</f>
        <v>0</v>
      </c>
      <c r="BI383" s="206">
        <f>IF(N383="nulová",J383,0)</f>
        <v>0</v>
      </c>
      <c r="BJ383" s="18" t="s">
        <v>91</v>
      </c>
      <c r="BK383" s="206">
        <f>ROUND(I383*H383,2)</f>
        <v>0</v>
      </c>
      <c r="BL383" s="18" t="s">
        <v>245</v>
      </c>
      <c r="BM383" s="18" t="s">
        <v>978</v>
      </c>
    </row>
    <row r="384" spans="2:65" s="1" customFormat="1" x14ac:dyDescent="0.3">
      <c r="B384" s="36"/>
      <c r="C384" s="58"/>
      <c r="D384" s="207" t="s">
        <v>149</v>
      </c>
      <c r="E384" s="58"/>
      <c r="F384" s="208" t="s">
        <v>979</v>
      </c>
      <c r="G384" s="58"/>
      <c r="H384" s="58"/>
      <c r="I384" s="163"/>
      <c r="J384" s="58"/>
      <c r="K384" s="58"/>
      <c r="L384" s="56"/>
      <c r="M384" s="73"/>
      <c r="N384" s="37"/>
      <c r="O384" s="37"/>
      <c r="P384" s="37"/>
      <c r="Q384" s="37"/>
      <c r="R384" s="37"/>
      <c r="S384" s="37"/>
      <c r="T384" s="74"/>
      <c r="AT384" s="18" t="s">
        <v>149</v>
      </c>
      <c r="AU384" s="18" t="s">
        <v>91</v>
      </c>
    </row>
    <row r="385" spans="2:65" s="12" customFormat="1" x14ac:dyDescent="0.3">
      <c r="B385" s="209"/>
      <c r="C385" s="210"/>
      <c r="D385" s="207" t="s">
        <v>151</v>
      </c>
      <c r="E385" s="211" t="s">
        <v>36</v>
      </c>
      <c r="F385" s="212" t="s">
        <v>152</v>
      </c>
      <c r="G385" s="210"/>
      <c r="H385" s="213" t="s">
        <v>36</v>
      </c>
      <c r="I385" s="214"/>
      <c r="J385" s="210"/>
      <c r="K385" s="210"/>
      <c r="L385" s="215"/>
      <c r="M385" s="216"/>
      <c r="N385" s="217"/>
      <c r="O385" s="217"/>
      <c r="P385" s="217"/>
      <c r="Q385" s="217"/>
      <c r="R385" s="217"/>
      <c r="S385" s="217"/>
      <c r="T385" s="218"/>
      <c r="AT385" s="219" t="s">
        <v>151</v>
      </c>
      <c r="AU385" s="219" t="s">
        <v>91</v>
      </c>
      <c r="AV385" s="12" t="s">
        <v>23</v>
      </c>
      <c r="AW385" s="12" t="s">
        <v>44</v>
      </c>
      <c r="AX385" s="12" t="s">
        <v>81</v>
      </c>
      <c r="AY385" s="219" t="s">
        <v>139</v>
      </c>
    </row>
    <row r="386" spans="2:65" s="13" customFormat="1" x14ac:dyDescent="0.3">
      <c r="B386" s="220"/>
      <c r="C386" s="221"/>
      <c r="D386" s="207" t="s">
        <v>151</v>
      </c>
      <c r="E386" s="222" t="s">
        <v>36</v>
      </c>
      <c r="F386" s="223" t="s">
        <v>980</v>
      </c>
      <c r="G386" s="221"/>
      <c r="H386" s="224">
        <v>5.5</v>
      </c>
      <c r="I386" s="225"/>
      <c r="J386" s="221"/>
      <c r="K386" s="221"/>
      <c r="L386" s="226"/>
      <c r="M386" s="227"/>
      <c r="N386" s="228"/>
      <c r="O386" s="228"/>
      <c r="P386" s="228"/>
      <c r="Q386" s="228"/>
      <c r="R386" s="228"/>
      <c r="S386" s="228"/>
      <c r="T386" s="229"/>
      <c r="AT386" s="230" t="s">
        <v>151</v>
      </c>
      <c r="AU386" s="230" t="s">
        <v>91</v>
      </c>
      <c r="AV386" s="13" t="s">
        <v>91</v>
      </c>
      <c r="AW386" s="13" t="s">
        <v>44</v>
      </c>
      <c r="AX386" s="13" t="s">
        <v>81</v>
      </c>
      <c r="AY386" s="230" t="s">
        <v>139</v>
      </c>
    </row>
    <row r="387" spans="2:65" s="14" customFormat="1" x14ac:dyDescent="0.3">
      <c r="B387" s="231"/>
      <c r="C387" s="232"/>
      <c r="D387" s="233" t="s">
        <v>151</v>
      </c>
      <c r="E387" s="234" t="s">
        <v>36</v>
      </c>
      <c r="F387" s="235" t="s">
        <v>154</v>
      </c>
      <c r="G387" s="232"/>
      <c r="H387" s="236">
        <v>5.5</v>
      </c>
      <c r="I387" s="237"/>
      <c r="J387" s="232"/>
      <c r="K387" s="232"/>
      <c r="L387" s="238"/>
      <c r="M387" s="239"/>
      <c r="N387" s="240"/>
      <c r="O387" s="240"/>
      <c r="P387" s="240"/>
      <c r="Q387" s="240"/>
      <c r="R387" s="240"/>
      <c r="S387" s="240"/>
      <c r="T387" s="241"/>
      <c r="AT387" s="242" t="s">
        <v>151</v>
      </c>
      <c r="AU387" s="242" t="s">
        <v>91</v>
      </c>
      <c r="AV387" s="14" t="s">
        <v>147</v>
      </c>
      <c r="AW387" s="14" t="s">
        <v>44</v>
      </c>
      <c r="AX387" s="14" t="s">
        <v>23</v>
      </c>
      <c r="AY387" s="242" t="s">
        <v>139</v>
      </c>
    </row>
    <row r="388" spans="2:65" s="1" customFormat="1" ht="22.5" customHeight="1" x14ac:dyDescent="0.3">
      <c r="B388" s="36"/>
      <c r="C388" s="195" t="s">
        <v>524</v>
      </c>
      <c r="D388" s="195" t="s">
        <v>142</v>
      </c>
      <c r="E388" s="196" t="s">
        <v>981</v>
      </c>
      <c r="F388" s="197" t="s">
        <v>982</v>
      </c>
      <c r="G388" s="198" t="s">
        <v>145</v>
      </c>
      <c r="H388" s="199">
        <v>5</v>
      </c>
      <c r="I388" s="200"/>
      <c r="J388" s="201">
        <f>ROUND(I388*H388,2)</f>
        <v>0</v>
      </c>
      <c r="K388" s="197" t="s">
        <v>146</v>
      </c>
      <c r="L388" s="56"/>
      <c r="M388" s="202" t="s">
        <v>36</v>
      </c>
      <c r="N388" s="203" t="s">
        <v>53</v>
      </c>
      <c r="O388" s="37"/>
      <c r="P388" s="204">
        <f>O388*H388</f>
        <v>0</v>
      </c>
      <c r="Q388" s="204">
        <v>0</v>
      </c>
      <c r="R388" s="204">
        <f>Q388*H388</f>
        <v>0</v>
      </c>
      <c r="S388" s="204">
        <v>0</v>
      </c>
      <c r="T388" s="205">
        <f>S388*H388</f>
        <v>0</v>
      </c>
      <c r="AR388" s="18" t="s">
        <v>245</v>
      </c>
      <c r="AT388" s="18" t="s">
        <v>142</v>
      </c>
      <c r="AU388" s="18" t="s">
        <v>91</v>
      </c>
      <c r="AY388" s="18" t="s">
        <v>139</v>
      </c>
      <c r="BE388" s="206">
        <f>IF(N388="základní",J388,0)</f>
        <v>0</v>
      </c>
      <c r="BF388" s="206">
        <f>IF(N388="snížená",J388,0)</f>
        <v>0</v>
      </c>
      <c r="BG388" s="206">
        <f>IF(N388="zákl. přenesená",J388,0)</f>
        <v>0</v>
      </c>
      <c r="BH388" s="206">
        <f>IF(N388="sníž. přenesená",J388,0)</f>
        <v>0</v>
      </c>
      <c r="BI388" s="206">
        <f>IF(N388="nulová",J388,0)</f>
        <v>0</v>
      </c>
      <c r="BJ388" s="18" t="s">
        <v>91</v>
      </c>
      <c r="BK388" s="206">
        <f>ROUND(I388*H388,2)</f>
        <v>0</v>
      </c>
      <c r="BL388" s="18" t="s">
        <v>245</v>
      </c>
      <c r="BM388" s="18" t="s">
        <v>983</v>
      </c>
    </row>
    <row r="389" spans="2:65" s="1" customFormat="1" ht="27" x14ac:dyDescent="0.3">
      <c r="B389" s="36"/>
      <c r="C389" s="58"/>
      <c r="D389" s="207" t="s">
        <v>149</v>
      </c>
      <c r="E389" s="58"/>
      <c r="F389" s="208" t="s">
        <v>984</v>
      </c>
      <c r="G389" s="58"/>
      <c r="H389" s="58"/>
      <c r="I389" s="163"/>
      <c r="J389" s="58"/>
      <c r="K389" s="58"/>
      <c r="L389" s="56"/>
      <c r="M389" s="73"/>
      <c r="N389" s="37"/>
      <c r="O389" s="37"/>
      <c r="P389" s="37"/>
      <c r="Q389" s="37"/>
      <c r="R389" s="37"/>
      <c r="S389" s="37"/>
      <c r="T389" s="74"/>
      <c r="AT389" s="18" t="s">
        <v>149</v>
      </c>
      <c r="AU389" s="18" t="s">
        <v>91</v>
      </c>
    </row>
    <row r="390" spans="2:65" s="12" customFormat="1" x14ac:dyDescent="0.3">
      <c r="B390" s="209"/>
      <c r="C390" s="210"/>
      <c r="D390" s="207" t="s">
        <v>151</v>
      </c>
      <c r="E390" s="211" t="s">
        <v>36</v>
      </c>
      <c r="F390" s="212" t="s">
        <v>152</v>
      </c>
      <c r="G390" s="210"/>
      <c r="H390" s="213" t="s">
        <v>36</v>
      </c>
      <c r="I390" s="214"/>
      <c r="J390" s="210"/>
      <c r="K390" s="210"/>
      <c r="L390" s="215"/>
      <c r="M390" s="216"/>
      <c r="N390" s="217"/>
      <c r="O390" s="217"/>
      <c r="P390" s="217"/>
      <c r="Q390" s="217"/>
      <c r="R390" s="217"/>
      <c r="S390" s="217"/>
      <c r="T390" s="218"/>
      <c r="AT390" s="219" t="s">
        <v>151</v>
      </c>
      <c r="AU390" s="219" t="s">
        <v>91</v>
      </c>
      <c r="AV390" s="12" t="s">
        <v>23</v>
      </c>
      <c r="AW390" s="12" t="s">
        <v>44</v>
      </c>
      <c r="AX390" s="12" t="s">
        <v>81</v>
      </c>
      <c r="AY390" s="219" t="s">
        <v>139</v>
      </c>
    </row>
    <row r="391" spans="2:65" s="13" customFormat="1" x14ac:dyDescent="0.3">
      <c r="B391" s="220"/>
      <c r="C391" s="221"/>
      <c r="D391" s="207" t="s">
        <v>151</v>
      </c>
      <c r="E391" s="222" t="s">
        <v>36</v>
      </c>
      <c r="F391" s="223" t="s">
        <v>975</v>
      </c>
      <c r="G391" s="221"/>
      <c r="H391" s="224">
        <v>5</v>
      </c>
      <c r="I391" s="225"/>
      <c r="J391" s="221"/>
      <c r="K391" s="221"/>
      <c r="L391" s="226"/>
      <c r="M391" s="227"/>
      <c r="N391" s="228"/>
      <c r="O391" s="228"/>
      <c r="P391" s="228"/>
      <c r="Q391" s="228"/>
      <c r="R391" s="228"/>
      <c r="S391" s="228"/>
      <c r="T391" s="229"/>
      <c r="AT391" s="230" t="s">
        <v>151</v>
      </c>
      <c r="AU391" s="230" t="s">
        <v>91</v>
      </c>
      <c r="AV391" s="13" t="s">
        <v>91</v>
      </c>
      <c r="AW391" s="13" t="s">
        <v>44</v>
      </c>
      <c r="AX391" s="13" t="s">
        <v>81</v>
      </c>
      <c r="AY391" s="230" t="s">
        <v>139</v>
      </c>
    </row>
    <row r="392" spans="2:65" s="14" customFormat="1" x14ac:dyDescent="0.3">
      <c r="B392" s="231"/>
      <c r="C392" s="232"/>
      <c r="D392" s="233" t="s">
        <v>151</v>
      </c>
      <c r="E392" s="234" t="s">
        <v>36</v>
      </c>
      <c r="F392" s="235" t="s">
        <v>154</v>
      </c>
      <c r="G392" s="232"/>
      <c r="H392" s="236">
        <v>5</v>
      </c>
      <c r="I392" s="237"/>
      <c r="J392" s="232"/>
      <c r="K392" s="232"/>
      <c r="L392" s="238"/>
      <c r="M392" s="239"/>
      <c r="N392" s="240"/>
      <c r="O392" s="240"/>
      <c r="P392" s="240"/>
      <c r="Q392" s="240"/>
      <c r="R392" s="240"/>
      <c r="S392" s="240"/>
      <c r="T392" s="241"/>
      <c r="AT392" s="242" t="s">
        <v>151</v>
      </c>
      <c r="AU392" s="242" t="s">
        <v>91</v>
      </c>
      <c r="AV392" s="14" t="s">
        <v>147</v>
      </c>
      <c r="AW392" s="14" t="s">
        <v>44</v>
      </c>
      <c r="AX392" s="14" t="s">
        <v>23</v>
      </c>
      <c r="AY392" s="242" t="s">
        <v>139</v>
      </c>
    </row>
    <row r="393" spans="2:65" s="1" customFormat="1" ht="22.5" customHeight="1" x14ac:dyDescent="0.3">
      <c r="B393" s="36"/>
      <c r="C393" s="195" t="s">
        <v>529</v>
      </c>
      <c r="D393" s="195" t="s">
        <v>142</v>
      </c>
      <c r="E393" s="196" t="s">
        <v>985</v>
      </c>
      <c r="F393" s="197" t="s">
        <v>986</v>
      </c>
      <c r="G393" s="198" t="s">
        <v>145</v>
      </c>
      <c r="H393" s="199">
        <v>5</v>
      </c>
      <c r="I393" s="200"/>
      <c r="J393" s="201">
        <f>ROUND(I393*H393,2)</f>
        <v>0</v>
      </c>
      <c r="K393" s="197" t="s">
        <v>146</v>
      </c>
      <c r="L393" s="56"/>
      <c r="M393" s="202" t="s">
        <v>36</v>
      </c>
      <c r="N393" s="203" t="s">
        <v>53</v>
      </c>
      <c r="O393" s="37"/>
      <c r="P393" s="204">
        <f>O393*H393</f>
        <v>0</v>
      </c>
      <c r="Q393" s="204">
        <v>8.0000000000000002E-3</v>
      </c>
      <c r="R393" s="204">
        <f>Q393*H393</f>
        <v>0.04</v>
      </c>
      <c r="S393" s="204">
        <v>0</v>
      </c>
      <c r="T393" s="205">
        <f>S393*H393</f>
        <v>0</v>
      </c>
      <c r="AR393" s="18" t="s">
        <v>245</v>
      </c>
      <c r="AT393" s="18" t="s">
        <v>142</v>
      </c>
      <c r="AU393" s="18" t="s">
        <v>91</v>
      </c>
      <c r="AY393" s="18" t="s">
        <v>139</v>
      </c>
      <c r="BE393" s="206">
        <f>IF(N393="základní",J393,0)</f>
        <v>0</v>
      </c>
      <c r="BF393" s="206">
        <f>IF(N393="snížená",J393,0)</f>
        <v>0</v>
      </c>
      <c r="BG393" s="206">
        <f>IF(N393="zákl. přenesená",J393,0)</f>
        <v>0</v>
      </c>
      <c r="BH393" s="206">
        <f>IF(N393="sníž. přenesená",J393,0)</f>
        <v>0</v>
      </c>
      <c r="BI393" s="206">
        <f>IF(N393="nulová",J393,0)</f>
        <v>0</v>
      </c>
      <c r="BJ393" s="18" t="s">
        <v>91</v>
      </c>
      <c r="BK393" s="206">
        <f>ROUND(I393*H393,2)</f>
        <v>0</v>
      </c>
      <c r="BL393" s="18" t="s">
        <v>245</v>
      </c>
      <c r="BM393" s="18" t="s">
        <v>987</v>
      </c>
    </row>
    <row r="394" spans="2:65" s="1" customFormat="1" ht="27" x14ac:dyDescent="0.3">
      <c r="B394" s="36"/>
      <c r="C394" s="58"/>
      <c r="D394" s="207" t="s">
        <v>149</v>
      </c>
      <c r="E394" s="58"/>
      <c r="F394" s="208" t="s">
        <v>988</v>
      </c>
      <c r="G394" s="58"/>
      <c r="H394" s="58"/>
      <c r="I394" s="163"/>
      <c r="J394" s="58"/>
      <c r="K394" s="58"/>
      <c r="L394" s="56"/>
      <c r="M394" s="73"/>
      <c r="N394" s="37"/>
      <c r="O394" s="37"/>
      <c r="P394" s="37"/>
      <c r="Q394" s="37"/>
      <c r="R394" s="37"/>
      <c r="S394" s="37"/>
      <c r="T394" s="74"/>
      <c r="AT394" s="18" t="s">
        <v>149</v>
      </c>
      <c r="AU394" s="18" t="s">
        <v>91</v>
      </c>
    </row>
    <row r="395" spans="2:65" s="12" customFormat="1" x14ac:dyDescent="0.3">
      <c r="B395" s="209"/>
      <c r="C395" s="210"/>
      <c r="D395" s="207" t="s">
        <v>151</v>
      </c>
      <c r="E395" s="211" t="s">
        <v>36</v>
      </c>
      <c r="F395" s="212" t="s">
        <v>152</v>
      </c>
      <c r="G395" s="210"/>
      <c r="H395" s="213" t="s">
        <v>36</v>
      </c>
      <c r="I395" s="214"/>
      <c r="J395" s="210"/>
      <c r="K395" s="210"/>
      <c r="L395" s="215"/>
      <c r="M395" s="216"/>
      <c r="N395" s="217"/>
      <c r="O395" s="217"/>
      <c r="P395" s="217"/>
      <c r="Q395" s="217"/>
      <c r="R395" s="217"/>
      <c r="S395" s="217"/>
      <c r="T395" s="218"/>
      <c r="AT395" s="219" t="s">
        <v>151</v>
      </c>
      <c r="AU395" s="219" t="s">
        <v>91</v>
      </c>
      <c r="AV395" s="12" t="s">
        <v>23</v>
      </c>
      <c r="AW395" s="12" t="s">
        <v>44</v>
      </c>
      <c r="AX395" s="12" t="s">
        <v>81</v>
      </c>
      <c r="AY395" s="219" t="s">
        <v>139</v>
      </c>
    </row>
    <row r="396" spans="2:65" s="13" customFormat="1" x14ac:dyDescent="0.3">
      <c r="B396" s="220"/>
      <c r="C396" s="221"/>
      <c r="D396" s="207" t="s">
        <v>151</v>
      </c>
      <c r="E396" s="222" t="s">
        <v>36</v>
      </c>
      <c r="F396" s="223" t="s">
        <v>975</v>
      </c>
      <c r="G396" s="221"/>
      <c r="H396" s="224">
        <v>5</v>
      </c>
      <c r="I396" s="225"/>
      <c r="J396" s="221"/>
      <c r="K396" s="221"/>
      <c r="L396" s="226"/>
      <c r="M396" s="227"/>
      <c r="N396" s="228"/>
      <c r="O396" s="228"/>
      <c r="P396" s="228"/>
      <c r="Q396" s="228"/>
      <c r="R396" s="228"/>
      <c r="S396" s="228"/>
      <c r="T396" s="229"/>
      <c r="AT396" s="230" t="s">
        <v>151</v>
      </c>
      <c r="AU396" s="230" t="s">
        <v>91</v>
      </c>
      <c r="AV396" s="13" t="s">
        <v>91</v>
      </c>
      <c r="AW396" s="13" t="s">
        <v>44</v>
      </c>
      <c r="AX396" s="13" t="s">
        <v>81</v>
      </c>
      <c r="AY396" s="230" t="s">
        <v>139</v>
      </c>
    </row>
    <row r="397" spans="2:65" s="14" customFormat="1" x14ac:dyDescent="0.3">
      <c r="B397" s="231"/>
      <c r="C397" s="232"/>
      <c r="D397" s="233" t="s">
        <v>151</v>
      </c>
      <c r="E397" s="234" t="s">
        <v>36</v>
      </c>
      <c r="F397" s="235" t="s">
        <v>154</v>
      </c>
      <c r="G397" s="232"/>
      <c r="H397" s="236">
        <v>5</v>
      </c>
      <c r="I397" s="237"/>
      <c r="J397" s="232"/>
      <c r="K397" s="232"/>
      <c r="L397" s="238"/>
      <c r="M397" s="239"/>
      <c r="N397" s="240"/>
      <c r="O397" s="240"/>
      <c r="P397" s="240"/>
      <c r="Q397" s="240"/>
      <c r="R397" s="240"/>
      <c r="S397" s="240"/>
      <c r="T397" s="241"/>
      <c r="AT397" s="242" t="s">
        <v>151</v>
      </c>
      <c r="AU397" s="242" t="s">
        <v>91</v>
      </c>
      <c r="AV397" s="14" t="s">
        <v>147</v>
      </c>
      <c r="AW397" s="14" t="s">
        <v>44</v>
      </c>
      <c r="AX397" s="14" t="s">
        <v>23</v>
      </c>
      <c r="AY397" s="242" t="s">
        <v>139</v>
      </c>
    </row>
    <row r="398" spans="2:65" s="1" customFormat="1" ht="22.5" customHeight="1" x14ac:dyDescent="0.3">
      <c r="B398" s="36"/>
      <c r="C398" s="195" t="s">
        <v>534</v>
      </c>
      <c r="D398" s="195" t="s">
        <v>142</v>
      </c>
      <c r="E398" s="196" t="s">
        <v>989</v>
      </c>
      <c r="F398" s="197" t="s">
        <v>990</v>
      </c>
      <c r="G398" s="198" t="s">
        <v>455</v>
      </c>
      <c r="H398" s="199">
        <v>0.161</v>
      </c>
      <c r="I398" s="200"/>
      <c r="J398" s="201">
        <f>ROUND(I398*H398,2)</f>
        <v>0</v>
      </c>
      <c r="K398" s="197" t="s">
        <v>146</v>
      </c>
      <c r="L398" s="56"/>
      <c r="M398" s="202" t="s">
        <v>36</v>
      </c>
      <c r="N398" s="203" t="s">
        <v>53</v>
      </c>
      <c r="O398" s="37"/>
      <c r="P398" s="204">
        <f>O398*H398</f>
        <v>0</v>
      </c>
      <c r="Q398" s="204">
        <v>0</v>
      </c>
      <c r="R398" s="204">
        <f>Q398*H398</f>
        <v>0</v>
      </c>
      <c r="S398" s="204">
        <v>0</v>
      </c>
      <c r="T398" s="205">
        <f>S398*H398</f>
        <v>0</v>
      </c>
      <c r="AR398" s="18" t="s">
        <v>245</v>
      </c>
      <c r="AT398" s="18" t="s">
        <v>142</v>
      </c>
      <c r="AU398" s="18" t="s">
        <v>91</v>
      </c>
      <c r="AY398" s="18" t="s">
        <v>139</v>
      </c>
      <c r="BE398" s="206">
        <f>IF(N398="základní",J398,0)</f>
        <v>0</v>
      </c>
      <c r="BF398" s="206">
        <f>IF(N398="snížená",J398,0)</f>
        <v>0</v>
      </c>
      <c r="BG398" s="206">
        <f>IF(N398="zákl. přenesená",J398,0)</f>
        <v>0</v>
      </c>
      <c r="BH398" s="206">
        <f>IF(N398="sníž. přenesená",J398,0)</f>
        <v>0</v>
      </c>
      <c r="BI398" s="206">
        <f>IF(N398="nulová",J398,0)</f>
        <v>0</v>
      </c>
      <c r="BJ398" s="18" t="s">
        <v>91</v>
      </c>
      <c r="BK398" s="206">
        <f>ROUND(I398*H398,2)</f>
        <v>0</v>
      </c>
      <c r="BL398" s="18" t="s">
        <v>245</v>
      </c>
      <c r="BM398" s="18" t="s">
        <v>991</v>
      </c>
    </row>
    <row r="399" spans="2:65" s="1" customFormat="1" ht="27" x14ac:dyDescent="0.3">
      <c r="B399" s="36"/>
      <c r="C399" s="58"/>
      <c r="D399" s="207" t="s">
        <v>149</v>
      </c>
      <c r="E399" s="58"/>
      <c r="F399" s="208" t="s">
        <v>992</v>
      </c>
      <c r="G399" s="58"/>
      <c r="H399" s="58"/>
      <c r="I399" s="163"/>
      <c r="J399" s="58"/>
      <c r="K399" s="58"/>
      <c r="L399" s="56"/>
      <c r="M399" s="73"/>
      <c r="N399" s="37"/>
      <c r="O399" s="37"/>
      <c r="P399" s="37"/>
      <c r="Q399" s="37"/>
      <c r="R399" s="37"/>
      <c r="S399" s="37"/>
      <c r="T399" s="74"/>
      <c r="AT399" s="18" t="s">
        <v>149</v>
      </c>
      <c r="AU399" s="18" t="s">
        <v>91</v>
      </c>
    </row>
    <row r="400" spans="2:65" s="1" customFormat="1" ht="121.5" x14ac:dyDescent="0.3">
      <c r="B400" s="36"/>
      <c r="C400" s="58"/>
      <c r="D400" s="233" t="s">
        <v>159</v>
      </c>
      <c r="E400" s="58"/>
      <c r="F400" s="257" t="s">
        <v>593</v>
      </c>
      <c r="G400" s="58"/>
      <c r="H400" s="58"/>
      <c r="I400" s="163"/>
      <c r="J400" s="58"/>
      <c r="K400" s="58"/>
      <c r="L400" s="56"/>
      <c r="M400" s="73"/>
      <c r="N400" s="37"/>
      <c r="O400" s="37"/>
      <c r="P400" s="37"/>
      <c r="Q400" s="37"/>
      <c r="R400" s="37"/>
      <c r="S400" s="37"/>
      <c r="T400" s="74"/>
      <c r="AT400" s="18" t="s">
        <v>159</v>
      </c>
      <c r="AU400" s="18" t="s">
        <v>91</v>
      </c>
    </row>
    <row r="401" spans="2:65" s="1" customFormat="1" ht="22.5" customHeight="1" x14ac:dyDescent="0.3">
      <c r="B401" s="36"/>
      <c r="C401" s="195" t="s">
        <v>540</v>
      </c>
      <c r="D401" s="195" t="s">
        <v>142</v>
      </c>
      <c r="E401" s="196" t="s">
        <v>993</v>
      </c>
      <c r="F401" s="197" t="s">
        <v>994</v>
      </c>
      <c r="G401" s="198" t="s">
        <v>455</v>
      </c>
      <c r="H401" s="199">
        <v>0.161</v>
      </c>
      <c r="I401" s="200"/>
      <c r="J401" s="201">
        <f>ROUND(I401*H401,2)</f>
        <v>0</v>
      </c>
      <c r="K401" s="197" t="s">
        <v>146</v>
      </c>
      <c r="L401" s="56"/>
      <c r="M401" s="202" t="s">
        <v>36</v>
      </c>
      <c r="N401" s="203" t="s">
        <v>53</v>
      </c>
      <c r="O401" s="37"/>
      <c r="P401" s="204">
        <f>O401*H401</f>
        <v>0</v>
      </c>
      <c r="Q401" s="204">
        <v>0</v>
      </c>
      <c r="R401" s="204">
        <f>Q401*H401</f>
        <v>0</v>
      </c>
      <c r="S401" s="204">
        <v>0</v>
      </c>
      <c r="T401" s="205">
        <f>S401*H401</f>
        <v>0</v>
      </c>
      <c r="AR401" s="18" t="s">
        <v>245</v>
      </c>
      <c r="AT401" s="18" t="s">
        <v>142</v>
      </c>
      <c r="AU401" s="18" t="s">
        <v>91</v>
      </c>
      <c r="AY401" s="18" t="s">
        <v>139</v>
      </c>
      <c r="BE401" s="206">
        <f>IF(N401="základní",J401,0)</f>
        <v>0</v>
      </c>
      <c r="BF401" s="206">
        <f>IF(N401="snížená",J401,0)</f>
        <v>0</v>
      </c>
      <c r="BG401" s="206">
        <f>IF(N401="zákl. přenesená",J401,0)</f>
        <v>0</v>
      </c>
      <c r="BH401" s="206">
        <f>IF(N401="sníž. přenesená",J401,0)</f>
        <v>0</v>
      </c>
      <c r="BI401" s="206">
        <f>IF(N401="nulová",J401,0)</f>
        <v>0</v>
      </c>
      <c r="BJ401" s="18" t="s">
        <v>91</v>
      </c>
      <c r="BK401" s="206">
        <f>ROUND(I401*H401,2)</f>
        <v>0</v>
      </c>
      <c r="BL401" s="18" t="s">
        <v>245</v>
      </c>
      <c r="BM401" s="18" t="s">
        <v>995</v>
      </c>
    </row>
    <row r="402" spans="2:65" s="1" customFormat="1" ht="27" x14ac:dyDescent="0.3">
      <c r="B402" s="36"/>
      <c r="C402" s="58"/>
      <c r="D402" s="207" t="s">
        <v>149</v>
      </c>
      <c r="E402" s="58"/>
      <c r="F402" s="208" t="s">
        <v>996</v>
      </c>
      <c r="G402" s="58"/>
      <c r="H402" s="58"/>
      <c r="I402" s="163"/>
      <c r="J402" s="58"/>
      <c r="K402" s="58"/>
      <c r="L402" s="56"/>
      <c r="M402" s="73"/>
      <c r="N402" s="37"/>
      <c r="O402" s="37"/>
      <c r="P402" s="37"/>
      <c r="Q402" s="37"/>
      <c r="R402" s="37"/>
      <c r="S402" s="37"/>
      <c r="T402" s="74"/>
      <c r="AT402" s="18" t="s">
        <v>149</v>
      </c>
      <c r="AU402" s="18" t="s">
        <v>91</v>
      </c>
    </row>
    <row r="403" spans="2:65" s="1" customFormat="1" ht="121.5" x14ac:dyDescent="0.3">
      <c r="B403" s="36"/>
      <c r="C403" s="58"/>
      <c r="D403" s="207" t="s">
        <v>159</v>
      </c>
      <c r="E403" s="58"/>
      <c r="F403" s="243" t="s">
        <v>593</v>
      </c>
      <c r="G403" s="58"/>
      <c r="H403" s="58"/>
      <c r="I403" s="163"/>
      <c r="J403" s="58"/>
      <c r="K403" s="58"/>
      <c r="L403" s="56"/>
      <c r="M403" s="73"/>
      <c r="N403" s="37"/>
      <c r="O403" s="37"/>
      <c r="P403" s="37"/>
      <c r="Q403" s="37"/>
      <c r="R403" s="37"/>
      <c r="S403" s="37"/>
      <c r="T403" s="74"/>
      <c r="AT403" s="18" t="s">
        <v>159</v>
      </c>
      <c r="AU403" s="18" t="s">
        <v>91</v>
      </c>
    </row>
    <row r="404" spans="2:65" s="11" customFormat="1" ht="29.85" customHeight="1" x14ac:dyDescent="0.3">
      <c r="B404" s="178"/>
      <c r="C404" s="179"/>
      <c r="D404" s="192" t="s">
        <v>80</v>
      </c>
      <c r="E404" s="193" t="s">
        <v>997</v>
      </c>
      <c r="F404" s="193" t="s">
        <v>998</v>
      </c>
      <c r="G404" s="179"/>
      <c r="H404" s="179"/>
      <c r="I404" s="182"/>
      <c r="J404" s="194">
        <f>BK404</f>
        <v>0</v>
      </c>
      <c r="K404" s="179"/>
      <c r="L404" s="184"/>
      <c r="M404" s="185"/>
      <c r="N404" s="186"/>
      <c r="O404" s="186"/>
      <c r="P404" s="187">
        <f>SUM(P405:P434)</f>
        <v>0</v>
      </c>
      <c r="Q404" s="186"/>
      <c r="R404" s="187">
        <f>SUM(R405:R434)</f>
        <v>6.9756499999999999E-3</v>
      </c>
      <c r="S404" s="186"/>
      <c r="T404" s="188">
        <f>SUM(T405:T434)</f>
        <v>0</v>
      </c>
      <c r="AR404" s="189" t="s">
        <v>91</v>
      </c>
      <c r="AT404" s="190" t="s">
        <v>80</v>
      </c>
      <c r="AU404" s="190" t="s">
        <v>23</v>
      </c>
      <c r="AY404" s="189" t="s">
        <v>139</v>
      </c>
      <c r="BK404" s="191">
        <f>SUM(BK405:BK434)</f>
        <v>0</v>
      </c>
    </row>
    <row r="405" spans="2:65" s="1" customFormat="1" ht="22.5" customHeight="1" x14ac:dyDescent="0.3">
      <c r="B405" s="36"/>
      <c r="C405" s="195" t="s">
        <v>544</v>
      </c>
      <c r="D405" s="195" t="s">
        <v>142</v>
      </c>
      <c r="E405" s="196" t="s">
        <v>999</v>
      </c>
      <c r="F405" s="197" t="s">
        <v>1000</v>
      </c>
      <c r="G405" s="198" t="s">
        <v>145</v>
      </c>
      <c r="H405" s="199">
        <v>12.683</v>
      </c>
      <c r="I405" s="200"/>
      <c r="J405" s="201">
        <f>ROUND(I405*H405,2)</f>
        <v>0</v>
      </c>
      <c r="K405" s="197" t="s">
        <v>146</v>
      </c>
      <c r="L405" s="56"/>
      <c r="M405" s="202" t="s">
        <v>36</v>
      </c>
      <c r="N405" s="203" t="s">
        <v>53</v>
      </c>
      <c r="O405" s="37"/>
      <c r="P405" s="204">
        <f>O405*H405</f>
        <v>0</v>
      </c>
      <c r="Q405" s="204">
        <v>6.9999999999999994E-5</v>
      </c>
      <c r="R405" s="204">
        <f>Q405*H405</f>
        <v>8.8780999999999994E-4</v>
      </c>
      <c r="S405" s="204">
        <v>0</v>
      </c>
      <c r="T405" s="205">
        <f>S405*H405</f>
        <v>0</v>
      </c>
      <c r="AR405" s="18" t="s">
        <v>245</v>
      </c>
      <c r="AT405" s="18" t="s">
        <v>142</v>
      </c>
      <c r="AU405" s="18" t="s">
        <v>91</v>
      </c>
      <c r="AY405" s="18" t="s">
        <v>139</v>
      </c>
      <c r="BE405" s="206">
        <f>IF(N405="základní",J405,0)</f>
        <v>0</v>
      </c>
      <c r="BF405" s="206">
        <f>IF(N405="snížená",J405,0)</f>
        <v>0</v>
      </c>
      <c r="BG405" s="206">
        <f>IF(N405="zákl. přenesená",J405,0)</f>
        <v>0</v>
      </c>
      <c r="BH405" s="206">
        <f>IF(N405="sníž. přenesená",J405,0)</f>
        <v>0</v>
      </c>
      <c r="BI405" s="206">
        <f>IF(N405="nulová",J405,0)</f>
        <v>0</v>
      </c>
      <c r="BJ405" s="18" t="s">
        <v>91</v>
      </c>
      <c r="BK405" s="206">
        <f>ROUND(I405*H405,2)</f>
        <v>0</v>
      </c>
      <c r="BL405" s="18" t="s">
        <v>245</v>
      </c>
      <c r="BM405" s="18" t="s">
        <v>1001</v>
      </c>
    </row>
    <row r="406" spans="2:65" s="1" customFormat="1" ht="27" x14ac:dyDescent="0.3">
      <c r="B406" s="36"/>
      <c r="C406" s="58"/>
      <c r="D406" s="207" t="s">
        <v>149</v>
      </c>
      <c r="E406" s="58"/>
      <c r="F406" s="208" t="s">
        <v>1002</v>
      </c>
      <c r="G406" s="58"/>
      <c r="H406" s="58"/>
      <c r="I406" s="163"/>
      <c r="J406" s="58"/>
      <c r="K406" s="58"/>
      <c r="L406" s="56"/>
      <c r="M406" s="73"/>
      <c r="N406" s="37"/>
      <c r="O406" s="37"/>
      <c r="P406" s="37"/>
      <c r="Q406" s="37"/>
      <c r="R406" s="37"/>
      <c r="S406" s="37"/>
      <c r="T406" s="74"/>
      <c r="AT406" s="18" t="s">
        <v>149</v>
      </c>
      <c r="AU406" s="18" t="s">
        <v>91</v>
      </c>
    </row>
    <row r="407" spans="2:65" s="12" customFormat="1" x14ac:dyDescent="0.3">
      <c r="B407" s="209"/>
      <c r="C407" s="210"/>
      <c r="D407" s="207" t="s">
        <v>151</v>
      </c>
      <c r="E407" s="211" t="s">
        <v>36</v>
      </c>
      <c r="F407" s="212" t="s">
        <v>358</v>
      </c>
      <c r="G407" s="210"/>
      <c r="H407" s="213" t="s">
        <v>36</v>
      </c>
      <c r="I407" s="214"/>
      <c r="J407" s="210"/>
      <c r="K407" s="210"/>
      <c r="L407" s="215"/>
      <c r="M407" s="216"/>
      <c r="N407" s="217"/>
      <c r="O407" s="217"/>
      <c r="P407" s="217"/>
      <c r="Q407" s="217"/>
      <c r="R407" s="217"/>
      <c r="S407" s="217"/>
      <c r="T407" s="218"/>
      <c r="AT407" s="219" t="s">
        <v>151</v>
      </c>
      <c r="AU407" s="219" t="s">
        <v>91</v>
      </c>
      <c r="AV407" s="12" t="s">
        <v>23</v>
      </c>
      <c r="AW407" s="12" t="s">
        <v>44</v>
      </c>
      <c r="AX407" s="12" t="s">
        <v>81</v>
      </c>
      <c r="AY407" s="219" t="s">
        <v>139</v>
      </c>
    </row>
    <row r="408" spans="2:65" s="13" customFormat="1" x14ac:dyDescent="0.3">
      <c r="B408" s="220"/>
      <c r="C408" s="221"/>
      <c r="D408" s="207" t="s">
        <v>151</v>
      </c>
      <c r="E408" s="222" t="s">
        <v>36</v>
      </c>
      <c r="F408" s="223" t="s">
        <v>1003</v>
      </c>
      <c r="G408" s="221"/>
      <c r="H408" s="224">
        <v>6.1050000000000004</v>
      </c>
      <c r="I408" s="225"/>
      <c r="J408" s="221"/>
      <c r="K408" s="221"/>
      <c r="L408" s="226"/>
      <c r="M408" s="227"/>
      <c r="N408" s="228"/>
      <c r="O408" s="228"/>
      <c r="P408" s="228"/>
      <c r="Q408" s="228"/>
      <c r="R408" s="228"/>
      <c r="S408" s="228"/>
      <c r="T408" s="229"/>
      <c r="AT408" s="230" t="s">
        <v>151</v>
      </c>
      <c r="AU408" s="230" t="s">
        <v>91</v>
      </c>
      <c r="AV408" s="13" t="s">
        <v>91</v>
      </c>
      <c r="AW408" s="13" t="s">
        <v>44</v>
      </c>
      <c r="AX408" s="13" t="s">
        <v>81</v>
      </c>
      <c r="AY408" s="230" t="s">
        <v>139</v>
      </c>
    </row>
    <row r="409" spans="2:65" s="13" customFormat="1" x14ac:dyDescent="0.3">
      <c r="B409" s="220"/>
      <c r="C409" s="221"/>
      <c r="D409" s="207" t="s">
        <v>151</v>
      </c>
      <c r="E409" s="222" t="s">
        <v>36</v>
      </c>
      <c r="F409" s="223" t="s">
        <v>1004</v>
      </c>
      <c r="G409" s="221"/>
      <c r="H409" s="224">
        <v>6.5780000000000003</v>
      </c>
      <c r="I409" s="225"/>
      <c r="J409" s="221"/>
      <c r="K409" s="221"/>
      <c r="L409" s="226"/>
      <c r="M409" s="227"/>
      <c r="N409" s="228"/>
      <c r="O409" s="228"/>
      <c r="P409" s="228"/>
      <c r="Q409" s="228"/>
      <c r="R409" s="228"/>
      <c r="S409" s="228"/>
      <c r="T409" s="229"/>
      <c r="AT409" s="230" t="s">
        <v>151</v>
      </c>
      <c r="AU409" s="230" t="s">
        <v>91</v>
      </c>
      <c r="AV409" s="13" t="s">
        <v>91</v>
      </c>
      <c r="AW409" s="13" t="s">
        <v>44</v>
      </c>
      <c r="AX409" s="13" t="s">
        <v>81</v>
      </c>
      <c r="AY409" s="230" t="s">
        <v>139</v>
      </c>
    </row>
    <row r="410" spans="2:65" s="14" customFormat="1" x14ac:dyDescent="0.3">
      <c r="B410" s="231"/>
      <c r="C410" s="232"/>
      <c r="D410" s="233" t="s">
        <v>151</v>
      </c>
      <c r="E410" s="234" t="s">
        <v>36</v>
      </c>
      <c r="F410" s="235" t="s">
        <v>154</v>
      </c>
      <c r="G410" s="232"/>
      <c r="H410" s="236">
        <v>12.683</v>
      </c>
      <c r="I410" s="237"/>
      <c r="J410" s="232"/>
      <c r="K410" s="232"/>
      <c r="L410" s="238"/>
      <c r="M410" s="239"/>
      <c r="N410" s="240"/>
      <c r="O410" s="240"/>
      <c r="P410" s="240"/>
      <c r="Q410" s="240"/>
      <c r="R410" s="240"/>
      <c r="S410" s="240"/>
      <c r="T410" s="241"/>
      <c r="AT410" s="242" t="s">
        <v>151</v>
      </c>
      <c r="AU410" s="242" t="s">
        <v>91</v>
      </c>
      <c r="AV410" s="14" t="s">
        <v>147</v>
      </c>
      <c r="AW410" s="14" t="s">
        <v>44</v>
      </c>
      <c r="AX410" s="14" t="s">
        <v>23</v>
      </c>
      <c r="AY410" s="242" t="s">
        <v>139</v>
      </c>
    </row>
    <row r="411" spans="2:65" s="1" customFormat="1" ht="22.5" customHeight="1" x14ac:dyDescent="0.3">
      <c r="B411" s="36"/>
      <c r="C411" s="195" t="s">
        <v>551</v>
      </c>
      <c r="D411" s="195" t="s">
        <v>142</v>
      </c>
      <c r="E411" s="196" t="s">
        <v>1005</v>
      </c>
      <c r="F411" s="197" t="s">
        <v>1006</v>
      </c>
      <c r="G411" s="198" t="s">
        <v>145</v>
      </c>
      <c r="H411" s="199">
        <v>12.683</v>
      </c>
      <c r="I411" s="200"/>
      <c r="J411" s="201">
        <f>ROUND(I411*H411,2)</f>
        <v>0</v>
      </c>
      <c r="K411" s="197" t="s">
        <v>146</v>
      </c>
      <c r="L411" s="56"/>
      <c r="M411" s="202" t="s">
        <v>36</v>
      </c>
      <c r="N411" s="203" t="s">
        <v>53</v>
      </c>
      <c r="O411" s="37"/>
      <c r="P411" s="204">
        <f>O411*H411</f>
        <v>0</v>
      </c>
      <c r="Q411" s="204">
        <v>6.9999999999999994E-5</v>
      </c>
      <c r="R411" s="204">
        <f>Q411*H411</f>
        <v>8.8780999999999994E-4</v>
      </c>
      <c r="S411" s="204">
        <v>0</v>
      </c>
      <c r="T411" s="205">
        <f>S411*H411</f>
        <v>0</v>
      </c>
      <c r="AR411" s="18" t="s">
        <v>245</v>
      </c>
      <c r="AT411" s="18" t="s">
        <v>142</v>
      </c>
      <c r="AU411" s="18" t="s">
        <v>91</v>
      </c>
      <c r="AY411" s="18" t="s">
        <v>139</v>
      </c>
      <c r="BE411" s="206">
        <f>IF(N411="základní",J411,0)</f>
        <v>0</v>
      </c>
      <c r="BF411" s="206">
        <f>IF(N411="snížená",J411,0)</f>
        <v>0</v>
      </c>
      <c r="BG411" s="206">
        <f>IF(N411="zákl. přenesená",J411,0)</f>
        <v>0</v>
      </c>
      <c r="BH411" s="206">
        <f>IF(N411="sníž. přenesená",J411,0)</f>
        <v>0</v>
      </c>
      <c r="BI411" s="206">
        <f>IF(N411="nulová",J411,0)</f>
        <v>0</v>
      </c>
      <c r="BJ411" s="18" t="s">
        <v>91</v>
      </c>
      <c r="BK411" s="206">
        <f>ROUND(I411*H411,2)</f>
        <v>0</v>
      </c>
      <c r="BL411" s="18" t="s">
        <v>245</v>
      </c>
      <c r="BM411" s="18" t="s">
        <v>1007</v>
      </c>
    </row>
    <row r="412" spans="2:65" s="1" customFormat="1" ht="27" x14ac:dyDescent="0.3">
      <c r="B412" s="36"/>
      <c r="C412" s="58"/>
      <c r="D412" s="207" t="s">
        <v>149</v>
      </c>
      <c r="E412" s="58"/>
      <c r="F412" s="208" t="s">
        <v>1008</v>
      </c>
      <c r="G412" s="58"/>
      <c r="H412" s="58"/>
      <c r="I412" s="163"/>
      <c r="J412" s="58"/>
      <c r="K412" s="58"/>
      <c r="L412" s="56"/>
      <c r="M412" s="73"/>
      <c r="N412" s="37"/>
      <c r="O412" s="37"/>
      <c r="P412" s="37"/>
      <c r="Q412" s="37"/>
      <c r="R412" s="37"/>
      <c r="S412" s="37"/>
      <c r="T412" s="74"/>
      <c r="AT412" s="18" t="s">
        <v>149</v>
      </c>
      <c r="AU412" s="18" t="s">
        <v>91</v>
      </c>
    </row>
    <row r="413" spans="2:65" s="12" customFormat="1" x14ac:dyDescent="0.3">
      <c r="B413" s="209"/>
      <c r="C413" s="210"/>
      <c r="D413" s="207" t="s">
        <v>151</v>
      </c>
      <c r="E413" s="211" t="s">
        <v>36</v>
      </c>
      <c r="F413" s="212" t="s">
        <v>358</v>
      </c>
      <c r="G413" s="210"/>
      <c r="H413" s="213" t="s">
        <v>36</v>
      </c>
      <c r="I413" s="214"/>
      <c r="J413" s="210"/>
      <c r="K413" s="210"/>
      <c r="L413" s="215"/>
      <c r="M413" s="216"/>
      <c r="N413" s="217"/>
      <c r="O413" s="217"/>
      <c r="P413" s="217"/>
      <c r="Q413" s="217"/>
      <c r="R413" s="217"/>
      <c r="S413" s="217"/>
      <c r="T413" s="218"/>
      <c r="AT413" s="219" t="s">
        <v>151</v>
      </c>
      <c r="AU413" s="219" t="s">
        <v>91</v>
      </c>
      <c r="AV413" s="12" t="s">
        <v>23</v>
      </c>
      <c r="AW413" s="12" t="s">
        <v>44</v>
      </c>
      <c r="AX413" s="12" t="s">
        <v>81</v>
      </c>
      <c r="AY413" s="219" t="s">
        <v>139</v>
      </c>
    </row>
    <row r="414" spans="2:65" s="13" customFormat="1" x14ac:dyDescent="0.3">
      <c r="B414" s="220"/>
      <c r="C414" s="221"/>
      <c r="D414" s="207" t="s">
        <v>151</v>
      </c>
      <c r="E414" s="222" t="s">
        <v>36</v>
      </c>
      <c r="F414" s="223" t="s">
        <v>1003</v>
      </c>
      <c r="G414" s="221"/>
      <c r="H414" s="224">
        <v>6.1050000000000004</v>
      </c>
      <c r="I414" s="225"/>
      <c r="J414" s="221"/>
      <c r="K414" s="221"/>
      <c r="L414" s="226"/>
      <c r="M414" s="227"/>
      <c r="N414" s="228"/>
      <c r="O414" s="228"/>
      <c r="P414" s="228"/>
      <c r="Q414" s="228"/>
      <c r="R414" s="228"/>
      <c r="S414" s="228"/>
      <c r="T414" s="229"/>
      <c r="AT414" s="230" t="s">
        <v>151</v>
      </c>
      <c r="AU414" s="230" t="s">
        <v>91</v>
      </c>
      <c r="AV414" s="13" t="s">
        <v>91</v>
      </c>
      <c r="AW414" s="13" t="s">
        <v>44</v>
      </c>
      <c r="AX414" s="13" t="s">
        <v>81</v>
      </c>
      <c r="AY414" s="230" t="s">
        <v>139</v>
      </c>
    </row>
    <row r="415" spans="2:65" s="13" customFormat="1" x14ac:dyDescent="0.3">
      <c r="B415" s="220"/>
      <c r="C415" s="221"/>
      <c r="D415" s="207" t="s">
        <v>151</v>
      </c>
      <c r="E415" s="222" t="s">
        <v>36</v>
      </c>
      <c r="F415" s="223" t="s">
        <v>1004</v>
      </c>
      <c r="G415" s="221"/>
      <c r="H415" s="224">
        <v>6.5780000000000003</v>
      </c>
      <c r="I415" s="225"/>
      <c r="J415" s="221"/>
      <c r="K415" s="221"/>
      <c r="L415" s="226"/>
      <c r="M415" s="227"/>
      <c r="N415" s="228"/>
      <c r="O415" s="228"/>
      <c r="P415" s="228"/>
      <c r="Q415" s="228"/>
      <c r="R415" s="228"/>
      <c r="S415" s="228"/>
      <c r="T415" s="229"/>
      <c r="AT415" s="230" t="s">
        <v>151</v>
      </c>
      <c r="AU415" s="230" t="s">
        <v>91</v>
      </c>
      <c r="AV415" s="13" t="s">
        <v>91</v>
      </c>
      <c r="AW415" s="13" t="s">
        <v>44</v>
      </c>
      <c r="AX415" s="13" t="s">
        <v>81</v>
      </c>
      <c r="AY415" s="230" t="s">
        <v>139</v>
      </c>
    </row>
    <row r="416" spans="2:65" s="14" customFormat="1" x14ac:dyDescent="0.3">
      <c r="B416" s="231"/>
      <c r="C416" s="232"/>
      <c r="D416" s="233" t="s">
        <v>151</v>
      </c>
      <c r="E416" s="234" t="s">
        <v>36</v>
      </c>
      <c r="F416" s="235" t="s">
        <v>154</v>
      </c>
      <c r="G416" s="232"/>
      <c r="H416" s="236">
        <v>12.683</v>
      </c>
      <c r="I416" s="237"/>
      <c r="J416" s="232"/>
      <c r="K416" s="232"/>
      <c r="L416" s="238"/>
      <c r="M416" s="239"/>
      <c r="N416" s="240"/>
      <c r="O416" s="240"/>
      <c r="P416" s="240"/>
      <c r="Q416" s="240"/>
      <c r="R416" s="240"/>
      <c r="S416" s="240"/>
      <c r="T416" s="241"/>
      <c r="AT416" s="242" t="s">
        <v>151</v>
      </c>
      <c r="AU416" s="242" t="s">
        <v>91</v>
      </c>
      <c r="AV416" s="14" t="s">
        <v>147</v>
      </c>
      <c r="AW416" s="14" t="s">
        <v>44</v>
      </c>
      <c r="AX416" s="14" t="s">
        <v>23</v>
      </c>
      <c r="AY416" s="242" t="s">
        <v>139</v>
      </c>
    </row>
    <row r="417" spans="2:65" s="1" customFormat="1" ht="31.5" customHeight="1" x14ac:dyDescent="0.3">
      <c r="B417" s="36"/>
      <c r="C417" s="195" t="s">
        <v>557</v>
      </c>
      <c r="D417" s="195" t="s">
        <v>142</v>
      </c>
      <c r="E417" s="196" t="s">
        <v>1009</v>
      </c>
      <c r="F417" s="197" t="s">
        <v>1010</v>
      </c>
      <c r="G417" s="198" t="s">
        <v>145</v>
      </c>
      <c r="H417" s="199">
        <v>12.683</v>
      </c>
      <c r="I417" s="200"/>
      <c r="J417" s="201">
        <f>ROUND(I417*H417,2)</f>
        <v>0</v>
      </c>
      <c r="K417" s="197" t="s">
        <v>146</v>
      </c>
      <c r="L417" s="56"/>
      <c r="M417" s="202" t="s">
        <v>36</v>
      </c>
      <c r="N417" s="203" t="s">
        <v>53</v>
      </c>
      <c r="O417" s="37"/>
      <c r="P417" s="204">
        <f>O417*H417</f>
        <v>0</v>
      </c>
      <c r="Q417" s="204">
        <v>1.7000000000000001E-4</v>
      </c>
      <c r="R417" s="204">
        <f>Q417*H417</f>
        <v>2.1561100000000001E-3</v>
      </c>
      <c r="S417" s="204">
        <v>0</v>
      </c>
      <c r="T417" s="205">
        <f>S417*H417</f>
        <v>0</v>
      </c>
      <c r="AR417" s="18" t="s">
        <v>245</v>
      </c>
      <c r="AT417" s="18" t="s">
        <v>142</v>
      </c>
      <c r="AU417" s="18" t="s">
        <v>91</v>
      </c>
      <c r="AY417" s="18" t="s">
        <v>139</v>
      </c>
      <c r="BE417" s="206">
        <f>IF(N417="základní",J417,0)</f>
        <v>0</v>
      </c>
      <c r="BF417" s="206">
        <f>IF(N417="snížená",J417,0)</f>
        <v>0</v>
      </c>
      <c r="BG417" s="206">
        <f>IF(N417="zákl. přenesená",J417,0)</f>
        <v>0</v>
      </c>
      <c r="BH417" s="206">
        <f>IF(N417="sníž. přenesená",J417,0)</f>
        <v>0</v>
      </c>
      <c r="BI417" s="206">
        <f>IF(N417="nulová",J417,0)</f>
        <v>0</v>
      </c>
      <c r="BJ417" s="18" t="s">
        <v>91</v>
      </c>
      <c r="BK417" s="206">
        <f>ROUND(I417*H417,2)</f>
        <v>0</v>
      </c>
      <c r="BL417" s="18" t="s">
        <v>245</v>
      </c>
      <c r="BM417" s="18" t="s">
        <v>1011</v>
      </c>
    </row>
    <row r="418" spans="2:65" s="1" customFormat="1" x14ac:dyDescent="0.3">
      <c r="B418" s="36"/>
      <c r="C418" s="58"/>
      <c r="D418" s="207" t="s">
        <v>149</v>
      </c>
      <c r="E418" s="58"/>
      <c r="F418" s="208" t="s">
        <v>1012</v>
      </c>
      <c r="G418" s="58"/>
      <c r="H418" s="58"/>
      <c r="I418" s="163"/>
      <c r="J418" s="58"/>
      <c r="K418" s="58"/>
      <c r="L418" s="56"/>
      <c r="M418" s="73"/>
      <c r="N418" s="37"/>
      <c r="O418" s="37"/>
      <c r="P418" s="37"/>
      <c r="Q418" s="37"/>
      <c r="R418" s="37"/>
      <c r="S418" s="37"/>
      <c r="T418" s="74"/>
      <c r="AT418" s="18" t="s">
        <v>149</v>
      </c>
      <c r="AU418" s="18" t="s">
        <v>91</v>
      </c>
    </row>
    <row r="419" spans="2:65" s="12" customFormat="1" x14ac:dyDescent="0.3">
      <c r="B419" s="209"/>
      <c r="C419" s="210"/>
      <c r="D419" s="207" t="s">
        <v>151</v>
      </c>
      <c r="E419" s="211" t="s">
        <v>36</v>
      </c>
      <c r="F419" s="212" t="s">
        <v>358</v>
      </c>
      <c r="G419" s="210"/>
      <c r="H419" s="213" t="s">
        <v>36</v>
      </c>
      <c r="I419" s="214"/>
      <c r="J419" s="210"/>
      <c r="K419" s="210"/>
      <c r="L419" s="215"/>
      <c r="M419" s="216"/>
      <c r="N419" s="217"/>
      <c r="O419" s="217"/>
      <c r="P419" s="217"/>
      <c r="Q419" s="217"/>
      <c r="R419" s="217"/>
      <c r="S419" s="217"/>
      <c r="T419" s="218"/>
      <c r="AT419" s="219" t="s">
        <v>151</v>
      </c>
      <c r="AU419" s="219" t="s">
        <v>91</v>
      </c>
      <c r="AV419" s="12" t="s">
        <v>23</v>
      </c>
      <c r="AW419" s="12" t="s">
        <v>44</v>
      </c>
      <c r="AX419" s="12" t="s">
        <v>81</v>
      </c>
      <c r="AY419" s="219" t="s">
        <v>139</v>
      </c>
    </row>
    <row r="420" spans="2:65" s="13" customFormat="1" x14ac:dyDescent="0.3">
      <c r="B420" s="220"/>
      <c r="C420" s="221"/>
      <c r="D420" s="207" t="s">
        <v>151</v>
      </c>
      <c r="E420" s="222" t="s">
        <v>36</v>
      </c>
      <c r="F420" s="223" t="s">
        <v>1003</v>
      </c>
      <c r="G420" s="221"/>
      <c r="H420" s="224">
        <v>6.1050000000000004</v>
      </c>
      <c r="I420" s="225"/>
      <c r="J420" s="221"/>
      <c r="K420" s="221"/>
      <c r="L420" s="226"/>
      <c r="M420" s="227"/>
      <c r="N420" s="228"/>
      <c r="O420" s="228"/>
      <c r="P420" s="228"/>
      <c r="Q420" s="228"/>
      <c r="R420" s="228"/>
      <c r="S420" s="228"/>
      <c r="T420" s="229"/>
      <c r="AT420" s="230" t="s">
        <v>151</v>
      </c>
      <c r="AU420" s="230" t="s">
        <v>91</v>
      </c>
      <c r="AV420" s="13" t="s">
        <v>91</v>
      </c>
      <c r="AW420" s="13" t="s">
        <v>44</v>
      </c>
      <c r="AX420" s="13" t="s">
        <v>81</v>
      </c>
      <c r="AY420" s="230" t="s">
        <v>139</v>
      </c>
    </row>
    <row r="421" spans="2:65" s="13" customFormat="1" x14ac:dyDescent="0.3">
      <c r="B421" s="220"/>
      <c r="C421" s="221"/>
      <c r="D421" s="207" t="s">
        <v>151</v>
      </c>
      <c r="E421" s="222" t="s">
        <v>36</v>
      </c>
      <c r="F421" s="223" t="s">
        <v>1004</v>
      </c>
      <c r="G421" s="221"/>
      <c r="H421" s="224">
        <v>6.5780000000000003</v>
      </c>
      <c r="I421" s="225"/>
      <c r="J421" s="221"/>
      <c r="K421" s="221"/>
      <c r="L421" s="226"/>
      <c r="M421" s="227"/>
      <c r="N421" s="228"/>
      <c r="O421" s="228"/>
      <c r="P421" s="228"/>
      <c r="Q421" s="228"/>
      <c r="R421" s="228"/>
      <c r="S421" s="228"/>
      <c r="T421" s="229"/>
      <c r="AT421" s="230" t="s">
        <v>151</v>
      </c>
      <c r="AU421" s="230" t="s">
        <v>91</v>
      </c>
      <c r="AV421" s="13" t="s">
        <v>91</v>
      </c>
      <c r="AW421" s="13" t="s">
        <v>44</v>
      </c>
      <c r="AX421" s="13" t="s">
        <v>81</v>
      </c>
      <c r="AY421" s="230" t="s">
        <v>139</v>
      </c>
    </row>
    <row r="422" spans="2:65" s="14" customFormat="1" x14ac:dyDescent="0.3">
      <c r="B422" s="231"/>
      <c r="C422" s="232"/>
      <c r="D422" s="233" t="s">
        <v>151</v>
      </c>
      <c r="E422" s="234" t="s">
        <v>36</v>
      </c>
      <c r="F422" s="235" t="s">
        <v>154</v>
      </c>
      <c r="G422" s="232"/>
      <c r="H422" s="236">
        <v>12.683</v>
      </c>
      <c r="I422" s="237"/>
      <c r="J422" s="232"/>
      <c r="K422" s="232"/>
      <c r="L422" s="238"/>
      <c r="M422" s="239"/>
      <c r="N422" s="240"/>
      <c r="O422" s="240"/>
      <c r="P422" s="240"/>
      <c r="Q422" s="240"/>
      <c r="R422" s="240"/>
      <c r="S422" s="240"/>
      <c r="T422" s="241"/>
      <c r="AT422" s="242" t="s">
        <v>151</v>
      </c>
      <c r="AU422" s="242" t="s">
        <v>91</v>
      </c>
      <c r="AV422" s="14" t="s">
        <v>147</v>
      </c>
      <c r="AW422" s="14" t="s">
        <v>44</v>
      </c>
      <c r="AX422" s="14" t="s">
        <v>23</v>
      </c>
      <c r="AY422" s="242" t="s">
        <v>139</v>
      </c>
    </row>
    <row r="423" spans="2:65" s="1" customFormat="1" ht="22.5" customHeight="1" x14ac:dyDescent="0.3">
      <c r="B423" s="36"/>
      <c r="C423" s="195" t="s">
        <v>561</v>
      </c>
      <c r="D423" s="195" t="s">
        <v>142</v>
      </c>
      <c r="E423" s="196" t="s">
        <v>1013</v>
      </c>
      <c r="F423" s="197" t="s">
        <v>1014</v>
      </c>
      <c r="G423" s="198" t="s">
        <v>145</v>
      </c>
      <c r="H423" s="199">
        <v>12.683</v>
      </c>
      <c r="I423" s="200"/>
      <c r="J423" s="201">
        <f>ROUND(I423*H423,2)</f>
        <v>0</v>
      </c>
      <c r="K423" s="197" t="s">
        <v>146</v>
      </c>
      <c r="L423" s="56"/>
      <c r="M423" s="202" t="s">
        <v>36</v>
      </c>
      <c r="N423" s="203" t="s">
        <v>53</v>
      </c>
      <c r="O423" s="37"/>
      <c r="P423" s="204">
        <f>O423*H423</f>
        <v>0</v>
      </c>
      <c r="Q423" s="204">
        <v>1.2E-4</v>
      </c>
      <c r="R423" s="204">
        <f>Q423*H423</f>
        <v>1.5219599999999999E-3</v>
      </c>
      <c r="S423" s="204">
        <v>0</v>
      </c>
      <c r="T423" s="205">
        <f>S423*H423</f>
        <v>0</v>
      </c>
      <c r="AR423" s="18" t="s">
        <v>245</v>
      </c>
      <c r="AT423" s="18" t="s">
        <v>142</v>
      </c>
      <c r="AU423" s="18" t="s">
        <v>91</v>
      </c>
      <c r="AY423" s="18" t="s">
        <v>139</v>
      </c>
      <c r="BE423" s="206">
        <f>IF(N423="základní",J423,0)</f>
        <v>0</v>
      </c>
      <c r="BF423" s="206">
        <f>IF(N423="snížená",J423,0)</f>
        <v>0</v>
      </c>
      <c r="BG423" s="206">
        <f>IF(N423="zákl. přenesená",J423,0)</f>
        <v>0</v>
      </c>
      <c r="BH423" s="206">
        <f>IF(N423="sníž. přenesená",J423,0)</f>
        <v>0</v>
      </c>
      <c r="BI423" s="206">
        <f>IF(N423="nulová",J423,0)</f>
        <v>0</v>
      </c>
      <c r="BJ423" s="18" t="s">
        <v>91</v>
      </c>
      <c r="BK423" s="206">
        <f>ROUND(I423*H423,2)</f>
        <v>0</v>
      </c>
      <c r="BL423" s="18" t="s">
        <v>245</v>
      </c>
      <c r="BM423" s="18" t="s">
        <v>1015</v>
      </c>
    </row>
    <row r="424" spans="2:65" s="1" customFormat="1" x14ac:dyDescent="0.3">
      <c r="B424" s="36"/>
      <c r="C424" s="58"/>
      <c r="D424" s="207" t="s">
        <v>149</v>
      </c>
      <c r="E424" s="58"/>
      <c r="F424" s="208" t="s">
        <v>1016</v>
      </c>
      <c r="G424" s="58"/>
      <c r="H424" s="58"/>
      <c r="I424" s="163"/>
      <c r="J424" s="58"/>
      <c r="K424" s="58"/>
      <c r="L424" s="56"/>
      <c r="M424" s="73"/>
      <c r="N424" s="37"/>
      <c r="O424" s="37"/>
      <c r="P424" s="37"/>
      <c r="Q424" s="37"/>
      <c r="R424" s="37"/>
      <c r="S424" s="37"/>
      <c r="T424" s="74"/>
      <c r="AT424" s="18" t="s">
        <v>149</v>
      </c>
      <c r="AU424" s="18" t="s">
        <v>91</v>
      </c>
    </row>
    <row r="425" spans="2:65" s="12" customFormat="1" x14ac:dyDescent="0.3">
      <c r="B425" s="209"/>
      <c r="C425" s="210"/>
      <c r="D425" s="207" t="s">
        <v>151</v>
      </c>
      <c r="E425" s="211" t="s">
        <v>36</v>
      </c>
      <c r="F425" s="212" t="s">
        <v>358</v>
      </c>
      <c r="G425" s="210"/>
      <c r="H425" s="213" t="s">
        <v>36</v>
      </c>
      <c r="I425" s="214"/>
      <c r="J425" s="210"/>
      <c r="K425" s="210"/>
      <c r="L425" s="215"/>
      <c r="M425" s="216"/>
      <c r="N425" s="217"/>
      <c r="O425" s="217"/>
      <c r="P425" s="217"/>
      <c r="Q425" s="217"/>
      <c r="R425" s="217"/>
      <c r="S425" s="217"/>
      <c r="T425" s="218"/>
      <c r="AT425" s="219" t="s">
        <v>151</v>
      </c>
      <c r="AU425" s="219" t="s">
        <v>91</v>
      </c>
      <c r="AV425" s="12" t="s">
        <v>23</v>
      </c>
      <c r="AW425" s="12" t="s">
        <v>44</v>
      </c>
      <c r="AX425" s="12" t="s">
        <v>81</v>
      </c>
      <c r="AY425" s="219" t="s">
        <v>139</v>
      </c>
    </row>
    <row r="426" spans="2:65" s="13" customFormat="1" x14ac:dyDescent="0.3">
      <c r="B426" s="220"/>
      <c r="C426" s="221"/>
      <c r="D426" s="207" t="s">
        <v>151</v>
      </c>
      <c r="E426" s="222" t="s">
        <v>36</v>
      </c>
      <c r="F426" s="223" t="s">
        <v>1003</v>
      </c>
      <c r="G426" s="221"/>
      <c r="H426" s="224">
        <v>6.1050000000000004</v>
      </c>
      <c r="I426" s="225"/>
      <c r="J426" s="221"/>
      <c r="K426" s="221"/>
      <c r="L426" s="226"/>
      <c r="M426" s="227"/>
      <c r="N426" s="228"/>
      <c r="O426" s="228"/>
      <c r="P426" s="228"/>
      <c r="Q426" s="228"/>
      <c r="R426" s="228"/>
      <c r="S426" s="228"/>
      <c r="T426" s="229"/>
      <c r="AT426" s="230" t="s">
        <v>151</v>
      </c>
      <c r="AU426" s="230" t="s">
        <v>91</v>
      </c>
      <c r="AV426" s="13" t="s">
        <v>91</v>
      </c>
      <c r="AW426" s="13" t="s">
        <v>44</v>
      </c>
      <c r="AX426" s="13" t="s">
        <v>81</v>
      </c>
      <c r="AY426" s="230" t="s">
        <v>139</v>
      </c>
    </row>
    <row r="427" spans="2:65" s="13" customFormat="1" x14ac:dyDescent="0.3">
      <c r="B427" s="220"/>
      <c r="C427" s="221"/>
      <c r="D427" s="207" t="s">
        <v>151</v>
      </c>
      <c r="E427" s="222" t="s">
        <v>36</v>
      </c>
      <c r="F427" s="223" t="s">
        <v>1004</v>
      </c>
      <c r="G427" s="221"/>
      <c r="H427" s="224">
        <v>6.5780000000000003</v>
      </c>
      <c r="I427" s="225"/>
      <c r="J427" s="221"/>
      <c r="K427" s="221"/>
      <c r="L427" s="226"/>
      <c r="M427" s="227"/>
      <c r="N427" s="228"/>
      <c r="O427" s="228"/>
      <c r="P427" s="228"/>
      <c r="Q427" s="228"/>
      <c r="R427" s="228"/>
      <c r="S427" s="228"/>
      <c r="T427" s="229"/>
      <c r="AT427" s="230" t="s">
        <v>151</v>
      </c>
      <c r="AU427" s="230" t="s">
        <v>91</v>
      </c>
      <c r="AV427" s="13" t="s">
        <v>91</v>
      </c>
      <c r="AW427" s="13" t="s">
        <v>44</v>
      </c>
      <c r="AX427" s="13" t="s">
        <v>81</v>
      </c>
      <c r="AY427" s="230" t="s">
        <v>139</v>
      </c>
    </row>
    <row r="428" spans="2:65" s="14" customFormat="1" x14ac:dyDescent="0.3">
      <c r="B428" s="231"/>
      <c r="C428" s="232"/>
      <c r="D428" s="233" t="s">
        <v>151</v>
      </c>
      <c r="E428" s="234" t="s">
        <v>36</v>
      </c>
      <c r="F428" s="235" t="s">
        <v>154</v>
      </c>
      <c r="G428" s="232"/>
      <c r="H428" s="236">
        <v>12.683</v>
      </c>
      <c r="I428" s="237"/>
      <c r="J428" s="232"/>
      <c r="K428" s="232"/>
      <c r="L428" s="238"/>
      <c r="M428" s="239"/>
      <c r="N428" s="240"/>
      <c r="O428" s="240"/>
      <c r="P428" s="240"/>
      <c r="Q428" s="240"/>
      <c r="R428" s="240"/>
      <c r="S428" s="240"/>
      <c r="T428" s="241"/>
      <c r="AT428" s="242" t="s">
        <v>151</v>
      </c>
      <c r="AU428" s="242" t="s">
        <v>91</v>
      </c>
      <c r="AV428" s="14" t="s">
        <v>147</v>
      </c>
      <c r="AW428" s="14" t="s">
        <v>44</v>
      </c>
      <c r="AX428" s="14" t="s">
        <v>23</v>
      </c>
      <c r="AY428" s="242" t="s">
        <v>139</v>
      </c>
    </row>
    <row r="429" spans="2:65" s="1" customFormat="1" ht="22.5" customHeight="1" x14ac:dyDescent="0.3">
      <c r="B429" s="36"/>
      <c r="C429" s="195" t="s">
        <v>566</v>
      </c>
      <c r="D429" s="195" t="s">
        <v>142</v>
      </c>
      <c r="E429" s="196" t="s">
        <v>1017</v>
      </c>
      <c r="F429" s="197" t="s">
        <v>1018</v>
      </c>
      <c r="G429" s="198" t="s">
        <v>145</v>
      </c>
      <c r="H429" s="199">
        <v>12.683</v>
      </c>
      <c r="I429" s="200"/>
      <c r="J429" s="201">
        <f>ROUND(I429*H429,2)</f>
        <v>0</v>
      </c>
      <c r="K429" s="197" t="s">
        <v>146</v>
      </c>
      <c r="L429" s="56"/>
      <c r="M429" s="202" t="s">
        <v>36</v>
      </c>
      <c r="N429" s="203" t="s">
        <v>53</v>
      </c>
      <c r="O429" s="37"/>
      <c r="P429" s="204">
        <f>O429*H429</f>
        <v>0</v>
      </c>
      <c r="Q429" s="204">
        <v>1.2E-4</v>
      </c>
      <c r="R429" s="204">
        <f>Q429*H429</f>
        <v>1.5219599999999999E-3</v>
      </c>
      <c r="S429" s="204">
        <v>0</v>
      </c>
      <c r="T429" s="205">
        <f>S429*H429</f>
        <v>0</v>
      </c>
      <c r="AR429" s="18" t="s">
        <v>245</v>
      </c>
      <c r="AT429" s="18" t="s">
        <v>142</v>
      </c>
      <c r="AU429" s="18" t="s">
        <v>91</v>
      </c>
      <c r="AY429" s="18" t="s">
        <v>139</v>
      </c>
      <c r="BE429" s="206">
        <f>IF(N429="základní",J429,0)</f>
        <v>0</v>
      </c>
      <c r="BF429" s="206">
        <f>IF(N429="snížená",J429,0)</f>
        <v>0</v>
      </c>
      <c r="BG429" s="206">
        <f>IF(N429="zákl. přenesená",J429,0)</f>
        <v>0</v>
      </c>
      <c r="BH429" s="206">
        <f>IF(N429="sníž. přenesená",J429,0)</f>
        <v>0</v>
      </c>
      <c r="BI429" s="206">
        <f>IF(N429="nulová",J429,0)</f>
        <v>0</v>
      </c>
      <c r="BJ429" s="18" t="s">
        <v>91</v>
      </c>
      <c r="BK429" s="206">
        <f>ROUND(I429*H429,2)</f>
        <v>0</v>
      </c>
      <c r="BL429" s="18" t="s">
        <v>245</v>
      </c>
      <c r="BM429" s="18" t="s">
        <v>1019</v>
      </c>
    </row>
    <row r="430" spans="2:65" s="1" customFormat="1" x14ac:dyDescent="0.3">
      <c r="B430" s="36"/>
      <c r="C430" s="58"/>
      <c r="D430" s="207" t="s">
        <v>149</v>
      </c>
      <c r="E430" s="58"/>
      <c r="F430" s="208" t="s">
        <v>1020</v>
      </c>
      <c r="G430" s="58"/>
      <c r="H430" s="58"/>
      <c r="I430" s="163"/>
      <c r="J430" s="58"/>
      <c r="K430" s="58"/>
      <c r="L430" s="56"/>
      <c r="M430" s="73"/>
      <c r="N430" s="37"/>
      <c r="O430" s="37"/>
      <c r="P430" s="37"/>
      <c r="Q430" s="37"/>
      <c r="R430" s="37"/>
      <c r="S430" s="37"/>
      <c r="T430" s="74"/>
      <c r="AT430" s="18" t="s">
        <v>149</v>
      </c>
      <c r="AU430" s="18" t="s">
        <v>91</v>
      </c>
    </row>
    <row r="431" spans="2:65" s="12" customFormat="1" x14ac:dyDescent="0.3">
      <c r="B431" s="209"/>
      <c r="C431" s="210"/>
      <c r="D431" s="207" t="s">
        <v>151</v>
      </c>
      <c r="E431" s="211" t="s">
        <v>36</v>
      </c>
      <c r="F431" s="212" t="s">
        <v>358</v>
      </c>
      <c r="G431" s="210"/>
      <c r="H431" s="213" t="s">
        <v>36</v>
      </c>
      <c r="I431" s="214"/>
      <c r="J431" s="210"/>
      <c r="K431" s="210"/>
      <c r="L431" s="215"/>
      <c r="M431" s="216"/>
      <c r="N431" s="217"/>
      <c r="O431" s="217"/>
      <c r="P431" s="217"/>
      <c r="Q431" s="217"/>
      <c r="R431" s="217"/>
      <c r="S431" s="217"/>
      <c r="T431" s="218"/>
      <c r="AT431" s="219" t="s">
        <v>151</v>
      </c>
      <c r="AU431" s="219" t="s">
        <v>91</v>
      </c>
      <c r="AV431" s="12" t="s">
        <v>23</v>
      </c>
      <c r="AW431" s="12" t="s">
        <v>44</v>
      </c>
      <c r="AX431" s="12" t="s">
        <v>81</v>
      </c>
      <c r="AY431" s="219" t="s">
        <v>139</v>
      </c>
    </row>
    <row r="432" spans="2:65" s="13" customFormat="1" x14ac:dyDescent="0.3">
      <c r="B432" s="220"/>
      <c r="C432" s="221"/>
      <c r="D432" s="207" t="s">
        <v>151</v>
      </c>
      <c r="E432" s="222" t="s">
        <v>36</v>
      </c>
      <c r="F432" s="223" t="s">
        <v>1003</v>
      </c>
      <c r="G432" s="221"/>
      <c r="H432" s="224">
        <v>6.1050000000000004</v>
      </c>
      <c r="I432" s="225"/>
      <c r="J432" s="221"/>
      <c r="K432" s="221"/>
      <c r="L432" s="226"/>
      <c r="M432" s="227"/>
      <c r="N432" s="228"/>
      <c r="O432" s="228"/>
      <c r="P432" s="228"/>
      <c r="Q432" s="228"/>
      <c r="R432" s="228"/>
      <c r="S432" s="228"/>
      <c r="T432" s="229"/>
      <c r="AT432" s="230" t="s">
        <v>151</v>
      </c>
      <c r="AU432" s="230" t="s">
        <v>91</v>
      </c>
      <c r="AV432" s="13" t="s">
        <v>91</v>
      </c>
      <c r="AW432" s="13" t="s">
        <v>44</v>
      </c>
      <c r="AX432" s="13" t="s">
        <v>81</v>
      </c>
      <c r="AY432" s="230" t="s">
        <v>139</v>
      </c>
    </row>
    <row r="433" spans="2:65" s="13" customFormat="1" x14ac:dyDescent="0.3">
      <c r="B433" s="220"/>
      <c r="C433" s="221"/>
      <c r="D433" s="207" t="s">
        <v>151</v>
      </c>
      <c r="E433" s="222" t="s">
        <v>36</v>
      </c>
      <c r="F433" s="223" t="s">
        <v>1004</v>
      </c>
      <c r="G433" s="221"/>
      <c r="H433" s="224">
        <v>6.5780000000000003</v>
      </c>
      <c r="I433" s="225"/>
      <c r="J433" s="221"/>
      <c r="K433" s="221"/>
      <c r="L433" s="226"/>
      <c r="M433" s="227"/>
      <c r="N433" s="228"/>
      <c r="O433" s="228"/>
      <c r="P433" s="228"/>
      <c r="Q433" s="228"/>
      <c r="R433" s="228"/>
      <c r="S433" s="228"/>
      <c r="T433" s="229"/>
      <c r="AT433" s="230" t="s">
        <v>151</v>
      </c>
      <c r="AU433" s="230" t="s">
        <v>91</v>
      </c>
      <c r="AV433" s="13" t="s">
        <v>91</v>
      </c>
      <c r="AW433" s="13" t="s">
        <v>44</v>
      </c>
      <c r="AX433" s="13" t="s">
        <v>81</v>
      </c>
      <c r="AY433" s="230" t="s">
        <v>139</v>
      </c>
    </row>
    <row r="434" spans="2:65" s="14" customFormat="1" x14ac:dyDescent="0.3">
      <c r="B434" s="231"/>
      <c r="C434" s="232"/>
      <c r="D434" s="207" t="s">
        <v>151</v>
      </c>
      <c r="E434" s="254" t="s">
        <v>36</v>
      </c>
      <c r="F434" s="255" t="s">
        <v>154</v>
      </c>
      <c r="G434" s="232"/>
      <c r="H434" s="256">
        <v>12.683</v>
      </c>
      <c r="I434" s="237"/>
      <c r="J434" s="232"/>
      <c r="K434" s="232"/>
      <c r="L434" s="238"/>
      <c r="M434" s="239"/>
      <c r="N434" s="240"/>
      <c r="O434" s="240"/>
      <c r="P434" s="240"/>
      <c r="Q434" s="240"/>
      <c r="R434" s="240"/>
      <c r="S434" s="240"/>
      <c r="T434" s="241"/>
      <c r="AT434" s="242" t="s">
        <v>151</v>
      </c>
      <c r="AU434" s="242" t="s">
        <v>91</v>
      </c>
      <c r="AV434" s="14" t="s">
        <v>147</v>
      </c>
      <c r="AW434" s="14" t="s">
        <v>44</v>
      </c>
      <c r="AX434" s="14" t="s">
        <v>23</v>
      </c>
      <c r="AY434" s="242" t="s">
        <v>139</v>
      </c>
    </row>
    <row r="435" spans="2:65" s="11" customFormat="1" ht="29.85" customHeight="1" x14ac:dyDescent="0.3">
      <c r="B435" s="178"/>
      <c r="C435" s="179"/>
      <c r="D435" s="192" t="s">
        <v>80</v>
      </c>
      <c r="E435" s="193" t="s">
        <v>1021</v>
      </c>
      <c r="F435" s="193" t="s">
        <v>1022</v>
      </c>
      <c r="G435" s="179"/>
      <c r="H435" s="179"/>
      <c r="I435" s="182"/>
      <c r="J435" s="194">
        <f>BK435</f>
        <v>0</v>
      </c>
      <c r="K435" s="179"/>
      <c r="L435" s="184"/>
      <c r="M435" s="185"/>
      <c r="N435" s="186"/>
      <c r="O435" s="186"/>
      <c r="P435" s="187">
        <f>SUM(P436:P447)</f>
        <v>0</v>
      </c>
      <c r="Q435" s="186"/>
      <c r="R435" s="187">
        <f>SUM(R436:R447)</f>
        <v>2.01595E-2</v>
      </c>
      <c r="S435" s="186"/>
      <c r="T435" s="188">
        <f>SUM(T436:T447)</f>
        <v>0</v>
      </c>
      <c r="AR435" s="189" t="s">
        <v>91</v>
      </c>
      <c r="AT435" s="190" t="s">
        <v>80</v>
      </c>
      <c r="AU435" s="190" t="s">
        <v>23</v>
      </c>
      <c r="AY435" s="189" t="s">
        <v>139</v>
      </c>
      <c r="BK435" s="191">
        <f>SUM(BK436:BK447)</f>
        <v>0</v>
      </c>
    </row>
    <row r="436" spans="2:65" s="1" customFormat="1" ht="22.5" customHeight="1" x14ac:dyDescent="0.3">
      <c r="B436" s="36"/>
      <c r="C436" s="195" t="s">
        <v>571</v>
      </c>
      <c r="D436" s="195" t="s">
        <v>142</v>
      </c>
      <c r="E436" s="196" t="s">
        <v>1023</v>
      </c>
      <c r="F436" s="197" t="s">
        <v>1024</v>
      </c>
      <c r="G436" s="198" t="s">
        <v>145</v>
      </c>
      <c r="H436" s="199">
        <v>43.825000000000003</v>
      </c>
      <c r="I436" s="200"/>
      <c r="J436" s="201">
        <f>ROUND(I436*H436,2)</f>
        <v>0</v>
      </c>
      <c r="K436" s="197" t="s">
        <v>146</v>
      </c>
      <c r="L436" s="56"/>
      <c r="M436" s="202" t="s">
        <v>36</v>
      </c>
      <c r="N436" s="203" t="s">
        <v>53</v>
      </c>
      <c r="O436" s="37"/>
      <c r="P436" s="204">
        <f>O436*H436</f>
        <v>0</v>
      </c>
      <c r="Q436" s="204">
        <v>2.0000000000000001E-4</v>
      </c>
      <c r="R436" s="204">
        <f>Q436*H436</f>
        <v>8.7650000000000002E-3</v>
      </c>
      <c r="S436" s="204">
        <v>0</v>
      </c>
      <c r="T436" s="205">
        <f>S436*H436</f>
        <v>0</v>
      </c>
      <c r="AR436" s="18" t="s">
        <v>245</v>
      </c>
      <c r="AT436" s="18" t="s">
        <v>142</v>
      </c>
      <c r="AU436" s="18" t="s">
        <v>91</v>
      </c>
      <c r="AY436" s="18" t="s">
        <v>139</v>
      </c>
      <c r="BE436" s="206">
        <f>IF(N436="základní",J436,0)</f>
        <v>0</v>
      </c>
      <c r="BF436" s="206">
        <f>IF(N436="snížená",J436,0)</f>
        <v>0</v>
      </c>
      <c r="BG436" s="206">
        <f>IF(N436="zákl. přenesená",J436,0)</f>
        <v>0</v>
      </c>
      <c r="BH436" s="206">
        <f>IF(N436="sníž. přenesená",J436,0)</f>
        <v>0</v>
      </c>
      <c r="BI436" s="206">
        <f>IF(N436="nulová",J436,0)</f>
        <v>0</v>
      </c>
      <c r="BJ436" s="18" t="s">
        <v>91</v>
      </c>
      <c r="BK436" s="206">
        <f>ROUND(I436*H436,2)</f>
        <v>0</v>
      </c>
      <c r="BL436" s="18" t="s">
        <v>245</v>
      </c>
      <c r="BM436" s="18" t="s">
        <v>1025</v>
      </c>
    </row>
    <row r="437" spans="2:65" s="1" customFormat="1" x14ac:dyDescent="0.3">
      <c r="B437" s="36"/>
      <c r="C437" s="58"/>
      <c r="D437" s="207" t="s">
        <v>149</v>
      </c>
      <c r="E437" s="58"/>
      <c r="F437" s="208" t="s">
        <v>1026</v>
      </c>
      <c r="G437" s="58"/>
      <c r="H437" s="58"/>
      <c r="I437" s="163"/>
      <c r="J437" s="58"/>
      <c r="K437" s="58"/>
      <c r="L437" s="56"/>
      <c r="M437" s="73"/>
      <c r="N437" s="37"/>
      <c r="O437" s="37"/>
      <c r="P437" s="37"/>
      <c r="Q437" s="37"/>
      <c r="R437" s="37"/>
      <c r="S437" s="37"/>
      <c r="T437" s="74"/>
      <c r="AT437" s="18" t="s">
        <v>149</v>
      </c>
      <c r="AU437" s="18" t="s">
        <v>91</v>
      </c>
    </row>
    <row r="438" spans="2:65" s="12" customFormat="1" x14ac:dyDescent="0.3">
      <c r="B438" s="209"/>
      <c r="C438" s="210"/>
      <c r="D438" s="207" t="s">
        <v>151</v>
      </c>
      <c r="E438" s="211" t="s">
        <v>36</v>
      </c>
      <c r="F438" s="212" t="s">
        <v>767</v>
      </c>
      <c r="G438" s="210"/>
      <c r="H438" s="213" t="s">
        <v>36</v>
      </c>
      <c r="I438" s="214"/>
      <c r="J438" s="210"/>
      <c r="K438" s="210"/>
      <c r="L438" s="215"/>
      <c r="M438" s="216"/>
      <c r="N438" s="217"/>
      <c r="O438" s="217"/>
      <c r="P438" s="217"/>
      <c r="Q438" s="217"/>
      <c r="R438" s="217"/>
      <c r="S438" s="217"/>
      <c r="T438" s="218"/>
      <c r="AT438" s="219" t="s">
        <v>151</v>
      </c>
      <c r="AU438" s="219" t="s">
        <v>91</v>
      </c>
      <c r="AV438" s="12" t="s">
        <v>23</v>
      </c>
      <c r="AW438" s="12" t="s">
        <v>44</v>
      </c>
      <c r="AX438" s="12" t="s">
        <v>81</v>
      </c>
      <c r="AY438" s="219" t="s">
        <v>139</v>
      </c>
    </row>
    <row r="439" spans="2:65" s="12" customFormat="1" x14ac:dyDescent="0.3">
      <c r="B439" s="209"/>
      <c r="C439" s="210"/>
      <c r="D439" s="207" t="s">
        <v>151</v>
      </c>
      <c r="E439" s="211" t="s">
        <v>36</v>
      </c>
      <c r="F439" s="212" t="s">
        <v>768</v>
      </c>
      <c r="G439" s="210"/>
      <c r="H439" s="213" t="s">
        <v>36</v>
      </c>
      <c r="I439" s="214"/>
      <c r="J439" s="210"/>
      <c r="K439" s="210"/>
      <c r="L439" s="215"/>
      <c r="M439" s="216"/>
      <c r="N439" s="217"/>
      <c r="O439" s="217"/>
      <c r="P439" s="217"/>
      <c r="Q439" s="217"/>
      <c r="R439" s="217"/>
      <c r="S439" s="217"/>
      <c r="T439" s="218"/>
      <c r="AT439" s="219" t="s">
        <v>151</v>
      </c>
      <c r="AU439" s="219" t="s">
        <v>91</v>
      </c>
      <c r="AV439" s="12" t="s">
        <v>23</v>
      </c>
      <c r="AW439" s="12" t="s">
        <v>44</v>
      </c>
      <c r="AX439" s="12" t="s">
        <v>81</v>
      </c>
      <c r="AY439" s="219" t="s">
        <v>139</v>
      </c>
    </row>
    <row r="440" spans="2:65" s="13" customFormat="1" ht="27" x14ac:dyDescent="0.3">
      <c r="B440" s="220"/>
      <c r="C440" s="221"/>
      <c r="D440" s="207" t="s">
        <v>151</v>
      </c>
      <c r="E440" s="222" t="s">
        <v>36</v>
      </c>
      <c r="F440" s="223" t="s">
        <v>769</v>
      </c>
      <c r="G440" s="221"/>
      <c r="H440" s="224">
        <v>43.825000000000003</v>
      </c>
      <c r="I440" s="225"/>
      <c r="J440" s="221"/>
      <c r="K440" s="221"/>
      <c r="L440" s="226"/>
      <c r="M440" s="227"/>
      <c r="N440" s="228"/>
      <c r="O440" s="228"/>
      <c r="P440" s="228"/>
      <c r="Q440" s="228"/>
      <c r="R440" s="228"/>
      <c r="S440" s="228"/>
      <c r="T440" s="229"/>
      <c r="AT440" s="230" t="s">
        <v>151</v>
      </c>
      <c r="AU440" s="230" t="s">
        <v>91</v>
      </c>
      <c r="AV440" s="13" t="s">
        <v>91</v>
      </c>
      <c r="AW440" s="13" t="s">
        <v>44</v>
      </c>
      <c r="AX440" s="13" t="s">
        <v>81</v>
      </c>
      <c r="AY440" s="230" t="s">
        <v>139</v>
      </c>
    </row>
    <row r="441" spans="2:65" s="14" customFormat="1" x14ac:dyDescent="0.3">
      <c r="B441" s="231"/>
      <c r="C441" s="232"/>
      <c r="D441" s="233" t="s">
        <v>151</v>
      </c>
      <c r="E441" s="234" t="s">
        <v>36</v>
      </c>
      <c r="F441" s="235" t="s">
        <v>154</v>
      </c>
      <c r="G441" s="232"/>
      <c r="H441" s="236">
        <v>43.825000000000003</v>
      </c>
      <c r="I441" s="237"/>
      <c r="J441" s="232"/>
      <c r="K441" s="232"/>
      <c r="L441" s="238"/>
      <c r="M441" s="239"/>
      <c r="N441" s="240"/>
      <c r="O441" s="240"/>
      <c r="P441" s="240"/>
      <c r="Q441" s="240"/>
      <c r="R441" s="240"/>
      <c r="S441" s="240"/>
      <c r="T441" s="241"/>
      <c r="AT441" s="242" t="s">
        <v>151</v>
      </c>
      <c r="AU441" s="242" t="s">
        <v>91</v>
      </c>
      <c r="AV441" s="14" t="s">
        <v>147</v>
      </c>
      <c r="AW441" s="14" t="s">
        <v>44</v>
      </c>
      <c r="AX441" s="14" t="s">
        <v>23</v>
      </c>
      <c r="AY441" s="242" t="s">
        <v>139</v>
      </c>
    </row>
    <row r="442" spans="2:65" s="1" customFormat="1" ht="31.5" customHeight="1" x14ac:dyDescent="0.3">
      <c r="B442" s="36"/>
      <c r="C442" s="195" t="s">
        <v>578</v>
      </c>
      <c r="D442" s="195" t="s">
        <v>142</v>
      </c>
      <c r="E442" s="196" t="s">
        <v>1027</v>
      </c>
      <c r="F442" s="197" t="s">
        <v>1028</v>
      </c>
      <c r="G442" s="198" t="s">
        <v>145</v>
      </c>
      <c r="H442" s="199">
        <v>87.65</v>
      </c>
      <c r="I442" s="200"/>
      <c r="J442" s="201">
        <f>ROUND(I442*H442,2)</f>
        <v>0</v>
      </c>
      <c r="K442" s="197" t="s">
        <v>146</v>
      </c>
      <c r="L442" s="56"/>
      <c r="M442" s="202" t="s">
        <v>36</v>
      </c>
      <c r="N442" s="203" t="s">
        <v>53</v>
      </c>
      <c r="O442" s="37"/>
      <c r="P442" s="204">
        <f>O442*H442</f>
        <v>0</v>
      </c>
      <c r="Q442" s="204">
        <v>1.2999999999999999E-4</v>
      </c>
      <c r="R442" s="204">
        <f>Q442*H442</f>
        <v>1.13945E-2</v>
      </c>
      <c r="S442" s="204">
        <v>0</v>
      </c>
      <c r="T442" s="205">
        <f>S442*H442</f>
        <v>0</v>
      </c>
      <c r="AR442" s="18" t="s">
        <v>245</v>
      </c>
      <c r="AT442" s="18" t="s">
        <v>142</v>
      </c>
      <c r="AU442" s="18" t="s">
        <v>91</v>
      </c>
      <c r="AY442" s="18" t="s">
        <v>139</v>
      </c>
      <c r="BE442" s="206">
        <f>IF(N442="základní",J442,0)</f>
        <v>0</v>
      </c>
      <c r="BF442" s="206">
        <f>IF(N442="snížená",J442,0)</f>
        <v>0</v>
      </c>
      <c r="BG442" s="206">
        <f>IF(N442="zákl. přenesená",J442,0)</f>
        <v>0</v>
      </c>
      <c r="BH442" s="206">
        <f>IF(N442="sníž. přenesená",J442,0)</f>
        <v>0</v>
      </c>
      <c r="BI442" s="206">
        <f>IF(N442="nulová",J442,0)</f>
        <v>0</v>
      </c>
      <c r="BJ442" s="18" t="s">
        <v>91</v>
      </c>
      <c r="BK442" s="206">
        <f>ROUND(I442*H442,2)</f>
        <v>0</v>
      </c>
      <c r="BL442" s="18" t="s">
        <v>245</v>
      </c>
      <c r="BM442" s="18" t="s">
        <v>1029</v>
      </c>
    </row>
    <row r="443" spans="2:65" s="1" customFormat="1" ht="27" x14ac:dyDescent="0.3">
      <c r="B443" s="36"/>
      <c r="C443" s="58"/>
      <c r="D443" s="207" t="s">
        <v>149</v>
      </c>
      <c r="E443" s="58"/>
      <c r="F443" s="208" t="s">
        <v>1030</v>
      </c>
      <c r="G443" s="58"/>
      <c r="H443" s="58"/>
      <c r="I443" s="163"/>
      <c r="J443" s="58"/>
      <c r="K443" s="58"/>
      <c r="L443" s="56"/>
      <c r="M443" s="73"/>
      <c r="N443" s="37"/>
      <c r="O443" s="37"/>
      <c r="P443" s="37"/>
      <c r="Q443" s="37"/>
      <c r="R443" s="37"/>
      <c r="S443" s="37"/>
      <c r="T443" s="74"/>
      <c r="AT443" s="18" t="s">
        <v>149</v>
      </c>
      <c r="AU443" s="18" t="s">
        <v>91</v>
      </c>
    </row>
    <row r="444" spans="2:65" s="12" customFormat="1" x14ac:dyDescent="0.3">
      <c r="B444" s="209"/>
      <c r="C444" s="210"/>
      <c r="D444" s="207" t="s">
        <v>151</v>
      </c>
      <c r="E444" s="211" t="s">
        <v>36</v>
      </c>
      <c r="F444" s="212" t="s">
        <v>767</v>
      </c>
      <c r="G444" s="210"/>
      <c r="H444" s="213" t="s">
        <v>36</v>
      </c>
      <c r="I444" s="214"/>
      <c r="J444" s="210"/>
      <c r="K444" s="210"/>
      <c r="L444" s="215"/>
      <c r="M444" s="216"/>
      <c r="N444" s="217"/>
      <c r="O444" s="217"/>
      <c r="P444" s="217"/>
      <c r="Q444" s="217"/>
      <c r="R444" s="217"/>
      <c r="S444" s="217"/>
      <c r="T444" s="218"/>
      <c r="AT444" s="219" t="s">
        <v>151</v>
      </c>
      <c r="AU444" s="219" t="s">
        <v>91</v>
      </c>
      <c r="AV444" s="12" t="s">
        <v>23</v>
      </c>
      <c r="AW444" s="12" t="s">
        <v>44</v>
      </c>
      <c r="AX444" s="12" t="s">
        <v>81</v>
      </c>
      <c r="AY444" s="219" t="s">
        <v>139</v>
      </c>
    </row>
    <row r="445" spans="2:65" s="12" customFormat="1" x14ac:dyDescent="0.3">
      <c r="B445" s="209"/>
      <c r="C445" s="210"/>
      <c r="D445" s="207" t="s">
        <v>151</v>
      </c>
      <c r="E445" s="211" t="s">
        <v>36</v>
      </c>
      <c r="F445" s="212" t="s">
        <v>768</v>
      </c>
      <c r="G445" s="210"/>
      <c r="H445" s="213" t="s">
        <v>36</v>
      </c>
      <c r="I445" s="214"/>
      <c r="J445" s="210"/>
      <c r="K445" s="210"/>
      <c r="L445" s="215"/>
      <c r="M445" s="216"/>
      <c r="N445" s="217"/>
      <c r="O445" s="217"/>
      <c r="P445" s="217"/>
      <c r="Q445" s="217"/>
      <c r="R445" s="217"/>
      <c r="S445" s="217"/>
      <c r="T445" s="218"/>
      <c r="AT445" s="219" t="s">
        <v>151</v>
      </c>
      <c r="AU445" s="219" t="s">
        <v>91</v>
      </c>
      <c r="AV445" s="12" t="s">
        <v>23</v>
      </c>
      <c r="AW445" s="12" t="s">
        <v>44</v>
      </c>
      <c r="AX445" s="12" t="s">
        <v>81</v>
      </c>
      <c r="AY445" s="219" t="s">
        <v>139</v>
      </c>
    </row>
    <row r="446" spans="2:65" s="13" customFormat="1" ht="27" x14ac:dyDescent="0.3">
      <c r="B446" s="220"/>
      <c r="C446" s="221"/>
      <c r="D446" s="207" t="s">
        <v>151</v>
      </c>
      <c r="E446" s="222" t="s">
        <v>36</v>
      </c>
      <c r="F446" s="223" t="s">
        <v>1031</v>
      </c>
      <c r="G446" s="221"/>
      <c r="H446" s="224">
        <v>87.65</v>
      </c>
      <c r="I446" s="225"/>
      <c r="J446" s="221"/>
      <c r="K446" s="221"/>
      <c r="L446" s="226"/>
      <c r="M446" s="227"/>
      <c r="N446" s="228"/>
      <c r="O446" s="228"/>
      <c r="P446" s="228"/>
      <c r="Q446" s="228"/>
      <c r="R446" s="228"/>
      <c r="S446" s="228"/>
      <c r="T446" s="229"/>
      <c r="AT446" s="230" t="s">
        <v>151</v>
      </c>
      <c r="AU446" s="230" t="s">
        <v>91</v>
      </c>
      <c r="AV446" s="13" t="s">
        <v>91</v>
      </c>
      <c r="AW446" s="13" t="s">
        <v>44</v>
      </c>
      <c r="AX446" s="13" t="s">
        <v>81</v>
      </c>
      <c r="AY446" s="230" t="s">
        <v>139</v>
      </c>
    </row>
    <row r="447" spans="2:65" s="14" customFormat="1" x14ac:dyDescent="0.3">
      <c r="B447" s="231"/>
      <c r="C447" s="232"/>
      <c r="D447" s="207" t="s">
        <v>151</v>
      </c>
      <c r="E447" s="254" t="s">
        <v>36</v>
      </c>
      <c r="F447" s="255" t="s">
        <v>154</v>
      </c>
      <c r="G447" s="232"/>
      <c r="H447" s="256">
        <v>87.65</v>
      </c>
      <c r="I447" s="237"/>
      <c r="J447" s="232"/>
      <c r="K447" s="232"/>
      <c r="L447" s="238"/>
      <c r="M447" s="239"/>
      <c r="N447" s="240"/>
      <c r="O447" s="240"/>
      <c r="P447" s="240"/>
      <c r="Q447" s="240"/>
      <c r="R447" s="240"/>
      <c r="S447" s="240"/>
      <c r="T447" s="241"/>
      <c r="AT447" s="242" t="s">
        <v>151</v>
      </c>
      <c r="AU447" s="242" t="s">
        <v>91</v>
      </c>
      <c r="AV447" s="14" t="s">
        <v>147</v>
      </c>
      <c r="AW447" s="14" t="s">
        <v>44</v>
      </c>
      <c r="AX447" s="14" t="s">
        <v>23</v>
      </c>
      <c r="AY447" s="242" t="s">
        <v>139</v>
      </c>
    </row>
    <row r="448" spans="2:65" s="11" customFormat="1" ht="37.35" customHeight="1" x14ac:dyDescent="0.35">
      <c r="B448" s="178"/>
      <c r="C448" s="179"/>
      <c r="D448" s="180" t="s">
        <v>80</v>
      </c>
      <c r="E448" s="181" t="s">
        <v>182</v>
      </c>
      <c r="F448" s="181" t="s">
        <v>724</v>
      </c>
      <c r="G448" s="179"/>
      <c r="H448" s="179"/>
      <c r="I448" s="182"/>
      <c r="J448" s="183">
        <f>BK448</f>
        <v>0</v>
      </c>
      <c r="K448" s="179"/>
      <c r="L448" s="184"/>
      <c r="M448" s="185"/>
      <c r="N448" s="186"/>
      <c r="O448" s="186"/>
      <c r="P448" s="187">
        <f>P449</f>
        <v>0</v>
      </c>
      <c r="Q448" s="186"/>
      <c r="R448" s="187">
        <f>R449</f>
        <v>9.6600000000000002E-3</v>
      </c>
      <c r="S448" s="186"/>
      <c r="T448" s="188">
        <f>T449</f>
        <v>0</v>
      </c>
      <c r="AR448" s="189" t="s">
        <v>163</v>
      </c>
      <c r="AT448" s="190" t="s">
        <v>80</v>
      </c>
      <c r="AU448" s="190" t="s">
        <v>81</v>
      </c>
      <c r="AY448" s="189" t="s">
        <v>139</v>
      </c>
      <c r="BK448" s="191">
        <f>BK449</f>
        <v>0</v>
      </c>
    </row>
    <row r="449" spans="2:65" s="11" customFormat="1" ht="19.899999999999999" customHeight="1" x14ac:dyDescent="0.3">
      <c r="B449" s="178"/>
      <c r="C449" s="179"/>
      <c r="D449" s="192" t="s">
        <v>80</v>
      </c>
      <c r="E449" s="193" t="s">
        <v>725</v>
      </c>
      <c r="F449" s="193" t="s">
        <v>726</v>
      </c>
      <c r="G449" s="179"/>
      <c r="H449" s="179"/>
      <c r="I449" s="182"/>
      <c r="J449" s="194">
        <f>BK449</f>
        <v>0</v>
      </c>
      <c r="K449" s="179"/>
      <c r="L449" s="184"/>
      <c r="M449" s="185"/>
      <c r="N449" s="186"/>
      <c r="O449" s="186"/>
      <c r="P449" s="187">
        <f>SUM(P450:P463)</f>
        <v>0</v>
      </c>
      <c r="Q449" s="186"/>
      <c r="R449" s="187">
        <f>SUM(R450:R463)</f>
        <v>9.6600000000000002E-3</v>
      </c>
      <c r="S449" s="186"/>
      <c r="T449" s="188">
        <f>SUM(T450:T463)</f>
        <v>0</v>
      </c>
      <c r="AR449" s="189" t="s">
        <v>163</v>
      </c>
      <c r="AT449" s="190" t="s">
        <v>80</v>
      </c>
      <c r="AU449" s="190" t="s">
        <v>23</v>
      </c>
      <c r="AY449" s="189" t="s">
        <v>139</v>
      </c>
      <c r="BK449" s="191">
        <f>SUM(BK450:BK463)</f>
        <v>0</v>
      </c>
    </row>
    <row r="450" spans="2:65" s="1" customFormat="1" ht="31.5" customHeight="1" x14ac:dyDescent="0.3">
      <c r="B450" s="36"/>
      <c r="C450" s="195" t="s">
        <v>584</v>
      </c>
      <c r="D450" s="195" t="s">
        <v>142</v>
      </c>
      <c r="E450" s="196" t="s">
        <v>1032</v>
      </c>
      <c r="F450" s="197" t="s">
        <v>1033</v>
      </c>
      <c r="G450" s="198" t="s">
        <v>192</v>
      </c>
      <c r="H450" s="199">
        <v>8</v>
      </c>
      <c r="I450" s="200"/>
      <c r="J450" s="201">
        <f>ROUND(I450*H450,2)</f>
        <v>0</v>
      </c>
      <c r="K450" s="197" t="s">
        <v>146</v>
      </c>
      <c r="L450" s="56"/>
      <c r="M450" s="202" t="s">
        <v>36</v>
      </c>
      <c r="N450" s="203" t="s">
        <v>53</v>
      </c>
      <c r="O450" s="37"/>
      <c r="P450" s="204">
        <f>O450*H450</f>
        <v>0</v>
      </c>
      <c r="Q450" s="204">
        <v>0</v>
      </c>
      <c r="R450" s="204">
        <f>Q450*H450</f>
        <v>0</v>
      </c>
      <c r="S450" s="204">
        <v>0</v>
      </c>
      <c r="T450" s="205">
        <f>S450*H450</f>
        <v>0</v>
      </c>
      <c r="AR450" s="18" t="s">
        <v>551</v>
      </c>
      <c r="AT450" s="18" t="s">
        <v>142</v>
      </c>
      <c r="AU450" s="18" t="s">
        <v>91</v>
      </c>
      <c r="AY450" s="18" t="s">
        <v>139</v>
      </c>
      <c r="BE450" s="206">
        <f>IF(N450="základní",J450,0)</f>
        <v>0</v>
      </c>
      <c r="BF450" s="206">
        <f>IF(N450="snížená",J450,0)</f>
        <v>0</v>
      </c>
      <c r="BG450" s="206">
        <f>IF(N450="zákl. přenesená",J450,0)</f>
        <v>0</v>
      </c>
      <c r="BH450" s="206">
        <f>IF(N450="sníž. přenesená",J450,0)</f>
        <v>0</v>
      </c>
      <c r="BI450" s="206">
        <f>IF(N450="nulová",J450,0)</f>
        <v>0</v>
      </c>
      <c r="BJ450" s="18" t="s">
        <v>91</v>
      </c>
      <c r="BK450" s="206">
        <f>ROUND(I450*H450,2)</f>
        <v>0</v>
      </c>
      <c r="BL450" s="18" t="s">
        <v>551</v>
      </c>
      <c r="BM450" s="18" t="s">
        <v>1034</v>
      </c>
    </row>
    <row r="451" spans="2:65" s="1" customFormat="1" ht="27" x14ac:dyDescent="0.3">
      <c r="B451" s="36"/>
      <c r="C451" s="58"/>
      <c r="D451" s="207" t="s">
        <v>149</v>
      </c>
      <c r="E451" s="58"/>
      <c r="F451" s="208" t="s">
        <v>1035</v>
      </c>
      <c r="G451" s="58"/>
      <c r="H451" s="58"/>
      <c r="I451" s="163"/>
      <c r="J451" s="58"/>
      <c r="K451" s="58"/>
      <c r="L451" s="56"/>
      <c r="M451" s="73"/>
      <c r="N451" s="37"/>
      <c r="O451" s="37"/>
      <c r="P451" s="37"/>
      <c r="Q451" s="37"/>
      <c r="R451" s="37"/>
      <c r="S451" s="37"/>
      <c r="T451" s="74"/>
      <c r="AT451" s="18" t="s">
        <v>149</v>
      </c>
      <c r="AU451" s="18" t="s">
        <v>91</v>
      </c>
    </row>
    <row r="452" spans="2:65" s="12" customFormat="1" x14ac:dyDescent="0.3">
      <c r="B452" s="209"/>
      <c r="C452" s="210"/>
      <c r="D452" s="207" t="s">
        <v>151</v>
      </c>
      <c r="E452" s="211" t="s">
        <v>36</v>
      </c>
      <c r="F452" s="212" t="s">
        <v>514</v>
      </c>
      <c r="G452" s="210"/>
      <c r="H452" s="213" t="s">
        <v>36</v>
      </c>
      <c r="I452" s="214"/>
      <c r="J452" s="210"/>
      <c r="K452" s="210"/>
      <c r="L452" s="215"/>
      <c r="M452" s="216"/>
      <c r="N452" s="217"/>
      <c r="O452" s="217"/>
      <c r="P452" s="217"/>
      <c r="Q452" s="217"/>
      <c r="R452" s="217"/>
      <c r="S452" s="217"/>
      <c r="T452" s="218"/>
      <c r="AT452" s="219" t="s">
        <v>151</v>
      </c>
      <c r="AU452" s="219" t="s">
        <v>91</v>
      </c>
      <c r="AV452" s="12" t="s">
        <v>23</v>
      </c>
      <c r="AW452" s="12" t="s">
        <v>44</v>
      </c>
      <c r="AX452" s="12" t="s">
        <v>81</v>
      </c>
      <c r="AY452" s="219" t="s">
        <v>139</v>
      </c>
    </row>
    <row r="453" spans="2:65" s="13" customFormat="1" x14ac:dyDescent="0.3">
      <c r="B453" s="220"/>
      <c r="C453" s="221"/>
      <c r="D453" s="207" t="s">
        <v>151</v>
      </c>
      <c r="E453" s="222" t="s">
        <v>36</v>
      </c>
      <c r="F453" s="223" t="s">
        <v>185</v>
      </c>
      <c r="G453" s="221"/>
      <c r="H453" s="224">
        <v>8</v>
      </c>
      <c r="I453" s="225"/>
      <c r="J453" s="221"/>
      <c r="K453" s="221"/>
      <c r="L453" s="226"/>
      <c r="M453" s="227"/>
      <c r="N453" s="228"/>
      <c r="O453" s="228"/>
      <c r="P453" s="228"/>
      <c r="Q453" s="228"/>
      <c r="R453" s="228"/>
      <c r="S453" s="228"/>
      <c r="T453" s="229"/>
      <c r="AT453" s="230" t="s">
        <v>151</v>
      </c>
      <c r="AU453" s="230" t="s">
        <v>91</v>
      </c>
      <c r="AV453" s="13" t="s">
        <v>91</v>
      </c>
      <c r="AW453" s="13" t="s">
        <v>44</v>
      </c>
      <c r="AX453" s="13" t="s">
        <v>81</v>
      </c>
      <c r="AY453" s="230" t="s">
        <v>139</v>
      </c>
    </row>
    <row r="454" spans="2:65" s="14" customFormat="1" x14ac:dyDescent="0.3">
      <c r="B454" s="231"/>
      <c r="C454" s="232"/>
      <c r="D454" s="233" t="s">
        <v>151</v>
      </c>
      <c r="E454" s="234" t="s">
        <v>36</v>
      </c>
      <c r="F454" s="235" t="s">
        <v>154</v>
      </c>
      <c r="G454" s="232"/>
      <c r="H454" s="236">
        <v>8</v>
      </c>
      <c r="I454" s="237"/>
      <c r="J454" s="232"/>
      <c r="K454" s="232"/>
      <c r="L454" s="238"/>
      <c r="M454" s="239"/>
      <c r="N454" s="240"/>
      <c r="O454" s="240"/>
      <c r="P454" s="240"/>
      <c r="Q454" s="240"/>
      <c r="R454" s="240"/>
      <c r="S454" s="240"/>
      <c r="T454" s="241"/>
      <c r="AT454" s="242" t="s">
        <v>151</v>
      </c>
      <c r="AU454" s="242" t="s">
        <v>91</v>
      </c>
      <c r="AV454" s="14" t="s">
        <v>147</v>
      </c>
      <c r="AW454" s="14" t="s">
        <v>44</v>
      </c>
      <c r="AX454" s="14" t="s">
        <v>23</v>
      </c>
      <c r="AY454" s="242" t="s">
        <v>139</v>
      </c>
    </row>
    <row r="455" spans="2:65" s="1" customFormat="1" ht="22.5" customHeight="1" x14ac:dyDescent="0.3">
      <c r="B455" s="36"/>
      <c r="C455" s="244" t="s">
        <v>588</v>
      </c>
      <c r="D455" s="244" t="s">
        <v>182</v>
      </c>
      <c r="E455" s="245" t="s">
        <v>1036</v>
      </c>
      <c r="F455" s="246" t="s">
        <v>1037</v>
      </c>
      <c r="G455" s="247" t="s">
        <v>877</v>
      </c>
      <c r="H455" s="248">
        <v>4.96</v>
      </c>
      <c r="I455" s="249"/>
      <c r="J455" s="250">
        <f>ROUND(I455*H455,2)</f>
        <v>0</v>
      </c>
      <c r="K455" s="246" t="s">
        <v>146</v>
      </c>
      <c r="L455" s="251"/>
      <c r="M455" s="252" t="s">
        <v>36</v>
      </c>
      <c r="N455" s="253" t="s">
        <v>53</v>
      </c>
      <c r="O455" s="37"/>
      <c r="P455" s="204">
        <f>O455*H455</f>
        <v>0</v>
      </c>
      <c r="Q455" s="204">
        <v>1E-3</v>
      </c>
      <c r="R455" s="204">
        <f>Q455*H455</f>
        <v>4.96E-3</v>
      </c>
      <c r="S455" s="204">
        <v>0</v>
      </c>
      <c r="T455" s="205">
        <f>S455*H455</f>
        <v>0</v>
      </c>
      <c r="AR455" s="18" t="s">
        <v>735</v>
      </c>
      <c r="AT455" s="18" t="s">
        <v>182</v>
      </c>
      <c r="AU455" s="18" t="s">
        <v>91</v>
      </c>
      <c r="AY455" s="18" t="s">
        <v>139</v>
      </c>
      <c r="BE455" s="206">
        <f>IF(N455="základní",J455,0)</f>
        <v>0</v>
      </c>
      <c r="BF455" s="206">
        <f>IF(N455="snížená",J455,0)</f>
        <v>0</v>
      </c>
      <c r="BG455" s="206">
        <f>IF(N455="zákl. přenesená",J455,0)</f>
        <v>0</v>
      </c>
      <c r="BH455" s="206">
        <f>IF(N455="sníž. přenesená",J455,0)</f>
        <v>0</v>
      </c>
      <c r="BI455" s="206">
        <f>IF(N455="nulová",J455,0)</f>
        <v>0</v>
      </c>
      <c r="BJ455" s="18" t="s">
        <v>91</v>
      </c>
      <c r="BK455" s="206">
        <f>ROUND(I455*H455,2)</f>
        <v>0</v>
      </c>
      <c r="BL455" s="18" t="s">
        <v>735</v>
      </c>
      <c r="BM455" s="18" t="s">
        <v>1038</v>
      </c>
    </row>
    <row r="456" spans="2:65" s="1" customFormat="1" x14ac:dyDescent="0.3">
      <c r="B456" s="36"/>
      <c r="C456" s="58"/>
      <c r="D456" s="233" t="s">
        <v>149</v>
      </c>
      <c r="E456" s="58"/>
      <c r="F456" s="260" t="s">
        <v>1037</v>
      </c>
      <c r="G456" s="58"/>
      <c r="H456" s="58"/>
      <c r="I456" s="163"/>
      <c r="J456" s="58"/>
      <c r="K456" s="58"/>
      <c r="L456" s="56"/>
      <c r="M456" s="73"/>
      <c r="N456" s="37"/>
      <c r="O456" s="37"/>
      <c r="P456" s="37"/>
      <c r="Q456" s="37"/>
      <c r="R456" s="37"/>
      <c r="S456" s="37"/>
      <c r="T456" s="74"/>
      <c r="AT456" s="18" t="s">
        <v>149</v>
      </c>
      <c r="AU456" s="18" t="s">
        <v>91</v>
      </c>
    </row>
    <row r="457" spans="2:65" s="1" customFormat="1" ht="22.5" customHeight="1" x14ac:dyDescent="0.3">
      <c r="B457" s="36"/>
      <c r="C457" s="195" t="s">
        <v>594</v>
      </c>
      <c r="D457" s="195" t="s">
        <v>142</v>
      </c>
      <c r="E457" s="196" t="s">
        <v>1039</v>
      </c>
      <c r="F457" s="197" t="s">
        <v>1040</v>
      </c>
      <c r="G457" s="198" t="s">
        <v>422</v>
      </c>
      <c r="H457" s="199">
        <v>2</v>
      </c>
      <c r="I457" s="200"/>
      <c r="J457" s="201">
        <f>ROUND(I457*H457,2)</f>
        <v>0</v>
      </c>
      <c r="K457" s="197" t="s">
        <v>146</v>
      </c>
      <c r="L457" s="56"/>
      <c r="M457" s="202" t="s">
        <v>36</v>
      </c>
      <c r="N457" s="203" t="s">
        <v>53</v>
      </c>
      <c r="O457" s="37"/>
      <c r="P457" s="204">
        <f>O457*H457</f>
        <v>0</v>
      </c>
      <c r="Q457" s="204">
        <v>0</v>
      </c>
      <c r="R457" s="204">
        <f>Q457*H457</f>
        <v>0</v>
      </c>
      <c r="S457" s="204">
        <v>0</v>
      </c>
      <c r="T457" s="205">
        <f>S457*H457</f>
        <v>0</v>
      </c>
      <c r="AR457" s="18" t="s">
        <v>551</v>
      </c>
      <c r="AT457" s="18" t="s">
        <v>142</v>
      </c>
      <c r="AU457" s="18" t="s">
        <v>91</v>
      </c>
      <c r="AY457" s="18" t="s">
        <v>139</v>
      </c>
      <c r="BE457" s="206">
        <f>IF(N457="základní",J457,0)</f>
        <v>0</v>
      </c>
      <c r="BF457" s="206">
        <f>IF(N457="snížená",J457,0)</f>
        <v>0</v>
      </c>
      <c r="BG457" s="206">
        <f>IF(N457="zákl. přenesená",J457,0)</f>
        <v>0</v>
      </c>
      <c r="BH457" s="206">
        <f>IF(N457="sníž. přenesená",J457,0)</f>
        <v>0</v>
      </c>
      <c r="BI457" s="206">
        <f>IF(N457="nulová",J457,0)</f>
        <v>0</v>
      </c>
      <c r="BJ457" s="18" t="s">
        <v>91</v>
      </c>
      <c r="BK457" s="206">
        <f>ROUND(I457*H457,2)</f>
        <v>0</v>
      </c>
      <c r="BL457" s="18" t="s">
        <v>551</v>
      </c>
      <c r="BM457" s="18" t="s">
        <v>1041</v>
      </c>
    </row>
    <row r="458" spans="2:65" s="1" customFormat="1" x14ac:dyDescent="0.3">
      <c r="B458" s="36"/>
      <c r="C458" s="58"/>
      <c r="D458" s="207" t="s">
        <v>149</v>
      </c>
      <c r="E458" s="58"/>
      <c r="F458" s="208" t="s">
        <v>1042</v>
      </c>
      <c r="G458" s="58"/>
      <c r="H458" s="58"/>
      <c r="I458" s="163"/>
      <c r="J458" s="58"/>
      <c r="K458" s="58"/>
      <c r="L458" s="56"/>
      <c r="M458" s="73"/>
      <c r="N458" s="37"/>
      <c r="O458" s="37"/>
      <c r="P458" s="37"/>
      <c r="Q458" s="37"/>
      <c r="R458" s="37"/>
      <c r="S458" s="37"/>
      <c r="T458" s="74"/>
      <c r="AT458" s="18" t="s">
        <v>149</v>
      </c>
      <c r="AU458" s="18" t="s">
        <v>91</v>
      </c>
    </row>
    <row r="459" spans="2:65" s="12" customFormat="1" x14ac:dyDescent="0.3">
      <c r="B459" s="209"/>
      <c r="C459" s="210"/>
      <c r="D459" s="207" t="s">
        <v>151</v>
      </c>
      <c r="E459" s="211" t="s">
        <v>36</v>
      </c>
      <c r="F459" s="212" t="s">
        <v>514</v>
      </c>
      <c r="G459" s="210"/>
      <c r="H459" s="213" t="s">
        <v>36</v>
      </c>
      <c r="I459" s="214"/>
      <c r="J459" s="210"/>
      <c r="K459" s="210"/>
      <c r="L459" s="215"/>
      <c r="M459" s="216"/>
      <c r="N459" s="217"/>
      <c r="O459" s="217"/>
      <c r="P459" s="217"/>
      <c r="Q459" s="217"/>
      <c r="R459" s="217"/>
      <c r="S459" s="217"/>
      <c r="T459" s="218"/>
      <c r="AT459" s="219" t="s">
        <v>151</v>
      </c>
      <c r="AU459" s="219" t="s">
        <v>91</v>
      </c>
      <c r="AV459" s="12" t="s">
        <v>23</v>
      </c>
      <c r="AW459" s="12" t="s">
        <v>44</v>
      </c>
      <c r="AX459" s="12" t="s">
        <v>81</v>
      </c>
      <c r="AY459" s="219" t="s">
        <v>139</v>
      </c>
    </row>
    <row r="460" spans="2:65" s="13" customFormat="1" x14ac:dyDescent="0.3">
      <c r="B460" s="220"/>
      <c r="C460" s="221"/>
      <c r="D460" s="207" t="s">
        <v>151</v>
      </c>
      <c r="E460" s="222" t="s">
        <v>36</v>
      </c>
      <c r="F460" s="223" t="s">
        <v>91</v>
      </c>
      <c r="G460" s="221"/>
      <c r="H460" s="224">
        <v>2</v>
      </c>
      <c r="I460" s="225"/>
      <c r="J460" s="221"/>
      <c r="K460" s="221"/>
      <c r="L460" s="226"/>
      <c r="M460" s="227"/>
      <c r="N460" s="228"/>
      <c r="O460" s="228"/>
      <c r="P460" s="228"/>
      <c r="Q460" s="228"/>
      <c r="R460" s="228"/>
      <c r="S460" s="228"/>
      <c r="T460" s="229"/>
      <c r="AT460" s="230" t="s">
        <v>151</v>
      </c>
      <c r="AU460" s="230" t="s">
        <v>91</v>
      </c>
      <c r="AV460" s="13" t="s">
        <v>91</v>
      </c>
      <c r="AW460" s="13" t="s">
        <v>44</v>
      </c>
      <c r="AX460" s="13" t="s">
        <v>81</v>
      </c>
      <c r="AY460" s="230" t="s">
        <v>139</v>
      </c>
    </row>
    <row r="461" spans="2:65" s="14" customFormat="1" x14ac:dyDescent="0.3">
      <c r="B461" s="231"/>
      <c r="C461" s="232"/>
      <c r="D461" s="233" t="s">
        <v>151</v>
      </c>
      <c r="E461" s="234" t="s">
        <v>36</v>
      </c>
      <c r="F461" s="235" t="s">
        <v>154</v>
      </c>
      <c r="G461" s="232"/>
      <c r="H461" s="236">
        <v>2</v>
      </c>
      <c r="I461" s="237"/>
      <c r="J461" s="232"/>
      <c r="K461" s="232"/>
      <c r="L461" s="238"/>
      <c r="M461" s="239"/>
      <c r="N461" s="240"/>
      <c r="O461" s="240"/>
      <c r="P461" s="240"/>
      <c r="Q461" s="240"/>
      <c r="R461" s="240"/>
      <c r="S461" s="240"/>
      <c r="T461" s="241"/>
      <c r="AT461" s="242" t="s">
        <v>151</v>
      </c>
      <c r="AU461" s="242" t="s">
        <v>91</v>
      </c>
      <c r="AV461" s="14" t="s">
        <v>147</v>
      </c>
      <c r="AW461" s="14" t="s">
        <v>44</v>
      </c>
      <c r="AX461" s="14" t="s">
        <v>23</v>
      </c>
      <c r="AY461" s="242" t="s">
        <v>139</v>
      </c>
    </row>
    <row r="462" spans="2:65" s="1" customFormat="1" ht="22.5" customHeight="1" x14ac:dyDescent="0.3">
      <c r="B462" s="36"/>
      <c r="C462" s="244" t="s">
        <v>601</v>
      </c>
      <c r="D462" s="244" t="s">
        <v>182</v>
      </c>
      <c r="E462" s="245" t="s">
        <v>1043</v>
      </c>
      <c r="F462" s="246" t="s">
        <v>1044</v>
      </c>
      <c r="G462" s="247" t="s">
        <v>422</v>
      </c>
      <c r="H462" s="248">
        <v>2</v>
      </c>
      <c r="I462" s="249"/>
      <c r="J462" s="250">
        <f>ROUND(I462*H462,2)</f>
        <v>0</v>
      </c>
      <c r="K462" s="246" t="s">
        <v>146</v>
      </c>
      <c r="L462" s="251"/>
      <c r="M462" s="252" t="s">
        <v>36</v>
      </c>
      <c r="N462" s="253" t="s">
        <v>53</v>
      </c>
      <c r="O462" s="37"/>
      <c r="P462" s="204">
        <f>O462*H462</f>
        <v>0</v>
      </c>
      <c r="Q462" s="204">
        <v>2.3500000000000001E-3</v>
      </c>
      <c r="R462" s="204">
        <f>Q462*H462</f>
        <v>4.7000000000000002E-3</v>
      </c>
      <c r="S462" s="204">
        <v>0</v>
      </c>
      <c r="T462" s="205">
        <f>S462*H462</f>
        <v>0</v>
      </c>
      <c r="AR462" s="18" t="s">
        <v>735</v>
      </c>
      <c r="AT462" s="18" t="s">
        <v>182</v>
      </c>
      <c r="AU462" s="18" t="s">
        <v>91</v>
      </c>
      <c r="AY462" s="18" t="s">
        <v>139</v>
      </c>
      <c r="BE462" s="206">
        <f>IF(N462="základní",J462,0)</f>
        <v>0</v>
      </c>
      <c r="BF462" s="206">
        <f>IF(N462="snížená",J462,0)</f>
        <v>0</v>
      </c>
      <c r="BG462" s="206">
        <f>IF(N462="zákl. přenesená",J462,0)</f>
        <v>0</v>
      </c>
      <c r="BH462" s="206">
        <f>IF(N462="sníž. přenesená",J462,0)</f>
        <v>0</v>
      </c>
      <c r="BI462" s="206">
        <f>IF(N462="nulová",J462,0)</f>
        <v>0</v>
      </c>
      <c r="BJ462" s="18" t="s">
        <v>91</v>
      </c>
      <c r="BK462" s="206">
        <f>ROUND(I462*H462,2)</f>
        <v>0</v>
      </c>
      <c r="BL462" s="18" t="s">
        <v>735</v>
      </c>
      <c r="BM462" s="18" t="s">
        <v>1045</v>
      </c>
    </row>
    <row r="463" spans="2:65" s="1" customFormat="1" x14ac:dyDescent="0.3">
      <c r="B463" s="36"/>
      <c r="C463" s="58"/>
      <c r="D463" s="207" t="s">
        <v>149</v>
      </c>
      <c r="E463" s="58"/>
      <c r="F463" s="208" t="s">
        <v>1046</v>
      </c>
      <c r="G463" s="58"/>
      <c r="H463" s="58"/>
      <c r="I463" s="163"/>
      <c r="J463" s="58"/>
      <c r="K463" s="58"/>
      <c r="L463" s="56"/>
      <c r="M463" s="73"/>
      <c r="N463" s="37"/>
      <c r="O463" s="37"/>
      <c r="P463" s="37"/>
      <c r="Q463" s="37"/>
      <c r="R463" s="37"/>
      <c r="S463" s="37"/>
      <c r="T463" s="74"/>
      <c r="AT463" s="18" t="s">
        <v>149</v>
      </c>
      <c r="AU463" s="18" t="s">
        <v>91</v>
      </c>
    </row>
    <row r="464" spans="2:65" s="11" customFormat="1" ht="37.35" customHeight="1" x14ac:dyDescent="0.35">
      <c r="B464" s="178"/>
      <c r="C464" s="179"/>
      <c r="D464" s="192" t="s">
        <v>80</v>
      </c>
      <c r="E464" s="261" t="s">
        <v>743</v>
      </c>
      <c r="F464" s="261" t="s">
        <v>744</v>
      </c>
      <c r="G464" s="179"/>
      <c r="H464" s="179"/>
      <c r="I464" s="182"/>
      <c r="J464" s="262">
        <f>BK464</f>
        <v>0</v>
      </c>
      <c r="K464" s="179"/>
      <c r="L464" s="184"/>
      <c r="M464" s="185"/>
      <c r="N464" s="186"/>
      <c r="O464" s="186"/>
      <c r="P464" s="187">
        <f>SUM(P465:P470)</f>
        <v>0</v>
      </c>
      <c r="Q464" s="186"/>
      <c r="R464" s="187">
        <f>SUM(R465:R470)</f>
        <v>0</v>
      </c>
      <c r="S464" s="186"/>
      <c r="T464" s="188">
        <f>SUM(T465:T470)</f>
        <v>0</v>
      </c>
      <c r="AR464" s="189" t="s">
        <v>147</v>
      </c>
      <c r="AT464" s="190" t="s">
        <v>80</v>
      </c>
      <c r="AU464" s="190" t="s">
        <v>81</v>
      </c>
      <c r="AY464" s="189" t="s">
        <v>139</v>
      </c>
      <c r="BK464" s="191">
        <f>SUM(BK465:BK470)</f>
        <v>0</v>
      </c>
    </row>
    <row r="465" spans="2:65" s="1" customFormat="1" ht="22.5" customHeight="1" x14ac:dyDescent="0.3">
      <c r="B465" s="36"/>
      <c r="C465" s="195" t="s">
        <v>607</v>
      </c>
      <c r="D465" s="195" t="s">
        <v>142</v>
      </c>
      <c r="E465" s="196" t="s">
        <v>746</v>
      </c>
      <c r="F465" s="197" t="s">
        <v>747</v>
      </c>
      <c r="G465" s="198" t="s">
        <v>748</v>
      </c>
      <c r="H465" s="199">
        <v>8</v>
      </c>
      <c r="I465" s="200"/>
      <c r="J465" s="201">
        <f>ROUND(I465*H465,2)</f>
        <v>0</v>
      </c>
      <c r="K465" s="197" t="s">
        <v>146</v>
      </c>
      <c r="L465" s="56"/>
      <c r="M465" s="202" t="s">
        <v>36</v>
      </c>
      <c r="N465" s="203" t="s">
        <v>53</v>
      </c>
      <c r="O465" s="37"/>
      <c r="P465" s="204">
        <f>O465*H465</f>
        <v>0</v>
      </c>
      <c r="Q465" s="204">
        <v>0</v>
      </c>
      <c r="R465" s="204">
        <f>Q465*H465</f>
        <v>0</v>
      </c>
      <c r="S465" s="204">
        <v>0</v>
      </c>
      <c r="T465" s="205">
        <f>S465*H465</f>
        <v>0</v>
      </c>
      <c r="AR465" s="18" t="s">
        <v>749</v>
      </c>
      <c r="AT465" s="18" t="s">
        <v>142</v>
      </c>
      <c r="AU465" s="18" t="s">
        <v>23</v>
      </c>
      <c r="AY465" s="18" t="s">
        <v>139</v>
      </c>
      <c r="BE465" s="206">
        <f>IF(N465="základní",J465,0)</f>
        <v>0</v>
      </c>
      <c r="BF465" s="206">
        <f>IF(N465="snížená",J465,0)</f>
        <v>0</v>
      </c>
      <c r="BG465" s="206">
        <f>IF(N465="zákl. přenesená",J465,0)</f>
        <v>0</v>
      </c>
      <c r="BH465" s="206">
        <f>IF(N465="sníž. přenesená",J465,0)</f>
        <v>0</v>
      </c>
      <c r="BI465" s="206">
        <f>IF(N465="nulová",J465,0)</f>
        <v>0</v>
      </c>
      <c r="BJ465" s="18" t="s">
        <v>91</v>
      </c>
      <c r="BK465" s="206">
        <f>ROUND(I465*H465,2)</f>
        <v>0</v>
      </c>
      <c r="BL465" s="18" t="s">
        <v>749</v>
      </c>
      <c r="BM465" s="18" t="s">
        <v>1047</v>
      </c>
    </row>
    <row r="466" spans="2:65" s="1" customFormat="1" x14ac:dyDescent="0.3">
      <c r="B466" s="36"/>
      <c r="C466" s="58"/>
      <c r="D466" s="207" t="s">
        <v>149</v>
      </c>
      <c r="E466" s="58"/>
      <c r="F466" s="208" t="s">
        <v>751</v>
      </c>
      <c r="G466" s="58"/>
      <c r="H466" s="58"/>
      <c r="I466" s="163"/>
      <c r="J466" s="58"/>
      <c r="K466" s="58"/>
      <c r="L466" s="56"/>
      <c r="M466" s="73"/>
      <c r="N466" s="37"/>
      <c r="O466" s="37"/>
      <c r="P466" s="37"/>
      <c r="Q466" s="37"/>
      <c r="R466" s="37"/>
      <c r="S466" s="37"/>
      <c r="T466" s="74"/>
      <c r="AT466" s="18" t="s">
        <v>149</v>
      </c>
      <c r="AU466" s="18" t="s">
        <v>23</v>
      </c>
    </row>
    <row r="467" spans="2:65" s="12" customFormat="1" x14ac:dyDescent="0.3">
      <c r="B467" s="209"/>
      <c r="C467" s="210"/>
      <c r="D467" s="207" t="s">
        <v>151</v>
      </c>
      <c r="E467" s="211" t="s">
        <v>36</v>
      </c>
      <c r="F467" s="212" t="s">
        <v>514</v>
      </c>
      <c r="G467" s="210"/>
      <c r="H467" s="213" t="s">
        <v>36</v>
      </c>
      <c r="I467" s="214"/>
      <c r="J467" s="210"/>
      <c r="K467" s="210"/>
      <c r="L467" s="215"/>
      <c r="M467" s="216"/>
      <c r="N467" s="217"/>
      <c r="O467" s="217"/>
      <c r="P467" s="217"/>
      <c r="Q467" s="217"/>
      <c r="R467" s="217"/>
      <c r="S467" s="217"/>
      <c r="T467" s="218"/>
      <c r="AT467" s="219" t="s">
        <v>151</v>
      </c>
      <c r="AU467" s="219" t="s">
        <v>23</v>
      </c>
      <c r="AV467" s="12" t="s">
        <v>23</v>
      </c>
      <c r="AW467" s="12" t="s">
        <v>44</v>
      </c>
      <c r="AX467" s="12" t="s">
        <v>81</v>
      </c>
      <c r="AY467" s="219" t="s">
        <v>139</v>
      </c>
    </row>
    <row r="468" spans="2:65" s="13" customFormat="1" x14ac:dyDescent="0.3">
      <c r="B468" s="220"/>
      <c r="C468" s="221"/>
      <c r="D468" s="207" t="s">
        <v>151</v>
      </c>
      <c r="E468" s="222" t="s">
        <v>36</v>
      </c>
      <c r="F468" s="223" t="s">
        <v>752</v>
      </c>
      <c r="G468" s="221"/>
      <c r="H468" s="224">
        <v>4</v>
      </c>
      <c r="I468" s="225"/>
      <c r="J468" s="221"/>
      <c r="K468" s="221"/>
      <c r="L468" s="226"/>
      <c r="M468" s="227"/>
      <c r="N468" s="228"/>
      <c r="O468" s="228"/>
      <c r="P468" s="228"/>
      <c r="Q468" s="228"/>
      <c r="R468" s="228"/>
      <c r="S468" s="228"/>
      <c r="T468" s="229"/>
      <c r="AT468" s="230" t="s">
        <v>151</v>
      </c>
      <c r="AU468" s="230" t="s">
        <v>23</v>
      </c>
      <c r="AV468" s="13" t="s">
        <v>91</v>
      </c>
      <c r="AW468" s="13" t="s">
        <v>44</v>
      </c>
      <c r="AX468" s="13" t="s">
        <v>81</v>
      </c>
      <c r="AY468" s="230" t="s">
        <v>139</v>
      </c>
    </row>
    <row r="469" spans="2:65" s="13" customFormat="1" x14ac:dyDescent="0.3">
      <c r="B469" s="220"/>
      <c r="C469" s="221"/>
      <c r="D469" s="207" t="s">
        <v>151</v>
      </c>
      <c r="E469" s="222" t="s">
        <v>36</v>
      </c>
      <c r="F469" s="223" t="s">
        <v>753</v>
      </c>
      <c r="G469" s="221"/>
      <c r="H469" s="224">
        <v>4</v>
      </c>
      <c r="I469" s="225"/>
      <c r="J469" s="221"/>
      <c r="K469" s="221"/>
      <c r="L469" s="226"/>
      <c r="M469" s="227"/>
      <c r="N469" s="228"/>
      <c r="O469" s="228"/>
      <c r="P469" s="228"/>
      <c r="Q469" s="228"/>
      <c r="R469" s="228"/>
      <c r="S469" s="228"/>
      <c r="T469" s="229"/>
      <c r="AT469" s="230" t="s">
        <v>151</v>
      </c>
      <c r="AU469" s="230" t="s">
        <v>23</v>
      </c>
      <c r="AV469" s="13" t="s">
        <v>91</v>
      </c>
      <c r="AW469" s="13" t="s">
        <v>44</v>
      </c>
      <c r="AX469" s="13" t="s">
        <v>81</v>
      </c>
      <c r="AY469" s="230" t="s">
        <v>139</v>
      </c>
    </row>
    <row r="470" spans="2:65" s="14" customFormat="1" x14ac:dyDescent="0.3">
      <c r="B470" s="231"/>
      <c r="C470" s="232"/>
      <c r="D470" s="207" t="s">
        <v>151</v>
      </c>
      <c r="E470" s="254" t="s">
        <v>36</v>
      </c>
      <c r="F470" s="255" t="s">
        <v>154</v>
      </c>
      <c r="G470" s="232"/>
      <c r="H470" s="256">
        <v>8</v>
      </c>
      <c r="I470" s="237"/>
      <c r="J470" s="232"/>
      <c r="K470" s="232"/>
      <c r="L470" s="238"/>
      <c r="M470" s="239"/>
      <c r="N470" s="240"/>
      <c r="O470" s="240"/>
      <c r="P470" s="240"/>
      <c r="Q470" s="240"/>
      <c r="R470" s="240"/>
      <c r="S470" s="240"/>
      <c r="T470" s="241"/>
      <c r="AT470" s="242" t="s">
        <v>151</v>
      </c>
      <c r="AU470" s="242" t="s">
        <v>23</v>
      </c>
      <c r="AV470" s="14" t="s">
        <v>147</v>
      </c>
      <c r="AW470" s="14" t="s">
        <v>44</v>
      </c>
      <c r="AX470" s="14" t="s">
        <v>23</v>
      </c>
      <c r="AY470" s="242" t="s">
        <v>139</v>
      </c>
    </row>
    <row r="471" spans="2:65" s="11" customFormat="1" ht="37.35" customHeight="1" x14ac:dyDescent="0.35">
      <c r="B471" s="178"/>
      <c r="C471" s="179"/>
      <c r="D471" s="180" t="s">
        <v>80</v>
      </c>
      <c r="E471" s="181" t="s">
        <v>1048</v>
      </c>
      <c r="F471" s="181" t="s">
        <v>1049</v>
      </c>
      <c r="G471" s="179"/>
      <c r="H471" s="179"/>
      <c r="I471" s="182"/>
      <c r="J471" s="183">
        <f>BK471</f>
        <v>0</v>
      </c>
      <c r="K471" s="179"/>
      <c r="L471" s="184"/>
      <c r="M471" s="185"/>
      <c r="N471" s="186"/>
      <c r="O471" s="186"/>
      <c r="P471" s="187">
        <f>P472+P480</f>
        <v>0</v>
      </c>
      <c r="Q471" s="186"/>
      <c r="R471" s="187">
        <f>R472+R480</f>
        <v>0</v>
      </c>
      <c r="S471" s="186"/>
      <c r="T471" s="188">
        <f>T472+T480</f>
        <v>0</v>
      </c>
      <c r="AR471" s="189" t="s">
        <v>177</v>
      </c>
      <c r="AT471" s="190" t="s">
        <v>80</v>
      </c>
      <c r="AU471" s="190" t="s">
        <v>81</v>
      </c>
      <c r="AY471" s="189" t="s">
        <v>139</v>
      </c>
      <c r="BK471" s="191">
        <f>BK472+BK480</f>
        <v>0</v>
      </c>
    </row>
    <row r="472" spans="2:65" s="11" customFormat="1" ht="19.899999999999999" customHeight="1" x14ac:dyDescent="0.3">
      <c r="B472" s="178"/>
      <c r="C472" s="179"/>
      <c r="D472" s="192" t="s">
        <v>80</v>
      </c>
      <c r="E472" s="193" t="s">
        <v>1050</v>
      </c>
      <c r="F472" s="193" t="s">
        <v>1051</v>
      </c>
      <c r="G472" s="179"/>
      <c r="H472" s="179"/>
      <c r="I472" s="182"/>
      <c r="J472" s="194">
        <f>BK472</f>
        <v>0</v>
      </c>
      <c r="K472" s="179"/>
      <c r="L472" s="184"/>
      <c r="M472" s="185"/>
      <c r="N472" s="186"/>
      <c r="O472" s="186"/>
      <c r="P472" s="187">
        <f>SUM(P473:P479)</f>
        <v>0</v>
      </c>
      <c r="Q472" s="186"/>
      <c r="R472" s="187">
        <f>SUM(R473:R479)</f>
        <v>0</v>
      </c>
      <c r="S472" s="186"/>
      <c r="T472" s="188">
        <f>SUM(T473:T479)</f>
        <v>0</v>
      </c>
      <c r="AR472" s="189" t="s">
        <v>177</v>
      </c>
      <c r="AT472" s="190" t="s">
        <v>80</v>
      </c>
      <c r="AU472" s="190" t="s">
        <v>23</v>
      </c>
      <c r="AY472" s="189" t="s">
        <v>139</v>
      </c>
      <c r="BK472" s="191">
        <f>SUM(BK473:BK479)</f>
        <v>0</v>
      </c>
    </row>
    <row r="473" spans="2:65" s="1" customFormat="1" ht="22.5" customHeight="1" x14ac:dyDescent="0.3">
      <c r="B473" s="36"/>
      <c r="C473" s="195" t="s">
        <v>613</v>
      </c>
      <c r="D473" s="195" t="s">
        <v>142</v>
      </c>
      <c r="E473" s="196" t="s">
        <v>1052</v>
      </c>
      <c r="F473" s="197" t="s">
        <v>1051</v>
      </c>
      <c r="G473" s="198" t="s">
        <v>1053</v>
      </c>
      <c r="H473" s="199">
        <v>1</v>
      </c>
      <c r="I473" s="200"/>
      <c r="J473" s="201">
        <f>ROUND(I473*H473,2)</f>
        <v>0</v>
      </c>
      <c r="K473" s="197" t="s">
        <v>146</v>
      </c>
      <c r="L473" s="56"/>
      <c r="M473" s="202" t="s">
        <v>36</v>
      </c>
      <c r="N473" s="203" t="s">
        <v>53</v>
      </c>
      <c r="O473" s="37"/>
      <c r="P473" s="204">
        <f>O473*H473</f>
        <v>0</v>
      </c>
      <c r="Q473" s="204">
        <v>0</v>
      </c>
      <c r="R473" s="204">
        <f>Q473*H473</f>
        <v>0</v>
      </c>
      <c r="S473" s="204">
        <v>0</v>
      </c>
      <c r="T473" s="205">
        <f>S473*H473</f>
        <v>0</v>
      </c>
      <c r="AR473" s="18" t="s">
        <v>1054</v>
      </c>
      <c r="AT473" s="18" t="s">
        <v>142</v>
      </c>
      <c r="AU473" s="18" t="s">
        <v>91</v>
      </c>
      <c r="AY473" s="18" t="s">
        <v>139</v>
      </c>
      <c r="BE473" s="206">
        <f>IF(N473="základní",J473,0)</f>
        <v>0</v>
      </c>
      <c r="BF473" s="206">
        <f>IF(N473="snížená",J473,0)</f>
        <v>0</v>
      </c>
      <c r="BG473" s="206">
        <f>IF(N473="zákl. přenesená",J473,0)</f>
        <v>0</v>
      </c>
      <c r="BH473" s="206">
        <f>IF(N473="sníž. přenesená",J473,0)</f>
        <v>0</v>
      </c>
      <c r="BI473" s="206">
        <f>IF(N473="nulová",J473,0)</f>
        <v>0</v>
      </c>
      <c r="BJ473" s="18" t="s">
        <v>91</v>
      </c>
      <c r="BK473" s="206">
        <f>ROUND(I473*H473,2)</f>
        <v>0</v>
      </c>
      <c r="BL473" s="18" t="s">
        <v>1054</v>
      </c>
      <c r="BM473" s="18" t="s">
        <v>1055</v>
      </c>
    </row>
    <row r="474" spans="2:65" s="1" customFormat="1" x14ac:dyDescent="0.3">
      <c r="B474" s="36"/>
      <c r="C474" s="58"/>
      <c r="D474" s="207" t="s">
        <v>149</v>
      </c>
      <c r="E474" s="58"/>
      <c r="F474" s="208" t="s">
        <v>1056</v>
      </c>
      <c r="G474" s="58"/>
      <c r="H474" s="58"/>
      <c r="I474" s="163"/>
      <c r="J474" s="58"/>
      <c r="K474" s="58"/>
      <c r="L474" s="56"/>
      <c r="M474" s="73"/>
      <c r="N474" s="37"/>
      <c r="O474" s="37"/>
      <c r="P474" s="37"/>
      <c r="Q474" s="37"/>
      <c r="R474" s="37"/>
      <c r="S474" s="37"/>
      <c r="T474" s="74"/>
      <c r="AT474" s="18" t="s">
        <v>149</v>
      </c>
      <c r="AU474" s="18" t="s">
        <v>91</v>
      </c>
    </row>
    <row r="475" spans="2:65" s="12" customFormat="1" x14ac:dyDescent="0.3">
      <c r="B475" s="209"/>
      <c r="C475" s="210"/>
      <c r="D475" s="207" t="s">
        <v>151</v>
      </c>
      <c r="E475" s="211" t="s">
        <v>36</v>
      </c>
      <c r="F475" s="212" t="s">
        <v>1057</v>
      </c>
      <c r="G475" s="210"/>
      <c r="H475" s="213" t="s">
        <v>36</v>
      </c>
      <c r="I475" s="214"/>
      <c r="J475" s="210"/>
      <c r="K475" s="210"/>
      <c r="L475" s="215"/>
      <c r="M475" s="216"/>
      <c r="N475" s="217"/>
      <c r="O475" s="217"/>
      <c r="P475" s="217"/>
      <c r="Q475" s="217"/>
      <c r="R475" s="217"/>
      <c r="S475" s="217"/>
      <c r="T475" s="218"/>
      <c r="AT475" s="219" t="s">
        <v>151</v>
      </c>
      <c r="AU475" s="219" t="s">
        <v>91</v>
      </c>
      <c r="AV475" s="12" t="s">
        <v>23</v>
      </c>
      <c r="AW475" s="12" t="s">
        <v>44</v>
      </c>
      <c r="AX475" s="12" t="s">
        <v>81</v>
      </c>
      <c r="AY475" s="219" t="s">
        <v>139</v>
      </c>
    </row>
    <row r="476" spans="2:65" s="12" customFormat="1" x14ac:dyDescent="0.3">
      <c r="B476" s="209"/>
      <c r="C476" s="210"/>
      <c r="D476" s="207" t="s">
        <v>151</v>
      </c>
      <c r="E476" s="211" t="s">
        <v>36</v>
      </c>
      <c r="F476" s="212" t="s">
        <v>1058</v>
      </c>
      <c r="G476" s="210"/>
      <c r="H476" s="213" t="s">
        <v>36</v>
      </c>
      <c r="I476" s="214"/>
      <c r="J476" s="210"/>
      <c r="K476" s="210"/>
      <c r="L476" s="215"/>
      <c r="M476" s="216"/>
      <c r="N476" s="217"/>
      <c r="O476" s="217"/>
      <c r="P476" s="217"/>
      <c r="Q476" s="217"/>
      <c r="R476" s="217"/>
      <c r="S476" s="217"/>
      <c r="T476" s="218"/>
      <c r="AT476" s="219" t="s">
        <v>151</v>
      </c>
      <c r="AU476" s="219" t="s">
        <v>91</v>
      </c>
      <c r="AV476" s="12" t="s">
        <v>23</v>
      </c>
      <c r="AW476" s="12" t="s">
        <v>44</v>
      </c>
      <c r="AX476" s="12" t="s">
        <v>81</v>
      </c>
      <c r="AY476" s="219" t="s">
        <v>139</v>
      </c>
    </row>
    <row r="477" spans="2:65" s="12" customFormat="1" ht="27" x14ac:dyDescent="0.3">
      <c r="B477" s="209"/>
      <c r="C477" s="210"/>
      <c r="D477" s="207" t="s">
        <v>151</v>
      </c>
      <c r="E477" s="211" t="s">
        <v>36</v>
      </c>
      <c r="F477" s="212" t="s">
        <v>1059</v>
      </c>
      <c r="G477" s="210"/>
      <c r="H477" s="213" t="s">
        <v>36</v>
      </c>
      <c r="I477" s="214"/>
      <c r="J477" s="210"/>
      <c r="K477" s="210"/>
      <c r="L477" s="215"/>
      <c r="M477" s="216"/>
      <c r="N477" s="217"/>
      <c r="O477" s="217"/>
      <c r="P477" s="217"/>
      <c r="Q477" s="217"/>
      <c r="R477" s="217"/>
      <c r="S477" s="217"/>
      <c r="T477" s="218"/>
      <c r="AT477" s="219" t="s">
        <v>151</v>
      </c>
      <c r="AU477" s="219" t="s">
        <v>91</v>
      </c>
      <c r="AV477" s="12" t="s">
        <v>23</v>
      </c>
      <c r="AW477" s="12" t="s">
        <v>44</v>
      </c>
      <c r="AX477" s="12" t="s">
        <v>81</v>
      </c>
      <c r="AY477" s="219" t="s">
        <v>139</v>
      </c>
    </row>
    <row r="478" spans="2:65" s="13" customFormat="1" x14ac:dyDescent="0.3">
      <c r="B478" s="220"/>
      <c r="C478" s="221"/>
      <c r="D478" s="207" t="s">
        <v>151</v>
      </c>
      <c r="E478" s="222" t="s">
        <v>36</v>
      </c>
      <c r="F478" s="223" t="s">
        <v>23</v>
      </c>
      <c r="G478" s="221"/>
      <c r="H478" s="224">
        <v>1</v>
      </c>
      <c r="I478" s="225"/>
      <c r="J478" s="221"/>
      <c r="K478" s="221"/>
      <c r="L478" s="226"/>
      <c r="M478" s="227"/>
      <c r="N478" s="228"/>
      <c r="O478" s="228"/>
      <c r="P478" s="228"/>
      <c r="Q478" s="228"/>
      <c r="R478" s="228"/>
      <c r="S478" s="228"/>
      <c r="T478" s="229"/>
      <c r="AT478" s="230" t="s">
        <v>151</v>
      </c>
      <c r="AU478" s="230" t="s">
        <v>91</v>
      </c>
      <c r="AV478" s="13" t="s">
        <v>91</v>
      </c>
      <c r="AW478" s="13" t="s">
        <v>44</v>
      </c>
      <c r="AX478" s="13" t="s">
        <v>81</v>
      </c>
      <c r="AY478" s="230" t="s">
        <v>139</v>
      </c>
    </row>
    <row r="479" spans="2:65" s="14" customFormat="1" x14ac:dyDescent="0.3">
      <c r="B479" s="231"/>
      <c r="C479" s="232"/>
      <c r="D479" s="207" t="s">
        <v>151</v>
      </c>
      <c r="E479" s="254" t="s">
        <v>36</v>
      </c>
      <c r="F479" s="255" t="s">
        <v>154</v>
      </c>
      <c r="G479" s="232"/>
      <c r="H479" s="256">
        <v>1</v>
      </c>
      <c r="I479" s="237"/>
      <c r="J479" s="232"/>
      <c r="K479" s="232"/>
      <c r="L479" s="238"/>
      <c r="M479" s="239"/>
      <c r="N479" s="240"/>
      <c r="O479" s="240"/>
      <c r="P479" s="240"/>
      <c r="Q479" s="240"/>
      <c r="R479" s="240"/>
      <c r="S479" s="240"/>
      <c r="T479" s="241"/>
      <c r="AT479" s="242" t="s">
        <v>151</v>
      </c>
      <c r="AU479" s="242" t="s">
        <v>91</v>
      </c>
      <c r="AV479" s="14" t="s">
        <v>147</v>
      </c>
      <c r="AW479" s="14" t="s">
        <v>44</v>
      </c>
      <c r="AX479" s="14" t="s">
        <v>23</v>
      </c>
      <c r="AY479" s="242" t="s">
        <v>139</v>
      </c>
    </row>
    <row r="480" spans="2:65" s="11" customFormat="1" ht="29.85" customHeight="1" x14ac:dyDescent="0.3">
      <c r="B480" s="178"/>
      <c r="C480" s="179"/>
      <c r="D480" s="192" t="s">
        <v>80</v>
      </c>
      <c r="E480" s="193" t="s">
        <v>1060</v>
      </c>
      <c r="F480" s="193" t="s">
        <v>1061</v>
      </c>
      <c r="G480" s="179"/>
      <c r="H480" s="179"/>
      <c r="I480" s="182"/>
      <c r="J480" s="194">
        <f>BK480</f>
        <v>0</v>
      </c>
      <c r="K480" s="179"/>
      <c r="L480" s="184"/>
      <c r="M480" s="185"/>
      <c r="N480" s="186"/>
      <c r="O480" s="186"/>
      <c r="P480" s="187">
        <f>SUM(P481:P484)</f>
        <v>0</v>
      </c>
      <c r="Q480" s="186"/>
      <c r="R480" s="187">
        <f>SUM(R481:R484)</f>
        <v>0</v>
      </c>
      <c r="S480" s="186"/>
      <c r="T480" s="188">
        <f>SUM(T481:T484)</f>
        <v>0</v>
      </c>
      <c r="AR480" s="189" t="s">
        <v>177</v>
      </c>
      <c r="AT480" s="190" t="s">
        <v>80</v>
      </c>
      <c r="AU480" s="190" t="s">
        <v>23</v>
      </c>
      <c r="AY480" s="189" t="s">
        <v>139</v>
      </c>
      <c r="BK480" s="191">
        <f>SUM(BK481:BK484)</f>
        <v>0</v>
      </c>
    </row>
    <row r="481" spans="2:65" s="1" customFormat="1" ht="22.5" customHeight="1" x14ac:dyDescent="0.3">
      <c r="B481" s="36"/>
      <c r="C481" s="195" t="s">
        <v>619</v>
      </c>
      <c r="D481" s="195" t="s">
        <v>142</v>
      </c>
      <c r="E481" s="196" t="s">
        <v>1062</v>
      </c>
      <c r="F481" s="197" t="s">
        <v>1063</v>
      </c>
      <c r="G481" s="198" t="s">
        <v>1053</v>
      </c>
      <c r="H481" s="199">
        <v>1</v>
      </c>
      <c r="I481" s="200"/>
      <c r="J481" s="201">
        <f>ROUND(I481*H481,2)</f>
        <v>0</v>
      </c>
      <c r="K481" s="197" t="s">
        <v>146</v>
      </c>
      <c r="L481" s="56"/>
      <c r="M481" s="202" t="s">
        <v>36</v>
      </c>
      <c r="N481" s="203" t="s">
        <v>53</v>
      </c>
      <c r="O481" s="37"/>
      <c r="P481" s="204">
        <f>O481*H481</f>
        <v>0</v>
      </c>
      <c r="Q481" s="204">
        <v>0</v>
      </c>
      <c r="R481" s="204">
        <f>Q481*H481</f>
        <v>0</v>
      </c>
      <c r="S481" s="204">
        <v>0</v>
      </c>
      <c r="T481" s="205">
        <f>S481*H481</f>
        <v>0</v>
      </c>
      <c r="AR481" s="18" t="s">
        <v>1054</v>
      </c>
      <c r="AT481" s="18" t="s">
        <v>142</v>
      </c>
      <c r="AU481" s="18" t="s">
        <v>91</v>
      </c>
      <c r="AY481" s="18" t="s">
        <v>139</v>
      </c>
      <c r="BE481" s="206">
        <f>IF(N481="základní",J481,0)</f>
        <v>0</v>
      </c>
      <c r="BF481" s="206">
        <f>IF(N481="snížená",J481,0)</f>
        <v>0</v>
      </c>
      <c r="BG481" s="206">
        <f>IF(N481="zákl. přenesená",J481,0)</f>
        <v>0</v>
      </c>
      <c r="BH481" s="206">
        <f>IF(N481="sníž. přenesená",J481,0)</f>
        <v>0</v>
      </c>
      <c r="BI481" s="206">
        <f>IF(N481="nulová",J481,0)</f>
        <v>0</v>
      </c>
      <c r="BJ481" s="18" t="s">
        <v>91</v>
      </c>
      <c r="BK481" s="206">
        <f>ROUND(I481*H481,2)</f>
        <v>0</v>
      </c>
      <c r="BL481" s="18" t="s">
        <v>1054</v>
      </c>
      <c r="BM481" s="18" t="s">
        <v>1064</v>
      </c>
    </row>
    <row r="482" spans="2:65" s="1" customFormat="1" x14ac:dyDescent="0.3">
      <c r="B482" s="36"/>
      <c r="C482" s="58"/>
      <c r="D482" s="207" t="s">
        <v>149</v>
      </c>
      <c r="E482" s="58"/>
      <c r="F482" s="208" t="s">
        <v>1063</v>
      </c>
      <c r="G482" s="58"/>
      <c r="H482" s="58"/>
      <c r="I482" s="163"/>
      <c r="J482" s="58"/>
      <c r="K482" s="58"/>
      <c r="L482" s="56"/>
      <c r="M482" s="73"/>
      <c r="N482" s="37"/>
      <c r="O482" s="37"/>
      <c r="P482" s="37"/>
      <c r="Q482" s="37"/>
      <c r="R482" s="37"/>
      <c r="S482" s="37"/>
      <c r="T482" s="74"/>
      <c r="AT482" s="18" t="s">
        <v>149</v>
      </c>
      <c r="AU482" s="18" t="s">
        <v>91</v>
      </c>
    </row>
    <row r="483" spans="2:65" s="13" customFormat="1" x14ac:dyDescent="0.3">
      <c r="B483" s="220"/>
      <c r="C483" s="221"/>
      <c r="D483" s="207" t="s">
        <v>151</v>
      </c>
      <c r="E483" s="222" t="s">
        <v>36</v>
      </c>
      <c r="F483" s="223" t="s">
        <v>1065</v>
      </c>
      <c r="G483" s="221"/>
      <c r="H483" s="224">
        <v>1</v>
      </c>
      <c r="I483" s="225"/>
      <c r="J483" s="221"/>
      <c r="K483" s="221"/>
      <c r="L483" s="226"/>
      <c r="M483" s="227"/>
      <c r="N483" s="228"/>
      <c r="O483" s="228"/>
      <c r="P483" s="228"/>
      <c r="Q483" s="228"/>
      <c r="R483" s="228"/>
      <c r="S483" s="228"/>
      <c r="T483" s="229"/>
      <c r="AT483" s="230" t="s">
        <v>151</v>
      </c>
      <c r="AU483" s="230" t="s">
        <v>91</v>
      </c>
      <c r="AV483" s="13" t="s">
        <v>91</v>
      </c>
      <c r="AW483" s="13" t="s">
        <v>44</v>
      </c>
      <c r="AX483" s="13" t="s">
        <v>81</v>
      </c>
      <c r="AY483" s="230" t="s">
        <v>139</v>
      </c>
    </row>
    <row r="484" spans="2:65" s="14" customFormat="1" x14ac:dyDescent="0.3">
      <c r="B484" s="231"/>
      <c r="C484" s="232"/>
      <c r="D484" s="207" t="s">
        <v>151</v>
      </c>
      <c r="E484" s="254" t="s">
        <v>36</v>
      </c>
      <c r="F484" s="255" t="s">
        <v>154</v>
      </c>
      <c r="G484" s="232"/>
      <c r="H484" s="256">
        <v>1</v>
      </c>
      <c r="I484" s="237"/>
      <c r="J484" s="232"/>
      <c r="K484" s="232"/>
      <c r="L484" s="238"/>
      <c r="M484" s="263"/>
      <c r="N484" s="264"/>
      <c r="O484" s="264"/>
      <c r="P484" s="264"/>
      <c r="Q484" s="264"/>
      <c r="R484" s="264"/>
      <c r="S484" s="264"/>
      <c r="T484" s="265"/>
      <c r="AT484" s="242" t="s">
        <v>151</v>
      </c>
      <c r="AU484" s="242" t="s">
        <v>91</v>
      </c>
      <c r="AV484" s="14" t="s">
        <v>147</v>
      </c>
      <c r="AW484" s="14" t="s">
        <v>44</v>
      </c>
      <c r="AX484" s="14" t="s">
        <v>23</v>
      </c>
      <c r="AY484" s="242" t="s">
        <v>139</v>
      </c>
    </row>
    <row r="485" spans="2:65" s="1" customFormat="1" ht="6.95" customHeight="1" x14ac:dyDescent="0.3">
      <c r="B485" s="51"/>
      <c r="C485" s="52"/>
      <c r="D485" s="52"/>
      <c r="E485" s="52"/>
      <c r="F485" s="52"/>
      <c r="G485" s="52"/>
      <c r="H485" s="52"/>
      <c r="I485" s="139"/>
      <c r="J485" s="52"/>
      <c r="K485" s="52"/>
      <c r="L485" s="56"/>
    </row>
  </sheetData>
  <sheetProtection password="CC35" sheet="1" objects="1" scenarios="1" formatColumns="0" formatRows="0" sort="0" autoFilter="0"/>
  <autoFilter ref="C101:K101"/>
  <mergeCells count="12">
    <mergeCell ref="E92:H92"/>
    <mergeCell ref="E94:H94"/>
    <mergeCell ref="E7:H7"/>
    <mergeCell ref="E9:H9"/>
    <mergeCell ref="E11:H11"/>
    <mergeCell ref="E26:H26"/>
    <mergeCell ref="E47:H47"/>
    <mergeCell ref="G1:H1"/>
    <mergeCell ref="L2:V2"/>
    <mergeCell ref="E49:H49"/>
    <mergeCell ref="E51:H51"/>
    <mergeCell ref="E90:H90"/>
  </mergeCells>
  <hyperlinks>
    <hyperlink ref="F1:G1" location="C2" tooltip="Krycí list soupisu" display="1) Krycí list soupisu"/>
    <hyperlink ref="G1:H1" location="C58" tooltip="Rekapitulace" display="2) Rekapitulace"/>
    <hyperlink ref="J1" location="C101"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zoomScaleNormal="100" workbookViewId="0"/>
  </sheetViews>
  <sheetFormatPr defaultRowHeight="13.5" x14ac:dyDescent="0.3"/>
  <cols>
    <col min="1" max="1" width="8.33203125" style="275" customWidth="1"/>
    <col min="2" max="2" width="1.6640625" style="275" customWidth="1"/>
    <col min="3" max="4" width="5" style="275" customWidth="1"/>
    <col min="5" max="5" width="11.6640625" style="275" customWidth="1"/>
    <col min="6" max="6" width="9.1640625" style="275" customWidth="1"/>
    <col min="7" max="7" width="5" style="275" customWidth="1"/>
    <col min="8" max="8" width="77.83203125" style="275" customWidth="1"/>
    <col min="9" max="10" width="20" style="275" customWidth="1"/>
    <col min="11" max="11" width="1.6640625" style="275" customWidth="1"/>
    <col min="12" max="256" width="9.33203125" style="275"/>
    <col min="257" max="257" width="8.33203125" style="275" customWidth="1"/>
    <col min="258" max="258" width="1.6640625" style="275" customWidth="1"/>
    <col min="259" max="260" width="5" style="275" customWidth="1"/>
    <col min="261" max="261" width="11.6640625" style="275" customWidth="1"/>
    <col min="262" max="262" width="9.1640625" style="275" customWidth="1"/>
    <col min="263" max="263" width="5" style="275" customWidth="1"/>
    <col min="264" max="264" width="77.83203125" style="275" customWidth="1"/>
    <col min="265" max="266" width="20" style="275" customWidth="1"/>
    <col min="267" max="267" width="1.6640625" style="275" customWidth="1"/>
    <col min="268" max="512" width="9.33203125" style="275"/>
    <col min="513" max="513" width="8.33203125" style="275" customWidth="1"/>
    <col min="514" max="514" width="1.6640625" style="275" customWidth="1"/>
    <col min="515" max="516" width="5" style="275" customWidth="1"/>
    <col min="517" max="517" width="11.6640625" style="275" customWidth="1"/>
    <col min="518" max="518" width="9.1640625" style="275" customWidth="1"/>
    <col min="519" max="519" width="5" style="275" customWidth="1"/>
    <col min="520" max="520" width="77.83203125" style="275" customWidth="1"/>
    <col min="521" max="522" width="20" style="275" customWidth="1"/>
    <col min="523" max="523" width="1.6640625" style="275" customWidth="1"/>
    <col min="524" max="768" width="9.33203125" style="275"/>
    <col min="769" max="769" width="8.33203125" style="275" customWidth="1"/>
    <col min="770" max="770" width="1.6640625" style="275" customWidth="1"/>
    <col min="771" max="772" width="5" style="275" customWidth="1"/>
    <col min="773" max="773" width="11.6640625" style="275" customWidth="1"/>
    <col min="774" max="774" width="9.1640625" style="275" customWidth="1"/>
    <col min="775" max="775" width="5" style="275" customWidth="1"/>
    <col min="776" max="776" width="77.83203125" style="275" customWidth="1"/>
    <col min="777" max="778" width="20" style="275" customWidth="1"/>
    <col min="779" max="779" width="1.6640625" style="275" customWidth="1"/>
    <col min="780" max="1024" width="9.33203125" style="275"/>
    <col min="1025" max="1025" width="8.33203125" style="275" customWidth="1"/>
    <col min="1026" max="1026" width="1.6640625" style="275" customWidth="1"/>
    <col min="1027" max="1028" width="5" style="275" customWidth="1"/>
    <col min="1029" max="1029" width="11.6640625" style="275" customWidth="1"/>
    <col min="1030" max="1030" width="9.1640625" style="275" customWidth="1"/>
    <col min="1031" max="1031" width="5" style="275" customWidth="1"/>
    <col min="1032" max="1032" width="77.83203125" style="275" customWidth="1"/>
    <col min="1033" max="1034" width="20" style="275" customWidth="1"/>
    <col min="1035" max="1035" width="1.6640625" style="275" customWidth="1"/>
    <col min="1036" max="1280" width="9.33203125" style="275"/>
    <col min="1281" max="1281" width="8.33203125" style="275" customWidth="1"/>
    <col min="1282" max="1282" width="1.6640625" style="275" customWidth="1"/>
    <col min="1283" max="1284" width="5" style="275" customWidth="1"/>
    <col min="1285" max="1285" width="11.6640625" style="275" customWidth="1"/>
    <col min="1286" max="1286" width="9.1640625" style="275" customWidth="1"/>
    <col min="1287" max="1287" width="5" style="275" customWidth="1"/>
    <col min="1288" max="1288" width="77.83203125" style="275" customWidth="1"/>
    <col min="1289" max="1290" width="20" style="275" customWidth="1"/>
    <col min="1291" max="1291" width="1.6640625" style="275" customWidth="1"/>
    <col min="1292" max="1536" width="9.33203125" style="275"/>
    <col min="1537" max="1537" width="8.33203125" style="275" customWidth="1"/>
    <col min="1538" max="1538" width="1.6640625" style="275" customWidth="1"/>
    <col min="1539" max="1540" width="5" style="275" customWidth="1"/>
    <col min="1541" max="1541" width="11.6640625" style="275" customWidth="1"/>
    <col min="1542" max="1542" width="9.1640625" style="275" customWidth="1"/>
    <col min="1543" max="1543" width="5" style="275" customWidth="1"/>
    <col min="1544" max="1544" width="77.83203125" style="275" customWidth="1"/>
    <col min="1545" max="1546" width="20" style="275" customWidth="1"/>
    <col min="1547" max="1547" width="1.6640625" style="275" customWidth="1"/>
    <col min="1548" max="1792" width="9.33203125" style="275"/>
    <col min="1793" max="1793" width="8.33203125" style="275" customWidth="1"/>
    <col min="1794" max="1794" width="1.6640625" style="275" customWidth="1"/>
    <col min="1795" max="1796" width="5" style="275" customWidth="1"/>
    <col min="1797" max="1797" width="11.6640625" style="275" customWidth="1"/>
    <col min="1798" max="1798" width="9.1640625" style="275" customWidth="1"/>
    <col min="1799" max="1799" width="5" style="275" customWidth="1"/>
    <col min="1800" max="1800" width="77.83203125" style="275" customWidth="1"/>
    <col min="1801" max="1802" width="20" style="275" customWidth="1"/>
    <col min="1803" max="1803" width="1.6640625" style="275" customWidth="1"/>
    <col min="1804" max="2048" width="9.33203125" style="275"/>
    <col min="2049" max="2049" width="8.33203125" style="275" customWidth="1"/>
    <col min="2050" max="2050" width="1.6640625" style="275" customWidth="1"/>
    <col min="2051" max="2052" width="5" style="275" customWidth="1"/>
    <col min="2053" max="2053" width="11.6640625" style="275" customWidth="1"/>
    <col min="2054" max="2054" width="9.1640625" style="275" customWidth="1"/>
    <col min="2055" max="2055" width="5" style="275" customWidth="1"/>
    <col min="2056" max="2056" width="77.83203125" style="275" customWidth="1"/>
    <col min="2057" max="2058" width="20" style="275" customWidth="1"/>
    <col min="2059" max="2059" width="1.6640625" style="275" customWidth="1"/>
    <col min="2060" max="2304" width="9.33203125" style="275"/>
    <col min="2305" max="2305" width="8.33203125" style="275" customWidth="1"/>
    <col min="2306" max="2306" width="1.6640625" style="275" customWidth="1"/>
    <col min="2307" max="2308" width="5" style="275" customWidth="1"/>
    <col min="2309" max="2309" width="11.6640625" style="275" customWidth="1"/>
    <col min="2310" max="2310" width="9.1640625" style="275" customWidth="1"/>
    <col min="2311" max="2311" width="5" style="275" customWidth="1"/>
    <col min="2312" max="2312" width="77.83203125" style="275" customWidth="1"/>
    <col min="2313" max="2314" width="20" style="275" customWidth="1"/>
    <col min="2315" max="2315" width="1.6640625" style="275" customWidth="1"/>
    <col min="2316" max="2560" width="9.33203125" style="275"/>
    <col min="2561" max="2561" width="8.33203125" style="275" customWidth="1"/>
    <col min="2562" max="2562" width="1.6640625" style="275" customWidth="1"/>
    <col min="2563" max="2564" width="5" style="275" customWidth="1"/>
    <col min="2565" max="2565" width="11.6640625" style="275" customWidth="1"/>
    <col min="2566" max="2566" width="9.1640625" style="275" customWidth="1"/>
    <col min="2567" max="2567" width="5" style="275" customWidth="1"/>
    <col min="2568" max="2568" width="77.83203125" style="275" customWidth="1"/>
    <col min="2569" max="2570" width="20" style="275" customWidth="1"/>
    <col min="2571" max="2571" width="1.6640625" style="275" customWidth="1"/>
    <col min="2572" max="2816" width="9.33203125" style="275"/>
    <col min="2817" max="2817" width="8.33203125" style="275" customWidth="1"/>
    <col min="2818" max="2818" width="1.6640625" style="275" customWidth="1"/>
    <col min="2819" max="2820" width="5" style="275" customWidth="1"/>
    <col min="2821" max="2821" width="11.6640625" style="275" customWidth="1"/>
    <col min="2822" max="2822" width="9.1640625" style="275" customWidth="1"/>
    <col min="2823" max="2823" width="5" style="275" customWidth="1"/>
    <col min="2824" max="2824" width="77.83203125" style="275" customWidth="1"/>
    <col min="2825" max="2826" width="20" style="275" customWidth="1"/>
    <col min="2827" max="2827" width="1.6640625" style="275" customWidth="1"/>
    <col min="2828" max="3072" width="9.33203125" style="275"/>
    <col min="3073" max="3073" width="8.33203125" style="275" customWidth="1"/>
    <col min="3074" max="3074" width="1.6640625" style="275" customWidth="1"/>
    <col min="3075" max="3076" width="5" style="275" customWidth="1"/>
    <col min="3077" max="3077" width="11.6640625" style="275" customWidth="1"/>
    <col min="3078" max="3078" width="9.1640625" style="275" customWidth="1"/>
    <col min="3079" max="3079" width="5" style="275" customWidth="1"/>
    <col min="3080" max="3080" width="77.83203125" style="275" customWidth="1"/>
    <col min="3081" max="3082" width="20" style="275" customWidth="1"/>
    <col min="3083" max="3083" width="1.6640625" style="275" customWidth="1"/>
    <col min="3084" max="3328" width="9.33203125" style="275"/>
    <col min="3329" max="3329" width="8.33203125" style="275" customWidth="1"/>
    <col min="3330" max="3330" width="1.6640625" style="275" customWidth="1"/>
    <col min="3331" max="3332" width="5" style="275" customWidth="1"/>
    <col min="3333" max="3333" width="11.6640625" style="275" customWidth="1"/>
    <col min="3334" max="3334" width="9.1640625" style="275" customWidth="1"/>
    <col min="3335" max="3335" width="5" style="275" customWidth="1"/>
    <col min="3336" max="3336" width="77.83203125" style="275" customWidth="1"/>
    <col min="3337" max="3338" width="20" style="275" customWidth="1"/>
    <col min="3339" max="3339" width="1.6640625" style="275" customWidth="1"/>
    <col min="3340" max="3584" width="9.33203125" style="275"/>
    <col min="3585" max="3585" width="8.33203125" style="275" customWidth="1"/>
    <col min="3586" max="3586" width="1.6640625" style="275" customWidth="1"/>
    <col min="3587" max="3588" width="5" style="275" customWidth="1"/>
    <col min="3589" max="3589" width="11.6640625" style="275" customWidth="1"/>
    <col min="3590" max="3590" width="9.1640625" style="275" customWidth="1"/>
    <col min="3591" max="3591" width="5" style="275" customWidth="1"/>
    <col min="3592" max="3592" width="77.83203125" style="275" customWidth="1"/>
    <col min="3593" max="3594" width="20" style="275" customWidth="1"/>
    <col min="3595" max="3595" width="1.6640625" style="275" customWidth="1"/>
    <col min="3596" max="3840" width="9.33203125" style="275"/>
    <col min="3841" max="3841" width="8.33203125" style="275" customWidth="1"/>
    <col min="3842" max="3842" width="1.6640625" style="275" customWidth="1"/>
    <col min="3843" max="3844" width="5" style="275" customWidth="1"/>
    <col min="3845" max="3845" width="11.6640625" style="275" customWidth="1"/>
    <col min="3846" max="3846" width="9.1640625" style="275" customWidth="1"/>
    <col min="3847" max="3847" width="5" style="275" customWidth="1"/>
    <col min="3848" max="3848" width="77.83203125" style="275" customWidth="1"/>
    <col min="3849" max="3850" width="20" style="275" customWidth="1"/>
    <col min="3851" max="3851" width="1.6640625" style="275" customWidth="1"/>
    <col min="3852" max="4096" width="9.33203125" style="275"/>
    <col min="4097" max="4097" width="8.33203125" style="275" customWidth="1"/>
    <col min="4098" max="4098" width="1.6640625" style="275" customWidth="1"/>
    <col min="4099" max="4100" width="5" style="275" customWidth="1"/>
    <col min="4101" max="4101" width="11.6640625" style="275" customWidth="1"/>
    <col min="4102" max="4102" width="9.1640625" style="275" customWidth="1"/>
    <col min="4103" max="4103" width="5" style="275" customWidth="1"/>
    <col min="4104" max="4104" width="77.83203125" style="275" customWidth="1"/>
    <col min="4105" max="4106" width="20" style="275" customWidth="1"/>
    <col min="4107" max="4107" width="1.6640625" style="275" customWidth="1"/>
    <col min="4108" max="4352" width="9.33203125" style="275"/>
    <col min="4353" max="4353" width="8.33203125" style="275" customWidth="1"/>
    <col min="4354" max="4354" width="1.6640625" style="275" customWidth="1"/>
    <col min="4355" max="4356" width="5" style="275" customWidth="1"/>
    <col min="4357" max="4357" width="11.6640625" style="275" customWidth="1"/>
    <col min="4358" max="4358" width="9.1640625" style="275" customWidth="1"/>
    <col min="4359" max="4359" width="5" style="275" customWidth="1"/>
    <col min="4360" max="4360" width="77.83203125" style="275" customWidth="1"/>
    <col min="4361" max="4362" width="20" style="275" customWidth="1"/>
    <col min="4363" max="4363" width="1.6640625" style="275" customWidth="1"/>
    <col min="4364" max="4608" width="9.33203125" style="275"/>
    <col min="4609" max="4609" width="8.33203125" style="275" customWidth="1"/>
    <col min="4610" max="4610" width="1.6640625" style="275" customWidth="1"/>
    <col min="4611" max="4612" width="5" style="275" customWidth="1"/>
    <col min="4613" max="4613" width="11.6640625" style="275" customWidth="1"/>
    <col min="4614" max="4614" width="9.1640625" style="275" customWidth="1"/>
    <col min="4615" max="4615" width="5" style="275" customWidth="1"/>
    <col min="4616" max="4616" width="77.83203125" style="275" customWidth="1"/>
    <col min="4617" max="4618" width="20" style="275" customWidth="1"/>
    <col min="4619" max="4619" width="1.6640625" style="275" customWidth="1"/>
    <col min="4620" max="4864" width="9.33203125" style="275"/>
    <col min="4865" max="4865" width="8.33203125" style="275" customWidth="1"/>
    <col min="4866" max="4866" width="1.6640625" style="275" customWidth="1"/>
    <col min="4867" max="4868" width="5" style="275" customWidth="1"/>
    <col min="4869" max="4869" width="11.6640625" style="275" customWidth="1"/>
    <col min="4870" max="4870" width="9.1640625" style="275" customWidth="1"/>
    <col min="4871" max="4871" width="5" style="275" customWidth="1"/>
    <col min="4872" max="4872" width="77.83203125" style="275" customWidth="1"/>
    <col min="4873" max="4874" width="20" style="275" customWidth="1"/>
    <col min="4875" max="4875" width="1.6640625" style="275" customWidth="1"/>
    <col min="4876" max="5120" width="9.33203125" style="275"/>
    <col min="5121" max="5121" width="8.33203125" style="275" customWidth="1"/>
    <col min="5122" max="5122" width="1.6640625" style="275" customWidth="1"/>
    <col min="5123" max="5124" width="5" style="275" customWidth="1"/>
    <col min="5125" max="5125" width="11.6640625" style="275" customWidth="1"/>
    <col min="5126" max="5126" width="9.1640625" style="275" customWidth="1"/>
    <col min="5127" max="5127" width="5" style="275" customWidth="1"/>
    <col min="5128" max="5128" width="77.83203125" style="275" customWidth="1"/>
    <col min="5129" max="5130" width="20" style="275" customWidth="1"/>
    <col min="5131" max="5131" width="1.6640625" style="275" customWidth="1"/>
    <col min="5132" max="5376" width="9.33203125" style="275"/>
    <col min="5377" max="5377" width="8.33203125" style="275" customWidth="1"/>
    <col min="5378" max="5378" width="1.6640625" style="275" customWidth="1"/>
    <col min="5379" max="5380" width="5" style="275" customWidth="1"/>
    <col min="5381" max="5381" width="11.6640625" style="275" customWidth="1"/>
    <col min="5382" max="5382" width="9.1640625" style="275" customWidth="1"/>
    <col min="5383" max="5383" width="5" style="275" customWidth="1"/>
    <col min="5384" max="5384" width="77.83203125" style="275" customWidth="1"/>
    <col min="5385" max="5386" width="20" style="275" customWidth="1"/>
    <col min="5387" max="5387" width="1.6640625" style="275" customWidth="1"/>
    <col min="5388" max="5632" width="9.33203125" style="275"/>
    <col min="5633" max="5633" width="8.33203125" style="275" customWidth="1"/>
    <col min="5634" max="5634" width="1.6640625" style="275" customWidth="1"/>
    <col min="5635" max="5636" width="5" style="275" customWidth="1"/>
    <col min="5637" max="5637" width="11.6640625" style="275" customWidth="1"/>
    <col min="5638" max="5638" width="9.1640625" style="275" customWidth="1"/>
    <col min="5639" max="5639" width="5" style="275" customWidth="1"/>
    <col min="5640" max="5640" width="77.83203125" style="275" customWidth="1"/>
    <col min="5641" max="5642" width="20" style="275" customWidth="1"/>
    <col min="5643" max="5643" width="1.6640625" style="275" customWidth="1"/>
    <col min="5644" max="5888" width="9.33203125" style="275"/>
    <col min="5889" max="5889" width="8.33203125" style="275" customWidth="1"/>
    <col min="5890" max="5890" width="1.6640625" style="275" customWidth="1"/>
    <col min="5891" max="5892" width="5" style="275" customWidth="1"/>
    <col min="5893" max="5893" width="11.6640625" style="275" customWidth="1"/>
    <col min="5894" max="5894" width="9.1640625" style="275" customWidth="1"/>
    <col min="5895" max="5895" width="5" style="275" customWidth="1"/>
    <col min="5896" max="5896" width="77.83203125" style="275" customWidth="1"/>
    <col min="5897" max="5898" width="20" style="275" customWidth="1"/>
    <col min="5899" max="5899" width="1.6640625" style="275" customWidth="1"/>
    <col min="5900" max="6144" width="9.33203125" style="275"/>
    <col min="6145" max="6145" width="8.33203125" style="275" customWidth="1"/>
    <col min="6146" max="6146" width="1.6640625" style="275" customWidth="1"/>
    <col min="6147" max="6148" width="5" style="275" customWidth="1"/>
    <col min="6149" max="6149" width="11.6640625" style="275" customWidth="1"/>
    <col min="6150" max="6150" width="9.1640625" style="275" customWidth="1"/>
    <col min="6151" max="6151" width="5" style="275" customWidth="1"/>
    <col min="6152" max="6152" width="77.83203125" style="275" customWidth="1"/>
    <col min="6153" max="6154" width="20" style="275" customWidth="1"/>
    <col min="6155" max="6155" width="1.6640625" style="275" customWidth="1"/>
    <col min="6156" max="6400" width="9.33203125" style="275"/>
    <col min="6401" max="6401" width="8.33203125" style="275" customWidth="1"/>
    <col min="6402" max="6402" width="1.6640625" style="275" customWidth="1"/>
    <col min="6403" max="6404" width="5" style="275" customWidth="1"/>
    <col min="6405" max="6405" width="11.6640625" style="275" customWidth="1"/>
    <col min="6406" max="6406" width="9.1640625" style="275" customWidth="1"/>
    <col min="6407" max="6407" width="5" style="275" customWidth="1"/>
    <col min="6408" max="6408" width="77.83203125" style="275" customWidth="1"/>
    <col min="6409" max="6410" width="20" style="275" customWidth="1"/>
    <col min="6411" max="6411" width="1.6640625" style="275" customWidth="1"/>
    <col min="6412" max="6656" width="9.33203125" style="275"/>
    <col min="6657" max="6657" width="8.33203125" style="275" customWidth="1"/>
    <col min="6658" max="6658" width="1.6640625" style="275" customWidth="1"/>
    <col min="6659" max="6660" width="5" style="275" customWidth="1"/>
    <col min="6661" max="6661" width="11.6640625" style="275" customWidth="1"/>
    <col min="6662" max="6662" width="9.1640625" style="275" customWidth="1"/>
    <col min="6663" max="6663" width="5" style="275" customWidth="1"/>
    <col min="6664" max="6664" width="77.83203125" style="275" customWidth="1"/>
    <col min="6665" max="6666" width="20" style="275" customWidth="1"/>
    <col min="6667" max="6667" width="1.6640625" style="275" customWidth="1"/>
    <col min="6668" max="6912" width="9.33203125" style="275"/>
    <col min="6913" max="6913" width="8.33203125" style="275" customWidth="1"/>
    <col min="6914" max="6914" width="1.6640625" style="275" customWidth="1"/>
    <col min="6915" max="6916" width="5" style="275" customWidth="1"/>
    <col min="6917" max="6917" width="11.6640625" style="275" customWidth="1"/>
    <col min="6918" max="6918" width="9.1640625" style="275" customWidth="1"/>
    <col min="6919" max="6919" width="5" style="275" customWidth="1"/>
    <col min="6920" max="6920" width="77.83203125" style="275" customWidth="1"/>
    <col min="6921" max="6922" width="20" style="275" customWidth="1"/>
    <col min="6923" max="6923" width="1.6640625" style="275" customWidth="1"/>
    <col min="6924" max="7168" width="9.33203125" style="275"/>
    <col min="7169" max="7169" width="8.33203125" style="275" customWidth="1"/>
    <col min="7170" max="7170" width="1.6640625" style="275" customWidth="1"/>
    <col min="7171" max="7172" width="5" style="275" customWidth="1"/>
    <col min="7173" max="7173" width="11.6640625" style="275" customWidth="1"/>
    <col min="7174" max="7174" width="9.1640625" style="275" customWidth="1"/>
    <col min="7175" max="7175" width="5" style="275" customWidth="1"/>
    <col min="7176" max="7176" width="77.83203125" style="275" customWidth="1"/>
    <col min="7177" max="7178" width="20" style="275" customWidth="1"/>
    <col min="7179" max="7179" width="1.6640625" style="275" customWidth="1"/>
    <col min="7180" max="7424" width="9.33203125" style="275"/>
    <col min="7425" max="7425" width="8.33203125" style="275" customWidth="1"/>
    <col min="7426" max="7426" width="1.6640625" style="275" customWidth="1"/>
    <col min="7427" max="7428" width="5" style="275" customWidth="1"/>
    <col min="7429" max="7429" width="11.6640625" style="275" customWidth="1"/>
    <col min="7430" max="7430" width="9.1640625" style="275" customWidth="1"/>
    <col min="7431" max="7431" width="5" style="275" customWidth="1"/>
    <col min="7432" max="7432" width="77.83203125" style="275" customWidth="1"/>
    <col min="7433" max="7434" width="20" style="275" customWidth="1"/>
    <col min="7435" max="7435" width="1.6640625" style="275" customWidth="1"/>
    <col min="7436" max="7680" width="9.33203125" style="275"/>
    <col min="7681" max="7681" width="8.33203125" style="275" customWidth="1"/>
    <col min="7682" max="7682" width="1.6640625" style="275" customWidth="1"/>
    <col min="7683" max="7684" width="5" style="275" customWidth="1"/>
    <col min="7685" max="7685" width="11.6640625" style="275" customWidth="1"/>
    <col min="7686" max="7686" width="9.1640625" style="275" customWidth="1"/>
    <col min="7687" max="7687" width="5" style="275" customWidth="1"/>
    <col min="7688" max="7688" width="77.83203125" style="275" customWidth="1"/>
    <col min="7689" max="7690" width="20" style="275" customWidth="1"/>
    <col min="7691" max="7691" width="1.6640625" style="275" customWidth="1"/>
    <col min="7692" max="7936" width="9.33203125" style="275"/>
    <col min="7937" max="7937" width="8.33203125" style="275" customWidth="1"/>
    <col min="7938" max="7938" width="1.6640625" style="275" customWidth="1"/>
    <col min="7939" max="7940" width="5" style="275" customWidth="1"/>
    <col min="7941" max="7941" width="11.6640625" style="275" customWidth="1"/>
    <col min="7942" max="7942" width="9.1640625" style="275" customWidth="1"/>
    <col min="7943" max="7943" width="5" style="275" customWidth="1"/>
    <col min="7944" max="7944" width="77.83203125" style="275" customWidth="1"/>
    <col min="7945" max="7946" width="20" style="275" customWidth="1"/>
    <col min="7947" max="7947" width="1.6640625" style="275" customWidth="1"/>
    <col min="7948" max="8192" width="9.33203125" style="275"/>
    <col min="8193" max="8193" width="8.33203125" style="275" customWidth="1"/>
    <col min="8194" max="8194" width="1.6640625" style="275" customWidth="1"/>
    <col min="8195" max="8196" width="5" style="275" customWidth="1"/>
    <col min="8197" max="8197" width="11.6640625" style="275" customWidth="1"/>
    <col min="8198" max="8198" width="9.1640625" style="275" customWidth="1"/>
    <col min="8199" max="8199" width="5" style="275" customWidth="1"/>
    <col min="8200" max="8200" width="77.83203125" style="275" customWidth="1"/>
    <col min="8201" max="8202" width="20" style="275" customWidth="1"/>
    <col min="8203" max="8203" width="1.6640625" style="275" customWidth="1"/>
    <col min="8204" max="8448" width="9.33203125" style="275"/>
    <col min="8449" max="8449" width="8.33203125" style="275" customWidth="1"/>
    <col min="8450" max="8450" width="1.6640625" style="275" customWidth="1"/>
    <col min="8451" max="8452" width="5" style="275" customWidth="1"/>
    <col min="8453" max="8453" width="11.6640625" style="275" customWidth="1"/>
    <col min="8454" max="8454" width="9.1640625" style="275" customWidth="1"/>
    <col min="8455" max="8455" width="5" style="275" customWidth="1"/>
    <col min="8456" max="8456" width="77.83203125" style="275" customWidth="1"/>
    <col min="8457" max="8458" width="20" style="275" customWidth="1"/>
    <col min="8459" max="8459" width="1.6640625" style="275" customWidth="1"/>
    <col min="8460" max="8704" width="9.33203125" style="275"/>
    <col min="8705" max="8705" width="8.33203125" style="275" customWidth="1"/>
    <col min="8706" max="8706" width="1.6640625" style="275" customWidth="1"/>
    <col min="8707" max="8708" width="5" style="275" customWidth="1"/>
    <col min="8709" max="8709" width="11.6640625" style="275" customWidth="1"/>
    <col min="8710" max="8710" width="9.1640625" style="275" customWidth="1"/>
    <col min="8711" max="8711" width="5" style="275" customWidth="1"/>
    <col min="8712" max="8712" width="77.83203125" style="275" customWidth="1"/>
    <col min="8713" max="8714" width="20" style="275" customWidth="1"/>
    <col min="8715" max="8715" width="1.6640625" style="275" customWidth="1"/>
    <col min="8716" max="8960" width="9.33203125" style="275"/>
    <col min="8961" max="8961" width="8.33203125" style="275" customWidth="1"/>
    <col min="8962" max="8962" width="1.6640625" style="275" customWidth="1"/>
    <col min="8963" max="8964" width="5" style="275" customWidth="1"/>
    <col min="8965" max="8965" width="11.6640625" style="275" customWidth="1"/>
    <col min="8966" max="8966" width="9.1640625" style="275" customWidth="1"/>
    <col min="8967" max="8967" width="5" style="275" customWidth="1"/>
    <col min="8968" max="8968" width="77.83203125" style="275" customWidth="1"/>
    <col min="8969" max="8970" width="20" style="275" customWidth="1"/>
    <col min="8971" max="8971" width="1.6640625" style="275" customWidth="1"/>
    <col min="8972" max="9216" width="9.33203125" style="275"/>
    <col min="9217" max="9217" width="8.33203125" style="275" customWidth="1"/>
    <col min="9218" max="9218" width="1.6640625" style="275" customWidth="1"/>
    <col min="9219" max="9220" width="5" style="275" customWidth="1"/>
    <col min="9221" max="9221" width="11.6640625" style="275" customWidth="1"/>
    <col min="9222" max="9222" width="9.1640625" style="275" customWidth="1"/>
    <col min="9223" max="9223" width="5" style="275" customWidth="1"/>
    <col min="9224" max="9224" width="77.83203125" style="275" customWidth="1"/>
    <col min="9225" max="9226" width="20" style="275" customWidth="1"/>
    <col min="9227" max="9227" width="1.6640625" style="275" customWidth="1"/>
    <col min="9228" max="9472" width="9.33203125" style="275"/>
    <col min="9473" max="9473" width="8.33203125" style="275" customWidth="1"/>
    <col min="9474" max="9474" width="1.6640625" style="275" customWidth="1"/>
    <col min="9475" max="9476" width="5" style="275" customWidth="1"/>
    <col min="9477" max="9477" width="11.6640625" style="275" customWidth="1"/>
    <col min="9478" max="9478" width="9.1640625" style="275" customWidth="1"/>
    <col min="9479" max="9479" width="5" style="275" customWidth="1"/>
    <col min="9480" max="9480" width="77.83203125" style="275" customWidth="1"/>
    <col min="9481" max="9482" width="20" style="275" customWidth="1"/>
    <col min="9483" max="9483" width="1.6640625" style="275" customWidth="1"/>
    <col min="9484" max="9728" width="9.33203125" style="275"/>
    <col min="9729" max="9729" width="8.33203125" style="275" customWidth="1"/>
    <col min="9730" max="9730" width="1.6640625" style="275" customWidth="1"/>
    <col min="9731" max="9732" width="5" style="275" customWidth="1"/>
    <col min="9733" max="9733" width="11.6640625" style="275" customWidth="1"/>
    <col min="9734" max="9734" width="9.1640625" style="275" customWidth="1"/>
    <col min="9735" max="9735" width="5" style="275" customWidth="1"/>
    <col min="9736" max="9736" width="77.83203125" style="275" customWidth="1"/>
    <col min="9737" max="9738" width="20" style="275" customWidth="1"/>
    <col min="9739" max="9739" width="1.6640625" style="275" customWidth="1"/>
    <col min="9740" max="9984" width="9.33203125" style="275"/>
    <col min="9985" max="9985" width="8.33203125" style="275" customWidth="1"/>
    <col min="9986" max="9986" width="1.6640625" style="275" customWidth="1"/>
    <col min="9987" max="9988" width="5" style="275" customWidth="1"/>
    <col min="9989" max="9989" width="11.6640625" style="275" customWidth="1"/>
    <col min="9990" max="9990" width="9.1640625" style="275" customWidth="1"/>
    <col min="9991" max="9991" width="5" style="275" customWidth="1"/>
    <col min="9992" max="9992" width="77.83203125" style="275" customWidth="1"/>
    <col min="9993" max="9994" width="20" style="275" customWidth="1"/>
    <col min="9995" max="9995" width="1.6640625" style="275" customWidth="1"/>
    <col min="9996" max="10240" width="9.33203125" style="275"/>
    <col min="10241" max="10241" width="8.33203125" style="275" customWidth="1"/>
    <col min="10242" max="10242" width="1.6640625" style="275" customWidth="1"/>
    <col min="10243" max="10244" width="5" style="275" customWidth="1"/>
    <col min="10245" max="10245" width="11.6640625" style="275" customWidth="1"/>
    <col min="10246" max="10246" width="9.1640625" style="275" customWidth="1"/>
    <col min="10247" max="10247" width="5" style="275" customWidth="1"/>
    <col min="10248" max="10248" width="77.83203125" style="275" customWidth="1"/>
    <col min="10249" max="10250" width="20" style="275" customWidth="1"/>
    <col min="10251" max="10251" width="1.6640625" style="275" customWidth="1"/>
    <col min="10252" max="10496" width="9.33203125" style="275"/>
    <col min="10497" max="10497" width="8.33203125" style="275" customWidth="1"/>
    <col min="10498" max="10498" width="1.6640625" style="275" customWidth="1"/>
    <col min="10499" max="10500" width="5" style="275" customWidth="1"/>
    <col min="10501" max="10501" width="11.6640625" style="275" customWidth="1"/>
    <col min="10502" max="10502" width="9.1640625" style="275" customWidth="1"/>
    <col min="10503" max="10503" width="5" style="275" customWidth="1"/>
    <col min="10504" max="10504" width="77.83203125" style="275" customWidth="1"/>
    <col min="10505" max="10506" width="20" style="275" customWidth="1"/>
    <col min="10507" max="10507" width="1.6640625" style="275" customWidth="1"/>
    <col min="10508" max="10752" width="9.33203125" style="275"/>
    <col min="10753" max="10753" width="8.33203125" style="275" customWidth="1"/>
    <col min="10754" max="10754" width="1.6640625" style="275" customWidth="1"/>
    <col min="10755" max="10756" width="5" style="275" customWidth="1"/>
    <col min="10757" max="10757" width="11.6640625" style="275" customWidth="1"/>
    <col min="10758" max="10758" width="9.1640625" style="275" customWidth="1"/>
    <col min="10759" max="10759" width="5" style="275" customWidth="1"/>
    <col min="10760" max="10760" width="77.83203125" style="275" customWidth="1"/>
    <col min="10761" max="10762" width="20" style="275" customWidth="1"/>
    <col min="10763" max="10763" width="1.6640625" style="275" customWidth="1"/>
    <col min="10764" max="11008" width="9.33203125" style="275"/>
    <col min="11009" max="11009" width="8.33203125" style="275" customWidth="1"/>
    <col min="11010" max="11010" width="1.6640625" style="275" customWidth="1"/>
    <col min="11011" max="11012" width="5" style="275" customWidth="1"/>
    <col min="11013" max="11013" width="11.6640625" style="275" customWidth="1"/>
    <col min="11014" max="11014" width="9.1640625" style="275" customWidth="1"/>
    <col min="11015" max="11015" width="5" style="275" customWidth="1"/>
    <col min="11016" max="11016" width="77.83203125" style="275" customWidth="1"/>
    <col min="11017" max="11018" width="20" style="275" customWidth="1"/>
    <col min="11019" max="11019" width="1.6640625" style="275" customWidth="1"/>
    <col min="11020" max="11264" width="9.33203125" style="275"/>
    <col min="11265" max="11265" width="8.33203125" style="275" customWidth="1"/>
    <col min="11266" max="11266" width="1.6640625" style="275" customWidth="1"/>
    <col min="11267" max="11268" width="5" style="275" customWidth="1"/>
    <col min="11269" max="11269" width="11.6640625" style="275" customWidth="1"/>
    <col min="11270" max="11270" width="9.1640625" style="275" customWidth="1"/>
    <col min="11271" max="11271" width="5" style="275" customWidth="1"/>
    <col min="11272" max="11272" width="77.83203125" style="275" customWidth="1"/>
    <col min="11273" max="11274" width="20" style="275" customWidth="1"/>
    <col min="11275" max="11275" width="1.6640625" style="275" customWidth="1"/>
    <col min="11276" max="11520" width="9.33203125" style="275"/>
    <col min="11521" max="11521" width="8.33203125" style="275" customWidth="1"/>
    <col min="11522" max="11522" width="1.6640625" style="275" customWidth="1"/>
    <col min="11523" max="11524" width="5" style="275" customWidth="1"/>
    <col min="11525" max="11525" width="11.6640625" style="275" customWidth="1"/>
    <col min="11526" max="11526" width="9.1640625" style="275" customWidth="1"/>
    <col min="11527" max="11527" width="5" style="275" customWidth="1"/>
    <col min="11528" max="11528" width="77.83203125" style="275" customWidth="1"/>
    <col min="11529" max="11530" width="20" style="275" customWidth="1"/>
    <col min="11531" max="11531" width="1.6640625" style="275" customWidth="1"/>
    <col min="11532" max="11776" width="9.33203125" style="275"/>
    <col min="11777" max="11777" width="8.33203125" style="275" customWidth="1"/>
    <col min="11778" max="11778" width="1.6640625" style="275" customWidth="1"/>
    <col min="11779" max="11780" width="5" style="275" customWidth="1"/>
    <col min="11781" max="11781" width="11.6640625" style="275" customWidth="1"/>
    <col min="11782" max="11782" width="9.1640625" style="275" customWidth="1"/>
    <col min="11783" max="11783" width="5" style="275" customWidth="1"/>
    <col min="11784" max="11784" width="77.83203125" style="275" customWidth="1"/>
    <col min="11785" max="11786" width="20" style="275" customWidth="1"/>
    <col min="11787" max="11787" width="1.6640625" style="275" customWidth="1"/>
    <col min="11788" max="12032" width="9.33203125" style="275"/>
    <col min="12033" max="12033" width="8.33203125" style="275" customWidth="1"/>
    <col min="12034" max="12034" width="1.6640625" style="275" customWidth="1"/>
    <col min="12035" max="12036" width="5" style="275" customWidth="1"/>
    <col min="12037" max="12037" width="11.6640625" style="275" customWidth="1"/>
    <col min="12038" max="12038" width="9.1640625" style="275" customWidth="1"/>
    <col min="12039" max="12039" width="5" style="275" customWidth="1"/>
    <col min="12040" max="12040" width="77.83203125" style="275" customWidth="1"/>
    <col min="12041" max="12042" width="20" style="275" customWidth="1"/>
    <col min="12043" max="12043" width="1.6640625" style="275" customWidth="1"/>
    <col min="12044" max="12288" width="9.33203125" style="275"/>
    <col min="12289" max="12289" width="8.33203125" style="275" customWidth="1"/>
    <col min="12290" max="12290" width="1.6640625" style="275" customWidth="1"/>
    <col min="12291" max="12292" width="5" style="275" customWidth="1"/>
    <col min="12293" max="12293" width="11.6640625" style="275" customWidth="1"/>
    <col min="12294" max="12294" width="9.1640625" style="275" customWidth="1"/>
    <col min="12295" max="12295" width="5" style="275" customWidth="1"/>
    <col min="12296" max="12296" width="77.83203125" style="275" customWidth="1"/>
    <col min="12297" max="12298" width="20" style="275" customWidth="1"/>
    <col min="12299" max="12299" width="1.6640625" style="275" customWidth="1"/>
    <col min="12300" max="12544" width="9.33203125" style="275"/>
    <col min="12545" max="12545" width="8.33203125" style="275" customWidth="1"/>
    <col min="12546" max="12546" width="1.6640625" style="275" customWidth="1"/>
    <col min="12547" max="12548" width="5" style="275" customWidth="1"/>
    <col min="12549" max="12549" width="11.6640625" style="275" customWidth="1"/>
    <col min="12550" max="12550" width="9.1640625" style="275" customWidth="1"/>
    <col min="12551" max="12551" width="5" style="275" customWidth="1"/>
    <col min="12552" max="12552" width="77.83203125" style="275" customWidth="1"/>
    <col min="12553" max="12554" width="20" style="275" customWidth="1"/>
    <col min="12555" max="12555" width="1.6640625" style="275" customWidth="1"/>
    <col min="12556" max="12800" width="9.33203125" style="275"/>
    <col min="12801" max="12801" width="8.33203125" style="275" customWidth="1"/>
    <col min="12802" max="12802" width="1.6640625" style="275" customWidth="1"/>
    <col min="12803" max="12804" width="5" style="275" customWidth="1"/>
    <col min="12805" max="12805" width="11.6640625" style="275" customWidth="1"/>
    <col min="12806" max="12806" width="9.1640625" style="275" customWidth="1"/>
    <col min="12807" max="12807" width="5" style="275" customWidth="1"/>
    <col min="12808" max="12808" width="77.83203125" style="275" customWidth="1"/>
    <col min="12809" max="12810" width="20" style="275" customWidth="1"/>
    <col min="12811" max="12811" width="1.6640625" style="275" customWidth="1"/>
    <col min="12812" max="13056" width="9.33203125" style="275"/>
    <col min="13057" max="13057" width="8.33203125" style="275" customWidth="1"/>
    <col min="13058" max="13058" width="1.6640625" style="275" customWidth="1"/>
    <col min="13059" max="13060" width="5" style="275" customWidth="1"/>
    <col min="13061" max="13061" width="11.6640625" style="275" customWidth="1"/>
    <col min="13062" max="13062" width="9.1640625" style="275" customWidth="1"/>
    <col min="13063" max="13063" width="5" style="275" customWidth="1"/>
    <col min="13064" max="13064" width="77.83203125" style="275" customWidth="1"/>
    <col min="13065" max="13066" width="20" style="275" customWidth="1"/>
    <col min="13067" max="13067" width="1.6640625" style="275" customWidth="1"/>
    <col min="13068" max="13312" width="9.33203125" style="275"/>
    <col min="13313" max="13313" width="8.33203125" style="275" customWidth="1"/>
    <col min="13314" max="13314" width="1.6640625" style="275" customWidth="1"/>
    <col min="13315" max="13316" width="5" style="275" customWidth="1"/>
    <col min="13317" max="13317" width="11.6640625" style="275" customWidth="1"/>
    <col min="13318" max="13318" width="9.1640625" style="275" customWidth="1"/>
    <col min="13319" max="13319" width="5" style="275" customWidth="1"/>
    <col min="13320" max="13320" width="77.83203125" style="275" customWidth="1"/>
    <col min="13321" max="13322" width="20" style="275" customWidth="1"/>
    <col min="13323" max="13323" width="1.6640625" style="275" customWidth="1"/>
    <col min="13324" max="13568" width="9.33203125" style="275"/>
    <col min="13569" max="13569" width="8.33203125" style="275" customWidth="1"/>
    <col min="13570" max="13570" width="1.6640625" style="275" customWidth="1"/>
    <col min="13571" max="13572" width="5" style="275" customWidth="1"/>
    <col min="13573" max="13573" width="11.6640625" style="275" customWidth="1"/>
    <col min="13574" max="13574" width="9.1640625" style="275" customWidth="1"/>
    <col min="13575" max="13575" width="5" style="275" customWidth="1"/>
    <col min="13576" max="13576" width="77.83203125" style="275" customWidth="1"/>
    <col min="13577" max="13578" width="20" style="275" customWidth="1"/>
    <col min="13579" max="13579" width="1.6640625" style="275" customWidth="1"/>
    <col min="13580" max="13824" width="9.33203125" style="275"/>
    <col min="13825" max="13825" width="8.33203125" style="275" customWidth="1"/>
    <col min="13826" max="13826" width="1.6640625" style="275" customWidth="1"/>
    <col min="13827" max="13828" width="5" style="275" customWidth="1"/>
    <col min="13829" max="13829" width="11.6640625" style="275" customWidth="1"/>
    <col min="13830" max="13830" width="9.1640625" style="275" customWidth="1"/>
    <col min="13831" max="13831" width="5" style="275" customWidth="1"/>
    <col min="13832" max="13832" width="77.83203125" style="275" customWidth="1"/>
    <col min="13833" max="13834" width="20" style="275" customWidth="1"/>
    <col min="13835" max="13835" width="1.6640625" style="275" customWidth="1"/>
    <col min="13836" max="14080" width="9.33203125" style="275"/>
    <col min="14081" max="14081" width="8.33203125" style="275" customWidth="1"/>
    <col min="14082" max="14082" width="1.6640625" style="275" customWidth="1"/>
    <col min="14083" max="14084" width="5" style="275" customWidth="1"/>
    <col min="14085" max="14085" width="11.6640625" style="275" customWidth="1"/>
    <col min="14086" max="14086" width="9.1640625" style="275" customWidth="1"/>
    <col min="14087" max="14087" width="5" style="275" customWidth="1"/>
    <col min="14088" max="14088" width="77.83203125" style="275" customWidth="1"/>
    <col min="14089" max="14090" width="20" style="275" customWidth="1"/>
    <col min="14091" max="14091" width="1.6640625" style="275" customWidth="1"/>
    <col min="14092" max="14336" width="9.33203125" style="275"/>
    <col min="14337" max="14337" width="8.33203125" style="275" customWidth="1"/>
    <col min="14338" max="14338" width="1.6640625" style="275" customWidth="1"/>
    <col min="14339" max="14340" width="5" style="275" customWidth="1"/>
    <col min="14341" max="14341" width="11.6640625" style="275" customWidth="1"/>
    <col min="14342" max="14342" width="9.1640625" style="275" customWidth="1"/>
    <col min="14343" max="14343" width="5" style="275" customWidth="1"/>
    <col min="14344" max="14344" width="77.83203125" style="275" customWidth="1"/>
    <col min="14345" max="14346" width="20" style="275" customWidth="1"/>
    <col min="14347" max="14347" width="1.6640625" style="275" customWidth="1"/>
    <col min="14348" max="14592" width="9.33203125" style="275"/>
    <col min="14593" max="14593" width="8.33203125" style="275" customWidth="1"/>
    <col min="14594" max="14594" width="1.6640625" style="275" customWidth="1"/>
    <col min="14595" max="14596" width="5" style="275" customWidth="1"/>
    <col min="14597" max="14597" width="11.6640625" style="275" customWidth="1"/>
    <col min="14598" max="14598" width="9.1640625" style="275" customWidth="1"/>
    <col min="14599" max="14599" width="5" style="275" customWidth="1"/>
    <col min="14600" max="14600" width="77.83203125" style="275" customWidth="1"/>
    <col min="14601" max="14602" width="20" style="275" customWidth="1"/>
    <col min="14603" max="14603" width="1.6640625" style="275" customWidth="1"/>
    <col min="14604" max="14848" width="9.33203125" style="275"/>
    <col min="14849" max="14849" width="8.33203125" style="275" customWidth="1"/>
    <col min="14850" max="14850" width="1.6640625" style="275" customWidth="1"/>
    <col min="14851" max="14852" width="5" style="275" customWidth="1"/>
    <col min="14853" max="14853" width="11.6640625" style="275" customWidth="1"/>
    <col min="14854" max="14854" width="9.1640625" style="275" customWidth="1"/>
    <col min="14855" max="14855" width="5" style="275" customWidth="1"/>
    <col min="14856" max="14856" width="77.83203125" style="275" customWidth="1"/>
    <col min="14857" max="14858" width="20" style="275" customWidth="1"/>
    <col min="14859" max="14859" width="1.6640625" style="275" customWidth="1"/>
    <col min="14860" max="15104" width="9.33203125" style="275"/>
    <col min="15105" max="15105" width="8.33203125" style="275" customWidth="1"/>
    <col min="15106" max="15106" width="1.6640625" style="275" customWidth="1"/>
    <col min="15107" max="15108" width="5" style="275" customWidth="1"/>
    <col min="15109" max="15109" width="11.6640625" style="275" customWidth="1"/>
    <col min="15110" max="15110" width="9.1640625" style="275" customWidth="1"/>
    <col min="15111" max="15111" width="5" style="275" customWidth="1"/>
    <col min="15112" max="15112" width="77.83203125" style="275" customWidth="1"/>
    <col min="15113" max="15114" width="20" style="275" customWidth="1"/>
    <col min="15115" max="15115" width="1.6640625" style="275" customWidth="1"/>
    <col min="15116" max="15360" width="9.33203125" style="275"/>
    <col min="15361" max="15361" width="8.33203125" style="275" customWidth="1"/>
    <col min="15362" max="15362" width="1.6640625" style="275" customWidth="1"/>
    <col min="15363" max="15364" width="5" style="275" customWidth="1"/>
    <col min="15365" max="15365" width="11.6640625" style="275" customWidth="1"/>
    <col min="15366" max="15366" width="9.1640625" style="275" customWidth="1"/>
    <col min="15367" max="15367" width="5" style="275" customWidth="1"/>
    <col min="15368" max="15368" width="77.83203125" style="275" customWidth="1"/>
    <col min="15369" max="15370" width="20" style="275" customWidth="1"/>
    <col min="15371" max="15371" width="1.6640625" style="275" customWidth="1"/>
    <col min="15372" max="15616" width="9.33203125" style="275"/>
    <col min="15617" max="15617" width="8.33203125" style="275" customWidth="1"/>
    <col min="15618" max="15618" width="1.6640625" style="275" customWidth="1"/>
    <col min="15619" max="15620" width="5" style="275" customWidth="1"/>
    <col min="15621" max="15621" width="11.6640625" style="275" customWidth="1"/>
    <col min="15622" max="15622" width="9.1640625" style="275" customWidth="1"/>
    <col min="15623" max="15623" width="5" style="275" customWidth="1"/>
    <col min="15624" max="15624" width="77.83203125" style="275" customWidth="1"/>
    <col min="15625" max="15626" width="20" style="275" customWidth="1"/>
    <col min="15627" max="15627" width="1.6640625" style="275" customWidth="1"/>
    <col min="15628" max="15872" width="9.33203125" style="275"/>
    <col min="15873" max="15873" width="8.33203125" style="275" customWidth="1"/>
    <col min="15874" max="15874" width="1.6640625" style="275" customWidth="1"/>
    <col min="15875" max="15876" width="5" style="275" customWidth="1"/>
    <col min="15877" max="15877" width="11.6640625" style="275" customWidth="1"/>
    <col min="15878" max="15878" width="9.1640625" style="275" customWidth="1"/>
    <col min="15879" max="15879" width="5" style="275" customWidth="1"/>
    <col min="15880" max="15880" width="77.83203125" style="275" customWidth="1"/>
    <col min="15881" max="15882" width="20" style="275" customWidth="1"/>
    <col min="15883" max="15883" width="1.6640625" style="275" customWidth="1"/>
    <col min="15884" max="16128" width="9.33203125" style="275"/>
    <col min="16129" max="16129" width="8.33203125" style="275" customWidth="1"/>
    <col min="16130" max="16130" width="1.6640625" style="275" customWidth="1"/>
    <col min="16131" max="16132" width="5" style="275" customWidth="1"/>
    <col min="16133" max="16133" width="11.6640625" style="275" customWidth="1"/>
    <col min="16134" max="16134" width="9.1640625" style="275" customWidth="1"/>
    <col min="16135" max="16135" width="5" style="275" customWidth="1"/>
    <col min="16136" max="16136" width="77.83203125" style="275" customWidth="1"/>
    <col min="16137" max="16138" width="20" style="275" customWidth="1"/>
    <col min="16139" max="16139" width="1.6640625" style="275" customWidth="1"/>
    <col min="16140" max="16384" width="9.33203125" style="275"/>
  </cols>
  <sheetData>
    <row r="1" spans="2:11" ht="37.5" customHeight="1" x14ac:dyDescent="0.3"/>
    <row r="2" spans="2:11" ht="7.5" customHeight="1" x14ac:dyDescent="0.3">
      <c r="B2" s="276"/>
      <c r="C2" s="277"/>
      <c r="D2" s="277"/>
      <c r="E2" s="277"/>
      <c r="F2" s="277"/>
      <c r="G2" s="277"/>
      <c r="H2" s="277"/>
      <c r="I2" s="277"/>
      <c r="J2" s="277"/>
      <c r="K2" s="278"/>
    </row>
    <row r="3" spans="2:11" s="281" customFormat="1" ht="45" customHeight="1" x14ac:dyDescent="0.3">
      <c r="B3" s="279"/>
      <c r="C3" s="404" t="s">
        <v>1073</v>
      </c>
      <c r="D3" s="404"/>
      <c r="E3" s="404"/>
      <c r="F3" s="404"/>
      <c r="G3" s="404"/>
      <c r="H3" s="404"/>
      <c r="I3" s="404"/>
      <c r="J3" s="404"/>
      <c r="K3" s="280"/>
    </row>
    <row r="4" spans="2:11" ht="25.5" customHeight="1" x14ac:dyDescent="0.3">
      <c r="B4" s="282"/>
      <c r="C4" s="409" t="s">
        <v>1074</v>
      </c>
      <c r="D4" s="409"/>
      <c r="E4" s="409"/>
      <c r="F4" s="409"/>
      <c r="G4" s="409"/>
      <c r="H4" s="409"/>
      <c r="I4" s="409"/>
      <c r="J4" s="409"/>
      <c r="K4" s="283"/>
    </row>
    <row r="5" spans="2:11" ht="5.25" customHeight="1" x14ac:dyDescent="0.3">
      <c r="B5" s="282"/>
      <c r="C5" s="284"/>
      <c r="D5" s="284"/>
      <c r="E5" s="284"/>
      <c r="F5" s="284"/>
      <c r="G5" s="284"/>
      <c r="H5" s="284"/>
      <c r="I5" s="284"/>
      <c r="J5" s="284"/>
      <c r="K5" s="283"/>
    </row>
    <row r="6" spans="2:11" ht="15" customHeight="1" x14ac:dyDescent="0.3">
      <c r="B6" s="282"/>
      <c r="C6" s="406" t="s">
        <v>1075</v>
      </c>
      <c r="D6" s="406"/>
      <c r="E6" s="406"/>
      <c r="F6" s="406"/>
      <c r="G6" s="406"/>
      <c r="H6" s="406"/>
      <c r="I6" s="406"/>
      <c r="J6" s="406"/>
      <c r="K6" s="283"/>
    </row>
    <row r="7" spans="2:11" ht="15" customHeight="1" x14ac:dyDescent="0.3">
      <c r="B7" s="285"/>
      <c r="C7" s="406" t="s">
        <v>1076</v>
      </c>
      <c r="D7" s="406"/>
      <c r="E7" s="406"/>
      <c r="F7" s="406"/>
      <c r="G7" s="406"/>
      <c r="H7" s="406"/>
      <c r="I7" s="406"/>
      <c r="J7" s="406"/>
      <c r="K7" s="283"/>
    </row>
    <row r="8" spans="2:11" ht="12.75" customHeight="1" x14ac:dyDescent="0.3">
      <c r="B8" s="285"/>
      <c r="C8" s="286"/>
      <c r="D8" s="286"/>
      <c r="E8" s="286"/>
      <c r="F8" s="286"/>
      <c r="G8" s="286"/>
      <c r="H8" s="286"/>
      <c r="I8" s="286"/>
      <c r="J8" s="286"/>
      <c r="K8" s="283"/>
    </row>
    <row r="9" spans="2:11" ht="15" customHeight="1" x14ac:dyDescent="0.3">
      <c r="B9" s="285"/>
      <c r="C9" s="406" t="s">
        <v>1077</v>
      </c>
      <c r="D9" s="406"/>
      <c r="E9" s="406"/>
      <c r="F9" s="406"/>
      <c r="G9" s="406"/>
      <c r="H9" s="406"/>
      <c r="I9" s="406"/>
      <c r="J9" s="406"/>
      <c r="K9" s="283"/>
    </row>
    <row r="10" spans="2:11" ht="15" customHeight="1" x14ac:dyDescent="0.3">
      <c r="B10" s="285"/>
      <c r="C10" s="286"/>
      <c r="D10" s="406" t="s">
        <v>1078</v>
      </c>
      <c r="E10" s="406"/>
      <c r="F10" s="406"/>
      <c r="G10" s="406"/>
      <c r="H10" s="406"/>
      <c r="I10" s="406"/>
      <c r="J10" s="406"/>
      <c r="K10" s="283"/>
    </row>
    <row r="11" spans="2:11" ht="15" customHeight="1" x14ac:dyDescent="0.3">
      <c r="B11" s="285"/>
      <c r="C11" s="287"/>
      <c r="D11" s="406" t="s">
        <v>1079</v>
      </c>
      <c r="E11" s="406"/>
      <c r="F11" s="406"/>
      <c r="G11" s="406"/>
      <c r="H11" s="406"/>
      <c r="I11" s="406"/>
      <c r="J11" s="406"/>
      <c r="K11" s="283"/>
    </row>
    <row r="12" spans="2:11" ht="12.75" customHeight="1" x14ac:dyDescent="0.3">
      <c r="B12" s="285"/>
      <c r="C12" s="287"/>
      <c r="D12" s="287"/>
      <c r="E12" s="287"/>
      <c r="F12" s="287"/>
      <c r="G12" s="287"/>
      <c r="H12" s="287"/>
      <c r="I12" s="287"/>
      <c r="J12" s="287"/>
      <c r="K12" s="283"/>
    </row>
    <row r="13" spans="2:11" ht="15" customHeight="1" x14ac:dyDescent="0.3">
      <c r="B13" s="285"/>
      <c r="C13" s="287"/>
      <c r="D13" s="406" t="s">
        <v>1080</v>
      </c>
      <c r="E13" s="406"/>
      <c r="F13" s="406"/>
      <c r="G13" s="406"/>
      <c r="H13" s="406"/>
      <c r="I13" s="406"/>
      <c r="J13" s="406"/>
      <c r="K13" s="283"/>
    </row>
    <row r="14" spans="2:11" ht="15" customHeight="1" x14ac:dyDescent="0.3">
      <c r="B14" s="285"/>
      <c r="C14" s="287"/>
      <c r="D14" s="406" t="s">
        <v>1081</v>
      </c>
      <c r="E14" s="406"/>
      <c r="F14" s="406"/>
      <c r="G14" s="406"/>
      <c r="H14" s="406"/>
      <c r="I14" s="406"/>
      <c r="J14" s="406"/>
      <c r="K14" s="283"/>
    </row>
    <row r="15" spans="2:11" ht="15" customHeight="1" x14ac:dyDescent="0.3">
      <c r="B15" s="285"/>
      <c r="C15" s="287"/>
      <c r="D15" s="406" t="s">
        <v>1082</v>
      </c>
      <c r="E15" s="406"/>
      <c r="F15" s="406"/>
      <c r="G15" s="406"/>
      <c r="H15" s="406"/>
      <c r="I15" s="406"/>
      <c r="J15" s="406"/>
      <c r="K15" s="283"/>
    </row>
    <row r="16" spans="2:11" ht="15" customHeight="1" x14ac:dyDescent="0.3">
      <c r="B16" s="285"/>
      <c r="C16" s="287"/>
      <c r="D16" s="287"/>
      <c r="E16" s="288" t="s">
        <v>87</v>
      </c>
      <c r="F16" s="406" t="s">
        <v>1083</v>
      </c>
      <c r="G16" s="406"/>
      <c r="H16" s="406"/>
      <c r="I16" s="406"/>
      <c r="J16" s="406"/>
      <c r="K16" s="283"/>
    </row>
    <row r="17" spans="2:11" ht="15" customHeight="1" x14ac:dyDescent="0.3">
      <c r="B17" s="285"/>
      <c r="C17" s="287"/>
      <c r="D17" s="287"/>
      <c r="E17" s="288" t="s">
        <v>1084</v>
      </c>
      <c r="F17" s="406" t="s">
        <v>1085</v>
      </c>
      <c r="G17" s="406"/>
      <c r="H17" s="406"/>
      <c r="I17" s="406"/>
      <c r="J17" s="406"/>
      <c r="K17" s="283"/>
    </row>
    <row r="18" spans="2:11" ht="15" customHeight="1" x14ac:dyDescent="0.3">
      <c r="B18" s="285"/>
      <c r="C18" s="287"/>
      <c r="D18" s="287"/>
      <c r="E18" s="288" t="s">
        <v>1086</v>
      </c>
      <c r="F18" s="406" t="s">
        <v>1087</v>
      </c>
      <c r="G18" s="406"/>
      <c r="H18" s="406"/>
      <c r="I18" s="406"/>
      <c r="J18" s="406"/>
      <c r="K18" s="283"/>
    </row>
    <row r="19" spans="2:11" ht="15" customHeight="1" x14ac:dyDescent="0.3">
      <c r="B19" s="285"/>
      <c r="C19" s="287"/>
      <c r="D19" s="287"/>
      <c r="E19" s="288" t="s">
        <v>1088</v>
      </c>
      <c r="F19" s="406" t="s">
        <v>1089</v>
      </c>
      <c r="G19" s="406"/>
      <c r="H19" s="406"/>
      <c r="I19" s="406"/>
      <c r="J19" s="406"/>
      <c r="K19" s="283"/>
    </row>
    <row r="20" spans="2:11" ht="15" customHeight="1" x14ac:dyDescent="0.3">
      <c r="B20" s="285"/>
      <c r="C20" s="287"/>
      <c r="D20" s="287"/>
      <c r="E20" s="288" t="s">
        <v>1090</v>
      </c>
      <c r="F20" s="406" t="s">
        <v>1091</v>
      </c>
      <c r="G20" s="406"/>
      <c r="H20" s="406"/>
      <c r="I20" s="406"/>
      <c r="J20" s="406"/>
      <c r="K20" s="283"/>
    </row>
    <row r="21" spans="2:11" ht="15" customHeight="1" x14ac:dyDescent="0.3">
      <c r="B21" s="285"/>
      <c r="C21" s="287"/>
      <c r="D21" s="287"/>
      <c r="E21" s="288" t="s">
        <v>90</v>
      </c>
      <c r="F21" s="406" t="s">
        <v>1092</v>
      </c>
      <c r="G21" s="406"/>
      <c r="H21" s="406"/>
      <c r="I21" s="406"/>
      <c r="J21" s="406"/>
      <c r="K21" s="283"/>
    </row>
    <row r="22" spans="2:11" ht="12.75" customHeight="1" x14ac:dyDescent="0.3">
      <c r="B22" s="285"/>
      <c r="C22" s="287"/>
      <c r="D22" s="287"/>
      <c r="E22" s="287"/>
      <c r="F22" s="287"/>
      <c r="G22" s="287"/>
      <c r="H22" s="287"/>
      <c r="I22" s="287"/>
      <c r="J22" s="287"/>
      <c r="K22" s="283"/>
    </row>
    <row r="23" spans="2:11" ht="15" customHeight="1" x14ac:dyDescent="0.3">
      <c r="B23" s="285"/>
      <c r="C23" s="406" t="s">
        <v>1093</v>
      </c>
      <c r="D23" s="406"/>
      <c r="E23" s="406"/>
      <c r="F23" s="406"/>
      <c r="G23" s="406"/>
      <c r="H23" s="406"/>
      <c r="I23" s="406"/>
      <c r="J23" s="406"/>
      <c r="K23" s="283"/>
    </row>
    <row r="24" spans="2:11" ht="15" customHeight="1" x14ac:dyDescent="0.3">
      <c r="B24" s="285"/>
      <c r="C24" s="406" t="s">
        <v>1094</v>
      </c>
      <c r="D24" s="406"/>
      <c r="E24" s="406"/>
      <c r="F24" s="406"/>
      <c r="G24" s="406"/>
      <c r="H24" s="406"/>
      <c r="I24" s="406"/>
      <c r="J24" s="406"/>
      <c r="K24" s="283"/>
    </row>
    <row r="25" spans="2:11" ht="15" customHeight="1" x14ac:dyDescent="0.3">
      <c r="B25" s="285"/>
      <c r="C25" s="286"/>
      <c r="D25" s="406" t="s">
        <v>1095</v>
      </c>
      <c r="E25" s="406"/>
      <c r="F25" s="406"/>
      <c r="G25" s="406"/>
      <c r="H25" s="406"/>
      <c r="I25" s="406"/>
      <c r="J25" s="406"/>
      <c r="K25" s="283"/>
    </row>
    <row r="26" spans="2:11" ht="15" customHeight="1" x14ac:dyDescent="0.3">
      <c r="B26" s="285"/>
      <c r="C26" s="287"/>
      <c r="D26" s="406" t="s">
        <v>1096</v>
      </c>
      <c r="E26" s="406"/>
      <c r="F26" s="406"/>
      <c r="G26" s="406"/>
      <c r="H26" s="406"/>
      <c r="I26" s="406"/>
      <c r="J26" s="406"/>
      <c r="K26" s="283"/>
    </row>
    <row r="27" spans="2:11" ht="12.75" customHeight="1" x14ac:dyDescent="0.3">
      <c r="B27" s="285"/>
      <c r="C27" s="287"/>
      <c r="D27" s="287"/>
      <c r="E27" s="287"/>
      <c r="F27" s="287"/>
      <c r="G27" s="287"/>
      <c r="H27" s="287"/>
      <c r="I27" s="287"/>
      <c r="J27" s="287"/>
      <c r="K27" s="283"/>
    </row>
    <row r="28" spans="2:11" ht="15" customHeight="1" x14ac:dyDescent="0.3">
      <c r="B28" s="285"/>
      <c r="C28" s="287"/>
      <c r="D28" s="406" t="s">
        <v>1097</v>
      </c>
      <c r="E28" s="406"/>
      <c r="F28" s="406"/>
      <c r="G28" s="406"/>
      <c r="H28" s="406"/>
      <c r="I28" s="406"/>
      <c r="J28" s="406"/>
      <c r="K28" s="283"/>
    </row>
    <row r="29" spans="2:11" ht="15" customHeight="1" x14ac:dyDescent="0.3">
      <c r="B29" s="285"/>
      <c r="C29" s="287"/>
      <c r="D29" s="406" t="s">
        <v>1098</v>
      </c>
      <c r="E29" s="406"/>
      <c r="F29" s="406"/>
      <c r="G29" s="406"/>
      <c r="H29" s="406"/>
      <c r="I29" s="406"/>
      <c r="J29" s="406"/>
      <c r="K29" s="283"/>
    </row>
    <row r="30" spans="2:11" ht="12.75" customHeight="1" x14ac:dyDescent="0.3">
      <c r="B30" s="285"/>
      <c r="C30" s="287"/>
      <c r="D30" s="287"/>
      <c r="E30" s="287"/>
      <c r="F30" s="287"/>
      <c r="G30" s="287"/>
      <c r="H30" s="287"/>
      <c r="I30" s="287"/>
      <c r="J30" s="287"/>
      <c r="K30" s="283"/>
    </row>
    <row r="31" spans="2:11" ht="15" customHeight="1" x14ac:dyDescent="0.3">
      <c r="B31" s="285"/>
      <c r="C31" s="287"/>
      <c r="D31" s="406" t="s">
        <v>1099</v>
      </c>
      <c r="E31" s="406"/>
      <c r="F31" s="406"/>
      <c r="G31" s="406"/>
      <c r="H31" s="406"/>
      <c r="I31" s="406"/>
      <c r="J31" s="406"/>
      <c r="K31" s="283"/>
    </row>
    <row r="32" spans="2:11" ht="15" customHeight="1" x14ac:dyDescent="0.3">
      <c r="B32" s="285"/>
      <c r="C32" s="287"/>
      <c r="D32" s="406" t="s">
        <v>1100</v>
      </c>
      <c r="E32" s="406"/>
      <c r="F32" s="406"/>
      <c r="G32" s="406"/>
      <c r="H32" s="406"/>
      <c r="I32" s="406"/>
      <c r="J32" s="406"/>
      <c r="K32" s="283"/>
    </row>
    <row r="33" spans="2:11" ht="15" customHeight="1" x14ac:dyDescent="0.3">
      <c r="B33" s="285"/>
      <c r="C33" s="287"/>
      <c r="D33" s="406" t="s">
        <v>1101</v>
      </c>
      <c r="E33" s="406"/>
      <c r="F33" s="406"/>
      <c r="G33" s="406"/>
      <c r="H33" s="406"/>
      <c r="I33" s="406"/>
      <c r="J33" s="406"/>
      <c r="K33" s="283"/>
    </row>
    <row r="34" spans="2:11" ht="15" customHeight="1" x14ac:dyDescent="0.3">
      <c r="B34" s="285"/>
      <c r="C34" s="287"/>
      <c r="D34" s="286"/>
      <c r="E34" s="289" t="s">
        <v>124</v>
      </c>
      <c r="F34" s="286"/>
      <c r="G34" s="406" t="s">
        <v>1102</v>
      </c>
      <c r="H34" s="406"/>
      <c r="I34" s="406"/>
      <c r="J34" s="406"/>
      <c r="K34" s="283"/>
    </row>
    <row r="35" spans="2:11" ht="30.75" customHeight="1" x14ac:dyDescent="0.3">
      <c r="B35" s="285"/>
      <c r="C35" s="287"/>
      <c r="D35" s="286"/>
      <c r="E35" s="289" t="s">
        <v>1103</v>
      </c>
      <c r="F35" s="286"/>
      <c r="G35" s="406" t="s">
        <v>1104</v>
      </c>
      <c r="H35" s="406"/>
      <c r="I35" s="406"/>
      <c r="J35" s="406"/>
      <c r="K35" s="283"/>
    </row>
    <row r="36" spans="2:11" ht="15" customHeight="1" x14ac:dyDescent="0.3">
      <c r="B36" s="285"/>
      <c r="C36" s="287"/>
      <c r="D36" s="286"/>
      <c r="E36" s="289" t="s">
        <v>62</v>
      </c>
      <c r="F36" s="286"/>
      <c r="G36" s="406" t="s">
        <v>1105</v>
      </c>
      <c r="H36" s="406"/>
      <c r="I36" s="406"/>
      <c r="J36" s="406"/>
      <c r="K36" s="283"/>
    </row>
    <row r="37" spans="2:11" ht="15" customHeight="1" x14ac:dyDescent="0.3">
      <c r="B37" s="285"/>
      <c r="C37" s="287"/>
      <c r="D37" s="286"/>
      <c r="E37" s="289" t="s">
        <v>125</v>
      </c>
      <c r="F37" s="286"/>
      <c r="G37" s="406" t="s">
        <v>1106</v>
      </c>
      <c r="H37" s="406"/>
      <c r="I37" s="406"/>
      <c r="J37" s="406"/>
      <c r="K37" s="283"/>
    </row>
    <row r="38" spans="2:11" ht="15" customHeight="1" x14ac:dyDescent="0.3">
      <c r="B38" s="285"/>
      <c r="C38" s="287"/>
      <c r="D38" s="286"/>
      <c r="E38" s="289" t="s">
        <v>126</v>
      </c>
      <c r="F38" s="286"/>
      <c r="G38" s="406" t="s">
        <v>1107</v>
      </c>
      <c r="H38" s="406"/>
      <c r="I38" s="406"/>
      <c r="J38" s="406"/>
      <c r="K38" s="283"/>
    </row>
    <row r="39" spans="2:11" ht="15" customHeight="1" x14ac:dyDescent="0.3">
      <c r="B39" s="285"/>
      <c r="C39" s="287"/>
      <c r="D39" s="286"/>
      <c r="E39" s="289" t="s">
        <v>127</v>
      </c>
      <c r="F39" s="286"/>
      <c r="G39" s="406" t="s">
        <v>1108</v>
      </c>
      <c r="H39" s="406"/>
      <c r="I39" s="406"/>
      <c r="J39" s="406"/>
      <c r="K39" s="283"/>
    </row>
    <row r="40" spans="2:11" ht="15" customHeight="1" x14ac:dyDescent="0.3">
      <c r="B40" s="285"/>
      <c r="C40" s="287"/>
      <c r="D40" s="286"/>
      <c r="E40" s="289" t="s">
        <v>1109</v>
      </c>
      <c r="F40" s="286"/>
      <c r="G40" s="406" t="s">
        <v>1110</v>
      </c>
      <c r="H40" s="406"/>
      <c r="I40" s="406"/>
      <c r="J40" s="406"/>
      <c r="K40" s="283"/>
    </row>
    <row r="41" spans="2:11" ht="15" customHeight="1" x14ac:dyDescent="0.3">
      <c r="B41" s="285"/>
      <c r="C41" s="287"/>
      <c r="D41" s="286"/>
      <c r="E41" s="289"/>
      <c r="F41" s="286"/>
      <c r="G41" s="406" t="s">
        <v>1111</v>
      </c>
      <c r="H41" s="406"/>
      <c r="I41" s="406"/>
      <c r="J41" s="406"/>
      <c r="K41" s="283"/>
    </row>
    <row r="42" spans="2:11" ht="15" customHeight="1" x14ac:dyDescent="0.3">
      <c r="B42" s="285"/>
      <c r="C42" s="287"/>
      <c r="D42" s="286"/>
      <c r="E42" s="289" t="s">
        <v>1112</v>
      </c>
      <c r="F42" s="286"/>
      <c r="G42" s="406" t="s">
        <v>1113</v>
      </c>
      <c r="H42" s="406"/>
      <c r="I42" s="406"/>
      <c r="J42" s="406"/>
      <c r="K42" s="283"/>
    </row>
    <row r="43" spans="2:11" ht="15" customHeight="1" x14ac:dyDescent="0.3">
      <c r="B43" s="285"/>
      <c r="C43" s="287"/>
      <c r="D43" s="286"/>
      <c r="E43" s="289" t="s">
        <v>129</v>
      </c>
      <c r="F43" s="286"/>
      <c r="G43" s="406" t="s">
        <v>1114</v>
      </c>
      <c r="H43" s="406"/>
      <c r="I43" s="406"/>
      <c r="J43" s="406"/>
      <c r="K43" s="283"/>
    </row>
    <row r="44" spans="2:11" ht="12.75" customHeight="1" x14ac:dyDescent="0.3">
      <c r="B44" s="285"/>
      <c r="C44" s="287"/>
      <c r="D44" s="286"/>
      <c r="E44" s="286"/>
      <c r="F44" s="286"/>
      <c r="G44" s="286"/>
      <c r="H44" s="286"/>
      <c r="I44" s="286"/>
      <c r="J44" s="286"/>
      <c r="K44" s="283"/>
    </row>
    <row r="45" spans="2:11" ht="15" customHeight="1" x14ac:dyDescent="0.3">
      <c r="B45" s="285"/>
      <c r="C45" s="287"/>
      <c r="D45" s="406" t="s">
        <v>1115</v>
      </c>
      <c r="E45" s="406"/>
      <c r="F45" s="406"/>
      <c r="G45" s="406"/>
      <c r="H45" s="406"/>
      <c r="I45" s="406"/>
      <c r="J45" s="406"/>
      <c r="K45" s="283"/>
    </row>
    <row r="46" spans="2:11" ht="15" customHeight="1" x14ac:dyDescent="0.3">
      <c r="B46" s="285"/>
      <c r="C46" s="287"/>
      <c r="D46" s="287"/>
      <c r="E46" s="406" t="s">
        <v>1116</v>
      </c>
      <c r="F46" s="406"/>
      <c r="G46" s="406"/>
      <c r="H46" s="406"/>
      <c r="I46" s="406"/>
      <c r="J46" s="406"/>
      <c r="K46" s="283"/>
    </row>
    <row r="47" spans="2:11" ht="15" customHeight="1" x14ac:dyDescent="0.3">
      <c r="B47" s="285"/>
      <c r="C47" s="287"/>
      <c r="D47" s="287"/>
      <c r="E47" s="406" t="s">
        <v>1117</v>
      </c>
      <c r="F47" s="406"/>
      <c r="G47" s="406"/>
      <c r="H47" s="406"/>
      <c r="I47" s="406"/>
      <c r="J47" s="406"/>
      <c r="K47" s="283"/>
    </row>
    <row r="48" spans="2:11" ht="15" customHeight="1" x14ac:dyDescent="0.3">
      <c r="B48" s="285"/>
      <c r="C48" s="287"/>
      <c r="D48" s="287"/>
      <c r="E48" s="406" t="s">
        <v>1118</v>
      </c>
      <c r="F48" s="406"/>
      <c r="G48" s="406"/>
      <c r="H48" s="406"/>
      <c r="I48" s="406"/>
      <c r="J48" s="406"/>
      <c r="K48" s="283"/>
    </row>
    <row r="49" spans="2:11" ht="15" customHeight="1" x14ac:dyDescent="0.3">
      <c r="B49" s="285"/>
      <c r="C49" s="287"/>
      <c r="D49" s="406" t="s">
        <v>1119</v>
      </c>
      <c r="E49" s="406"/>
      <c r="F49" s="406"/>
      <c r="G49" s="406"/>
      <c r="H49" s="406"/>
      <c r="I49" s="406"/>
      <c r="J49" s="406"/>
      <c r="K49" s="283"/>
    </row>
    <row r="50" spans="2:11" ht="25.5" customHeight="1" x14ac:dyDescent="0.3">
      <c r="B50" s="282"/>
      <c r="C50" s="409" t="s">
        <v>1120</v>
      </c>
      <c r="D50" s="409"/>
      <c r="E50" s="409"/>
      <c r="F50" s="409"/>
      <c r="G50" s="409"/>
      <c r="H50" s="409"/>
      <c r="I50" s="409"/>
      <c r="J50" s="409"/>
      <c r="K50" s="283"/>
    </row>
    <row r="51" spans="2:11" ht="5.25" customHeight="1" x14ac:dyDescent="0.3">
      <c r="B51" s="282"/>
      <c r="C51" s="284"/>
      <c r="D51" s="284"/>
      <c r="E51" s="284"/>
      <c r="F51" s="284"/>
      <c r="G51" s="284"/>
      <c r="H51" s="284"/>
      <c r="I51" s="284"/>
      <c r="J51" s="284"/>
      <c r="K51" s="283"/>
    </row>
    <row r="52" spans="2:11" ht="15" customHeight="1" x14ac:dyDescent="0.3">
      <c r="B52" s="282"/>
      <c r="C52" s="406" t="s">
        <v>1121</v>
      </c>
      <c r="D52" s="406"/>
      <c r="E52" s="406"/>
      <c r="F52" s="406"/>
      <c r="G52" s="406"/>
      <c r="H52" s="406"/>
      <c r="I52" s="406"/>
      <c r="J52" s="406"/>
      <c r="K52" s="283"/>
    </row>
    <row r="53" spans="2:11" ht="15" customHeight="1" x14ac:dyDescent="0.3">
      <c r="B53" s="282"/>
      <c r="C53" s="406" t="s">
        <v>1122</v>
      </c>
      <c r="D53" s="406"/>
      <c r="E53" s="406"/>
      <c r="F53" s="406"/>
      <c r="G53" s="406"/>
      <c r="H53" s="406"/>
      <c r="I53" s="406"/>
      <c r="J53" s="406"/>
      <c r="K53" s="283"/>
    </row>
    <row r="54" spans="2:11" ht="12.75" customHeight="1" x14ac:dyDescent="0.3">
      <c r="B54" s="282"/>
      <c r="C54" s="286"/>
      <c r="D54" s="286"/>
      <c r="E54" s="286"/>
      <c r="F54" s="286"/>
      <c r="G54" s="286"/>
      <c r="H54" s="286"/>
      <c r="I54" s="286"/>
      <c r="J54" s="286"/>
      <c r="K54" s="283"/>
    </row>
    <row r="55" spans="2:11" ht="15" customHeight="1" x14ac:dyDescent="0.3">
      <c r="B55" s="282"/>
      <c r="C55" s="406" t="s">
        <v>1123</v>
      </c>
      <c r="D55" s="406"/>
      <c r="E55" s="406"/>
      <c r="F55" s="406"/>
      <c r="G55" s="406"/>
      <c r="H55" s="406"/>
      <c r="I55" s="406"/>
      <c r="J55" s="406"/>
      <c r="K55" s="283"/>
    </row>
    <row r="56" spans="2:11" ht="15" customHeight="1" x14ac:dyDescent="0.3">
      <c r="B56" s="282"/>
      <c r="C56" s="287"/>
      <c r="D56" s="406" t="s">
        <v>1124</v>
      </c>
      <c r="E56" s="406"/>
      <c r="F56" s="406"/>
      <c r="G56" s="406"/>
      <c r="H56" s="406"/>
      <c r="I56" s="406"/>
      <c r="J56" s="406"/>
      <c r="K56" s="283"/>
    </row>
    <row r="57" spans="2:11" ht="15" customHeight="1" x14ac:dyDescent="0.3">
      <c r="B57" s="282"/>
      <c r="C57" s="287"/>
      <c r="D57" s="406" t="s">
        <v>1125</v>
      </c>
      <c r="E57" s="406"/>
      <c r="F57" s="406"/>
      <c r="G57" s="406"/>
      <c r="H57" s="406"/>
      <c r="I57" s="406"/>
      <c r="J57" s="406"/>
      <c r="K57" s="283"/>
    </row>
    <row r="58" spans="2:11" ht="15" customHeight="1" x14ac:dyDescent="0.3">
      <c r="B58" s="282"/>
      <c r="C58" s="287"/>
      <c r="D58" s="406" t="s">
        <v>1126</v>
      </c>
      <c r="E58" s="406"/>
      <c r="F58" s="406"/>
      <c r="G58" s="406"/>
      <c r="H58" s="406"/>
      <c r="I58" s="406"/>
      <c r="J58" s="406"/>
      <c r="K58" s="283"/>
    </row>
    <row r="59" spans="2:11" ht="15" customHeight="1" x14ac:dyDescent="0.3">
      <c r="B59" s="282"/>
      <c r="C59" s="287"/>
      <c r="D59" s="406" t="s">
        <v>1127</v>
      </c>
      <c r="E59" s="406"/>
      <c r="F59" s="406"/>
      <c r="G59" s="406"/>
      <c r="H59" s="406"/>
      <c r="I59" s="406"/>
      <c r="J59" s="406"/>
      <c r="K59" s="283"/>
    </row>
    <row r="60" spans="2:11" ht="15" customHeight="1" x14ac:dyDescent="0.3">
      <c r="B60" s="282"/>
      <c r="C60" s="287"/>
      <c r="D60" s="408" t="s">
        <v>1128</v>
      </c>
      <c r="E60" s="408"/>
      <c r="F60" s="408"/>
      <c r="G60" s="408"/>
      <c r="H60" s="408"/>
      <c r="I60" s="408"/>
      <c r="J60" s="408"/>
      <c r="K60" s="283"/>
    </row>
    <row r="61" spans="2:11" ht="15" customHeight="1" x14ac:dyDescent="0.3">
      <c r="B61" s="282"/>
      <c r="C61" s="287"/>
      <c r="D61" s="406" t="s">
        <v>1129</v>
      </c>
      <c r="E61" s="406"/>
      <c r="F61" s="406"/>
      <c r="G61" s="406"/>
      <c r="H61" s="406"/>
      <c r="I61" s="406"/>
      <c r="J61" s="406"/>
      <c r="K61" s="283"/>
    </row>
    <row r="62" spans="2:11" ht="12.75" customHeight="1" x14ac:dyDescent="0.3">
      <c r="B62" s="282"/>
      <c r="C62" s="287"/>
      <c r="D62" s="287"/>
      <c r="E62" s="290"/>
      <c r="F62" s="287"/>
      <c r="G62" s="287"/>
      <c r="H62" s="287"/>
      <c r="I62" s="287"/>
      <c r="J62" s="287"/>
      <c r="K62" s="283"/>
    </row>
    <row r="63" spans="2:11" ht="15" customHeight="1" x14ac:dyDescent="0.3">
      <c r="B63" s="282"/>
      <c r="C63" s="287"/>
      <c r="D63" s="406" t="s">
        <v>1130</v>
      </c>
      <c r="E63" s="406"/>
      <c r="F63" s="406"/>
      <c r="G63" s="406"/>
      <c r="H63" s="406"/>
      <c r="I63" s="406"/>
      <c r="J63" s="406"/>
      <c r="K63" s="283"/>
    </row>
    <row r="64" spans="2:11" ht="15" customHeight="1" x14ac:dyDescent="0.3">
      <c r="B64" s="282"/>
      <c r="C64" s="287"/>
      <c r="D64" s="408" t="s">
        <v>1131</v>
      </c>
      <c r="E64" s="408"/>
      <c r="F64" s="408"/>
      <c r="G64" s="408"/>
      <c r="H64" s="408"/>
      <c r="I64" s="408"/>
      <c r="J64" s="408"/>
      <c r="K64" s="283"/>
    </row>
    <row r="65" spans="2:11" ht="15" customHeight="1" x14ac:dyDescent="0.3">
      <c r="B65" s="282"/>
      <c r="C65" s="287"/>
      <c r="D65" s="406" t="s">
        <v>1132</v>
      </c>
      <c r="E65" s="406"/>
      <c r="F65" s="406"/>
      <c r="G65" s="406"/>
      <c r="H65" s="406"/>
      <c r="I65" s="406"/>
      <c r="J65" s="406"/>
      <c r="K65" s="283"/>
    </row>
    <row r="66" spans="2:11" ht="15" customHeight="1" x14ac:dyDescent="0.3">
      <c r="B66" s="282"/>
      <c r="C66" s="287"/>
      <c r="D66" s="406" t="s">
        <v>1133</v>
      </c>
      <c r="E66" s="406"/>
      <c r="F66" s="406"/>
      <c r="G66" s="406"/>
      <c r="H66" s="406"/>
      <c r="I66" s="406"/>
      <c r="J66" s="406"/>
      <c r="K66" s="283"/>
    </row>
    <row r="67" spans="2:11" ht="15" customHeight="1" x14ac:dyDescent="0.3">
      <c r="B67" s="282"/>
      <c r="C67" s="287"/>
      <c r="D67" s="406" t="s">
        <v>1134</v>
      </c>
      <c r="E67" s="406"/>
      <c r="F67" s="406"/>
      <c r="G67" s="406"/>
      <c r="H67" s="406"/>
      <c r="I67" s="406"/>
      <c r="J67" s="406"/>
      <c r="K67" s="283"/>
    </row>
    <row r="68" spans="2:11" ht="15" customHeight="1" x14ac:dyDescent="0.3">
      <c r="B68" s="282"/>
      <c r="C68" s="287"/>
      <c r="D68" s="406" t="s">
        <v>1135</v>
      </c>
      <c r="E68" s="406"/>
      <c r="F68" s="406"/>
      <c r="G68" s="406"/>
      <c r="H68" s="406"/>
      <c r="I68" s="406"/>
      <c r="J68" s="406"/>
      <c r="K68" s="283"/>
    </row>
    <row r="69" spans="2:11" ht="12.75" customHeight="1" x14ac:dyDescent="0.3">
      <c r="B69" s="291"/>
      <c r="C69" s="292"/>
      <c r="D69" s="292"/>
      <c r="E69" s="292"/>
      <c r="F69" s="292"/>
      <c r="G69" s="292"/>
      <c r="H69" s="292"/>
      <c r="I69" s="292"/>
      <c r="J69" s="292"/>
      <c r="K69" s="293"/>
    </row>
    <row r="70" spans="2:11" ht="18.75" customHeight="1" x14ac:dyDescent="0.3">
      <c r="B70" s="294"/>
      <c r="C70" s="294"/>
      <c r="D70" s="294"/>
      <c r="E70" s="294"/>
      <c r="F70" s="294"/>
      <c r="G70" s="294"/>
      <c r="H70" s="294"/>
      <c r="I70" s="294"/>
      <c r="J70" s="294"/>
      <c r="K70" s="295"/>
    </row>
    <row r="71" spans="2:11" ht="18.75" customHeight="1" x14ac:dyDescent="0.3">
      <c r="B71" s="295"/>
      <c r="C71" s="295"/>
      <c r="D71" s="295"/>
      <c r="E71" s="295"/>
      <c r="F71" s="295"/>
      <c r="G71" s="295"/>
      <c r="H71" s="295"/>
      <c r="I71" s="295"/>
      <c r="J71" s="295"/>
      <c r="K71" s="295"/>
    </row>
    <row r="72" spans="2:11" ht="7.5" customHeight="1" x14ac:dyDescent="0.3">
      <c r="B72" s="296"/>
      <c r="C72" s="297"/>
      <c r="D72" s="297"/>
      <c r="E72" s="297"/>
      <c r="F72" s="297"/>
      <c r="G72" s="297"/>
      <c r="H72" s="297"/>
      <c r="I72" s="297"/>
      <c r="J72" s="297"/>
      <c r="K72" s="298"/>
    </row>
    <row r="73" spans="2:11" ht="45" customHeight="1" x14ac:dyDescent="0.3">
      <c r="B73" s="299"/>
      <c r="C73" s="407" t="s">
        <v>1072</v>
      </c>
      <c r="D73" s="407"/>
      <c r="E73" s="407"/>
      <c r="F73" s="407"/>
      <c r="G73" s="407"/>
      <c r="H73" s="407"/>
      <c r="I73" s="407"/>
      <c r="J73" s="407"/>
      <c r="K73" s="300"/>
    </row>
    <row r="74" spans="2:11" ht="17.25" customHeight="1" x14ac:dyDescent="0.3">
      <c r="B74" s="299"/>
      <c r="C74" s="301" t="s">
        <v>1136</v>
      </c>
      <c r="D74" s="301"/>
      <c r="E74" s="301"/>
      <c r="F74" s="301" t="s">
        <v>1137</v>
      </c>
      <c r="G74" s="302"/>
      <c r="H74" s="301" t="s">
        <v>125</v>
      </c>
      <c r="I74" s="301" t="s">
        <v>66</v>
      </c>
      <c r="J74" s="301" t="s">
        <v>1138</v>
      </c>
      <c r="K74" s="300"/>
    </row>
    <row r="75" spans="2:11" ht="17.25" customHeight="1" x14ac:dyDescent="0.3">
      <c r="B75" s="299"/>
      <c r="C75" s="303" t="s">
        <v>1139</v>
      </c>
      <c r="D75" s="303"/>
      <c r="E75" s="303"/>
      <c r="F75" s="304" t="s">
        <v>1140</v>
      </c>
      <c r="G75" s="305"/>
      <c r="H75" s="303"/>
      <c r="I75" s="303"/>
      <c r="J75" s="303" t="s">
        <v>1141</v>
      </c>
      <c r="K75" s="300"/>
    </row>
    <row r="76" spans="2:11" ht="5.25" customHeight="1" x14ac:dyDescent="0.3">
      <c r="B76" s="299"/>
      <c r="C76" s="306"/>
      <c r="D76" s="306"/>
      <c r="E76" s="306"/>
      <c r="F76" s="306"/>
      <c r="G76" s="307"/>
      <c r="H76" s="306"/>
      <c r="I76" s="306"/>
      <c r="J76" s="306"/>
      <c r="K76" s="300"/>
    </row>
    <row r="77" spans="2:11" ht="15" customHeight="1" x14ac:dyDescent="0.3">
      <c r="B77" s="299"/>
      <c r="C77" s="289" t="s">
        <v>62</v>
      </c>
      <c r="D77" s="306"/>
      <c r="E77" s="306"/>
      <c r="F77" s="308" t="s">
        <v>1142</v>
      </c>
      <c r="G77" s="307"/>
      <c r="H77" s="289" t="s">
        <v>1143</v>
      </c>
      <c r="I77" s="289" t="s">
        <v>1144</v>
      </c>
      <c r="J77" s="289">
        <v>20</v>
      </c>
      <c r="K77" s="300"/>
    </row>
    <row r="78" spans="2:11" ht="15" customHeight="1" x14ac:dyDescent="0.3">
      <c r="B78" s="299"/>
      <c r="C78" s="289" t="s">
        <v>1145</v>
      </c>
      <c r="D78" s="289"/>
      <c r="E78" s="289"/>
      <c r="F78" s="308" t="s">
        <v>1142</v>
      </c>
      <c r="G78" s="307"/>
      <c r="H78" s="289" t="s">
        <v>1146</v>
      </c>
      <c r="I78" s="289" t="s">
        <v>1144</v>
      </c>
      <c r="J78" s="289">
        <v>120</v>
      </c>
      <c r="K78" s="300"/>
    </row>
    <row r="79" spans="2:11" ht="15" customHeight="1" x14ac:dyDescent="0.3">
      <c r="B79" s="309"/>
      <c r="C79" s="289" t="s">
        <v>1147</v>
      </c>
      <c r="D79" s="289"/>
      <c r="E79" s="289"/>
      <c r="F79" s="308" t="s">
        <v>1148</v>
      </c>
      <c r="G79" s="307"/>
      <c r="H79" s="289" t="s">
        <v>1149</v>
      </c>
      <c r="I79" s="289" t="s">
        <v>1144</v>
      </c>
      <c r="J79" s="289">
        <v>50</v>
      </c>
      <c r="K79" s="300"/>
    </row>
    <row r="80" spans="2:11" ht="15" customHeight="1" x14ac:dyDescent="0.3">
      <c r="B80" s="309"/>
      <c r="C80" s="289" t="s">
        <v>1150</v>
      </c>
      <c r="D80" s="289"/>
      <c r="E80" s="289"/>
      <c r="F80" s="308" t="s">
        <v>1142</v>
      </c>
      <c r="G80" s="307"/>
      <c r="H80" s="289" t="s">
        <v>1151</v>
      </c>
      <c r="I80" s="289" t="s">
        <v>1152</v>
      </c>
      <c r="J80" s="289"/>
      <c r="K80" s="300"/>
    </row>
    <row r="81" spans="2:11" ht="15" customHeight="1" x14ac:dyDescent="0.3">
      <c r="B81" s="309"/>
      <c r="C81" s="310" t="s">
        <v>1153</v>
      </c>
      <c r="D81" s="310"/>
      <c r="E81" s="310"/>
      <c r="F81" s="311" t="s">
        <v>1148</v>
      </c>
      <c r="G81" s="310"/>
      <c r="H81" s="310" t="s">
        <v>1154</v>
      </c>
      <c r="I81" s="310" t="s">
        <v>1144</v>
      </c>
      <c r="J81" s="310">
        <v>15</v>
      </c>
      <c r="K81" s="300"/>
    </row>
    <row r="82" spans="2:11" ht="15" customHeight="1" x14ac:dyDescent="0.3">
      <c r="B82" s="309"/>
      <c r="C82" s="310" t="s">
        <v>1155</v>
      </c>
      <c r="D82" s="310"/>
      <c r="E82" s="310"/>
      <c r="F82" s="311" t="s">
        <v>1148</v>
      </c>
      <c r="G82" s="310"/>
      <c r="H82" s="310" t="s">
        <v>1156</v>
      </c>
      <c r="I82" s="310" t="s">
        <v>1144</v>
      </c>
      <c r="J82" s="310">
        <v>15</v>
      </c>
      <c r="K82" s="300"/>
    </row>
    <row r="83" spans="2:11" ht="15" customHeight="1" x14ac:dyDescent="0.3">
      <c r="B83" s="309"/>
      <c r="C83" s="310" t="s">
        <v>1157</v>
      </c>
      <c r="D83" s="310"/>
      <c r="E83" s="310"/>
      <c r="F83" s="311" t="s">
        <v>1148</v>
      </c>
      <c r="G83" s="310"/>
      <c r="H83" s="310" t="s">
        <v>1158</v>
      </c>
      <c r="I83" s="310" t="s">
        <v>1144</v>
      </c>
      <c r="J83" s="310">
        <v>20</v>
      </c>
      <c r="K83" s="300"/>
    </row>
    <row r="84" spans="2:11" ht="15" customHeight="1" x14ac:dyDescent="0.3">
      <c r="B84" s="309"/>
      <c r="C84" s="310" t="s">
        <v>1159</v>
      </c>
      <c r="D84" s="310"/>
      <c r="E84" s="310"/>
      <c r="F84" s="311" t="s">
        <v>1148</v>
      </c>
      <c r="G84" s="310"/>
      <c r="H84" s="310" t="s">
        <v>1160</v>
      </c>
      <c r="I84" s="310" t="s">
        <v>1144</v>
      </c>
      <c r="J84" s="310">
        <v>20</v>
      </c>
      <c r="K84" s="300"/>
    </row>
    <row r="85" spans="2:11" ht="15" customHeight="1" x14ac:dyDescent="0.3">
      <c r="B85" s="309"/>
      <c r="C85" s="289" t="s">
        <v>1161</v>
      </c>
      <c r="D85" s="289"/>
      <c r="E85" s="289"/>
      <c r="F85" s="308" t="s">
        <v>1148</v>
      </c>
      <c r="G85" s="307"/>
      <c r="H85" s="289" t="s">
        <v>1162</v>
      </c>
      <c r="I85" s="289" t="s">
        <v>1144</v>
      </c>
      <c r="J85" s="289">
        <v>50</v>
      </c>
      <c r="K85" s="300"/>
    </row>
    <row r="86" spans="2:11" ht="15" customHeight="1" x14ac:dyDescent="0.3">
      <c r="B86" s="309"/>
      <c r="C86" s="289" t="s">
        <v>1163</v>
      </c>
      <c r="D86" s="289"/>
      <c r="E86" s="289"/>
      <c r="F86" s="308" t="s">
        <v>1148</v>
      </c>
      <c r="G86" s="307"/>
      <c r="H86" s="289" t="s">
        <v>1164</v>
      </c>
      <c r="I86" s="289" t="s">
        <v>1144</v>
      </c>
      <c r="J86" s="289">
        <v>20</v>
      </c>
      <c r="K86" s="300"/>
    </row>
    <row r="87" spans="2:11" ht="15" customHeight="1" x14ac:dyDescent="0.3">
      <c r="B87" s="309"/>
      <c r="C87" s="289" t="s">
        <v>1165</v>
      </c>
      <c r="D87" s="289"/>
      <c r="E87" s="289"/>
      <c r="F87" s="308" t="s">
        <v>1148</v>
      </c>
      <c r="G87" s="307"/>
      <c r="H87" s="289" t="s">
        <v>1166</v>
      </c>
      <c r="I87" s="289" t="s">
        <v>1144</v>
      </c>
      <c r="J87" s="289">
        <v>20</v>
      </c>
      <c r="K87" s="300"/>
    </row>
    <row r="88" spans="2:11" ht="15" customHeight="1" x14ac:dyDescent="0.3">
      <c r="B88" s="309"/>
      <c r="C88" s="289" t="s">
        <v>1167</v>
      </c>
      <c r="D88" s="289"/>
      <c r="E88" s="289"/>
      <c r="F88" s="308" t="s">
        <v>1148</v>
      </c>
      <c r="G88" s="307"/>
      <c r="H88" s="289" t="s">
        <v>1168</v>
      </c>
      <c r="I88" s="289" t="s">
        <v>1144</v>
      </c>
      <c r="J88" s="289">
        <v>50</v>
      </c>
      <c r="K88" s="300"/>
    </row>
    <row r="89" spans="2:11" ht="15" customHeight="1" x14ac:dyDescent="0.3">
      <c r="B89" s="309"/>
      <c r="C89" s="289" t="s">
        <v>1169</v>
      </c>
      <c r="D89" s="289"/>
      <c r="E89" s="289"/>
      <c r="F89" s="308" t="s">
        <v>1148</v>
      </c>
      <c r="G89" s="307"/>
      <c r="H89" s="289" t="s">
        <v>1169</v>
      </c>
      <c r="I89" s="289" t="s">
        <v>1144</v>
      </c>
      <c r="J89" s="289">
        <v>50</v>
      </c>
      <c r="K89" s="300"/>
    </row>
    <row r="90" spans="2:11" ht="15" customHeight="1" x14ac:dyDescent="0.3">
      <c r="B90" s="309"/>
      <c r="C90" s="289" t="s">
        <v>130</v>
      </c>
      <c r="D90" s="289"/>
      <c r="E90" s="289"/>
      <c r="F90" s="308" t="s">
        <v>1148</v>
      </c>
      <c r="G90" s="307"/>
      <c r="H90" s="289" t="s">
        <v>1170</v>
      </c>
      <c r="I90" s="289" t="s">
        <v>1144</v>
      </c>
      <c r="J90" s="289">
        <v>255</v>
      </c>
      <c r="K90" s="300"/>
    </row>
    <row r="91" spans="2:11" ht="15" customHeight="1" x14ac:dyDescent="0.3">
      <c r="B91" s="309"/>
      <c r="C91" s="289" t="s">
        <v>1171</v>
      </c>
      <c r="D91" s="289"/>
      <c r="E91" s="289"/>
      <c r="F91" s="308" t="s">
        <v>1142</v>
      </c>
      <c r="G91" s="307"/>
      <c r="H91" s="289" t="s">
        <v>1172</v>
      </c>
      <c r="I91" s="289" t="s">
        <v>1173</v>
      </c>
      <c r="J91" s="289"/>
      <c r="K91" s="300"/>
    </row>
    <row r="92" spans="2:11" ht="15" customHeight="1" x14ac:dyDescent="0.3">
      <c r="B92" s="309"/>
      <c r="C92" s="289" t="s">
        <v>1174</v>
      </c>
      <c r="D92" s="289"/>
      <c r="E92" s="289"/>
      <c r="F92" s="308" t="s">
        <v>1142</v>
      </c>
      <c r="G92" s="307"/>
      <c r="H92" s="289" t="s">
        <v>1175</v>
      </c>
      <c r="I92" s="289" t="s">
        <v>1176</v>
      </c>
      <c r="J92" s="289"/>
      <c r="K92" s="300"/>
    </row>
    <row r="93" spans="2:11" ht="15" customHeight="1" x14ac:dyDescent="0.3">
      <c r="B93" s="309"/>
      <c r="C93" s="289" t="s">
        <v>1177</v>
      </c>
      <c r="D93" s="289"/>
      <c r="E93" s="289"/>
      <c r="F93" s="308" t="s">
        <v>1142</v>
      </c>
      <c r="G93" s="307"/>
      <c r="H93" s="289" t="s">
        <v>1177</v>
      </c>
      <c r="I93" s="289" t="s">
        <v>1176</v>
      </c>
      <c r="J93" s="289"/>
      <c r="K93" s="300"/>
    </row>
    <row r="94" spans="2:11" ht="15" customHeight="1" x14ac:dyDescent="0.3">
      <c r="B94" s="309"/>
      <c r="C94" s="289" t="s">
        <v>47</v>
      </c>
      <c r="D94" s="289"/>
      <c r="E94" s="289"/>
      <c r="F94" s="308" t="s">
        <v>1142</v>
      </c>
      <c r="G94" s="307"/>
      <c r="H94" s="289" t="s">
        <v>1178</v>
      </c>
      <c r="I94" s="289" t="s">
        <v>1176</v>
      </c>
      <c r="J94" s="289"/>
      <c r="K94" s="300"/>
    </row>
    <row r="95" spans="2:11" ht="15" customHeight="1" x14ac:dyDescent="0.3">
      <c r="B95" s="309"/>
      <c r="C95" s="289" t="s">
        <v>57</v>
      </c>
      <c r="D95" s="289"/>
      <c r="E95" s="289"/>
      <c r="F95" s="308" t="s">
        <v>1142</v>
      </c>
      <c r="G95" s="307"/>
      <c r="H95" s="289" t="s">
        <v>1179</v>
      </c>
      <c r="I95" s="289" t="s">
        <v>1176</v>
      </c>
      <c r="J95" s="289"/>
      <c r="K95" s="300"/>
    </row>
    <row r="96" spans="2:11" ht="15" customHeight="1" x14ac:dyDescent="0.3">
      <c r="B96" s="312"/>
      <c r="C96" s="313"/>
      <c r="D96" s="313"/>
      <c r="E96" s="313"/>
      <c r="F96" s="313"/>
      <c r="G96" s="313"/>
      <c r="H96" s="313"/>
      <c r="I96" s="313"/>
      <c r="J96" s="313"/>
      <c r="K96" s="314"/>
    </row>
    <row r="97" spans="2:11" ht="18.75" customHeight="1" x14ac:dyDescent="0.3">
      <c r="B97" s="315"/>
      <c r="C97" s="316"/>
      <c r="D97" s="316"/>
      <c r="E97" s="316"/>
      <c r="F97" s="316"/>
      <c r="G97" s="316"/>
      <c r="H97" s="316"/>
      <c r="I97" s="316"/>
      <c r="J97" s="316"/>
      <c r="K97" s="315"/>
    </row>
    <row r="98" spans="2:11" ht="18.75" customHeight="1" x14ac:dyDescent="0.3">
      <c r="B98" s="295"/>
      <c r="C98" s="295"/>
      <c r="D98" s="295"/>
      <c r="E98" s="295"/>
      <c r="F98" s="295"/>
      <c r="G98" s="295"/>
      <c r="H98" s="295"/>
      <c r="I98" s="295"/>
      <c r="J98" s="295"/>
      <c r="K98" s="295"/>
    </row>
    <row r="99" spans="2:11" ht="7.5" customHeight="1" x14ac:dyDescent="0.3">
      <c r="B99" s="296"/>
      <c r="C99" s="297"/>
      <c r="D99" s="297"/>
      <c r="E99" s="297"/>
      <c r="F99" s="297"/>
      <c r="G99" s="297"/>
      <c r="H99" s="297"/>
      <c r="I99" s="297"/>
      <c r="J99" s="297"/>
      <c r="K99" s="298"/>
    </row>
    <row r="100" spans="2:11" ht="45" customHeight="1" x14ac:dyDescent="0.3">
      <c r="B100" s="299"/>
      <c r="C100" s="407" t="s">
        <v>1180</v>
      </c>
      <c r="D100" s="407"/>
      <c r="E100" s="407"/>
      <c r="F100" s="407"/>
      <c r="G100" s="407"/>
      <c r="H100" s="407"/>
      <c r="I100" s="407"/>
      <c r="J100" s="407"/>
      <c r="K100" s="300"/>
    </row>
    <row r="101" spans="2:11" ht="17.25" customHeight="1" x14ac:dyDescent="0.3">
      <c r="B101" s="299"/>
      <c r="C101" s="301" t="s">
        <v>1136</v>
      </c>
      <c r="D101" s="301"/>
      <c r="E101" s="301"/>
      <c r="F101" s="301" t="s">
        <v>1137</v>
      </c>
      <c r="G101" s="302"/>
      <c r="H101" s="301" t="s">
        <v>125</v>
      </c>
      <c r="I101" s="301" t="s">
        <v>66</v>
      </c>
      <c r="J101" s="301" t="s">
        <v>1138</v>
      </c>
      <c r="K101" s="300"/>
    </row>
    <row r="102" spans="2:11" ht="17.25" customHeight="1" x14ac:dyDescent="0.3">
      <c r="B102" s="299"/>
      <c r="C102" s="303" t="s">
        <v>1139</v>
      </c>
      <c r="D102" s="303"/>
      <c r="E102" s="303"/>
      <c r="F102" s="304" t="s">
        <v>1140</v>
      </c>
      <c r="G102" s="305"/>
      <c r="H102" s="303"/>
      <c r="I102" s="303"/>
      <c r="J102" s="303" t="s">
        <v>1141</v>
      </c>
      <c r="K102" s="300"/>
    </row>
    <row r="103" spans="2:11" ht="5.25" customHeight="1" x14ac:dyDescent="0.3">
      <c r="B103" s="299"/>
      <c r="C103" s="301"/>
      <c r="D103" s="301"/>
      <c r="E103" s="301"/>
      <c r="F103" s="301"/>
      <c r="G103" s="317"/>
      <c r="H103" s="301"/>
      <c r="I103" s="301"/>
      <c r="J103" s="301"/>
      <c r="K103" s="300"/>
    </row>
    <row r="104" spans="2:11" ht="15" customHeight="1" x14ac:dyDescent="0.3">
      <c r="B104" s="299"/>
      <c r="C104" s="289" t="s">
        <v>62</v>
      </c>
      <c r="D104" s="306"/>
      <c r="E104" s="306"/>
      <c r="F104" s="308" t="s">
        <v>1142</v>
      </c>
      <c r="G104" s="317"/>
      <c r="H104" s="289" t="s">
        <v>1181</v>
      </c>
      <c r="I104" s="289" t="s">
        <v>1144</v>
      </c>
      <c r="J104" s="289">
        <v>20</v>
      </c>
      <c r="K104" s="300"/>
    </row>
    <row r="105" spans="2:11" ht="15" customHeight="1" x14ac:dyDescent="0.3">
      <c r="B105" s="299"/>
      <c r="C105" s="289" t="s">
        <v>1145</v>
      </c>
      <c r="D105" s="289"/>
      <c r="E105" s="289"/>
      <c r="F105" s="308" t="s">
        <v>1142</v>
      </c>
      <c r="G105" s="289"/>
      <c r="H105" s="289" t="s">
        <v>1181</v>
      </c>
      <c r="I105" s="289" t="s">
        <v>1144</v>
      </c>
      <c r="J105" s="289">
        <v>120</v>
      </c>
      <c r="K105" s="300"/>
    </row>
    <row r="106" spans="2:11" ht="15" customHeight="1" x14ac:dyDescent="0.3">
      <c r="B106" s="309"/>
      <c r="C106" s="289" t="s">
        <v>1147</v>
      </c>
      <c r="D106" s="289"/>
      <c r="E106" s="289"/>
      <c r="F106" s="308" t="s">
        <v>1148</v>
      </c>
      <c r="G106" s="289"/>
      <c r="H106" s="289" t="s">
        <v>1181</v>
      </c>
      <c r="I106" s="289" t="s">
        <v>1144</v>
      </c>
      <c r="J106" s="289">
        <v>50</v>
      </c>
      <c r="K106" s="300"/>
    </row>
    <row r="107" spans="2:11" ht="15" customHeight="1" x14ac:dyDescent="0.3">
      <c r="B107" s="309"/>
      <c r="C107" s="289" t="s">
        <v>1150</v>
      </c>
      <c r="D107" s="289"/>
      <c r="E107" s="289"/>
      <c r="F107" s="308" t="s">
        <v>1142</v>
      </c>
      <c r="G107" s="289"/>
      <c r="H107" s="289" t="s">
        <v>1181</v>
      </c>
      <c r="I107" s="289" t="s">
        <v>1152</v>
      </c>
      <c r="J107" s="289"/>
      <c r="K107" s="300"/>
    </row>
    <row r="108" spans="2:11" ht="15" customHeight="1" x14ac:dyDescent="0.3">
      <c r="B108" s="309"/>
      <c r="C108" s="289" t="s">
        <v>1161</v>
      </c>
      <c r="D108" s="289"/>
      <c r="E108" s="289"/>
      <c r="F108" s="308" t="s">
        <v>1148</v>
      </c>
      <c r="G108" s="289"/>
      <c r="H108" s="289" t="s">
        <v>1181</v>
      </c>
      <c r="I108" s="289" t="s">
        <v>1144</v>
      </c>
      <c r="J108" s="289">
        <v>50</v>
      </c>
      <c r="K108" s="300"/>
    </row>
    <row r="109" spans="2:11" ht="15" customHeight="1" x14ac:dyDescent="0.3">
      <c r="B109" s="309"/>
      <c r="C109" s="289" t="s">
        <v>1169</v>
      </c>
      <c r="D109" s="289"/>
      <c r="E109" s="289"/>
      <c r="F109" s="308" t="s">
        <v>1148</v>
      </c>
      <c r="G109" s="289"/>
      <c r="H109" s="289" t="s">
        <v>1181</v>
      </c>
      <c r="I109" s="289" t="s">
        <v>1144</v>
      </c>
      <c r="J109" s="289">
        <v>50</v>
      </c>
      <c r="K109" s="300"/>
    </row>
    <row r="110" spans="2:11" ht="15" customHeight="1" x14ac:dyDescent="0.3">
      <c r="B110" s="309"/>
      <c r="C110" s="289" t="s">
        <v>1167</v>
      </c>
      <c r="D110" s="289"/>
      <c r="E110" s="289"/>
      <c r="F110" s="308" t="s">
        <v>1148</v>
      </c>
      <c r="G110" s="289"/>
      <c r="H110" s="289" t="s">
        <v>1181</v>
      </c>
      <c r="I110" s="289" t="s">
        <v>1144</v>
      </c>
      <c r="J110" s="289">
        <v>50</v>
      </c>
      <c r="K110" s="300"/>
    </row>
    <row r="111" spans="2:11" ht="15" customHeight="1" x14ac:dyDescent="0.3">
      <c r="B111" s="309"/>
      <c r="C111" s="289" t="s">
        <v>62</v>
      </c>
      <c r="D111" s="289"/>
      <c r="E111" s="289"/>
      <c r="F111" s="308" t="s">
        <v>1142</v>
      </c>
      <c r="G111" s="289"/>
      <c r="H111" s="289" t="s">
        <v>1182</v>
      </c>
      <c r="I111" s="289" t="s">
        <v>1144</v>
      </c>
      <c r="J111" s="289">
        <v>20</v>
      </c>
      <c r="K111" s="300"/>
    </row>
    <row r="112" spans="2:11" ht="15" customHeight="1" x14ac:dyDescent="0.3">
      <c r="B112" s="309"/>
      <c r="C112" s="289" t="s">
        <v>1183</v>
      </c>
      <c r="D112" s="289"/>
      <c r="E112" s="289"/>
      <c r="F112" s="308" t="s">
        <v>1142</v>
      </c>
      <c r="G112" s="289"/>
      <c r="H112" s="289" t="s">
        <v>1184</v>
      </c>
      <c r="I112" s="289" t="s">
        <v>1144</v>
      </c>
      <c r="J112" s="289">
        <v>120</v>
      </c>
      <c r="K112" s="300"/>
    </row>
    <row r="113" spans="2:11" ht="15" customHeight="1" x14ac:dyDescent="0.3">
      <c r="B113" s="309"/>
      <c r="C113" s="289" t="s">
        <v>47</v>
      </c>
      <c r="D113" s="289"/>
      <c r="E113" s="289"/>
      <c r="F113" s="308" t="s">
        <v>1142</v>
      </c>
      <c r="G113" s="289"/>
      <c r="H113" s="289" t="s">
        <v>1185</v>
      </c>
      <c r="I113" s="289" t="s">
        <v>1176</v>
      </c>
      <c r="J113" s="289"/>
      <c r="K113" s="300"/>
    </row>
    <row r="114" spans="2:11" ht="15" customHeight="1" x14ac:dyDescent="0.3">
      <c r="B114" s="309"/>
      <c r="C114" s="289" t="s">
        <v>57</v>
      </c>
      <c r="D114" s="289"/>
      <c r="E114" s="289"/>
      <c r="F114" s="308" t="s">
        <v>1142</v>
      </c>
      <c r="G114" s="289"/>
      <c r="H114" s="289" t="s">
        <v>1186</v>
      </c>
      <c r="I114" s="289" t="s">
        <v>1176</v>
      </c>
      <c r="J114" s="289"/>
      <c r="K114" s="300"/>
    </row>
    <row r="115" spans="2:11" ht="15" customHeight="1" x14ac:dyDescent="0.3">
      <c r="B115" s="309"/>
      <c r="C115" s="289" t="s">
        <v>66</v>
      </c>
      <c r="D115" s="289"/>
      <c r="E115" s="289"/>
      <c r="F115" s="308" t="s">
        <v>1142</v>
      </c>
      <c r="G115" s="289"/>
      <c r="H115" s="289" t="s">
        <v>1187</v>
      </c>
      <c r="I115" s="289" t="s">
        <v>1188</v>
      </c>
      <c r="J115" s="289"/>
      <c r="K115" s="300"/>
    </row>
    <row r="116" spans="2:11" ht="15" customHeight="1" x14ac:dyDescent="0.3">
      <c r="B116" s="312"/>
      <c r="C116" s="318"/>
      <c r="D116" s="318"/>
      <c r="E116" s="318"/>
      <c r="F116" s="318"/>
      <c r="G116" s="318"/>
      <c r="H116" s="318"/>
      <c r="I116" s="318"/>
      <c r="J116" s="318"/>
      <c r="K116" s="314"/>
    </row>
    <row r="117" spans="2:11" ht="18.75" customHeight="1" x14ac:dyDescent="0.3">
      <c r="B117" s="319"/>
      <c r="C117" s="286"/>
      <c r="D117" s="286"/>
      <c r="E117" s="286"/>
      <c r="F117" s="320"/>
      <c r="G117" s="286"/>
      <c r="H117" s="286"/>
      <c r="I117" s="286"/>
      <c r="J117" s="286"/>
      <c r="K117" s="319"/>
    </row>
    <row r="118" spans="2:11" ht="18.75" customHeight="1" x14ac:dyDescent="0.3">
      <c r="B118" s="295"/>
      <c r="C118" s="295"/>
      <c r="D118" s="295"/>
      <c r="E118" s="295"/>
      <c r="F118" s="295"/>
      <c r="G118" s="295"/>
      <c r="H118" s="295"/>
      <c r="I118" s="295"/>
      <c r="J118" s="295"/>
      <c r="K118" s="295"/>
    </row>
    <row r="119" spans="2:11" ht="7.5" customHeight="1" x14ac:dyDescent="0.3">
      <c r="B119" s="321"/>
      <c r="C119" s="322"/>
      <c r="D119" s="322"/>
      <c r="E119" s="322"/>
      <c r="F119" s="322"/>
      <c r="G119" s="322"/>
      <c r="H119" s="322"/>
      <c r="I119" s="322"/>
      <c r="J119" s="322"/>
      <c r="K119" s="323"/>
    </row>
    <row r="120" spans="2:11" ht="45" customHeight="1" x14ac:dyDescent="0.3">
      <c r="B120" s="324"/>
      <c r="C120" s="404" t="s">
        <v>1189</v>
      </c>
      <c r="D120" s="404"/>
      <c r="E120" s="404"/>
      <c r="F120" s="404"/>
      <c r="G120" s="404"/>
      <c r="H120" s="404"/>
      <c r="I120" s="404"/>
      <c r="J120" s="404"/>
      <c r="K120" s="325"/>
    </row>
    <row r="121" spans="2:11" ht="17.25" customHeight="1" x14ac:dyDescent="0.3">
      <c r="B121" s="326"/>
      <c r="C121" s="301" t="s">
        <v>1136</v>
      </c>
      <c r="D121" s="301"/>
      <c r="E121" s="301"/>
      <c r="F121" s="301" t="s">
        <v>1137</v>
      </c>
      <c r="G121" s="302"/>
      <c r="H121" s="301" t="s">
        <v>125</v>
      </c>
      <c r="I121" s="301" t="s">
        <v>66</v>
      </c>
      <c r="J121" s="301" t="s">
        <v>1138</v>
      </c>
      <c r="K121" s="327"/>
    </row>
    <row r="122" spans="2:11" ht="17.25" customHeight="1" x14ac:dyDescent="0.3">
      <c r="B122" s="326"/>
      <c r="C122" s="303" t="s">
        <v>1139</v>
      </c>
      <c r="D122" s="303"/>
      <c r="E122" s="303"/>
      <c r="F122" s="304" t="s">
        <v>1140</v>
      </c>
      <c r="G122" s="305"/>
      <c r="H122" s="303"/>
      <c r="I122" s="303"/>
      <c r="J122" s="303" t="s">
        <v>1141</v>
      </c>
      <c r="K122" s="327"/>
    </row>
    <row r="123" spans="2:11" ht="5.25" customHeight="1" x14ac:dyDescent="0.3">
      <c r="B123" s="328"/>
      <c r="C123" s="306"/>
      <c r="D123" s="306"/>
      <c r="E123" s="306"/>
      <c r="F123" s="306"/>
      <c r="G123" s="289"/>
      <c r="H123" s="306"/>
      <c r="I123" s="306"/>
      <c r="J123" s="306"/>
      <c r="K123" s="329"/>
    </row>
    <row r="124" spans="2:11" ht="15" customHeight="1" x14ac:dyDescent="0.3">
      <c r="B124" s="328"/>
      <c r="C124" s="289" t="s">
        <v>1145</v>
      </c>
      <c r="D124" s="306"/>
      <c r="E124" s="306"/>
      <c r="F124" s="308" t="s">
        <v>1142</v>
      </c>
      <c r="G124" s="289"/>
      <c r="H124" s="289" t="s">
        <v>1181</v>
      </c>
      <c r="I124" s="289" t="s">
        <v>1144</v>
      </c>
      <c r="J124" s="289">
        <v>120</v>
      </c>
      <c r="K124" s="330"/>
    </row>
    <row r="125" spans="2:11" ht="15" customHeight="1" x14ac:dyDescent="0.3">
      <c r="B125" s="328"/>
      <c r="C125" s="289" t="s">
        <v>1190</v>
      </c>
      <c r="D125" s="289"/>
      <c r="E125" s="289"/>
      <c r="F125" s="308" t="s">
        <v>1142</v>
      </c>
      <c r="G125" s="289"/>
      <c r="H125" s="289" t="s">
        <v>1191</v>
      </c>
      <c r="I125" s="289" t="s">
        <v>1144</v>
      </c>
      <c r="J125" s="289" t="s">
        <v>1192</v>
      </c>
      <c r="K125" s="330"/>
    </row>
    <row r="126" spans="2:11" ht="15" customHeight="1" x14ac:dyDescent="0.3">
      <c r="B126" s="328"/>
      <c r="C126" s="289" t="s">
        <v>90</v>
      </c>
      <c r="D126" s="289"/>
      <c r="E126" s="289"/>
      <c r="F126" s="308" t="s">
        <v>1142</v>
      </c>
      <c r="G126" s="289"/>
      <c r="H126" s="289" t="s">
        <v>1193</v>
      </c>
      <c r="I126" s="289" t="s">
        <v>1144</v>
      </c>
      <c r="J126" s="289" t="s">
        <v>1192</v>
      </c>
      <c r="K126" s="330"/>
    </row>
    <row r="127" spans="2:11" ht="15" customHeight="1" x14ac:dyDescent="0.3">
      <c r="B127" s="328"/>
      <c r="C127" s="289" t="s">
        <v>1153</v>
      </c>
      <c r="D127" s="289"/>
      <c r="E127" s="289"/>
      <c r="F127" s="308" t="s">
        <v>1148</v>
      </c>
      <c r="G127" s="289"/>
      <c r="H127" s="289" t="s">
        <v>1154</v>
      </c>
      <c r="I127" s="289" t="s">
        <v>1144</v>
      </c>
      <c r="J127" s="289">
        <v>15</v>
      </c>
      <c r="K127" s="330"/>
    </row>
    <row r="128" spans="2:11" ht="15" customHeight="1" x14ac:dyDescent="0.3">
      <c r="B128" s="328"/>
      <c r="C128" s="310" t="s">
        <v>1155</v>
      </c>
      <c r="D128" s="310"/>
      <c r="E128" s="310"/>
      <c r="F128" s="311" t="s">
        <v>1148</v>
      </c>
      <c r="G128" s="310"/>
      <c r="H128" s="310" t="s">
        <v>1156</v>
      </c>
      <c r="I128" s="310" t="s">
        <v>1144</v>
      </c>
      <c r="J128" s="310">
        <v>15</v>
      </c>
      <c r="K128" s="330"/>
    </row>
    <row r="129" spans="2:11" ht="15" customHeight="1" x14ac:dyDescent="0.3">
      <c r="B129" s="328"/>
      <c r="C129" s="310" t="s">
        <v>1157</v>
      </c>
      <c r="D129" s="310"/>
      <c r="E129" s="310"/>
      <c r="F129" s="311" t="s">
        <v>1148</v>
      </c>
      <c r="G129" s="310"/>
      <c r="H129" s="310" t="s">
        <v>1158</v>
      </c>
      <c r="I129" s="310" t="s">
        <v>1144</v>
      </c>
      <c r="J129" s="310">
        <v>20</v>
      </c>
      <c r="K129" s="330"/>
    </row>
    <row r="130" spans="2:11" ht="15" customHeight="1" x14ac:dyDescent="0.3">
      <c r="B130" s="328"/>
      <c r="C130" s="310" t="s">
        <v>1159</v>
      </c>
      <c r="D130" s="310"/>
      <c r="E130" s="310"/>
      <c r="F130" s="311" t="s">
        <v>1148</v>
      </c>
      <c r="G130" s="310"/>
      <c r="H130" s="310" t="s">
        <v>1160</v>
      </c>
      <c r="I130" s="310" t="s">
        <v>1144</v>
      </c>
      <c r="J130" s="310">
        <v>20</v>
      </c>
      <c r="K130" s="330"/>
    </row>
    <row r="131" spans="2:11" ht="15" customHeight="1" x14ac:dyDescent="0.3">
      <c r="B131" s="328"/>
      <c r="C131" s="289" t="s">
        <v>1147</v>
      </c>
      <c r="D131" s="289"/>
      <c r="E131" s="289"/>
      <c r="F131" s="308" t="s">
        <v>1148</v>
      </c>
      <c r="G131" s="289"/>
      <c r="H131" s="289" t="s">
        <v>1181</v>
      </c>
      <c r="I131" s="289" t="s">
        <v>1144</v>
      </c>
      <c r="J131" s="289">
        <v>50</v>
      </c>
      <c r="K131" s="330"/>
    </row>
    <row r="132" spans="2:11" ht="15" customHeight="1" x14ac:dyDescent="0.3">
      <c r="B132" s="328"/>
      <c r="C132" s="289" t="s">
        <v>1161</v>
      </c>
      <c r="D132" s="289"/>
      <c r="E132" s="289"/>
      <c r="F132" s="308" t="s">
        <v>1148</v>
      </c>
      <c r="G132" s="289"/>
      <c r="H132" s="289" t="s">
        <v>1181</v>
      </c>
      <c r="I132" s="289" t="s">
        <v>1144</v>
      </c>
      <c r="J132" s="289">
        <v>50</v>
      </c>
      <c r="K132" s="330"/>
    </row>
    <row r="133" spans="2:11" ht="15" customHeight="1" x14ac:dyDescent="0.3">
      <c r="B133" s="328"/>
      <c r="C133" s="289" t="s">
        <v>1167</v>
      </c>
      <c r="D133" s="289"/>
      <c r="E133" s="289"/>
      <c r="F133" s="308" t="s">
        <v>1148</v>
      </c>
      <c r="G133" s="289"/>
      <c r="H133" s="289" t="s">
        <v>1181</v>
      </c>
      <c r="I133" s="289" t="s">
        <v>1144</v>
      </c>
      <c r="J133" s="289">
        <v>50</v>
      </c>
      <c r="K133" s="330"/>
    </row>
    <row r="134" spans="2:11" ht="15" customHeight="1" x14ac:dyDescent="0.3">
      <c r="B134" s="328"/>
      <c r="C134" s="289" t="s">
        <v>1169</v>
      </c>
      <c r="D134" s="289"/>
      <c r="E134" s="289"/>
      <c r="F134" s="308" t="s">
        <v>1148</v>
      </c>
      <c r="G134" s="289"/>
      <c r="H134" s="289" t="s">
        <v>1181</v>
      </c>
      <c r="I134" s="289" t="s">
        <v>1144</v>
      </c>
      <c r="J134" s="289">
        <v>50</v>
      </c>
      <c r="K134" s="330"/>
    </row>
    <row r="135" spans="2:11" ht="15" customHeight="1" x14ac:dyDescent="0.3">
      <c r="B135" s="328"/>
      <c r="C135" s="289" t="s">
        <v>130</v>
      </c>
      <c r="D135" s="289"/>
      <c r="E135" s="289"/>
      <c r="F135" s="308" t="s">
        <v>1148</v>
      </c>
      <c r="G135" s="289"/>
      <c r="H135" s="289" t="s">
        <v>1194</v>
      </c>
      <c r="I135" s="289" t="s">
        <v>1144</v>
      </c>
      <c r="J135" s="289">
        <v>255</v>
      </c>
      <c r="K135" s="330"/>
    </row>
    <row r="136" spans="2:11" ht="15" customHeight="1" x14ac:dyDescent="0.3">
      <c r="B136" s="328"/>
      <c r="C136" s="289" t="s">
        <v>1171</v>
      </c>
      <c r="D136" s="289"/>
      <c r="E136" s="289"/>
      <c r="F136" s="308" t="s">
        <v>1142</v>
      </c>
      <c r="G136" s="289"/>
      <c r="H136" s="289" t="s">
        <v>1195</v>
      </c>
      <c r="I136" s="289" t="s">
        <v>1173</v>
      </c>
      <c r="J136" s="289"/>
      <c r="K136" s="330"/>
    </row>
    <row r="137" spans="2:11" ht="15" customHeight="1" x14ac:dyDescent="0.3">
      <c r="B137" s="328"/>
      <c r="C137" s="289" t="s">
        <v>1174</v>
      </c>
      <c r="D137" s="289"/>
      <c r="E137" s="289"/>
      <c r="F137" s="308" t="s">
        <v>1142</v>
      </c>
      <c r="G137" s="289"/>
      <c r="H137" s="289" t="s">
        <v>1196</v>
      </c>
      <c r="I137" s="289" t="s">
        <v>1176</v>
      </c>
      <c r="J137" s="289"/>
      <c r="K137" s="330"/>
    </row>
    <row r="138" spans="2:11" ht="15" customHeight="1" x14ac:dyDescent="0.3">
      <c r="B138" s="328"/>
      <c r="C138" s="289" t="s">
        <v>1177</v>
      </c>
      <c r="D138" s="289"/>
      <c r="E138" s="289"/>
      <c r="F138" s="308" t="s">
        <v>1142</v>
      </c>
      <c r="G138" s="289"/>
      <c r="H138" s="289" t="s">
        <v>1177</v>
      </c>
      <c r="I138" s="289" t="s">
        <v>1176</v>
      </c>
      <c r="J138" s="289"/>
      <c r="K138" s="330"/>
    </row>
    <row r="139" spans="2:11" ht="15" customHeight="1" x14ac:dyDescent="0.3">
      <c r="B139" s="328"/>
      <c r="C139" s="289" t="s">
        <v>47</v>
      </c>
      <c r="D139" s="289"/>
      <c r="E139" s="289"/>
      <c r="F139" s="308" t="s">
        <v>1142</v>
      </c>
      <c r="G139" s="289"/>
      <c r="H139" s="289" t="s">
        <v>1197</v>
      </c>
      <c r="I139" s="289" t="s">
        <v>1176</v>
      </c>
      <c r="J139" s="289"/>
      <c r="K139" s="330"/>
    </row>
    <row r="140" spans="2:11" ht="15" customHeight="1" x14ac:dyDescent="0.3">
      <c r="B140" s="328"/>
      <c r="C140" s="289" t="s">
        <v>1198</v>
      </c>
      <c r="D140" s="289"/>
      <c r="E140" s="289"/>
      <c r="F140" s="308" t="s">
        <v>1142</v>
      </c>
      <c r="G140" s="289"/>
      <c r="H140" s="289" t="s">
        <v>1199</v>
      </c>
      <c r="I140" s="289" t="s">
        <v>1176</v>
      </c>
      <c r="J140" s="289"/>
      <c r="K140" s="330"/>
    </row>
    <row r="141" spans="2:11" ht="15" customHeight="1" x14ac:dyDescent="0.3">
      <c r="B141" s="331"/>
      <c r="C141" s="332"/>
      <c r="D141" s="332"/>
      <c r="E141" s="332"/>
      <c r="F141" s="332"/>
      <c r="G141" s="332"/>
      <c r="H141" s="332"/>
      <c r="I141" s="332"/>
      <c r="J141" s="332"/>
      <c r="K141" s="333"/>
    </row>
    <row r="142" spans="2:11" ht="18.75" customHeight="1" x14ac:dyDescent="0.3">
      <c r="B142" s="286"/>
      <c r="C142" s="286"/>
      <c r="D142" s="286"/>
      <c r="E142" s="286"/>
      <c r="F142" s="320"/>
      <c r="G142" s="286"/>
      <c r="H142" s="286"/>
      <c r="I142" s="286"/>
      <c r="J142" s="286"/>
      <c r="K142" s="286"/>
    </row>
    <row r="143" spans="2:11" ht="18.75" customHeight="1" x14ac:dyDescent="0.3">
      <c r="B143" s="295"/>
      <c r="C143" s="295"/>
      <c r="D143" s="295"/>
      <c r="E143" s="295"/>
      <c r="F143" s="295"/>
      <c r="G143" s="295"/>
      <c r="H143" s="295"/>
      <c r="I143" s="295"/>
      <c r="J143" s="295"/>
      <c r="K143" s="295"/>
    </row>
    <row r="144" spans="2:11" ht="7.5" customHeight="1" x14ac:dyDescent="0.3">
      <c r="B144" s="296"/>
      <c r="C144" s="297"/>
      <c r="D144" s="297"/>
      <c r="E144" s="297"/>
      <c r="F144" s="297"/>
      <c r="G144" s="297"/>
      <c r="H144" s="297"/>
      <c r="I144" s="297"/>
      <c r="J144" s="297"/>
      <c r="K144" s="298"/>
    </row>
    <row r="145" spans="2:11" ht="45" customHeight="1" x14ac:dyDescent="0.3">
      <c r="B145" s="299"/>
      <c r="C145" s="407" t="s">
        <v>1200</v>
      </c>
      <c r="D145" s="407"/>
      <c r="E145" s="407"/>
      <c r="F145" s="407"/>
      <c r="G145" s="407"/>
      <c r="H145" s="407"/>
      <c r="I145" s="407"/>
      <c r="J145" s="407"/>
      <c r="K145" s="300"/>
    </row>
    <row r="146" spans="2:11" ht="17.25" customHeight="1" x14ac:dyDescent="0.3">
      <c r="B146" s="299"/>
      <c r="C146" s="301" t="s">
        <v>1136</v>
      </c>
      <c r="D146" s="301"/>
      <c r="E146" s="301"/>
      <c r="F146" s="301" t="s">
        <v>1137</v>
      </c>
      <c r="G146" s="302"/>
      <c r="H146" s="301" t="s">
        <v>125</v>
      </c>
      <c r="I146" s="301" t="s">
        <v>66</v>
      </c>
      <c r="J146" s="301" t="s">
        <v>1138</v>
      </c>
      <c r="K146" s="300"/>
    </row>
    <row r="147" spans="2:11" ht="17.25" customHeight="1" x14ac:dyDescent="0.3">
      <c r="B147" s="299"/>
      <c r="C147" s="303" t="s">
        <v>1139</v>
      </c>
      <c r="D147" s="303"/>
      <c r="E147" s="303"/>
      <c r="F147" s="304" t="s">
        <v>1140</v>
      </c>
      <c r="G147" s="305"/>
      <c r="H147" s="303"/>
      <c r="I147" s="303"/>
      <c r="J147" s="303" t="s">
        <v>1141</v>
      </c>
      <c r="K147" s="300"/>
    </row>
    <row r="148" spans="2:11" ht="5.25" customHeight="1" x14ac:dyDescent="0.3">
      <c r="B148" s="309"/>
      <c r="C148" s="306"/>
      <c r="D148" s="306"/>
      <c r="E148" s="306"/>
      <c r="F148" s="306"/>
      <c r="G148" s="307"/>
      <c r="H148" s="306"/>
      <c r="I148" s="306"/>
      <c r="J148" s="306"/>
      <c r="K148" s="330"/>
    </row>
    <row r="149" spans="2:11" ht="15" customHeight="1" x14ac:dyDescent="0.3">
      <c r="B149" s="309"/>
      <c r="C149" s="334" t="s">
        <v>1145</v>
      </c>
      <c r="D149" s="289"/>
      <c r="E149" s="289"/>
      <c r="F149" s="335" t="s">
        <v>1142</v>
      </c>
      <c r="G149" s="289"/>
      <c r="H149" s="334" t="s">
        <v>1181</v>
      </c>
      <c r="I149" s="334" t="s">
        <v>1144</v>
      </c>
      <c r="J149" s="334">
        <v>120</v>
      </c>
      <c r="K149" s="330"/>
    </row>
    <row r="150" spans="2:11" ht="15" customHeight="1" x14ac:dyDescent="0.3">
      <c r="B150" s="309"/>
      <c r="C150" s="334" t="s">
        <v>1190</v>
      </c>
      <c r="D150" s="289"/>
      <c r="E150" s="289"/>
      <c r="F150" s="335" t="s">
        <v>1142</v>
      </c>
      <c r="G150" s="289"/>
      <c r="H150" s="334" t="s">
        <v>1201</v>
      </c>
      <c r="I150" s="334" t="s">
        <v>1144</v>
      </c>
      <c r="J150" s="334" t="s">
        <v>1192</v>
      </c>
      <c r="K150" s="330"/>
    </row>
    <row r="151" spans="2:11" ht="15" customHeight="1" x14ac:dyDescent="0.3">
      <c r="B151" s="309"/>
      <c r="C151" s="334" t="s">
        <v>90</v>
      </c>
      <c r="D151" s="289"/>
      <c r="E151" s="289"/>
      <c r="F151" s="335" t="s">
        <v>1142</v>
      </c>
      <c r="G151" s="289"/>
      <c r="H151" s="334" t="s">
        <v>1202</v>
      </c>
      <c r="I151" s="334" t="s">
        <v>1144</v>
      </c>
      <c r="J151" s="334" t="s">
        <v>1192</v>
      </c>
      <c r="K151" s="330"/>
    </row>
    <row r="152" spans="2:11" ht="15" customHeight="1" x14ac:dyDescent="0.3">
      <c r="B152" s="309"/>
      <c r="C152" s="334" t="s">
        <v>1147</v>
      </c>
      <c r="D152" s="289"/>
      <c r="E152" s="289"/>
      <c r="F152" s="335" t="s">
        <v>1148</v>
      </c>
      <c r="G152" s="289"/>
      <c r="H152" s="334" t="s">
        <v>1181</v>
      </c>
      <c r="I152" s="334" t="s">
        <v>1144</v>
      </c>
      <c r="J152" s="334">
        <v>50</v>
      </c>
      <c r="K152" s="330"/>
    </row>
    <row r="153" spans="2:11" ht="15" customHeight="1" x14ac:dyDescent="0.3">
      <c r="B153" s="309"/>
      <c r="C153" s="334" t="s">
        <v>1150</v>
      </c>
      <c r="D153" s="289"/>
      <c r="E153" s="289"/>
      <c r="F153" s="335" t="s">
        <v>1142</v>
      </c>
      <c r="G153" s="289"/>
      <c r="H153" s="334" t="s">
        <v>1181</v>
      </c>
      <c r="I153" s="334" t="s">
        <v>1152</v>
      </c>
      <c r="J153" s="334"/>
      <c r="K153" s="330"/>
    </row>
    <row r="154" spans="2:11" ht="15" customHeight="1" x14ac:dyDescent="0.3">
      <c r="B154" s="309"/>
      <c r="C154" s="334" t="s">
        <v>1161</v>
      </c>
      <c r="D154" s="289"/>
      <c r="E154" s="289"/>
      <c r="F154" s="335" t="s">
        <v>1148</v>
      </c>
      <c r="G154" s="289"/>
      <c r="H154" s="334" t="s">
        <v>1181</v>
      </c>
      <c r="I154" s="334" t="s">
        <v>1144</v>
      </c>
      <c r="J154" s="334">
        <v>50</v>
      </c>
      <c r="K154" s="330"/>
    </row>
    <row r="155" spans="2:11" ht="15" customHeight="1" x14ac:dyDescent="0.3">
      <c r="B155" s="309"/>
      <c r="C155" s="334" t="s">
        <v>1169</v>
      </c>
      <c r="D155" s="289"/>
      <c r="E155" s="289"/>
      <c r="F155" s="335" t="s">
        <v>1148</v>
      </c>
      <c r="G155" s="289"/>
      <c r="H155" s="334" t="s">
        <v>1181</v>
      </c>
      <c r="I155" s="334" t="s">
        <v>1144</v>
      </c>
      <c r="J155" s="334">
        <v>50</v>
      </c>
      <c r="K155" s="330"/>
    </row>
    <row r="156" spans="2:11" ht="15" customHeight="1" x14ac:dyDescent="0.3">
      <c r="B156" s="309"/>
      <c r="C156" s="334" t="s">
        <v>1167</v>
      </c>
      <c r="D156" s="289"/>
      <c r="E156" s="289"/>
      <c r="F156" s="335" t="s">
        <v>1148</v>
      </c>
      <c r="G156" s="289"/>
      <c r="H156" s="334" t="s">
        <v>1181</v>
      </c>
      <c r="I156" s="334" t="s">
        <v>1144</v>
      </c>
      <c r="J156" s="334">
        <v>50</v>
      </c>
      <c r="K156" s="330"/>
    </row>
    <row r="157" spans="2:11" ht="15" customHeight="1" x14ac:dyDescent="0.3">
      <c r="B157" s="309"/>
      <c r="C157" s="334" t="s">
        <v>103</v>
      </c>
      <c r="D157" s="289"/>
      <c r="E157" s="289"/>
      <c r="F157" s="335" t="s">
        <v>1142</v>
      </c>
      <c r="G157" s="289"/>
      <c r="H157" s="334" t="s">
        <v>1203</v>
      </c>
      <c r="I157" s="334" t="s">
        <v>1144</v>
      </c>
      <c r="J157" s="334" t="s">
        <v>1204</v>
      </c>
      <c r="K157" s="330"/>
    </row>
    <row r="158" spans="2:11" ht="15" customHeight="1" x14ac:dyDescent="0.3">
      <c r="B158" s="309"/>
      <c r="C158" s="334" t="s">
        <v>1205</v>
      </c>
      <c r="D158" s="289"/>
      <c r="E158" s="289"/>
      <c r="F158" s="335" t="s">
        <v>1142</v>
      </c>
      <c r="G158" s="289"/>
      <c r="H158" s="334" t="s">
        <v>1206</v>
      </c>
      <c r="I158" s="334" t="s">
        <v>1176</v>
      </c>
      <c r="J158" s="334"/>
      <c r="K158" s="330"/>
    </row>
    <row r="159" spans="2:11" ht="15" customHeight="1" x14ac:dyDescent="0.3">
      <c r="B159" s="336"/>
      <c r="C159" s="318"/>
      <c r="D159" s="318"/>
      <c r="E159" s="318"/>
      <c r="F159" s="318"/>
      <c r="G159" s="318"/>
      <c r="H159" s="318"/>
      <c r="I159" s="318"/>
      <c r="J159" s="318"/>
      <c r="K159" s="337"/>
    </row>
    <row r="160" spans="2:11" ht="18.75" customHeight="1" x14ac:dyDescent="0.3">
      <c r="B160" s="286"/>
      <c r="C160" s="289"/>
      <c r="D160" s="289"/>
      <c r="E160" s="289"/>
      <c r="F160" s="308"/>
      <c r="G160" s="289"/>
      <c r="H160" s="289"/>
      <c r="I160" s="289"/>
      <c r="J160" s="289"/>
      <c r="K160" s="286"/>
    </row>
    <row r="161" spans="2:11" ht="18.75" customHeight="1" x14ac:dyDescent="0.3">
      <c r="B161" s="295"/>
      <c r="C161" s="295"/>
      <c r="D161" s="295"/>
      <c r="E161" s="295"/>
      <c r="F161" s="295"/>
      <c r="G161" s="295"/>
      <c r="H161" s="295"/>
      <c r="I161" s="295"/>
      <c r="J161" s="295"/>
      <c r="K161" s="295"/>
    </row>
    <row r="162" spans="2:11" ht="7.5" customHeight="1" x14ac:dyDescent="0.3">
      <c r="B162" s="276"/>
      <c r="C162" s="277"/>
      <c r="D162" s="277"/>
      <c r="E162" s="277"/>
      <c r="F162" s="277"/>
      <c r="G162" s="277"/>
      <c r="H162" s="277"/>
      <c r="I162" s="277"/>
      <c r="J162" s="277"/>
      <c r="K162" s="278"/>
    </row>
    <row r="163" spans="2:11" ht="45" customHeight="1" x14ac:dyDescent="0.3">
      <c r="B163" s="279"/>
      <c r="C163" s="404" t="s">
        <v>1207</v>
      </c>
      <c r="D163" s="404"/>
      <c r="E163" s="404"/>
      <c r="F163" s="404"/>
      <c r="G163" s="404"/>
      <c r="H163" s="404"/>
      <c r="I163" s="404"/>
      <c r="J163" s="404"/>
      <c r="K163" s="280"/>
    </row>
    <row r="164" spans="2:11" ht="17.25" customHeight="1" x14ac:dyDescent="0.3">
      <c r="B164" s="279"/>
      <c r="C164" s="301" t="s">
        <v>1136</v>
      </c>
      <c r="D164" s="301"/>
      <c r="E164" s="301"/>
      <c r="F164" s="301" t="s">
        <v>1137</v>
      </c>
      <c r="G164" s="338"/>
      <c r="H164" s="339" t="s">
        <v>125</v>
      </c>
      <c r="I164" s="339" t="s">
        <v>66</v>
      </c>
      <c r="J164" s="301" t="s">
        <v>1138</v>
      </c>
      <c r="K164" s="280"/>
    </row>
    <row r="165" spans="2:11" ht="17.25" customHeight="1" x14ac:dyDescent="0.3">
      <c r="B165" s="282"/>
      <c r="C165" s="303" t="s">
        <v>1139</v>
      </c>
      <c r="D165" s="303"/>
      <c r="E165" s="303"/>
      <c r="F165" s="304" t="s">
        <v>1140</v>
      </c>
      <c r="G165" s="340"/>
      <c r="H165" s="341"/>
      <c r="I165" s="341"/>
      <c r="J165" s="303" t="s">
        <v>1141</v>
      </c>
      <c r="K165" s="283"/>
    </row>
    <row r="166" spans="2:11" ht="5.25" customHeight="1" x14ac:dyDescent="0.3">
      <c r="B166" s="309"/>
      <c r="C166" s="306"/>
      <c r="D166" s="306"/>
      <c r="E166" s="306"/>
      <c r="F166" s="306"/>
      <c r="G166" s="307"/>
      <c r="H166" s="306"/>
      <c r="I166" s="306"/>
      <c r="J166" s="306"/>
      <c r="K166" s="330"/>
    </row>
    <row r="167" spans="2:11" ht="15" customHeight="1" x14ac:dyDescent="0.3">
      <c r="B167" s="309"/>
      <c r="C167" s="289" t="s">
        <v>1145</v>
      </c>
      <c r="D167" s="289"/>
      <c r="E167" s="289"/>
      <c r="F167" s="308" t="s">
        <v>1142</v>
      </c>
      <c r="G167" s="289"/>
      <c r="H167" s="289" t="s">
        <v>1181</v>
      </c>
      <c r="I167" s="289" t="s">
        <v>1144</v>
      </c>
      <c r="J167" s="289">
        <v>120</v>
      </c>
      <c r="K167" s="330"/>
    </row>
    <row r="168" spans="2:11" ht="15" customHeight="1" x14ac:dyDescent="0.3">
      <c r="B168" s="309"/>
      <c r="C168" s="289" t="s">
        <v>1190</v>
      </c>
      <c r="D168" s="289"/>
      <c r="E168" s="289"/>
      <c r="F168" s="308" t="s">
        <v>1142</v>
      </c>
      <c r="G168" s="289"/>
      <c r="H168" s="289" t="s">
        <v>1191</v>
      </c>
      <c r="I168" s="289" t="s">
        <v>1144</v>
      </c>
      <c r="J168" s="289" t="s">
        <v>1192</v>
      </c>
      <c r="K168" s="330"/>
    </row>
    <row r="169" spans="2:11" ht="15" customHeight="1" x14ac:dyDescent="0.3">
      <c r="B169" s="309"/>
      <c r="C169" s="289" t="s">
        <v>90</v>
      </c>
      <c r="D169" s="289"/>
      <c r="E169" s="289"/>
      <c r="F169" s="308" t="s">
        <v>1142</v>
      </c>
      <c r="G169" s="289"/>
      <c r="H169" s="289" t="s">
        <v>1208</v>
      </c>
      <c r="I169" s="289" t="s">
        <v>1144</v>
      </c>
      <c r="J169" s="289" t="s">
        <v>1192</v>
      </c>
      <c r="K169" s="330"/>
    </row>
    <row r="170" spans="2:11" ht="15" customHeight="1" x14ac:dyDescent="0.3">
      <c r="B170" s="309"/>
      <c r="C170" s="289" t="s">
        <v>1147</v>
      </c>
      <c r="D170" s="289"/>
      <c r="E170" s="289"/>
      <c r="F170" s="308" t="s">
        <v>1148</v>
      </c>
      <c r="G170" s="289"/>
      <c r="H170" s="289" t="s">
        <v>1208</v>
      </c>
      <c r="I170" s="289" t="s">
        <v>1144</v>
      </c>
      <c r="J170" s="289">
        <v>50</v>
      </c>
      <c r="K170" s="330"/>
    </row>
    <row r="171" spans="2:11" ht="15" customHeight="1" x14ac:dyDescent="0.3">
      <c r="B171" s="309"/>
      <c r="C171" s="289" t="s">
        <v>1150</v>
      </c>
      <c r="D171" s="289"/>
      <c r="E171" s="289"/>
      <c r="F171" s="308" t="s">
        <v>1142</v>
      </c>
      <c r="G171" s="289"/>
      <c r="H171" s="289" t="s">
        <v>1208</v>
      </c>
      <c r="I171" s="289" t="s">
        <v>1152</v>
      </c>
      <c r="J171" s="289"/>
      <c r="K171" s="330"/>
    </row>
    <row r="172" spans="2:11" ht="15" customHeight="1" x14ac:dyDescent="0.3">
      <c r="B172" s="309"/>
      <c r="C172" s="289" t="s">
        <v>1161</v>
      </c>
      <c r="D172" s="289"/>
      <c r="E172" s="289"/>
      <c r="F172" s="308" t="s">
        <v>1148</v>
      </c>
      <c r="G172" s="289"/>
      <c r="H172" s="289" t="s">
        <v>1208</v>
      </c>
      <c r="I172" s="289" t="s">
        <v>1144</v>
      </c>
      <c r="J172" s="289">
        <v>50</v>
      </c>
      <c r="K172" s="330"/>
    </row>
    <row r="173" spans="2:11" ht="15" customHeight="1" x14ac:dyDescent="0.3">
      <c r="B173" s="309"/>
      <c r="C173" s="289" t="s">
        <v>1169</v>
      </c>
      <c r="D173" s="289"/>
      <c r="E173" s="289"/>
      <c r="F173" s="308" t="s">
        <v>1148</v>
      </c>
      <c r="G173" s="289"/>
      <c r="H173" s="289" t="s">
        <v>1208</v>
      </c>
      <c r="I173" s="289" t="s">
        <v>1144</v>
      </c>
      <c r="J173" s="289">
        <v>50</v>
      </c>
      <c r="K173" s="330"/>
    </row>
    <row r="174" spans="2:11" ht="15" customHeight="1" x14ac:dyDescent="0.3">
      <c r="B174" s="309"/>
      <c r="C174" s="289" t="s">
        <v>1167</v>
      </c>
      <c r="D174" s="289"/>
      <c r="E174" s="289"/>
      <c r="F174" s="308" t="s">
        <v>1148</v>
      </c>
      <c r="G174" s="289"/>
      <c r="H174" s="289" t="s">
        <v>1208</v>
      </c>
      <c r="I174" s="289" t="s">
        <v>1144</v>
      </c>
      <c r="J174" s="289">
        <v>50</v>
      </c>
      <c r="K174" s="330"/>
    </row>
    <row r="175" spans="2:11" ht="15" customHeight="1" x14ac:dyDescent="0.3">
      <c r="B175" s="309"/>
      <c r="C175" s="289" t="s">
        <v>124</v>
      </c>
      <c r="D175" s="289"/>
      <c r="E175" s="289"/>
      <c r="F175" s="308" t="s">
        <v>1142</v>
      </c>
      <c r="G175" s="289"/>
      <c r="H175" s="289" t="s">
        <v>1209</v>
      </c>
      <c r="I175" s="289" t="s">
        <v>1210</v>
      </c>
      <c r="J175" s="289"/>
      <c r="K175" s="330"/>
    </row>
    <row r="176" spans="2:11" ht="15" customHeight="1" x14ac:dyDescent="0.3">
      <c r="B176" s="309"/>
      <c r="C176" s="289" t="s">
        <v>66</v>
      </c>
      <c r="D176" s="289"/>
      <c r="E176" s="289"/>
      <c r="F176" s="308" t="s">
        <v>1142</v>
      </c>
      <c r="G176" s="289"/>
      <c r="H176" s="289" t="s">
        <v>1211</v>
      </c>
      <c r="I176" s="289" t="s">
        <v>1212</v>
      </c>
      <c r="J176" s="289">
        <v>1</v>
      </c>
      <c r="K176" s="330"/>
    </row>
    <row r="177" spans="2:11" ht="15" customHeight="1" x14ac:dyDescent="0.3">
      <c r="B177" s="309"/>
      <c r="C177" s="289" t="s">
        <v>62</v>
      </c>
      <c r="D177" s="289"/>
      <c r="E177" s="289"/>
      <c r="F177" s="308" t="s">
        <v>1142</v>
      </c>
      <c r="G177" s="289"/>
      <c r="H177" s="289" t="s">
        <v>1213</v>
      </c>
      <c r="I177" s="289" t="s">
        <v>1144</v>
      </c>
      <c r="J177" s="289">
        <v>20</v>
      </c>
      <c r="K177" s="330"/>
    </row>
    <row r="178" spans="2:11" ht="15" customHeight="1" x14ac:dyDescent="0.3">
      <c r="B178" s="309"/>
      <c r="C178" s="289" t="s">
        <v>125</v>
      </c>
      <c r="D178" s="289"/>
      <c r="E178" s="289"/>
      <c r="F178" s="308" t="s">
        <v>1142</v>
      </c>
      <c r="G178" s="289"/>
      <c r="H178" s="289" t="s">
        <v>1214</v>
      </c>
      <c r="I178" s="289" t="s">
        <v>1144</v>
      </c>
      <c r="J178" s="289">
        <v>255</v>
      </c>
      <c r="K178" s="330"/>
    </row>
    <row r="179" spans="2:11" ht="15" customHeight="1" x14ac:dyDescent="0.3">
      <c r="B179" s="309"/>
      <c r="C179" s="289" t="s">
        <v>126</v>
      </c>
      <c r="D179" s="289"/>
      <c r="E179" s="289"/>
      <c r="F179" s="308" t="s">
        <v>1142</v>
      </c>
      <c r="G179" s="289"/>
      <c r="H179" s="289" t="s">
        <v>1107</v>
      </c>
      <c r="I179" s="289" t="s">
        <v>1144</v>
      </c>
      <c r="J179" s="289">
        <v>10</v>
      </c>
      <c r="K179" s="330"/>
    </row>
    <row r="180" spans="2:11" ht="15" customHeight="1" x14ac:dyDescent="0.3">
      <c r="B180" s="309"/>
      <c r="C180" s="289" t="s">
        <v>127</v>
      </c>
      <c r="D180" s="289"/>
      <c r="E180" s="289"/>
      <c r="F180" s="308" t="s">
        <v>1142</v>
      </c>
      <c r="G180" s="289"/>
      <c r="H180" s="289" t="s">
        <v>1215</v>
      </c>
      <c r="I180" s="289" t="s">
        <v>1176</v>
      </c>
      <c r="J180" s="289"/>
      <c r="K180" s="330"/>
    </row>
    <row r="181" spans="2:11" ht="15" customHeight="1" x14ac:dyDescent="0.3">
      <c r="B181" s="309"/>
      <c r="C181" s="289" t="s">
        <v>1216</v>
      </c>
      <c r="D181" s="289"/>
      <c r="E181" s="289"/>
      <c r="F181" s="308" t="s">
        <v>1142</v>
      </c>
      <c r="G181" s="289"/>
      <c r="H181" s="289" t="s">
        <v>1217</v>
      </c>
      <c r="I181" s="289" t="s">
        <v>1176</v>
      </c>
      <c r="J181" s="289"/>
      <c r="K181" s="330"/>
    </row>
    <row r="182" spans="2:11" ht="15" customHeight="1" x14ac:dyDescent="0.3">
      <c r="B182" s="309"/>
      <c r="C182" s="289" t="s">
        <v>1205</v>
      </c>
      <c r="D182" s="289"/>
      <c r="E182" s="289"/>
      <c r="F182" s="308" t="s">
        <v>1142</v>
      </c>
      <c r="G182" s="289"/>
      <c r="H182" s="289" t="s">
        <v>1218</v>
      </c>
      <c r="I182" s="289" t="s">
        <v>1176</v>
      </c>
      <c r="J182" s="289"/>
      <c r="K182" s="330"/>
    </row>
    <row r="183" spans="2:11" ht="15" customHeight="1" x14ac:dyDescent="0.3">
      <c r="B183" s="309"/>
      <c r="C183" s="289" t="s">
        <v>129</v>
      </c>
      <c r="D183" s="289"/>
      <c r="E183" s="289"/>
      <c r="F183" s="308" t="s">
        <v>1148</v>
      </c>
      <c r="G183" s="289"/>
      <c r="H183" s="289" t="s">
        <v>1219</v>
      </c>
      <c r="I183" s="289" t="s">
        <v>1144</v>
      </c>
      <c r="J183" s="289">
        <v>50</v>
      </c>
      <c r="K183" s="330"/>
    </row>
    <row r="184" spans="2:11" ht="15" customHeight="1" x14ac:dyDescent="0.3">
      <c r="B184" s="309"/>
      <c r="C184" s="289" t="s">
        <v>1220</v>
      </c>
      <c r="D184" s="289"/>
      <c r="E184" s="289"/>
      <c r="F184" s="308" t="s">
        <v>1148</v>
      </c>
      <c r="G184" s="289"/>
      <c r="H184" s="289" t="s">
        <v>1221</v>
      </c>
      <c r="I184" s="289" t="s">
        <v>1222</v>
      </c>
      <c r="J184" s="289"/>
      <c r="K184" s="330"/>
    </row>
    <row r="185" spans="2:11" ht="15" customHeight="1" x14ac:dyDescent="0.3">
      <c r="B185" s="309"/>
      <c r="C185" s="289" t="s">
        <v>1223</v>
      </c>
      <c r="D185" s="289"/>
      <c r="E185" s="289"/>
      <c r="F185" s="308" t="s">
        <v>1148</v>
      </c>
      <c r="G185" s="289"/>
      <c r="H185" s="289" t="s">
        <v>1224</v>
      </c>
      <c r="I185" s="289" t="s">
        <v>1222</v>
      </c>
      <c r="J185" s="289"/>
      <c r="K185" s="330"/>
    </row>
    <row r="186" spans="2:11" ht="15" customHeight="1" x14ac:dyDescent="0.3">
      <c r="B186" s="309"/>
      <c r="C186" s="289" t="s">
        <v>1225</v>
      </c>
      <c r="D186" s="289"/>
      <c r="E186" s="289"/>
      <c r="F186" s="308" t="s">
        <v>1148</v>
      </c>
      <c r="G186" s="289"/>
      <c r="H186" s="289" t="s">
        <v>1226</v>
      </c>
      <c r="I186" s="289" t="s">
        <v>1222</v>
      </c>
      <c r="J186" s="289"/>
      <c r="K186" s="330"/>
    </row>
    <row r="187" spans="2:11" ht="15" customHeight="1" x14ac:dyDescent="0.3">
      <c r="B187" s="309"/>
      <c r="C187" s="342" t="s">
        <v>1227</v>
      </c>
      <c r="D187" s="289"/>
      <c r="E187" s="289"/>
      <c r="F187" s="308" t="s">
        <v>1148</v>
      </c>
      <c r="G187" s="289"/>
      <c r="H187" s="289" t="s">
        <v>1228</v>
      </c>
      <c r="I187" s="289" t="s">
        <v>1229</v>
      </c>
      <c r="J187" s="343" t="s">
        <v>1230</v>
      </c>
      <c r="K187" s="330"/>
    </row>
    <row r="188" spans="2:11" ht="15" customHeight="1" x14ac:dyDescent="0.3">
      <c r="B188" s="309"/>
      <c r="C188" s="294" t="s">
        <v>51</v>
      </c>
      <c r="D188" s="289"/>
      <c r="E188" s="289"/>
      <c r="F188" s="308" t="s">
        <v>1142</v>
      </c>
      <c r="G188" s="289"/>
      <c r="H188" s="286" t="s">
        <v>1231</v>
      </c>
      <c r="I188" s="289" t="s">
        <v>1232</v>
      </c>
      <c r="J188" s="289"/>
      <c r="K188" s="330"/>
    </row>
    <row r="189" spans="2:11" ht="15" customHeight="1" x14ac:dyDescent="0.3">
      <c r="B189" s="309"/>
      <c r="C189" s="294" t="s">
        <v>1233</v>
      </c>
      <c r="D189" s="289"/>
      <c r="E189" s="289"/>
      <c r="F189" s="308" t="s">
        <v>1142</v>
      </c>
      <c r="G189" s="289"/>
      <c r="H189" s="289" t="s">
        <v>1234</v>
      </c>
      <c r="I189" s="289" t="s">
        <v>1176</v>
      </c>
      <c r="J189" s="289"/>
      <c r="K189" s="330"/>
    </row>
    <row r="190" spans="2:11" ht="15" customHeight="1" x14ac:dyDescent="0.3">
      <c r="B190" s="309"/>
      <c r="C190" s="294" t="s">
        <v>1235</v>
      </c>
      <c r="D190" s="289"/>
      <c r="E190" s="289"/>
      <c r="F190" s="308" t="s">
        <v>1142</v>
      </c>
      <c r="G190" s="289"/>
      <c r="H190" s="289" t="s">
        <v>1236</v>
      </c>
      <c r="I190" s="289" t="s">
        <v>1176</v>
      </c>
      <c r="J190" s="289"/>
      <c r="K190" s="330"/>
    </row>
    <row r="191" spans="2:11" ht="15" customHeight="1" x14ac:dyDescent="0.3">
      <c r="B191" s="309"/>
      <c r="C191" s="294" t="s">
        <v>1237</v>
      </c>
      <c r="D191" s="289"/>
      <c r="E191" s="289"/>
      <c r="F191" s="308" t="s">
        <v>1148</v>
      </c>
      <c r="G191" s="289"/>
      <c r="H191" s="289" t="s">
        <v>1238</v>
      </c>
      <c r="I191" s="289" t="s">
        <v>1176</v>
      </c>
      <c r="J191" s="289"/>
      <c r="K191" s="330"/>
    </row>
    <row r="192" spans="2:11" ht="15" customHeight="1" x14ac:dyDescent="0.3">
      <c r="B192" s="336"/>
      <c r="C192" s="344"/>
      <c r="D192" s="318"/>
      <c r="E192" s="318"/>
      <c r="F192" s="318"/>
      <c r="G192" s="318"/>
      <c r="H192" s="318"/>
      <c r="I192" s="318"/>
      <c r="J192" s="318"/>
      <c r="K192" s="337"/>
    </row>
    <row r="193" spans="2:11" ht="18.75" customHeight="1" x14ac:dyDescent="0.3">
      <c r="B193" s="286"/>
      <c r="C193" s="289"/>
      <c r="D193" s="289"/>
      <c r="E193" s="289"/>
      <c r="F193" s="308"/>
      <c r="G193" s="289"/>
      <c r="H193" s="289"/>
      <c r="I193" s="289"/>
      <c r="J193" s="289"/>
      <c r="K193" s="286"/>
    </row>
    <row r="194" spans="2:11" ht="18.75" customHeight="1" x14ac:dyDescent="0.3">
      <c r="B194" s="286"/>
      <c r="C194" s="289"/>
      <c r="D194" s="289"/>
      <c r="E194" s="289"/>
      <c r="F194" s="308"/>
      <c r="G194" s="289"/>
      <c r="H194" s="289"/>
      <c r="I194" s="289"/>
      <c r="J194" s="289"/>
      <c r="K194" s="286"/>
    </row>
    <row r="195" spans="2:11" ht="18.75" customHeight="1" x14ac:dyDescent="0.3">
      <c r="B195" s="295"/>
      <c r="C195" s="295"/>
      <c r="D195" s="295"/>
      <c r="E195" s="295"/>
      <c r="F195" s="295"/>
      <c r="G195" s="295"/>
      <c r="H195" s="295"/>
      <c r="I195" s="295"/>
      <c r="J195" s="295"/>
      <c r="K195" s="295"/>
    </row>
    <row r="196" spans="2:11" x14ac:dyDescent="0.3">
      <c r="B196" s="276"/>
      <c r="C196" s="277"/>
      <c r="D196" s="277"/>
      <c r="E196" s="277"/>
      <c r="F196" s="277"/>
      <c r="G196" s="277"/>
      <c r="H196" s="277"/>
      <c r="I196" s="277"/>
      <c r="J196" s="277"/>
      <c r="K196" s="278"/>
    </row>
    <row r="197" spans="2:11" ht="21" x14ac:dyDescent="0.3">
      <c r="B197" s="279"/>
      <c r="C197" s="404" t="s">
        <v>1239</v>
      </c>
      <c r="D197" s="404"/>
      <c r="E197" s="404"/>
      <c r="F197" s="404"/>
      <c r="G197" s="404"/>
      <c r="H197" s="404"/>
      <c r="I197" s="404"/>
      <c r="J197" s="404"/>
      <c r="K197" s="280"/>
    </row>
    <row r="198" spans="2:11" ht="25.5" customHeight="1" x14ac:dyDescent="0.3">
      <c r="B198" s="279"/>
      <c r="C198" s="345" t="s">
        <v>1240</v>
      </c>
      <c r="D198" s="345"/>
      <c r="E198" s="345"/>
      <c r="F198" s="345" t="s">
        <v>1241</v>
      </c>
      <c r="G198" s="346"/>
      <c r="H198" s="405" t="s">
        <v>1242</v>
      </c>
      <c r="I198" s="405"/>
      <c r="J198" s="405"/>
      <c r="K198" s="280"/>
    </row>
    <row r="199" spans="2:11" ht="5.25" customHeight="1" x14ac:dyDescent="0.3">
      <c r="B199" s="309"/>
      <c r="C199" s="306"/>
      <c r="D199" s="306"/>
      <c r="E199" s="306"/>
      <c r="F199" s="306"/>
      <c r="G199" s="289"/>
      <c r="H199" s="306"/>
      <c r="I199" s="306"/>
      <c r="J199" s="306"/>
      <c r="K199" s="330"/>
    </row>
    <row r="200" spans="2:11" ht="15" customHeight="1" x14ac:dyDescent="0.3">
      <c r="B200" s="309"/>
      <c r="C200" s="289" t="s">
        <v>1232</v>
      </c>
      <c r="D200" s="289"/>
      <c r="E200" s="289"/>
      <c r="F200" s="308" t="s">
        <v>52</v>
      </c>
      <c r="G200" s="289"/>
      <c r="H200" s="403" t="s">
        <v>1243</v>
      </c>
      <c r="I200" s="403"/>
      <c r="J200" s="403"/>
      <c r="K200" s="330"/>
    </row>
    <row r="201" spans="2:11" ht="15" customHeight="1" x14ac:dyDescent="0.3">
      <c r="B201" s="309"/>
      <c r="C201" s="315"/>
      <c r="D201" s="289"/>
      <c r="E201" s="289"/>
      <c r="F201" s="308" t="s">
        <v>53</v>
      </c>
      <c r="G201" s="289"/>
      <c r="H201" s="403" t="s">
        <v>1244</v>
      </c>
      <c r="I201" s="403"/>
      <c r="J201" s="403"/>
      <c r="K201" s="330"/>
    </row>
    <row r="202" spans="2:11" ht="15" customHeight="1" x14ac:dyDescent="0.3">
      <c r="B202" s="309"/>
      <c r="C202" s="315"/>
      <c r="D202" s="289"/>
      <c r="E202" s="289"/>
      <c r="F202" s="308" t="s">
        <v>56</v>
      </c>
      <c r="G202" s="289"/>
      <c r="H202" s="403" t="s">
        <v>1245</v>
      </c>
      <c r="I202" s="403"/>
      <c r="J202" s="403"/>
      <c r="K202" s="330"/>
    </row>
    <row r="203" spans="2:11" ht="15" customHeight="1" x14ac:dyDescent="0.3">
      <c r="B203" s="309"/>
      <c r="C203" s="289"/>
      <c r="D203" s="289"/>
      <c r="E203" s="289"/>
      <c r="F203" s="308" t="s">
        <v>54</v>
      </c>
      <c r="G203" s="289"/>
      <c r="H203" s="403" t="s">
        <v>1246</v>
      </c>
      <c r="I203" s="403"/>
      <c r="J203" s="403"/>
      <c r="K203" s="330"/>
    </row>
    <row r="204" spans="2:11" ht="15" customHeight="1" x14ac:dyDescent="0.3">
      <c r="B204" s="309"/>
      <c r="C204" s="289"/>
      <c r="D204" s="289"/>
      <c r="E204" s="289"/>
      <c r="F204" s="308" t="s">
        <v>55</v>
      </c>
      <c r="G204" s="289"/>
      <c r="H204" s="403" t="s">
        <v>1247</v>
      </c>
      <c r="I204" s="403"/>
      <c r="J204" s="403"/>
      <c r="K204" s="330"/>
    </row>
    <row r="205" spans="2:11" ht="15" customHeight="1" x14ac:dyDescent="0.3">
      <c r="B205" s="309"/>
      <c r="C205" s="289"/>
      <c r="D205" s="289"/>
      <c r="E205" s="289"/>
      <c r="F205" s="308"/>
      <c r="G205" s="289"/>
      <c r="H205" s="289"/>
      <c r="I205" s="289"/>
      <c r="J205" s="289"/>
      <c r="K205" s="330"/>
    </row>
    <row r="206" spans="2:11" ht="15" customHeight="1" x14ac:dyDescent="0.3">
      <c r="B206" s="309"/>
      <c r="C206" s="289" t="s">
        <v>1188</v>
      </c>
      <c r="D206" s="289"/>
      <c r="E206" s="289"/>
      <c r="F206" s="308" t="s">
        <v>87</v>
      </c>
      <c r="G206" s="289"/>
      <c r="H206" s="403" t="s">
        <v>1248</v>
      </c>
      <c r="I206" s="403"/>
      <c r="J206" s="403"/>
      <c r="K206" s="330"/>
    </row>
    <row r="207" spans="2:11" ht="15" customHeight="1" x14ac:dyDescent="0.3">
      <c r="B207" s="309"/>
      <c r="C207" s="315"/>
      <c r="D207" s="289"/>
      <c r="E207" s="289"/>
      <c r="F207" s="308" t="s">
        <v>1086</v>
      </c>
      <c r="G207" s="289"/>
      <c r="H207" s="403" t="s">
        <v>1087</v>
      </c>
      <c r="I207" s="403"/>
      <c r="J207" s="403"/>
      <c r="K207" s="330"/>
    </row>
    <row r="208" spans="2:11" ht="15" customHeight="1" x14ac:dyDescent="0.3">
      <c r="B208" s="309"/>
      <c r="C208" s="289"/>
      <c r="D208" s="289"/>
      <c r="E208" s="289"/>
      <c r="F208" s="308" t="s">
        <v>1084</v>
      </c>
      <c r="G208" s="289"/>
      <c r="H208" s="403" t="s">
        <v>1249</v>
      </c>
      <c r="I208" s="403"/>
      <c r="J208" s="403"/>
      <c r="K208" s="330"/>
    </row>
    <row r="209" spans="2:11" ht="15" customHeight="1" x14ac:dyDescent="0.3">
      <c r="B209" s="347"/>
      <c r="C209" s="315"/>
      <c r="D209" s="315"/>
      <c r="E209" s="315"/>
      <c r="F209" s="308" t="s">
        <v>1088</v>
      </c>
      <c r="G209" s="294"/>
      <c r="H209" s="402" t="s">
        <v>1089</v>
      </c>
      <c r="I209" s="402"/>
      <c r="J209" s="402"/>
      <c r="K209" s="348"/>
    </row>
    <row r="210" spans="2:11" ht="15" customHeight="1" x14ac:dyDescent="0.3">
      <c r="B210" s="347"/>
      <c r="C210" s="315"/>
      <c r="D210" s="315"/>
      <c r="E210" s="315"/>
      <c r="F210" s="308" t="s">
        <v>1090</v>
      </c>
      <c r="G210" s="294"/>
      <c r="H210" s="402" t="s">
        <v>1250</v>
      </c>
      <c r="I210" s="402"/>
      <c r="J210" s="402"/>
      <c r="K210" s="348"/>
    </row>
    <row r="211" spans="2:11" ht="15" customHeight="1" x14ac:dyDescent="0.3">
      <c r="B211" s="347"/>
      <c r="C211" s="315"/>
      <c r="D211" s="315"/>
      <c r="E211" s="315"/>
      <c r="F211" s="349"/>
      <c r="G211" s="294"/>
      <c r="H211" s="350"/>
      <c r="I211" s="350"/>
      <c r="J211" s="350"/>
      <c r="K211" s="348"/>
    </row>
    <row r="212" spans="2:11" ht="15" customHeight="1" x14ac:dyDescent="0.3">
      <c r="B212" s="347"/>
      <c r="C212" s="289" t="s">
        <v>1212</v>
      </c>
      <c r="D212" s="315"/>
      <c r="E212" s="315"/>
      <c r="F212" s="308">
        <v>1</v>
      </c>
      <c r="G212" s="294"/>
      <c r="H212" s="402" t="s">
        <v>1251</v>
      </c>
      <c r="I212" s="402"/>
      <c r="J212" s="402"/>
      <c r="K212" s="348"/>
    </row>
    <row r="213" spans="2:11" ht="15" customHeight="1" x14ac:dyDescent="0.3">
      <c r="B213" s="347"/>
      <c r="C213" s="315"/>
      <c r="D213" s="315"/>
      <c r="E213" s="315"/>
      <c r="F213" s="308">
        <v>2</v>
      </c>
      <c r="G213" s="294"/>
      <c r="H213" s="402" t="s">
        <v>1252</v>
      </c>
      <c r="I213" s="402"/>
      <c r="J213" s="402"/>
      <c r="K213" s="348"/>
    </row>
    <row r="214" spans="2:11" ht="15" customHeight="1" x14ac:dyDescent="0.3">
      <c r="B214" s="347"/>
      <c r="C214" s="315"/>
      <c r="D214" s="315"/>
      <c r="E214" s="315"/>
      <c r="F214" s="308">
        <v>3</v>
      </c>
      <c r="G214" s="294"/>
      <c r="H214" s="402" t="s">
        <v>1253</v>
      </c>
      <c r="I214" s="402"/>
      <c r="J214" s="402"/>
      <c r="K214" s="348"/>
    </row>
    <row r="215" spans="2:11" ht="15" customHeight="1" x14ac:dyDescent="0.3">
      <c r="B215" s="347"/>
      <c r="C215" s="315"/>
      <c r="D215" s="315"/>
      <c r="E215" s="315"/>
      <c r="F215" s="308">
        <v>4</v>
      </c>
      <c r="G215" s="294"/>
      <c r="H215" s="402" t="s">
        <v>1254</v>
      </c>
      <c r="I215" s="402"/>
      <c r="J215" s="402"/>
      <c r="K215" s="348"/>
    </row>
    <row r="216" spans="2:11" ht="12.75" customHeight="1" x14ac:dyDescent="0.3">
      <c r="B216" s="351"/>
      <c r="C216" s="352"/>
      <c r="D216" s="352"/>
      <c r="E216" s="352"/>
      <c r="F216" s="352"/>
      <c r="G216" s="352"/>
      <c r="H216" s="352"/>
      <c r="I216" s="352"/>
      <c r="J216" s="352"/>
      <c r="K216" s="353"/>
    </row>
  </sheetData>
  <mergeCells count="77">
    <mergeCell ref="F17:J17"/>
    <mergeCell ref="C3:J3"/>
    <mergeCell ref="C4:J4"/>
    <mergeCell ref="C6:J6"/>
    <mergeCell ref="C7:J7"/>
    <mergeCell ref="C9:J9"/>
    <mergeCell ref="D10:J10"/>
    <mergeCell ref="D11:J11"/>
    <mergeCell ref="D13:J13"/>
    <mergeCell ref="D14:J14"/>
    <mergeCell ref="D15:J15"/>
    <mergeCell ref="F16:J16"/>
    <mergeCell ref="D32:J32"/>
    <mergeCell ref="F18:J18"/>
    <mergeCell ref="F19:J19"/>
    <mergeCell ref="F20:J20"/>
    <mergeCell ref="F21:J21"/>
    <mergeCell ref="C23:J23"/>
    <mergeCell ref="C24:J24"/>
    <mergeCell ref="D25:J25"/>
    <mergeCell ref="D26:J26"/>
    <mergeCell ref="D28:J28"/>
    <mergeCell ref="D29:J29"/>
    <mergeCell ref="D31:J31"/>
    <mergeCell ref="D45:J45"/>
    <mergeCell ref="D33:J33"/>
    <mergeCell ref="G34:J34"/>
    <mergeCell ref="G35:J35"/>
    <mergeCell ref="G36:J36"/>
    <mergeCell ref="G37:J37"/>
    <mergeCell ref="G38:J38"/>
    <mergeCell ref="G39:J39"/>
    <mergeCell ref="G40:J40"/>
    <mergeCell ref="G41:J41"/>
    <mergeCell ref="G42:J42"/>
    <mergeCell ref="G43:J43"/>
    <mergeCell ref="D59:J59"/>
    <mergeCell ref="E46:J46"/>
    <mergeCell ref="E47:J47"/>
    <mergeCell ref="E48:J48"/>
    <mergeCell ref="D49:J49"/>
    <mergeCell ref="C50:J50"/>
    <mergeCell ref="C52:J52"/>
    <mergeCell ref="C53:J53"/>
    <mergeCell ref="C55:J55"/>
    <mergeCell ref="D56:J56"/>
    <mergeCell ref="D57:J57"/>
    <mergeCell ref="D58:J58"/>
    <mergeCell ref="C145:J145"/>
    <mergeCell ref="D60:J60"/>
    <mergeCell ref="D61:J61"/>
    <mergeCell ref="D63:J63"/>
    <mergeCell ref="D64:J64"/>
    <mergeCell ref="D65:J65"/>
    <mergeCell ref="D66:J66"/>
    <mergeCell ref="D67:J67"/>
    <mergeCell ref="D68:J68"/>
    <mergeCell ref="C73:J73"/>
    <mergeCell ref="C100:J100"/>
    <mergeCell ref="C120:J120"/>
    <mergeCell ref="H209:J209"/>
    <mergeCell ref="C163:J163"/>
    <mergeCell ref="C197:J197"/>
    <mergeCell ref="H198:J198"/>
    <mergeCell ref="H200:J200"/>
    <mergeCell ref="H201:J201"/>
    <mergeCell ref="H202:J202"/>
    <mergeCell ref="H203:J203"/>
    <mergeCell ref="H204:J204"/>
    <mergeCell ref="H206:J206"/>
    <mergeCell ref="H207:J207"/>
    <mergeCell ref="H208:J208"/>
    <mergeCell ref="H210:J210"/>
    <mergeCell ref="H212:J212"/>
    <mergeCell ref="H213:J213"/>
    <mergeCell ref="H214:J214"/>
    <mergeCell ref="H215:J215"/>
  </mergeCells>
  <pageMargins left="0.59055118110236227" right="0.59055118110236227" top="0.59055118110236227" bottom="0.59055118110236227" header="0" footer="0"/>
  <pageSetup paperSize="9" scale="77"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R6StLH3yohf9WhTmtKVsnl4dyLoRqIfzVvW0gZm/Aa0=</DigestValue>
    </Reference>
    <Reference Type="http://www.w3.org/2000/09/xmldsig#Object" URI="#idOfficeObject">
      <DigestMethod Algorithm="http://www.w3.org/2001/04/xmlenc#sha256"/>
      <DigestValue>E4v+GS3tqFxSTCCRgAdHF63A5gVH1sQsCVHXnd5GIhU=</DigestValue>
    </Reference>
    <Reference Type="http://uri.etsi.org/01903#SignedProperties" URI="#idSignedProperties">
      <Transforms>
        <Transform Algorithm="http://www.w3.org/TR/2001/REC-xml-c14n-20010315"/>
      </Transforms>
      <DigestMethod Algorithm="http://www.w3.org/2001/04/xmlenc#sha256"/>
      <DigestValue>LKXzhSLsiKpSgsJlZf63nHRkWa5qr7EkzeDM4wSWcMQ=</DigestValue>
    </Reference>
  </SignedInfo>
  <SignatureValue>ikLtb5I3cE+9gzJUuNU4VRfTHaHjRrqkTm0feYvRUCVb0qSoPkQoc5EH4d/DjO7MAW5zuJTIxjgK
cyD0xTdvMnCR2kOopgym9p6WHxgltk4p+94VM9XS5ijH/DFWUPL3I1Rr7iBtcNpCIFBAFu7G4zAO
EklNXJEIuRc8Kn7C7DwY66LGdv+kC6EWsGpPCfC/dETTU0qR6WUBfDBm+pQWw2QbtpdpAFJPI5wN
EohavBvkowB1TLKPVPUpCpkRJ0TiH9fUAaoxOCPKsUjElnpMwb5eAt5mcITM9PVfLNLJf/sYPbaT
iycOEY89fUEPLj0bObIIjJFalepgjcD7JJgGJg==</SignatureValue>
  <KeyInfo>
    <X509Data>
      <X509Certificate>MIIH4TCCBsmgAwIBAgIDH6wMMA0GCSqGSIb3DQEBCwUAMF8xCzAJBgNVBAYTAkNaMSwwKgYDVQQKDCPEjGVza8OhIHBvxaF0YSwgcy5wLiBbScSMIDQ3MTE0OTgzXTEiMCAGA1UEAxMZUG9zdFNpZ251bSBRdWFsaWZpZWQgQ0EgMjAeFw0xNjEwMTkwNzA0MjFaFw0xNzExMDgwNzA0MjFaMIHjMQswCQYDVQQGEwJDWjEXMBUGA1UEYRMOTlRSQ1otNDU2NTkxNzYxSjBIBgNVBAoMQVJlZ2lvbsOhbG7DrSByb3p2b2pvdsOhIGFnZW50dXJhIFbDvWNob2Ruw60gTW9yYXZ5IFtJxIwgNDU2NTkxNzZdMQowCAYDVQQLEwExMRwwGgYDVQQDExNSTkRyLiBPdGFrYXIgUHJ1ZGlsMQ8wDQYDVQQEEwZQcnVkaWwxDzANBgNVBCoTBk90YWthcjEQMA4GA1UEBRMHUDEzNDM4MTERMA8GA1UEDAwIxZllZGl0ZWwwggEiMA0GCSqGSIb3DQEBAQUAA4IBDwAwggEKAoIBAQDNN1UEfqNwL0Cmf+9FMKHSRpMxgVQIKPXHGl1igeI0kAHs32dAPRFjbNm3D7AThKJFr+ysSxBeatGKhFatpR0DbgUMVpWyg6fBheQ0bJVa3pkxdcG5rDnDGkF0+57fUdwLiPCvbfbhtG2MIQN6Rs/6+Z2HsGr1WqVq8FKAnfjh44E1l5tjuox4kquCYJPOGqvJ6F6qbViXqfc/xRbM2p0p4sWBGtVBUoi/zKp/rd13U4uKyzSiOOI+NrBgpA7kQ7J9zF2+6UFpPGyR9YpYkqqJZnwAb68rJ635XZTJVVXOfFt7Wy0y+s9kKgwDiAylONzO9j1B8YvXy70FNTeEINE/AgMBAAGjggQfMIIEGzBABgNVHREEOTA3gQ9wcnVkaWxAcnJhdm0uY3qgGQYJKwYBBAHcGQIBoAwTCjE0OTE0ODQ3NDKgCQYDVQQNoAITADAJBgNVHRMEAjAAMIIBKwYDVR0gBIIBIjCCAR4wggEPBghngQYBBAERZDCCAQEwgdgGCCsGAQUFBwICMIHLGoHIVGVudG8ga3ZhbGlmaWtvdmFueSBjZXJ0aWZpa2F0IHBybyBlbGVrdHJvbmlja3kgcG9kcGlzIGJ5bCB2eWRhbiB2IHNvdWxhZHUgcyBuYXJpemVuaW0gRVUgYy4gOTEwLzIwMTQuVGhpcyBpcyBhIHF1YWxpZmllZCBjZXJ0aWZpY2F0ZSBmb3IgZWxlY3Ryb25pYyBzaWduYXR1cmUgYWNjb3JkaW5nIHRvIFJlZ3VsYXRpb24gKEVVKSBObyA5MTAvMjAxNC4wJAYIKwYBBQUHAgEWGGh0dHA6Ly93d3cucG9zdHNpZ251bS5jejAJBgcEAIvsQAEAMIGbBggrBgEFBQcBAwSBjjCBizAIBgYEAI5GAQEwagYGBACORgEFMGAwLhYoaHR0cHM6Ly93d3cucG9zdHNpZ251bS5jei9wZHMvcGRzX2VuLnBkZhMCZW4wLhYoaHR0cHM6Ly93d3cucG9zdHNpZ251bS5jei9wZHMvcGRzX2NzLnBkZhMCY3MwEwYGBACORgEGMAkGBwQAjkYBBgEwgfoGCCsGAQUFBwEBBIHtMIHqMDsGCCsGAQUFBzAChi9odHRwOi8vd3d3LnBvc3RzaWdudW0uY3ovY3J0L3BzcXVhbGlmaWVkY2EyLmNydDA8BggrBgEFBQcwAoYwaHR0cDovL3d3dzIucG9zdHNpZ251bS5jei9jcnQvcHNxdWFsaWZpZWRjYTIuY3J0MDsGCCsGAQUFBzAChi9odHRwOi8vcG9zdHNpZ251bS50dGMuY3ovY3J0L3BzcXVhbGlmaWVkY2EyLmNydDAwBggrBgEFBQcwAYYkaHR0cDovL29jc3AucG9zdHNpZ251bS5jei9PQ1NQL1FDQTIvMA4GA1UdDwEB/wQEAwIF4DAfBgNVHSMEGDAWgBSJ6EzfiyY5PtckLhIOeufmJ+XWlzCBsQYDVR0fBIGpMIGmMDWgM6Axhi9odHRwOi8vd3d3LnBvc3RzaWdudW0uY3ovY3JsL3BzcXVhbGlmaWVkY2EyLmNybDA2oDSgMoYwaHR0cDovL3d3dzIucG9zdHNpZ251bS5jei9jcmwvcHNxdWFsaWZpZWRjYTIuY3JsMDWgM6Axhi9odHRwOi8vcG9zdHNpZ251bS50dGMuY3ovY3JsL3BzcXVhbGlmaWVkY2EyLmNybDAdBgNVHQ4EFgQURyhTsFpBF/NWPL2AMa1ZqxXwiswwDQYJKoZIhvcNAQELBQADggEBAFg5OtmVVPYLSX4FNEHLa9oLWZrCxyCGoxhj0Euv+bev3ov7V3jCpCdcXqp9mJf5kIiHKadskdNyvk4FTnXQTEkqBOH9PiviI+99py0UGad/K5CgKtYJHb/9K72dyfyolLrs7eSoJXi1ajux6IxiJcUTaICupvd89GCgR233JFszy7nGLhDpubDpdm0cwRKlhMqocurZq600g7HDvkoHpogCLni7Up66MplolupeLpX1slusWjtElueSHyLwk7vsoVbonuAv0m7l3ia5C90pzgxnRZrGSSJXADo7PdhvbPRg3o+20l7ZxD9eqi9E/EXmAzLNFeRBIHaiLUsU4F9lFG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jnkO1F5kZcO8AATKYDfjwinwYvF1Eg8d3NY6+OQyyOQ=</DigestValue>
      </Reference>
      <Reference URI="/xl/calcChain.xml?ContentType=application/vnd.openxmlformats-officedocument.spreadsheetml.calcChain+xml">
        <DigestMethod Algorithm="http://www.w3.org/2001/04/xmlenc#sha256"/>
        <DigestValue>9P6O1zhq/ykHFZL/VlIsjf9z+xYKXC13d+J9TMf7z/M=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X7zEACQjBU9zorGILHyVQBZfFbTIlaBVwPcDu1+K/fc=</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633HRVtCwUzfhHAUjP0dUOuWPkfH5AUtGsnh4Jp6C/o=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yaeudpzaUtit8j0Su4URmxfH2dI+gpQ5kW3imovSmUQ=</DigestValue>
      </Reference>
      <Reference URI="/xl/drawings/drawing1.xml?ContentType=application/vnd.openxmlformats-officedocument.drawing+xml">
        <DigestMethod Algorithm="http://www.w3.org/2001/04/xmlenc#sha256"/>
        <DigestValue>77J5Abu11DkPQ8UyciJbAXg6lX9rf4NyOZfbuiVMl+0=</DigestValue>
      </Reference>
      <Reference URI="/xl/drawings/drawing2.xml?ContentType=application/vnd.openxmlformats-officedocument.drawing+xml">
        <DigestMethod Algorithm="http://www.w3.org/2001/04/xmlenc#sha256"/>
        <DigestValue>C4yAdfMA02NTfLHg/tXNUIpV35ns5JjGUt/GspuRDmk=</DigestValue>
      </Reference>
      <Reference URI="/xl/drawings/drawing3.xml?ContentType=application/vnd.openxmlformats-officedocument.drawing+xml">
        <DigestMethod Algorithm="http://www.w3.org/2001/04/xmlenc#sha256"/>
        <DigestValue>in9LbTZxfpEF+2OwsOsJb5QshBuHubLxE3E/cfM4Jks=</DigestValue>
      </Reference>
      <Reference URI="/xl/media/image1.png?ContentType=image/png">
        <DigestMethod Algorithm="http://www.w3.org/2001/04/xmlenc#sha256"/>
        <DigestValue>TfZ5gKW+zn9/kkPFk/s5eKYqQlZDBOvIm2yiaR+pc2U=</DigestValue>
      </Reference>
      <Reference URI="/xl/printerSettings/printerSettings1.bin?ContentType=application/vnd.openxmlformats-officedocument.spreadsheetml.printerSettings">
        <DigestMethod Algorithm="http://www.w3.org/2001/04/xmlenc#sha256"/>
        <DigestValue>FmLkWylSmWMBXkfYXEjZGuU6hd1okfA665YFSjMGkuQ=</DigestValue>
      </Reference>
      <Reference URI="/xl/printerSettings/printerSettings2.bin?ContentType=application/vnd.openxmlformats-officedocument.spreadsheetml.printerSettings">
        <DigestMethod Algorithm="http://www.w3.org/2001/04/xmlenc#sha256"/>
        <DigestValue>VC453VzkeFjA2lDk/AOe4I4EEiaC+gj83z8tkDiTMx8=</DigestValue>
      </Reference>
      <Reference URI="/xl/printerSettings/printerSettings3.bin?ContentType=application/vnd.openxmlformats-officedocument.spreadsheetml.printerSettings">
        <DigestMethod Algorithm="http://www.w3.org/2001/04/xmlenc#sha256"/>
        <DigestValue>5U48kRn+CcPVphPwlFTiHieGPs91ssUu/RuB2Cewc5c=</DigestValue>
      </Reference>
      <Reference URI="/xl/printerSettings/printerSettings4.bin?ContentType=application/vnd.openxmlformats-officedocument.spreadsheetml.printerSettings">
        <DigestMethod Algorithm="http://www.w3.org/2001/04/xmlenc#sha256"/>
        <DigestValue>4O9ur3fpVtrAuruLoIxuOudYh3ptBPoBvAIV3M3pnrk=</DigestValue>
      </Reference>
      <Reference URI="/xl/sharedStrings.xml?ContentType=application/vnd.openxmlformats-officedocument.spreadsheetml.sharedStrings+xml">
        <DigestMethod Algorithm="http://www.w3.org/2001/04/xmlenc#sha256"/>
        <DigestValue>rv73zxHqSKbIQnJrP+QbqIBqNcUDcSf1VsZiktLvXNw=</DigestValue>
      </Reference>
      <Reference URI="/xl/styles.xml?ContentType=application/vnd.openxmlformats-officedocument.spreadsheetml.styles+xml">
        <DigestMethod Algorithm="http://www.w3.org/2001/04/xmlenc#sha256"/>
        <DigestValue>I7CR0JMGCBUuXPrUSJgAZUxPyfQbj21SHveEQxCGm+A=</DigestValue>
      </Reference>
      <Reference URI="/xl/theme/theme1.xml?ContentType=application/vnd.openxmlformats-officedocument.theme+xml">
        <DigestMethod Algorithm="http://www.w3.org/2001/04/xmlenc#sha256"/>
        <DigestValue>oi5yVPi3HmqFJi8O7DUBGs1O0nhGamrKaDnLfhlMui8=</DigestValue>
      </Reference>
      <Reference URI="/xl/workbook.xml?ContentType=application/vnd.openxmlformats-officedocument.spreadsheetml.sheet.main+xml">
        <DigestMethod Algorithm="http://www.w3.org/2001/04/xmlenc#sha256"/>
        <DigestValue>L3tYF8zY7/DnCji0Gmdz2qRAymtJ1dOzy++qggxLchY=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2KghXUTiHAJl+mXxxV8nab1gS2gWuXdNaPBp1fpKiTg=</DigestValue>
      </Reference>
      <Reference URI="/xl/worksheets/sheet2.xml?ContentType=application/vnd.openxmlformats-officedocument.spreadsheetml.worksheet+xml">
        <DigestMethod Algorithm="http://www.w3.org/2001/04/xmlenc#sha256"/>
        <DigestValue>2ctjmCf8MQjI5NKK5GBDrBBjtBDp5UpsVUwCnedjjm4=</DigestValue>
      </Reference>
      <Reference URI="/xl/worksheets/sheet3.xml?ContentType=application/vnd.openxmlformats-officedocument.spreadsheetml.worksheet+xml">
        <DigestMethod Algorithm="http://www.w3.org/2001/04/xmlenc#sha256"/>
        <DigestValue>aK43hW0Q8QfVF+zRB8+Acm4QcTmLZVXQPhxtql2BtDg=</DigestValue>
      </Reference>
      <Reference URI="/xl/worksheets/sheet4.xml?ContentType=application/vnd.openxmlformats-officedocument.spreadsheetml.worksheet+xml">
        <DigestMethod Algorithm="http://www.w3.org/2001/04/xmlenc#sha256"/>
        <DigestValue>1nIi712u3HTk4+NtV4YgUXoKTOF3JDHfMDgJvESUtY4=</DigestValue>
      </Reference>
    </Manifest>
    <SignatureProperties>
      <SignatureProperty Id="idSignatureTime" Target="#idPackageSignature">
        <mdssi:SignatureTime xmlns:mdssi="http://schemas.openxmlformats.org/package/2006/digital-signature">
          <mdssi:Format>YYYY-MM-DDThh:mm:ssTZD</mdssi:Format>
          <mdssi:Value>2017-05-22T21:56:19Z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VŘ</SignatureComments>
          <WindowsVersion>6.1</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2017-05-22T21:56:19Z</xd:SigningTime>
          <xd:SigningCertificate>
            <xd:Cert>
              <xd:CertDigest>
                <DigestMethod Algorithm="http://www.w3.org/2001/04/xmlenc#sha256"/>
                <DigestValue>CZJetlbIUaK5jl2V/stPWsrcnB+B+T6oC03BGTrNJJA=</DigestValue>
              </xd:CertDigest>
              <xd:IssuerSerial>
                <X509IssuerName>CN=PostSignum Qualified CA 2, O="Česká pošta, s.p. [IČ 47114983]", C=CZ</X509IssuerName>
                <X509SerialNumber>2075660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Dokument schválil</xd:Description>
            </xd:CommitmentTypeId>
            <xd:AllSignedDataObjects/>
            <xd:CommitmentTypeQualifiers>
              <xd:CommitmentTypeQualifier>VŘ</xd:CommitmentTypeQualifier>
            </xd:CommitmentTypeQualifier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01 - Způsobilé výdaje</vt:lpstr>
      <vt:lpstr>02 - Nezpůsobilé výdaje</vt:lpstr>
      <vt:lpstr>Pokyny pro vyplnění</vt:lpstr>
      <vt:lpstr>'01 - Způsobilé výdaje'!Názvy_tisku</vt:lpstr>
      <vt:lpstr>'02 - Nezpůsobilé výdaje'!Názvy_tisku</vt:lpstr>
      <vt:lpstr>'Rekapitulace stavby'!Názvy_tisku</vt:lpstr>
      <vt:lpstr>'01 - Způsobilé výdaje'!Oblast_tisku</vt:lpstr>
      <vt:lpstr>'02 - Nezpůsobilé výdaje'!Oblast_tisku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Jindra-PC\Jindra</dc:creator>
  <cp:lastModifiedBy>Projekty</cp:lastModifiedBy>
  <dcterms:created xsi:type="dcterms:W3CDTF">2017-01-04T10:20:47Z</dcterms:created>
  <dcterms:modified xsi:type="dcterms:W3CDTF">2017-05-22T21:56:13Z</dcterms:modified>
</cp:coreProperties>
</file>