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9875" windowHeight="771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Rekapitulace!$G$27</definedName>
    <definedName name="Dodavka0">Položky!#REF!</definedName>
    <definedName name="HSV">Rekapitulace!$E$27</definedName>
    <definedName name="HSV0">Položky!#REF!</definedName>
    <definedName name="HZS">Rekapitulace!$I$27</definedName>
    <definedName name="HZS0">Položky!#REF!</definedName>
    <definedName name="JKSO">'Krycí list'!$G$2</definedName>
    <definedName name="MJ">'Krycí list'!$G$5</definedName>
    <definedName name="Mont">Rekapitulace!$H$27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Položky!$A$1:$G$111</definedName>
    <definedName name="_xlnm.Print_Area" localSheetId="1">Rekapitulace!$A$1:$I$41</definedName>
    <definedName name="PocetMJ">'Krycí list'!$G$6</definedName>
    <definedName name="Poznamka">'Krycí list'!$B$37</definedName>
    <definedName name="Projektant">'Krycí list'!$C$8</definedName>
    <definedName name="PSV">Rekapitulace!$F$27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Rekapitulace!$H$40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 fullCalcOnLoad="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110" i="3"/>
  <c r="BE111" i="3" s="1"/>
  <c r="BD110" i="3"/>
  <c r="BC110" i="3"/>
  <c r="BC111" i="3" s="1"/>
  <c r="G26" i="2" s="1"/>
  <c r="BB110" i="3"/>
  <c r="BB111" i="3" s="1"/>
  <c r="F26" i="2" s="1"/>
  <c r="BA110" i="3"/>
  <c r="BA111" i="3" s="1"/>
  <c r="G110" i="3"/>
  <c r="I26" i="2"/>
  <c r="E26" i="2"/>
  <c r="B26" i="2"/>
  <c r="A26" i="2"/>
  <c r="BD111" i="3"/>
  <c r="H26" i="2" s="1"/>
  <c r="G111" i="3"/>
  <c r="C111" i="3"/>
  <c r="BE107" i="3"/>
  <c r="BE108" i="3" s="1"/>
  <c r="BD107" i="3"/>
  <c r="BC107" i="3"/>
  <c r="BC108" i="3" s="1"/>
  <c r="G25" i="2" s="1"/>
  <c r="BB107" i="3"/>
  <c r="BB108" i="3" s="1"/>
  <c r="F25" i="2" s="1"/>
  <c r="BA107" i="3"/>
  <c r="BA108" i="3" s="1"/>
  <c r="G107" i="3"/>
  <c r="I25" i="2"/>
  <c r="E25" i="2"/>
  <c r="B25" i="2"/>
  <c r="A25" i="2"/>
  <c r="BD108" i="3"/>
  <c r="H25" i="2" s="1"/>
  <c r="G108" i="3"/>
  <c r="C108" i="3"/>
  <c r="BE104" i="3"/>
  <c r="BD104" i="3"/>
  <c r="BC104" i="3"/>
  <c r="BB104" i="3"/>
  <c r="BA104" i="3"/>
  <c r="G104" i="3"/>
  <c r="BE103" i="3"/>
  <c r="BD103" i="3"/>
  <c r="BD105" i="3" s="1"/>
  <c r="H24" i="2" s="1"/>
  <c r="BC103" i="3"/>
  <c r="BA103" i="3"/>
  <c r="G103" i="3"/>
  <c r="BB103" i="3" s="1"/>
  <c r="BE102" i="3"/>
  <c r="BE105" i="3" s="1"/>
  <c r="I24" i="2" s="1"/>
  <c r="BD102" i="3"/>
  <c r="BC102" i="3"/>
  <c r="BB102" i="3"/>
  <c r="BA102" i="3"/>
  <c r="BA105" i="3" s="1"/>
  <c r="G102" i="3"/>
  <c r="E24" i="2"/>
  <c r="B24" i="2"/>
  <c r="A24" i="2"/>
  <c r="BC105" i="3"/>
  <c r="G24" i="2" s="1"/>
  <c r="G105" i="3"/>
  <c r="C105" i="3"/>
  <c r="BE99" i="3"/>
  <c r="BD99" i="3"/>
  <c r="BC99" i="3"/>
  <c r="BB99" i="3"/>
  <c r="BA99" i="3"/>
  <c r="G99" i="3"/>
  <c r="BE98" i="3"/>
  <c r="BD98" i="3"/>
  <c r="BC98" i="3"/>
  <c r="BA98" i="3"/>
  <c r="G98" i="3"/>
  <c r="BB98" i="3" s="1"/>
  <c r="BE97" i="3"/>
  <c r="BD97" i="3"/>
  <c r="BC97" i="3"/>
  <c r="BC100" i="3" s="1"/>
  <c r="G23" i="2" s="1"/>
  <c r="BB97" i="3"/>
  <c r="BA97" i="3"/>
  <c r="G97" i="3"/>
  <c r="B23" i="2"/>
  <c r="A23" i="2"/>
  <c r="BD100" i="3"/>
  <c r="H23" i="2" s="1"/>
  <c r="C100" i="3"/>
  <c r="BE94" i="3"/>
  <c r="BD94" i="3"/>
  <c r="BC94" i="3"/>
  <c r="BB94" i="3"/>
  <c r="BA94" i="3"/>
  <c r="G94" i="3"/>
  <c r="BE93" i="3"/>
  <c r="BD93" i="3"/>
  <c r="BD95" i="3" s="1"/>
  <c r="H22" i="2" s="1"/>
  <c r="BC93" i="3"/>
  <c r="BC95" i="3" s="1"/>
  <c r="G22" i="2" s="1"/>
  <c r="BA93" i="3"/>
  <c r="G93" i="3"/>
  <c r="B22" i="2"/>
  <c r="A22" i="2"/>
  <c r="BE95" i="3"/>
  <c r="I22" i="2" s="1"/>
  <c r="BA95" i="3"/>
  <c r="E22" i="2" s="1"/>
  <c r="C95" i="3"/>
  <c r="BE90" i="3"/>
  <c r="BD90" i="3"/>
  <c r="BC90" i="3"/>
  <c r="BA90" i="3"/>
  <c r="G90" i="3"/>
  <c r="BB90" i="3" s="1"/>
  <c r="BE89" i="3"/>
  <c r="BD89" i="3"/>
  <c r="BC89" i="3"/>
  <c r="BB89" i="3"/>
  <c r="BA89" i="3"/>
  <c r="G89" i="3"/>
  <c r="BE88" i="3"/>
  <c r="BD88" i="3"/>
  <c r="BC88" i="3"/>
  <c r="BA88" i="3"/>
  <c r="G88" i="3"/>
  <c r="BB88" i="3" s="1"/>
  <c r="BE87" i="3"/>
  <c r="BD87" i="3"/>
  <c r="BC87" i="3"/>
  <c r="BB87" i="3"/>
  <c r="BA87" i="3"/>
  <c r="G87" i="3"/>
  <c r="BE86" i="3"/>
  <c r="BD86" i="3"/>
  <c r="BC86" i="3"/>
  <c r="BA86" i="3"/>
  <c r="G86" i="3"/>
  <c r="BB86" i="3" s="1"/>
  <c r="BE85" i="3"/>
  <c r="BD85" i="3"/>
  <c r="BC85" i="3"/>
  <c r="BB85" i="3"/>
  <c r="BA85" i="3"/>
  <c r="G85" i="3"/>
  <c r="BE84" i="3"/>
  <c r="BE91" i="3" s="1"/>
  <c r="I21" i="2" s="1"/>
  <c r="BD84" i="3"/>
  <c r="BC84" i="3"/>
  <c r="BA84" i="3"/>
  <c r="G84" i="3"/>
  <c r="BB84" i="3" s="1"/>
  <c r="BE83" i="3"/>
  <c r="BD83" i="3"/>
  <c r="BC83" i="3"/>
  <c r="BC91" i="3" s="1"/>
  <c r="G21" i="2" s="1"/>
  <c r="BB83" i="3"/>
  <c r="BB91" i="3" s="1"/>
  <c r="F21" i="2" s="1"/>
  <c r="BA83" i="3"/>
  <c r="G83" i="3"/>
  <c r="B21" i="2"/>
  <c r="A21" i="2"/>
  <c r="BD91" i="3"/>
  <c r="H21" i="2" s="1"/>
  <c r="C91" i="3"/>
  <c r="BE80" i="3"/>
  <c r="BD80" i="3"/>
  <c r="BC80" i="3"/>
  <c r="BC81" i="3" s="1"/>
  <c r="BB80" i="3"/>
  <c r="BA80" i="3"/>
  <c r="G80" i="3"/>
  <c r="BE79" i="3"/>
  <c r="BD79" i="3"/>
  <c r="BD81" i="3" s="1"/>
  <c r="H20" i="2" s="1"/>
  <c r="BC79" i="3"/>
  <c r="BA79" i="3"/>
  <c r="G79" i="3"/>
  <c r="G20" i="2"/>
  <c r="B20" i="2"/>
  <c r="A20" i="2"/>
  <c r="BE81" i="3"/>
  <c r="I20" i="2" s="1"/>
  <c r="BA81" i="3"/>
  <c r="E20" i="2" s="1"/>
  <c r="C81" i="3"/>
  <c r="BE76" i="3"/>
  <c r="BD76" i="3"/>
  <c r="BC76" i="3"/>
  <c r="BB76" i="3"/>
  <c r="G76" i="3"/>
  <c r="BA76" i="3" s="1"/>
  <c r="BE75" i="3"/>
  <c r="BD75" i="3"/>
  <c r="BC75" i="3"/>
  <c r="BB75" i="3"/>
  <c r="G75" i="3"/>
  <c r="BA75" i="3" s="1"/>
  <c r="BE74" i="3"/>
  <c r="BD74" i="3"/>
  <c r="BD77" i="3" s="1"/>
  <c r="H19" i="2" s="1"/>
  <c r="BC74" i="3"/>
  <c r="BB74" i="3"/>
  <c r="G74" i="3"/>
  <c r="BA74" i="3" s="1"/>
  <c r="BE73" i="3"/>
  <c r="BD73" i="3"/>
  <c r="BC73" i="3"/>
  <c r="BB73" i="3"/>
  <c r="G73" i="3"/>
  <c r="BA73" i="3" s="1"/>
  <c r="B19" i="2"/>
  <c r="A19" i="2"/>
  <c r="BC77" i="3"/>
  <c r="G19" i="2" s="1"/>
  <c r="G77" i="3"/>
  <c r="C77" i="3"/>
  <c r="BE70" i="3"/>
  <c r="BD70" i="3"/>
  <c r="BC70" i="3"/>
  <c r="BC71" i="3" s="1"/>
  <c r="G18" i="2" s="1"/>
  <c r="BB70" i="3"/>
  <c r="BB71" i="3" s="1"/>
  <c r="F18" i="2" s="1"/>
  <c r="G70" i="3"/>
  <c r="BA70" i="3" s="1"/>
  <c r="BE69" i="3"/>
  <c r="BE71" i="3" s="1"/>
  <c r="I18" i="2" s="1"/>
  <c r="BD69" i="3"/>
  <c r="BD71" i="3" s="1"/>
  <c r="H18" i="2" s="1"/>
  <c r="BC69" i="3"/>
  <c r="BB69" i="3"/>
  <c r="G69" i="3"/>
  <c r="G71" i="3" s="1"/>
  <c r="B18" i="2"/>
  <c r="A18" i="2"/>
  <c r="C71" i="3"/>
  <c r="BE66" i="3"/>
  <c r="BD66" i="3"/>
  <c r="BD67" i="3" s="1"/>
  <c r="H17" i="2" s="1"/>
  <c r="BC66" i="3"/>
  <c r="BB66" i="3"/>
  <c r="BA66" i="3"/>
  <c r="BA67" i="3" s="1"/>
  <c r="E17" i="2" s="1"/>
  <c r="G66" i="3"/>
  <c r="G67" i="3" s="1"/>
  <c r="G17" i="2"/>
  <c r="F17" i="2"/>
  <c r="B17" i="2"/>
  <c r="A17" i="2"/>
  <c r="BE67" i="3"/>
  <c r="I17" i="2" s="1"/>
  <c r="BC67" i="3"/>
  <c r="BB67" i="3"/>
  <c r="C67" i="3"/>
  <c r="BE63" i="3"/>
  <c r="BE64" i="3" s="1"/>
  <c r="I16" i="2" s="1"/>
  <c r="BD63" i="3"/>
  <c r="BC63" i="3"/>
  <c r="BB63" i="3"/>
  <c r="BA63" i="3"/>
  <c r="G63" i="3"/>
  <c r="G64" i="3" s="1"/>
  <c r="BE62" i="3"/>
  <c r="BD62" i="3"/>
  <c r="BC62" i="3"/>
  <c r="BC64" i="3" s="1"/>
  <c r="G16" i="2" s="1"/>
  <c r="BB62" i="3"/>
  <c r="BB64" i="3" s="1"/>
  <c r="F16" i="2" s="1"/>
  <c r="G62" i="3"/>
  <c r="BA62" i="3" s="1"/>
  <c r="B16" i="2"/>
  <c r="A16" i="2"/>
  <c r="BD64" i="3"/>
  <c r="H16" i="2" s="1"/>
  <c r="C64" i="3"/>
  <c r="BE59" i="3"/>
  <c r="BD59" i="3"/>
  <c r="BC59" i="3"/>
  <c r="BB59" i="3"/>
  <c r="BB60" i="3" s="1"/>
  <c r="F15" i="2" s="1"/>
  <c r="G59" i="3"/>
  <c r="BA59" i="3" s="1"/>
  <c r="BA60" i="3" s="1"/>
  <c r="E15" i="2" s="1"/>
  <c r="I15" i="2"/>
  <c r="B15" i="2"/>
  <c r="A15" i="2"/>
  <c r="BE60" i="3"/>
  <c r="BD60" i="3"/>
  <c r="H15" i="2" s="1"/>
  <c r="BC60" i="3"/>
  <c r="G15" i="2" s="1"/>
  <c r="G60" i="3"/>
  <c r="C60" i="3"/>
  <c r="BE56" i="3"/>
  <c r="BD56" i="3"/>
  <c r="BC56" i="3"/>
  <c r="BB56" i="3"/>
  <c r="G56" i="3"/>
  <c r="BA56" i="3" s="1"/>
  <c r="BE55" i="3"/>
  <c r="BE57" i="3" s="1"/>
  <c r="I14" i="2" s="1"/>
  <c r="BD55" i="3"/>
  <c r="BC55" i="3"/>
  <c r="BB55" i="3"/>
  <c r="BA55" i="3"/>
  <c r="G55" i="3"/>
  <c r="G57" i="3" s="1"/>
  <c r="BE54" i="3"/>
  <c r="BD54" i="3"/>
  <c r="BC54" i="3"/>
  <c r="BC57" i="3" s="1"/>
  <c r="G14" i="2" s="1"/>
  <c r="BB54" i="3"/>
  <c r="BB57" i="3" s="1"/>
  <c r="F14" i="2" s="1"/>
  <c r="G54" i="3"/>
  <c r="BA54" i="3" s="1"/>
  <c r="B14" i="2"/>
  <c r="A14" i="2"/>
  <c r="BD57" i="3"/>
  <c r="H14" i="2" s="1"/>
  <c r="C57" i="3"/>
  <c r="BE51" i="3"/>
  <c r="BD51" i="3"/>
  <c r="BC51" i="3"/>
  <c r="BB51" i="3"/>
  <c r="G51" i="3"/>
  <c r="BA51" i="3" s="1"/>
  <c r="BE50" i="3"/>
  <c r="BD50" i="3"/>
  <c r="BC50" i="3"/>
  <c r="BB50" i="3"/>
  <c r="BA50" i="3"/>
  <c r="G50" i="3"/>
  <c r="BE49" i="3"/>
  <c r="BD49" i="3"/>
  <c r="BC49" i="3"/>
  <c r="BC52" i="3" s="1"/>
  <c r="G13" i="2" s="1"/>
  <c r="BB49" i="3"/>
  <c r="G49" i="3"/>
  <c r="BA49" i="3" s="1"/>
  <c r="BE48" i="3"/>
  <c r="BE52" i="3" s="1"/>
  <c r="I13" i="2" s="1"/>
  <c r="BD48" i="3"/>
  <c r="BD52" i="3" s="1"/>
  <c r="H13" i="2" s="1"/>
  <c r="BC48" i="3"/>
  <c r="BB48" i="3"/>
  <c r="BA48" i="3"/>
  <c r="G48" i="3"/>
  <c r="G52" i="3" s="1"/>
  <c r="B13" i="2"/>
  <c r="A13" i="2"/>
  <c r="BB52" i="3"/>
  <c r="F13" i="2" s="1"/>
  <c r="BA52" i="3"/>
  <c r="E13" i="2" s="1"/>
  <c r="C52" i="3"/>
  <c r="BE45" i="3"/>
  <c r="BD45" i="3"/>
  <c r="BD46" i="3" s="1"/>
  <c r="H12" i="2" s="1"/>
  <c r="BC45" i="3"/>
  <c r="BB45" i="3"/>
  <c r="G45" i="3"/>
  <c r="G46" i="3" s="1"/>
  <c r="G12" i="2"/>
  <c r="F12" i="2"/>
  <c r="B12" i="2"/>
  <c r="A12" i="2"/>
  <c r="BE46" i="3"/>
  <c r="I12" i="2" s="1"/>
  <c r="BC46" i="3"/>
  <c r="BB46" i="3"/>
  <c r="C46" i="3"/>
  <c r="BE42" i="3"/>
  <c r="BD42" i="3"/>
  <c r="BC42" i="3"/>
  <c r="BB42" i="3"/>
  <c r="BA42" i="3"/>
  <c r="G42" i="3"/>
  <c r="BE41" i="3"/>
  <c r="BD41" i="3"/>
  <c r="BC41" i="3"/>
  <c r="BB41" i="3"/>
  <c r="G41" i="3"/>
  <c r="BA41" i="3" s="1"/>
  <c r="BE40" i="3"/>
  <c r="BD40" i="3"/>
  <c r="BC40" i="3"/>
  <c r="BB40" i="3"/>
  <c r="BA40" i="3"/>
  <c r="G40" i="3"/>
  <c r="BE39" i="3"/>
  <c r="BD39" i="3"/>
  <c r="BC39" i="3"/>
  <c r="BC43" i="3" s="1"/>
  <c r="G11" i="2" s="1"/>
  <c r="BB39" i="3"/>
  <c r="BB43" i="3" s="1"/>
  <c r="F11" i="2" s="1"/>
  <c r="G39" i="3"/>
  <c r="BA39" i="3" s="1"/>
  <c r="BE38" i="3"/>
  <c r="BE43" i="3" s="1"/>
  <c r="I11" i="2" s="1"/>
  <c r="BD38" i="3"/>
  <c r="BD43" i="3" s="1"/>
  <c r="H11" i="2" s="1"/>
  <c r="BC38" i="3"/>
  <c r="BB38" i="3"/>
  <c r="G38" i="3"/>
  <c r="G43" i="3" s="1"/>
  <c r="B11" i="2"/>
  <c r="A11" i="2"/>
  <c r="C43" i="3"/>
  <c r="BE35" i="3"/>
  <c r="BD35" i="3"/>
  <c r="BC35" i="3"/>
  <c r="BB35" i="3"/>
  <c r="BA35" i="3"/>
  <c r="G35" i="3"/>
  <c r="BE34" i="3"/>
  <c r="BD34" i="3"/>
  <c r="BC34" i="3"/>
  <c r="BC36" i="3" s="1"/>
  <c r="G10" i="2" s="1"/>
  <c r="BB34" i="3"/>
  <c r="G34" i="3"/>
  <c r="BA34" i="3" s="1"/>
  <c r="BE33" i="3"/>
  <c r="BE36" i="3" s="1"/>
  <c r="I10" i="2" s="1"/>
  <c r="BD33" i="3"/>
  <c r="BD36" i="3" s="1"/>
  <c r="H10" i="2" s="1"/>
  <c r="BC33" i="3"/>
  <c r="BB33" i="3"/>
  <c r="BA33" i="3"/>
  <c r="G33" i="3"/>
  <c r="G36" i="3" s="1"/>
  <c r="B10" i="2"/>
  <c r="A10" i="2"/>
  <c r="BB36" i="3"/>
  <c r="F10" i="2" s="1"/>
  <c r="BA36" i="3"/>
  <c r="E10" i="2" s="1"/>
  <c r="C36" i="3"/>
  <c r="BE30" i="3"/>
  <c r="BD30" i="3"/>
  <c r="BC30" i="3"/>
  <c r="BB30" i="3"/>
  <c r="G30" i="3"/>
  <c r="BA30" i="3" s="1"/>
  <c r="BE29" i="3"/>
  <c r="BD29" i="3"/>
  <c r="BC29" i="3"/>
  <c r="BB29" i="3"/>
  <c r="G29" i="3"/>
  <c r="BA29" i="3" s="1"/>
  <c r="BE28" i="3"/>
  <c r="BD28" i="3"/>
  <c r="BC28" i="3"/>
  <c r="BB28" i="3"/>
  <c r="BA28" i="3"/>
  <c r="G28" i="3"/>
  <c r="BE27" i="3"/>
  <c r="BD27" i="3"/>
  <c r="BC27" i="3"/>
  <c r="BC31" i="3" s="1"/>
  <c r="G9" i="2" s="1"/>
  <c r="BB27" i="3"/>
  <c r="G27" i="3"/>
  <c r="BA27" i="3" s="1"/>
  <c r="BE26" i="3"/>
  <c r="BE31" i="3" s="1"/>
  <c r="I9" i="2" s="1"/>
  <c r="BD26" i="3"/>
  <c r="BC26" i="3"/>
  <c r="BB26" i="3"/>
  <c r="BA26" i="3"/>
  <c r="BA31" i="3" s="1"/>
  <c r="E9" i="2" s="1"/>
  <c r="G26" i="3"/>
  <c r="B9" i="2"/>
  <c r="A9" i="2"/>
  <c r="BB31" i="3"/>
  <c r="F9" i="2" s="1"/>
  <c r="C31" i="3"/>
  <c r="BE23" i="3"/>
  <c r="BE24" i="3" s="1"/>
  <c r="BD23" i="3"/>
  <c r="BD24" i="3" s="1"/>
  <c r="H8" i="2" s="1"/>
  <c r="BC23" i="3"/>
  <c r="BB23" i="3"/>
  <c r="G23" i="3"/>
  <c r="BA23" i="3" s="1"/>
  <c r="BE22" i="3"/>
  <c r="BD22" i="3"/>
  <c r="BC22" i="3"/>
  <c r="BB22" i="3"/>
  <c r="BB24" i="3" s="1"/>
  <c r="F8" i="2" s="1"/>
  <c r="G22" i="3"/>
  <c r="BA22" i="3" s="1"/>
  <c r="I8" i="2"/>
  <c r="B8" i="2"/>
  <c r="A8" i="2"/>
  <c r="BC24" i="3"/>
  <c r="G8" i="2" s="1"/>
  <c r="G24" i="3"/>
  <c r="C24" i="3"/>
  <c r="BE19" i="3"/>
  <c r="BD19" i="3"/>
  <c r="BC19" i="3"/>
  <c r="BB19" i="3"/>
  <c r="G19" i="3"/>
  <c r="BA19" i="3" s="1"/>
  <c r="BE18" i="3"/>
  <c r="BD18" i="3"/>
  <c r="BC18" i="3"/>
  <c r="BB18" i="3"/>
  <c r="G18" i="3"/>
  <c r="BA18" i="3" s="1"/>
  <c r="BE17" i="3"/>
  <c r="BD17" i="3"/>
  <c r="BC17" i="3"/>
  <c r="BB17" i="3"/>
  <c r="G17" i="3"/>
  <c r="BA17" i="3" s="1"/>
  <c r="BE16" i="3"/>
  <c r="BD16" i="3"/>
  <c r="BC16" i="3"/>
  <c r="BB16" i="3"/>
  <c r="G16" i="3"/>
  <c r="BA16" i="3" s="1"/>
  <c r="BE15" i="3"/>
  <c r="BD15" i="3"/>
  <c r="BC15" i="3"/>
  <c r="BB15" i="3"/>
  <c r="G15" i="3"/>
  <c r="BA15" i="3" s="1"/>
  <c r="BE14" i="3"/>
  <c r="BD14" i="3"/>
  <c r="BC14" i="3"/>
  <c r="BB14" i="3"/>
  <c r="BA14" i="3"/>
  <c r="G14" i="3"/>
  <c r="BE13" i="3"/>
  <c r="BD13" i="3"/>
  <c r="BC13" i="3"/>
  <c r="BB13" i="3"/>
  <c r="G13" i="3"/>
  <c r="BA13" i="3" s="1"/>
  <c r="BE12" i="3"/>
  <c r="BD12" i="3"/>
  <c r="BC12" i="3"/>
  <c r="BB12" i="3"/>
  <c r="BA12" i="3"/>
  <c r="G12" i="3"/>
  <c r="BE11" i="3"/>
  <c r="BD11" i="3"/>
  <c r="BC11" i="3"/>
  <c r="BB11" i="3"/>
  <c r="G11" i="3"/>
  <c r="BA11" i="3" s="1"/>
  <c r="BE10" i="3"/>
  <c r="BD10" i="3"/>
  <c r="BC10" i="3"/>
  <c r="BB10" i="3"/>
  <c r="G10" i="3"/>
  <c r="BA10" i="3" s="1"/>
  <c r="BE9" i="3"/>
  <c r="BD9" i="3"/>
  <c r="BC9" i="3"/>
  <c r="BB9" i="3"/>
  <c r="BB20" i="3" s="1"/>
  <c r="F7" i="2" s="1"/>
  <c r="G9" i="3"/>
  <c r="BA9" i="3" s="1"/>
  <c r="BE8" i="3"/>
  <c r="BD8" i="3"/>
  <c r="BC8" i="3"/>
  <c r="BB8" i="3"/>
  <c r="G8" i="3"/>
  <c r="BA8" i="3" s="1"/>
  <c r="B7" i="2"/>
  <c r="A7" i="2"/>
  <c r="BE20" i="3"/>
  <c r="I7" i="2" s="1"/>
  <c r="C20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A20" i="3" l="1"/>
  <c r="E7" i="2" s="1"/>
  <c r="F27" i="2"/>
  <c r="C16" i="1" s="1"/>
  <c r="BA77" i="3"/>
  <c r="E19" i="2" s="1"/>
  <c r="BD20" i="3"/>
  <c r="H7" i="2" s="1"/>
  <c r="BB77" i="3"/>
  <c r="F19" i="2" s="1"/>
  <c r="BA91" i="3"/>
  <c r="E21" i="2" s="1"/>
  <c r="BA45" i="3"/>
  <c r="BA46" i="3" s="1"/>
  <c r="E12" i="2" s="1"/>
  <c r="BA57" i="3"/>
  <c r="E14" i="2" s="1"/>
  <c r="BA64" i="3"/>
  <c r="E16" i="2" s="1"/>
  <c r="BE77" i="3"/>
  <c r="I19" i="2" s="1"/>
  <c r="I27" i="2" s="1"/>
  <c r="C21" i="1" s="1"/>
  <c r="G81" i="3"/>
  <c r="BB79" i="3"/>
  <c r="BB81" i="3" s="1"/>
  <c r="F20" i="2" s="1"/>
  <c r="G91" i="3"/>
  <c r="G95" i="3"/>
  <c r="BB93" i="3"/>
  <c r="BB95" i="3" s="1"/>
  <c r="F22" i="2" s="1"/>
  <c r="G100" i="3"/>
  <c r="BB105" i="3"/>
  <c r="F24" i="2" s="1"/>
  <c r="BA24" i="3"/>
  <c r="E8" i="2" s="1"/>
  <c r="BB100" i="3"/>
  <c r="F23" i="2" s="1"/>
  <c r="G20" i="3"/>
  <c r="BC20" i="3"/>
  <c r="G7" i="2" s="1"/>
  <c r="G27" i="2" s="1"/>
  <c r="C18" i="1" s="1"/>
  <c r="BA38" i="3"/>
  <c r="BA43" i="3" s="1"/>
  <c r="E11" i="2" s="1"/>
  <c r="BA69" i="3"/>
  <c r="BA71" i="3" s="1"/>
  <c r="E18" i="2" s="1"/>
  <c r="G31" i="3"/>
  <c r="BD31" i="3"/>
  <c r="H9" i="2" s="1"/>
  <c r="BA100" i="3"/>
  <c r="E23" i="2" s="1"/>
  <c r="BE100" i="3"/>
  <c r="I23" i="2" s="1"/>
  <c r="H27" i="2" l="1"/>
  <c r="C17" i="1" s="1"/>
  <c r="E27" i="2"/>
  <c r="G39" i="2" l="1"/>
  <c r="I39" i="2" s="1"/>
  <c r="G35" i="2"/>
  <c r="I35" i="2" s="1"/>
  <c r="G18" i="1" s="1"/>
  <c r="C15" i="1"/>
  <c r="C19" i="1" s="1"/>
  <c r="C22" i="1" s="1"/>
  <c r="G34" i="2"/>
  <c r="I34" i="2" s="1"/>
  <c r="G17" i="1" s="1"/>
  <c r="G36" i="2"/>
  <c r="I36" i="2" s="1"/>
  <c r="G19" i="1" s="1"/>
  <c r="G32" i="2"/>
  <c r="I32" i="2" s="1"/>
  <c r="G37" i="2"/>
  <c r="I37" i="2" s="1"/>
  <c r="G20" i="1" s="1"/>
  <c r="G33" i="2"/>
  <c r="I33" i="2" s="1"/>
  <c r="G16" i="1" s="1"/>
  <c r="G38" i="2"/>
  <c r="I38" i="2" s="1"/>
  <c r="G21" i="1" s="1"/>
  <c r="C23" i="1" l="1"/>
  <c r="F30" i="1" s="1"/>
  <c r="H40" i="2"/>
  <c r="G23" i="1" s="1"/>
  <c r="G15" i="1"/>
  <c r="G22" i="1" l="1"/>
  <c r="F31" i="1"/>
  <c r="F34" i="1" s="1"/>
</calcChain>
</file>

<file path=xl/sharedStrings.xml><?xml version="1.0" encoding="utf-8"?>
<sst xmlns="http://schemas.openxmlformats.org/spreadsheetml/2006/main" count="385" uniqueCount="266">
  <si>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</si>
  <si>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</si>
  <si>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</si>
  <si>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</si>
  <si>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</si>
  <si>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</si>
  <si>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</si>
  <si>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</si>
  <si>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</si>
  <si>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</si>
  <si>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</si>
  <si>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</si>
  <si>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</si>
  <si>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</si>
  <si>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</si>
  <si>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</si>
  <si>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</si>
  <si>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</si>
  <si>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</si>
  <si>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</si>
  <si>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</si>
  <si>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</si>
  <si>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</si>
  <si>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</si>
  <si>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</si>
  <si>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</si>
  <si>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</si>
  <si>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</si>
  <si>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</si>
  <si>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</si>
  <si>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</si>
  <si>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</si>
  <si>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</si>
  <si>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</si>
  <si>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</si>
  <si>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</si>
  <si>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</si>
  <si>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</si>
  <si>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</si>
  <si>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</si>
  <si>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</si>
  <si>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</si>
  <si>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</si>
  <si>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</si>
  <si>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</si>
  <si>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</si>
  <si>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</si>
  <si>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</si>
  <si>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</si>
  <si>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</si>
  <si>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</si>
  <si>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</si>
  <si>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</si>
  <si>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</si>
  <si>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</si>
  <si>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</si>
  <si>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</si>
  <si>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</si>
  <si>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</si>
  <si>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</si>
  <si>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</si>
  <si>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</si>
  <si>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</si>
  <si>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</si>
  <si>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</si>
  <si>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</si>
  <si>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</si>
  <si>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</si>
  <si>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</si>
  <si>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</si>
  <si>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</si>
  <si>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</si>
  <si>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</si>
  <si>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</si>
  <si>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</si>
  <si>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</si>
  <si>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SLEPÝ ROZPOČET</t>
  </si>
  <si>
    <t>Slepý rozpočet</t>
  </si>
  <si>
    <t>2017/4</t>
  </si>
  <si>
    <t>Stavební úpravy objektu vinárny</t>
  </si>
  <si>
    <t>01</t>
  </si>
  <si>
    <t>Požární úniková cesta z vinárny</t>
  </si>
  <si>
    <t>132202539R00</t>
  </si>
  <si>
    <t xml:space="preserve">Příplatek za lepivost - rýhy  v hor.3 </t>
  </si>
  <si>
    <t>m3</t>
  </si>
  <si>
    <t>132203322R00</t>
  </si>
  <si>
    <t xml:space="preserve">Hloubení rýh pro drény, hloubky do 2,0 m, v hor.3 </t>
  </si>
  <si>
    <t>m</t>
  </si>
  <si>
    <t>132302102U00</t>
  </si>
  <si>
    <t xml:space="preserve">Hloub rýh š 0,6m nesoud hor 4 ručně </t>
  </si>
  <si>
    <t>132302109U00</t>
  </si>
  <si>
    <t xml:space="preserve">Přípl lepivost h4 rýhy 60cm ručně </t>
  </si>
  <si>
    <t>133201101R00</t>
  </si>
  <si>
    <t xml:space="preserve">Hloubení šachet v hor.3 do 100 m3 </t>
  </si>
  <si>
    <t>133201109R00</t>
  </si>
  <si>
    <t xml:space="preserve">Příplatek za lepivost - hloubení šachet v hor.3 </t>
  </si>
  <si>
    <t>162701105R00</t>
  </si>
  <si>
    <t xml:space="preserve">Vodorovné přemístění výkopku z hor.1-4 do 10000 m </t>
  </si>
  <si>
    <t>162701109R00</t>
  </si>
  <si>
    <t xml:space="preserve">Příplatek k vod. přemístění hor.1-4 za další 1 km </t>
  </si>
  <si>
    <t>167101101R00</t>
  </si>
  <si>
    <t xml:space="preserve">Nakládání výkopku z hor.1-4 v množství do 100 m3 </t>
  </si>
  <si>
    <t>167101201R00</t>
  </si>
  <si>
    <t xml:space="preserve">Nakládání výkopku z hor.1 ÷ 4 - ručně </t>
  </si>
  <si>
    <t>171201201R00</t>
  </si>
  <si>
    <t xml:space="preserve">Uložení sypaniny na skládku </t>
  </si>
  <si>
    <t>199000000R00</t>
  </si>
  <si>
    <t xml:space="preserve">Poplatek za skladku suti </t>
  </si>
  <si>
    <t>t</t>
  </si>
  <si>
    <t>2</t>
  </si>
  <si>
    <t>Základy a zvláštní zakládání</t>
  </si>
  <si>
    <t>274313611R00</t>
  </si>
  <si>
    <t xml:space="preserve">Beton základových pasů prostý B 20 (C 16/20) </t>
  </si>
  <si>
    <t>274361215R00</t>
  </si>
  <si>
    <t xml:space="preserve">Výztuž základ. pásů do 12mm, ocel 10 425(BSt 500S) </t>
  </si>
  <si>
    <t>3</t>
  </si>
  <si>
    <t>Svislé a kompletní konstrukce</t>
  </si>
  <si>
    <t>311112120RT2</t>
  </si>
  <si>
    <t>Stěna z tvárnic ztraceného bednění, tl. 20 cm zalití tvárnic betonem C 16/20</t>
  </si>
  <si>
    <t>m2</t>
  </si>
  <si>
    <t>311112140RT2</t>
  </si>
  <si>
    <t>Stěna z tvárnic ztraceného bednění, tl. 40 cm zalití tvárnic betonem C 16/20</t>
  </si>
  <si>
    <t>311231146RT4</t>
  </si>
  <si>
    <t>Zdivo nosné cihelné z CP 25 P20 na MC 10 tloušťka zdiva 50 cm</t>
  </si>
  <si>
    <t>345231121RT2</t>
  </si>
  <si>
    <t>Zdivo plotové z tvárnic,betonová zálivka, tl.19 cm tvárnice v barvě okrové, štípané oboustranně</t>
  </si>
  <si>
    <t>345232113RT2</t>
  </si>
  <si>
    <t>Stříška na plot z krycích desek, šířka 26 cm včetně desek 50 x 26 x 6 cm,</t>
  </si>
  <si>
    <t>4</t>
  </si>
  <si>
    <t>Vodorovné konstrukce</t>
  </si>
  <si>
    <t>434311114R00</t>
  </si>
  <si>
    <t xml:space="preserve">Stupně dusané na terén, na desku, z betonu C 16/20 </t>
  </si>
  <si>
    <t>434351141R00</t>
  </si>
  <si>
    <t xml:space="preserve">Bednění stupňů přímočarých - zřízení </t>
  </si>
  <si>
    <t>434351142R00</t>
  </si>
  <si>
    <t xml:space="preserve">Bednění stupňů přímočarých - odstranění </t>
  </si>
  <si>
    <t>5</t>
  </si>
  <si>
    <t>Komunikace</t>
  </si>
  <si>
    <t>564201111R00</t>
  </si>
  <si>
    <t xml:space="preserve">Hutnění podloží </t>
  </si>
  <si>
    <t>596215021R00</t>
  </si>
  <si>
    <t xml:space="preserve">Kladení zámkové dlažby tl. 6 cm do drtě tl. 4 cm </t>
  </si>
  <si>
    <t>583314004</t>
  </si>
  <si>
    <t>Kamenivo těžené frakce  4/8  B Jihomor. kraj</t>
  </si>
  <si>
    <t>T</t>
  </si>
  <si>
    <t>583318004</t>
  </si>
  <si>
    <t>Kamenivo těžené frakce  16/32 Jihomor. kraj</t>
  </si>
  <si>
    <t>59245110</t>
  </si>
  <si>
    <t>Dlažba sklad. HOLLAND I 20x10x6 cm přírodní</t>
  </si>
  <si>
    <t>61</t>
  </si>
  <si>
    <t>Upravy povrchů vnitřní</t>
  </si>
  <si>
    <t>612325302U00</t>
  </si>
  <si>
    <t xml:space="preserve">VC štuková omítka ostění </t>
  </si>
  <si>
    <t>62</t>
  </si>
  <si>
    <t>Úpravy povrchů vnější</t>
  </si>
  <si>
    <t>612409991R00</t>
  </si>
  <si>
    <t xml:space="preserve">Začištění omítek kolem oken,dveří vč. roh.lišt atd </t>
  </si>
  <si>
    <t>620991121R00</t>
  </si>
  <si>
    <t xml:space="preserve">Zakrývání výplní vnějších otvorů </t>
  </si>
  <si>
    <t>621421144RT2</t>
  </si>
  <si>
    <t>Omítka vnější podhledů, MVC,.štuková, slož. 1-2 s použitím suché maltové směsi</t>
  </si>
  <si>
    <t>622481118U00</t>
  </si>
  <si>
    <t xml:space="preserve">Potažení vně stěn sklovl+tmel </t>
  </si>
  <si>
    <t>63</t>
  </si>
  <si>
    <t>Podlahy a podlahové konstrukce</t>
  </si>
  <si>
    <t>631311134U00</t>
  </si>
  <si>
    <t xml:space="preserve">Mazanina -24cm C16/20 </t>
  </si>
  <si>
    <t>631361621R00</t>
  </si>
  <si>
    <t xml:space="preserve">Výztuž mazanin z betonářské oceli 11338 </t>
  </si>
  <si>
    <t>631571003R00</t>
  </si>
  <si>
    <t xml:space="preserve">Násyp ze štěrkopísku 0 - 32,  zpevňující </t>
  </si>
  <si>
    <t>9</t>
  </si>
  <si>
    <t>Ostatní konstrukce, bourání</t>
  </si>
  <si>
    <t>909      R00</t>
  </si>
  <si>
    <t>Hzs-nezmeritelne stavebni prace zapravení,napojení zdiva a pod.</t>
  </si>
  <si>
    <t>hod</t>
  </si>
  <si>
    <t>95</t>
  </si>
  <si>
    <t>Dokončovací konstrukce na pozemních stavbách</t>
  </si>
  <si>
    <t>952901110R00</t>
  </si>
  <si>
    <t xml:space="preserve">Čištění mytím vnějších ploch oken a dveří </t>
  </si>
  <si>
    <t>952901111R00</t>
  </si>
  <si>
    <t xml:space="preserve">Vyčištění budov o výšce podlaží do 4 m </t>
  </si>
  <si>
    <t>96</t>
  </si>
  <si>
    <t>Bourání konstrukcí</t>
  </si>
  <si>
    <t>968072244R00</t>
  </si>
  <si>
    <t xml:space="preserve">Vybourání kovových rámů oken jednod. pl. 1 m2 </t>
  </si>
  <si>
    <t>97</t>
  </si>
  <si>
    <t>Prorážení otvorů</t>
  </si>
  <si>
    <t>971033651R00</t>
  </si>
  <si>
    <t xml:space="preserve">Vybourání otv. zeď cihel. pl.4 m2, tl.60 cm, MVC </t>
  </si>
  <si>
    <t>975021311R00</t>
  </si>
  <si>
    <t xml:space="preserve">Podchycení zdiva pod stropem při tl.zdi do 60 cm </t>
  </si>
  <si>
    <t>99</t>
  </si>
  <si>
    <t>Staveništní přesun hmot</t>
  </si>
  <si>
    <t>997013011U00</t>
  </si>
  <si>
    <t xml:space="preserve">Vyklizení vybourané suti, hl. 2m </t>
  </si>
  <si>
    <t>997013501</t>
  </si>
  <si>
    <t xml:space="preserve">Odvoz suti na skládku do 1 km </t>
  </si>
  <si>
    <t>997013509</t>
  </si>
  <si>
    <t>Příplatek k odvozu suti a vybouraných hmot ZKD 1km přes 1 km</t>
  </si>
  <si>
    <t>998011001R00</t>
  </si>
  <si>
    <t xml:space="preserve">Přesun hmot pro budovy zděné výšky do 6 m </t>
  </si>
  <si>
    <t>711</t>
  </si>
  <si>
    <t>Izolace proti vodě</t>
  </si>
  <si>
    <t>711482011R00</t>
  </si>
  <si>
    <t xml:space="preserve">Izolační systém fólií Platon, svisle </t>
  </si>
  <si>
    <t>998711101R00</t>
  </si>
  <si>
    <t xml:space="preserve">Přesun hmot pro izolace proti vodě, výšky do 6 m </t>
  </si>
  <si>
    <t>720</t>
  </si>
  <si>
    <t>Zdravotechnická instalace</t>
  </si>
  <si>
    <t>174101102R00</t>
  </si>
  <si>
    <t xml:space="preserve">Zásyp ruční se zhutněním </t>
  </si>
  <si>
    <t>174203303R00</t>
  </si>
  <si>
    <t xml:space="preserve">Zásyp rýh pro drény bez zhutnění, hl.do 2,0 m </t>
  </si>
  <si>
    <t>175101101RT2</t>
  </si>
  <si>
    <t>Obsyp potrubí bez prohození sypaniny s dodáním štěrkopísku frakce 0 - 22 mm</t>
  </si>
  <si>
    <t>175101109R00</t>
  </si>
  <si>
    <t xml:space="preserve">Příplatek za prohození sypaniny pro obsyp potrubí </t>
  </si>
  <si>
    <t>274005M01</t>
  </si>
  <si>
    <t>Osazení kanalizační dvorní vpustě 200x200 mm včetně dodávky</t>
  </si>
  <si>
    <t>kpl</t>
  </si>
  <si>
    <t>451573111R00</t>
  </si>
  <si>
    <t xml:space="preserve">Lože pod potrubí ze štěrkopísku do 63 mm </t>
  </si>
  <si>
    <t>720100100</t>
  </si>
  <si>
    <t xml:space="preserve">Napojení na stávající dešťovou kanalizaci </t>
  </si>
  <si>
    <t>721173403U00</t>
  </si>
  <si>
    <t xml:space="preserve">Kanal potrubí svodné KG DN 150 </t>
  </si>
  <si>
    <t>721</t>
  </si>
  <si>
    <t>Vnitřní kanalizace</t>
  </si>
  <si>
    <t>721173M01</t>
  </si>
  <si>
    <t xml:space="preserve">Podloží pod potrubí ležaté z písku </t>
  </si>
  <si>
    <t>998721201R00</t>
  </si>
  <si>
    <t xml:space="preserve">Přesun hmot pro  kanalizaci, výšky do 6 m </t>
  </si>
  <si>
    <t>766</t>
  </si>
  <si>
    <t>Konstrukce truhlářské</t>
  </si>
  <si>
    <t>766660022U00</t>
  </si>
  <si>
    <t xml:space="preserve">Mtž dveře 90- 1kř požár oc zárubeň </t>
  </si>
  <si>
    <t>kus</t>
  </si>
  <si>
    <t>61143845.A</t>
  </si>
  <si>
    <t>Dveře vchodové protipožární 1,0*2,35, ČSN EN 179 s panikovým kováním, vícekom. plastové s trojsklem</t>
  </si>
  <si>
    <t>998766202R00</t>
  </si>
  <si>
    <t xml:space="preserve">Přesun hmot pro truhlářské konstr., výšky do 12 m </t>
  </si>
  <si>
    <t>767</t>
  </si>
  <si>
    <t>Konstrukce zámečnické</t>
  </si>
  <si>
    <t>767100200RT</t>
  </si>
  <si>
    <t xml:space="preserve">Demontáž skla  a likvidace </t>
  </si>
  <si>
    <t>767165135U00</t>
  </si>
  <si>
    <t xml:space="preserve">Mtž zábradlí, žárově pozinkované </t>
  </si>
  <si>
    <t>998767101R00</t>
  </si>
  <si>
    <t xml:space="preserve">Přesun hmot pro zámečnické konstr., výšky do 6 m </t>
  </si>
  <si>
    <t>784</t>
  </si>
  <si>
    <t>Malby</t>
  </si>
  <si>
    <t>784164112R00</t>
  </si>
  <si>
    <t xml:space="preserve">Malba latexová HET univerzál., bílá, bez penetr.2x </t>
  </si>
  <si>
    <t>D96</t>
  </si>
  <si>
    <t>Přesuny suti a vybouraných hmot</t>
  </si>
  <si>
    <t>979990106R00</t>
  </si>
  <si>
    <t xml:space="preserve">Poplatek za skládku suti - cihelné výrobky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</si>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</sst>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0" xfId="1" applyFont="1" applyBorder="1"/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/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76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>
        <f>Rekapitulace!H1</f>
        <v>0</v>
      </c>
      <c r="D2" s="5">
        <f>Rekapitulace!G2</f>
        <v>0</v>
      </c>
      <c r="E2" s="6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80</v>
      </c>
      <c r="B5" s="18"/>
      <c r="C5" s="19" t="s">
        <v>81</v>
      </c>
      <c r="D5" s="20"/>
      <c r="E5" s="18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 x14ac:dyDescent="0.2">
      <c r="A7" s="24" t="s">
        <v>78</v>
      </c>
      <c r="B7" s="25"/>
      <c r="C7" s="26" t="s">
        <v>79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3"/>
      <c r="C8" s="30"/>
      <c r="D8" s="30"/>
      <c r="E8" s="31"/>
      <c r="F8" s="32" t="s">
        <v>12</v>
      </c>
      <c r="G8" s="33"/>
      <c r="H8" s="34"/>
      <c r="I8" s="35"/>
    </row>
    <row r="9" spans="1:57" x14ac:dyDescent="0.2">
      <c r="A9" s="29" t="s">
        <v>13</v>
      </c>
      <c r="B9" s="13"/>
      <c r="C9" s="30">
        <f>Projektant</f>
        <v>0</v>
      </c>
      <c r="D9" s="30"/>
      <c r="E9" s="31"/>
      <c r="F9" s="13"/>
      <c r="G9" s="36"/>
      <c r="H9" s="37"/>
    </row>
    <row r="10" spans="1:57" x14ac:dyDescent="0.2">
      <c r="A10" s="29" t="s">
        <v>14</v>
      </c>
      <c r="B10" s="13"/>
      <c r="C10" s="30"/>
      <c r="D10" s="30"/>
      <c r="E10" s="30"/>
      <c r="F10" s="38"/>
      <c r="G10" s="39"/>
      <c r="H10" s="40"/>
    </row>
    <row r="11" spans="1:57" ht="13.5" customHeight="1" x14ac:dyDescent="0.2">
      <c r="A11" s="29" t="s">
        <v>15</v>
      </c>
      <c r="B11" s="13"/>
      <c r="C11" s="30"/>
      <c r="D11" s="30"/>
      <c r="E11" s="30"/>
      <c r="F11" s="41" t="s">
        <v>16</v>
      </c>
      <c r="G11" s="42" t="s">
        <v>78</v>
      </c>
      <c r="H11" s="37"/>
      <c r="BA11" s="43"/>
      <c r="BB11" s="43"/>
      <c r="BC11" s="43"/>
      <c r="BD11" s="43"/>
      <c r="BE11" s="43"/>
    </row>
    <row r="12" spans="1:57" ht="12.75" customHeight="1" x14ac:dyDescent="0.2">
      <c r="A12" s="44" t="s">
        <v>17</v>
      </c>
      <c r="B12" s="10"/>
      <c r="C12" s="45"/>
      <c r="D12" s="45"/>
      <c r="E12" s="45"/>
      <c r="F12" s="46" t="s">
        <v>18</v>
      </c>
      <c r="G12" s="47"/>
      <c r="H12" s="37"/>
    </row>
    <row r="13" spans="1:57" ht="28.5" customHeight="1" thickBot="1" x14ac:dyDescent="0.25">
      <c r="A13" s="48" t="s">
        <v>19</v>
      </c>
      <c r="B13" s="49"/>
      <c r="C13" s="49"/>
      <c r="D13" s="49"/>
      <c r="E13" s="50"/>
      <c r="F13" s="50"/>
      <c r="G13" s="51"/>
      <c r="H13" s="37"/>
    </row>
    <row r="14" spans="1:57" ht="17.25" customHeight="1" thickBot="1" x14ac:dyDescent="0.25">
      <c r="A14" s="52" t="s">
        <v>20</v>
      </c>
      <c r="B14" s="53"/>
      <c r="C14" s="54"/>
      <c r="D14" s="55" t="s">
        <v>21</v>
      </c>
      <c r="E14" s="56"/>
      <c r="F14" s="56"/>
      <c r="G14" s="54"/>
    </row>
    <row r="15" spans="1:57" ht="15.95" customHeight="1" x14ac:dyDescent="0.2">
      <c r="A15" s="57"/>
      <c r="B15" s="58" t="s">
        <v>22</v>
      </c>
      <c r="C15" s="59">
        <f>HSV</f>
        <v>0</v>
      </c>
      <c r="D15" s="60" t="str">
        <f>Rekapitulace!A32</f>
        <v>Ztížené výrobní podmínky</v>
      </c>
      <c r="E15" s="61"/>
      <c r="F15" s="62"/>
      <c r="G15" s="59">
        <f>Rekapitulace!I32</f>
        <v>0</v>
      </c>
    </row>
    <row r="16" spans="1:57" ht="15.95" customHeight="1" x14ac:dyDescent="0.2">
      <c r="A16" s="57" t="s">
        <v>23</v>
      </c>
      <c r="B16" s="58" t="s">
        <v>24</v>
      </c>
      <c r="C16" s="59">
        <f>PSV</f>
        <v>0</v>
      </c>
      <c r="D16" s="9" t="str">
        <f>Rekapitulace!A33</f>
        <v>Oborová přirážka</v>
      </c>
      <c r="E16" s="63"/>
      <c r="F16" s="64"/>
      <c r="G16" s="59">
        <f>Rekapitulace!I33</f>
        <v>0</v>
      </c>
    </row>
    <row r="17" spans="1:7" ht="15.95" customHeight="1" x14ac:dyDescent="0.2">
      <c r="A17" s="57" t="s">
        <v>25</v>
      </c>
      <c r="B17" s="58" t="s">
        <v>26</v>
      </c>
      <c r="C17" s="59">
        <f>Mont</f>
        <v>0</v>
      </c>
      <c r="D17" s="9" t="str">
        <f>Rekapitulace!A34</f>
        <v>Přesun stavebních kapacit</v>
      </c>
      <c r="E17" s="63"/>
      <c r="F17" s="64"/>
      <c r="G17" s="59">
        <f>Rekapitulace!I34</f>
        <v>0</v>
      </c>
    </row>
    <row r="18" spans="1:7" ht="15.95" customHeight="1" x14ac:dyDescent="0.2">
      <c r="A18" s="65" t="s">
        <v>27</v>
      </c>
      <c r="B18" s="66" t="s">
        <v>28</v>
      </c>
      <c r="C18" s="59">
        <f>Dodavka</f>
        <v>0</v>
      </c>
      <c r="D18" s="9" t="str">
        <f>Rekapitulace!A35</f>
        <v>Mimostaveništní doprava</v>
      </c>
      <c r="E18" s="63"/>
      <c r="F18" s="64"/>
      <c r="G18" s="59">
        <f>Rekapitulace!I35</f>
        <v>0</v>
      </c>
    </row>
    <row r="19" spans="1:7" ht="15.95" customHeight="1" x14ac:dyDescent="0.2">
      <c r="A19" s="67" t="s">
        <v>29</v>
      </c>
      <c r="B19" s="58"/>
      <c r="C19" s="59">
        <f>SUM(C15:C18)</f>
        <v>0</v>
      </c>
      <c r="D19" s="9" t="str">
        <f>Rekapitulace!A36</f>
        <v>Zařízení staveniště</v>
      </c>
      <c r="E19" s="63"/>
      <c r="F19" s="64"/>
      <c r="G19" s="59">
        <f>Rekapitulace!I36</f>
        <v>0</v>
      </c>
    </row>
    <row r="20" spans="1:7" ht="15.95" customHeight="1" x14ac:dyDescent="0.2">
      <c r="A20" s="67"/>
      <c r="B20" s="58"/>
      <c r="C20" s="59"/>
      <c r="D20" s="9" t="str">
        <f>Rekapitulace!A37</f>
        <v>Provoz investora</v>
      </c>
      <c r="E20" s="63"/>
      <c r="F20" s="64"/>
      <c r="G20" s="59">
        <f>Rekapitulace!I37</f>
        <v>0</v>
      </c>
    </row>
    <row r="21" spans="1:7" ht="15.95" customHeight="1" x14ac:dyDescent="0.2">
      <c r="A21" s="67" t="s">
        <v>30</v>
      </c>
      <c r="B21" s="58"/>
      <c r="C21" s="59">
        <f>HZS</f>
        <v>0</v>
      </c>
      <c r="D21" s="9" t="str">
        <f>Rekapitulace!A38</f>
        <v>Kompletační činnost (IČD)</v>
      </c>
      <c r="E21" s="63"/>
      <c r="F21" s="64"/>
      <c r="G21" s="59">
        <f>Rekapitulace!I38</f>
        <v>0</v>
      </c>
    </row>
    <row r="22" spans="1:7" ht="15.95" customHeight="1" x14ac:dyDescent="0.2">
      <c r="A22" s="68" t="s">
        <v>31</v>
      </c>
      <c r="B22" s="69"/>
      <c r="C22" s="59">
        <f>C19+C21</f>
        <v>0</v>
      </c>
      <c r="D22" s="9" t="s">
        <v>32</v>
      </c>
      <c r="E22" s="63"/>
      <c r="F22" s="64"/>
      <c r="G22" s="59">
        <f>G23-SUM(G15:G21)</f>
        <v>0</v>
      </c>
    </row>
    <row r="23" spans="1:7" ht="15.95" customHeight="1" thickBot="1" x14ac:dyDescent="0.25">
      <c r="A23" s="70" t="s">
        <v>33</v>
      </c>
      <c r="B23" s="71"/>
      <c r="C23" s="72">
        <f>C22+G23</f>
        <v>0</v>
      </c>
      <c r="D23" s="73" t="s">
        <v>34</v>
      </c>
      <c r="E23" s="74"/>
      <c r="F23" s="75"/>
      <c r="G23" s="59">
        <f>VRN</f>
        <v>0</v>
      </c>
    </row>
    <row r="24" spans="1:7" x14ac:dyDescent="0.2">
      <c r="A24" s="76" t="s">
        <v>35</v>
      </c>
      <c r="B24" s="77"/>
      <c r="C24" s="78"/>
      <c r="D24" s="77" t="s">
        <v>36</v>
      </c>
      <c r="E24" s="77"/>
      <c r="F24" s="79" t="s">
        <v>37</v>
      </c>
      <c r="G24" s="80"/>
    </row>
    <row r="25" spans="1:7" x14ac:dyDescent="0.2">
      <c r="A25" s="68" t="s">
        <v>38</v>
      </c>
      <c r="B25" s="69"/>
      <c r="C25" s="81"/>
      <c r="D25" s="69" t="s">
        <v>38</v>
      </c>
      <c r="E25" s="82"/>
      <c r="F25" s="83" t="s">
        <v>38</v>
      </c>
      <c r="G25" s="84"/>
    </row>
    <row r="26" spans="1:7" ht="37.5" customHeight="1" x14ac:dyDescent="0.2">
      <c r="A26" s="68" t="s">
        <v>39</v>
      </c>
      <c r="B26" s="85"/>
      <c r="C26" s="81"/>
      <c r="D26" s="69" t="s">
        <v>39</v>
      </c>
      <c r="E26" s="82"/>
      <c r="F26" s="83" t="s">
        <v>39</v>
      </c>
      <c r="G26" s="84"/>
    </row>
    <row r="27" spans="1:7" x14ac:dyDescent="0.2">
      <c r="A27" s="68"/>
      <c r="B27" s="86"/>
      <c r="C27" s="81"/>
      <c r="D27" s="69"/>
      <c r="E27" s="82"/>
      <c r="F27" s="83"/>
      <c r="G27" s="84"/>
    </row>
    <row r="28" spans="1:7" x14ac:dyDescent="0.2">
      <c r="A28" s="68" t="s">
        <v>40</v>
      </c>
      <c r="B28" s="69"/>
      <c r="C28" s="81"/>
      <c r="D28" s="83" t="s">
        <v>41</v>
      </c>
      <c r="E28" s="81"/>
      <c r="F28" s="87" t="s">
        <v>41</v>
      </c>
      <c r="G28" s="84"/>
    </row>
    <row r="29" spans="1:7" ht="69" customHeight="1" x14ac:dyDescent="0.2">
      <c r="A29" s="68"/>
      <c r="B29" s="69"/>
      <c r="C29" s="88"/>
      <c r="D29" s="89"/>
      <c r="E29" s="88"/>
      <c r="F29" s="69"/>
      <c r="G29" s="84"/>
    </row>
    <row r="30" spans="1:7" x14ac:dyDescent="0.2">
      <c r="A30" s="90" t="s">
        <v>42</v>
      </c>
      <c r="B30" s="91"/>
      <c r="C30" s="92">
        <v>21</v>
      </c>
      <c r="D30" s="91" t="s">
        <v>43</v>
      </c>
      <c r="E30" s="93"/>
      <c r="F30" s="94">
        <f>C23-F32</f>
        <v>0</v>
      </c>
      <c r="G30" s="95"/>
    </row>
    <row r="31" spans="1:7" x14ac:dyDescent="0.2">
      <c r="A31" s="90" t="s">
        <v>44</v>
      </c>
      <c r="B31" s="91"/>
      <c r="C31" s="92">
        <f>SazbaDPH1</f>
        <v>21</v>
      </c>
      <c r="D31" s="91" t="s">
        <v>45</v>
      </c>
      <c r="E31" s="93"/>
      <c r="F31" s="94">
        <f>ROUND(PRODUCT(F30,C31/100),0)</f>
        <v>0</v>
      </c>
      <c r="G31" s="95"/>
    </row>
    <row r="32" spans="1:7" x14ac:dyDescent="0.2">
      <c r="A32" s="90" t="s">
        <v>42</v>
      </c>
      <c r="B32" s="91"/>
      <c r="C32" s="92">
        <v>0</v>
      </c>
      <c r="D32" s="91" t="s">
        <v>45</v>
      </c>
      <c r="E32" s="93"/>
      <c r="F32" s="94">
        <v>0</v>
      </c>
      <c r="G32" s="95"/>
    </row>
    <row r="33" spans="1:8" x14ac:dyDescent="0.2">
      <c r="A33" s="90" t="s">
        <v>44</v>
      </c>
      <c r="B33" s="96"/>
      <c r="C33" s="97">
        <f>SazbaDPH2</f>
        <v>0</v>
      </c>
      <c r="D33" s="91" t="s">
        <v>45</v>
      </c>
      <c r="E33" s="64"/>
      <c r="F33" s="94">
        <f>ROUND(PRODUCT(F32,C33/100),0)</f>
        <v>0</v>
      </c>
      <c r="G33" s="95"/>
    </row>
    <row r="34" spans="1:8" s="103" customFormat="1" ht="19.5" customHeight="1" thickBot="1" x14ac:dyDescent="0.3">
      <c r="A34" s="98" t="s">
        <v>46</v>
      </c>
      <c r="B34" s="99"/>
      <c r="C34" s="99"/>
      <c r="D34" s="99"/>
      <c r="E34" s="100"/>
      <c r="F34" s="101">
        <f>ROUND(SUM(F30:F33),0)</f>
        <v>0</v>
      </c>
      <c r="G34" s="102"/>
    </row>
    <row r="36" spans="1:8" x14ac:dyDescent="0.2">
      <c r="A36" s="104" t="s">
        <v>47</v>
      </c>
      <c r="B36" s="104"/>
      <c r="C36" s="104"/>
      <c r="D36" s="104"/>
      <c r="E36" s="104"/>
      <c r="F36" s="104"/>
      <c r="G36" s="104"/>
      <c r="H36" t="s">
        <v>5</v>
      </c>
    </row>
    <row r="37" spans="1:8" ht="14.25" customHeight="1" x14ac:dyDescent="0.2">
      <c r="A37" s="104"/>
      <c r="B37" s="105"/>
      <c r="C37" s="105"/>
      <c r="D37" s="105"/>
      <c r="E37" s="105"/>
      <c r="F37" s="105"/>
      <c r="G37" s="105"/>
      <c r="H37" t="s">
        <v>5</v>
      </c>
    </row>
    <row r="38" spans="1:8" ht="12.75" customHeight="1" x14ac:dyDescent="0.2">
      <c r="A38" s="106"/>
      <c r="B38" s="105"/>
      <c r="C38" s="105"/>
      <c r="D38" s="105"/>
      <c r="E38" s="105"/>
      <c r="F38" s="105"/>
      <c r="G38" s="105"/>
      <c r="H38" t="s">
        <v>5</v>
      </c>
    </row>
    <row r="39" spans="1:8" x14ac:dyDescent="0.2">
      <c r="A39" s="106"/>
      <c r="B39" s="105"/>
      <c r="C39" s="105"/>
      <c r="D39" s="105"/>
      <c r="E39" s="105"/>
      <c r="F39" s="105"/>
      <c r="G39" s="105"/>
      <c r="H39" t="s">
        <v>5</v>
      </c>
    </row>
    <row r="40" spans="1:8" x14ac:dyDescent="0.2">
      <c r="A40" s="106"/>
      <c r="B40" s="105"/>
      <c r="C40" s="105"/>
      <c r="D40" s="105"/>
      <c r="E40" s="105"/>
      <c r="F40" s="105"/>
      <c r="G40" s="105"/>
      <c r="H40" t="s">
        <v>5</v>
      </c>
    </row>
    <row r="41" spans="1:8" x14ac:dyDescent="0.2">
      <c r="A41" s="106"/>
      <c r="B41" s="105"/>
      <c r="C41" s="105"/>
      <c r="D41" s="105"/>
      <c r="E41" s="105"/>
      <c r="F41" s="105"/>
      <c r="G41" s="105"/>
      <c r="H41" t="s">
        <v>5</v>
      </c>
    </row>
    <row r="42" spans="1:8" x14ac:dyDescent="0.2">
      <c r="A42" s="106"/>
      <c r="B42" s="105"/>
      <c r="C42" s="105"/>
      <c r="D42" s="105"/>
      <c r="E42" s="105"/>
      <c r="F42" s="105"/>
      <c r="G42" s="105"/>
      <c r="H42" t="s">
        <v>5</v>
      </c>
    </row>
    <row r="43" spans="1:8" x14ac:dyDescent="0.2">
      <c r="A43" s="106"/>
      <c r="B43" s="105"/>
      <c r="C43" s="105"/>
      <c r="D43" s="105"/>
      <c r="E43" s="105"/>
      <c r="F43" s="105"/>
      <c r="G43" s="105"/>
      <c r="H43" t="s">
        <v>5</v>
      </c>
    </row>
    <row r="44" spans="1:8" x14ac:dyDescent="0.2">
      <c r="A44" s="106"/>
      <c r="B44" s="105"/>
      <c r="C44" s="105"/>
      <c r="D44" s="105"/>
      <c r="E44" s="105"/>
      <c r="F44" s="105"/>
      <c r="G44" s="105"/>
      <c r="H44" t="s">
        <v>5</v>
      </c>
    </row>
    <row r="45" spans="1:8" ht="0.75" customHeight="1" x14ac:dyDescent="0.2">
      <c r="A45" s="106"/>
      <c r="B45" s="105"/>
      <c r="C45" s="105"/>
      <c r="D45" s="105"/>
      <c r="E45" s="105"/>
      <c r="F45" s="105"/>
      <c r="G45" s="105"/>
      <c r="H45" t="s">
        <v>5</v>
      </c>
    </row>
    <row r="46" spans="1:8" x14ac:dyDescent="0.2">
      <c r="B46" s="107"/>
      <c r="C46" s="107"/>
      <c r="D46" s="107"/>
      <c r="E46" s="107"/>
      <c r="F46" s="107"/>
      <c r="G46" s="107"/>
    </row>
    <row r="47" spans="1:8" x14ac:dyDescent="0.2">
      <c r="B47" s="107"/>
      <c r="C47" s="107"/>
      <c r="D47" s="107"/>
      <c r="E47" s="107"/>
      <c r="F47" s="107"/>
      <c r="G47" s="107"/>
    </row>
    <row r="48" spans="1:8" x14ac:dyDescent="0.2">
      <c r="B48" s="107"/>
      <c r="C48" s="107"/>
      <c r="D48" s="107"/>
      <c r="E48" s="107"/>
      <c r="F48" s="107"/>
      <c r="G48" s="107"/>
    </row>
    <row r="49" spans="2:7" x14ac:dyDescent="0.2">
      <c r="B49" s="107"/>
      <c r="C49" s="107"/>
      <c r="D49" s="107"/>
      <c r="E49" s="107"/>
      <c r="F49" s="107"/>
      <c r="G49" s="107"/>
    </row>
    <row r="50" spans="2:7" x14ac:dyDescent="0.2">
      <c r="B50" s="107"/>
      <c r="C50" s="107"/>
      <c r="D50" s="107"/>
      <c r="E50" s="107"/>
      <c r="F50" s="107"/>
      <c r="G50" s="107"/>
    </row>
    <row r="51" spans="2:7" x14ac:dyDescent="0.2">
      <c r="B51" s="107"/>
      <c r="C51" s="107"/>
      <c r="D51" s="107"/>
      <c r="E51" s="107"/>
      <c r="F51" s="107"/>
      <c r="G51" s="107"/>
    </row>
    <row r="52" spans="2:7" x14ac:dyDescent="0.2">
      <c r="B52" s="107"/>
      <c r="C52" s="107"/>
      <c r="D52" s="107"/>
      <c r="E52" s="107"/>
      <c r="F52" s="107"/>
      <c r="G52" s="107"/>
    </row>
    <row r="53" spans="2:7" x14ac:dyDescent="0.2">
      <c r="B53" s="107"/>
      <c r="C53" s="107"/>
      <c r="D53" s="107"/>
      <c r="E53" s="107"/>
      <c r="F53" s="107"/>
      <c r="G53" s="107"/>
    </row>
    <row r="54" spans="2:7" x14ac:dyDescent="0.2">
      <c r="B54" s="107"/>
      <c r="C54" s="107"/>
      <c r="D54" s="107"/>
      <c r="E54" s="107"/>
      <c r="F54" s="107"/>
      <c r="G54" s="107"/>
    </row>
    <row r="55" spans="2:7" x14ac:dyDescent="0.2">
      <c r="B55" s="107"/>
      <c r="C55" s="107"/>
      <c r="D55" s="107"/>
      <c r="E55" s="107"/>
      <c r="F55" s="107"/>
      <c r="G55" s="107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91"/>
  <sheetViews>
    <sheetView workbookViewId="0">
      <selection activeCell="H40" sqref="H40:I40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108" t="s">
        <v>48</v>
      </c>
      <c r="B1" s="109"/>
      <c r="C1" s="110" t="str">
        <f>CONCATENATE(cislostavby," ",nazevstavby)</f>
        <v>2017/4 Stavební úpravy objektu vinárny</v>
      </c>
      <c r="D1" s="111"/>
      <c r="E1" s="112"/>
      <c r="F1" s="111"/>
      <c r="G1" s="113" t="s">
        <v>49</v>
      </c>
      <c r="H1" s="114"/>
      <c r="I1" s="115"/>
    </row>
    <row r="2" spans="1:9" ht="13.5" thickBot="1" x14ac:dyDescent="0.25">
      <c r="A2" s="116" t="s">
        <v>50</v>
      </c>
      <c r="B2" s="117"/>
      <c r="C2" s="118" t="str">
        <f>CONCATENATE(cisloobjektu," ",nazevobjektu)</f>
        <v>01 Požární úniková cesta z vinárny</v>
      </c>
      <c r="D2" s="119"/>
      <c r="E2" s="120"/>
      <c r="F2" s="119"/>
      <c r="G2" s="121"/>
      <c r="H2" s="122"/>
      <c r="I2" s="123"/>
    </row>
    <row r="3" spans="1:9" ht="13.5" thickTop="1" x14ac:dyDescent="0.2">
      <c r="A3" s="82"/>
      <c r="B3" s="82"/>
      <c r="C3" s="82"/>
      <c r="D3" s="82"/>
      <c r="E3" s="82"/>
      <c r="F3" s="69"/>
      <c r="G3" s="82"/>
      <c r="H3" s="82"/>
      <c r="I3" s="82"/>
    </row>
    <row r="4" spans="1:9" ht="19.5" customHeight="1" x14ac:dyDescent="0.25">
      <c r="A4" s="124" t="s">
        <v>51</v>
      </c>
      <c r="B4" s="125"/>
      <c r="C4" s="125"/>
      <c r="D4" s="125"/>
      <c r="E4" s="126"/>
      <c r="F4" s="125"/>
      <c r="G4" s="125"/>
      <c r="H4" s="125"/>
      <c r="I4" s="125"/>
    </row>
    <row r="5" spans="1:9" ht="13.5" thickBot="1" x14ac:dyDescent="0.25">
      <c r="A5" s="82"/>
      <c r="B5" s="82"/>
      <c r="C5" s="82"/>
      <c r="D5" s="82"/>
      <c r="E5" s="82"/>
      <c r="F5" s="82"/>
      <c r="G5" s="82"/>
      <c r="H5" s="82"/>
      <c r="I5" s="82"/>
    </row>
    <row r="6" spans="1:9" s="37" customFormat="1" ht="13.5" thickBot="1" x14ac:dyDescent="0.25">
      <c r="A6" s="127"/>
      <c r="B6" s="128" t="s">
        <v>52</v>
      </c>
      <c r="C6" s="128"/>
      <c r="D6" s="129"/>
      <c r="E6" s="130" t="s">
        <v>53</v>
      </c>
      <c r="F6" s="131" t="s">
        <v>54</v>
      </c>
      <c r="G6" s="131" t="s">
        <v>55</v>
      </c>
      <c r="H6" s="131" t="s">
        <v>56</v>
      </c>
      <c r="I6" s="132" t="s">
        <v>30</v>
      </c>
    </row>
    <row r="7" spans="1:9" s="37" customFormat="1" x14ac:dyDescent="0.2">
      <c r="A7" s="219" t="str">
        <f>Položky!B7</f>
        <v>1</v>
      </c>
      <c r="B7" s="133" t="str">
        <f>Položky!C7</f>
        <v>Zemní práce</v>
      </c>
      <c r="C7" s="69"/>
      <c r="D7" s="134"/>
      <c r="E7" s="220">
        <f>Položky!BA20</f>
        <v>0</v>
      </c>
      <c r="F7" s="221">
        <f>Položky!BB20</f>
        <v>0</v>
      </c>
      <c r="G7" s="221">
        <f>Položky!BC20</f>
        <v>0</v>
      </c>
      <c r="H7" s="221">
        <f>Položky!BD20</f>
        <v>0</v>
      </c>
      <c r="I7" s="222">
        <f>Položky!BE20</f>
        <v>0</v>
      </c>
    </row>
    <row r="8" spans="1:9" s="37" customFormat="1" x14ac:dyDescent="0.2">
      <c r="A8" s="219" t="str">
        <f>Položky!B21</f>
        <v>2</v>
      </c>
      <c r="B8" s="133" t="str">
        <f>Položky!C21</f>
        <v>Základy a zvláštní zakládání</v>
      </c>
      <c r="C8" s="69"/>
      <c r="D8" s="134"/>
      <c r="E8" s="220">
        <f>Položky!BA24</f>
        <v>0</v>
      </c>
      <c r="F8" s="221">
        <f>Položky!BB24</f>
        <v>0</v>
      </c>
      <c r="G8" s="221">
        <f>Položky!BC24</f>
        <v>0</v>
      </c>
      <c r="H8" s="221">
        <f>Položky!BD24</f>
        <v>0</v>
      </c>
      <c r="I8" s="222">
        <f>Položky!BE24</f>
        <v>0</v>
      </c>
    </row>
    <row r="9" spans="1:9" s="37" customFormat="1" x14ac:dyDescent="0.2">
      <c r="A9" s="219" t="str">
        <f>Položky!B25</f>
        <v>3</v>
      </c>
      <c r="B9" s="133" t="str">
        <f>Položky!C25</f>
        <v>Svislé a kompletní konstrukce</v>
      </c>
      <c r="C9" s="69"/>
      <c r="D9" s="134"/>
      <c r="E9" s="220">
        <f>Položky!BA31</f>
        <v>0</v>
      </c>
      <c r="F9" s="221">
        <f>Položky!BB31</f>
        <v>0</v>
      </c>
      <c r="G9" s="221">
        <f>Položky!BC31</f>
        <v>0</v>
      </c>
      <c r="H9" s="221">
        <f>Položky!BD31</f>
        <v>0</v>
      </c>
      <c r="I9" s="222">
        <f>Položky!BE31</f>
        <v>0</v>
      </c>
    </row>
    <row r="10" spans="1:9" s="37" customFormat="1" x14ac:dyDescent="0.2">
      <c r="A10" s="219" t="str">
        <f>Položky!B32</f>
        <v>4</v>
      </c>
      <c r="B10" s="133" t="str">
        <f>Položky!C32</f>
        <v>Vodorovné konstrukce</v>
      </c>
      <c r="C10" s="69"/>
      <c r="D10" s="134"/>
      <c r="E10" s="220">
        <f>Položky!BA36</f>
        <v>0</v>
      </c>
      <c r="F10" s="221">
        <f>Položky!BB36</f>
        <v>0</v>
      </c>
      <c r="G10" s="221">
        <f>Položky!BC36</f>
        <v>0</v>
      </c>
      <c r="H10" s="221">
        <f>Položky!BD36</f>
        <v>0</v>
      </c>
      <c r="I10" s="222">
        <f>Položky!BE36</f>
        <v>0</v>
      </c>
    </row>
    <row r="11" spans="1:9" s="37" customFormat="1" x14ac:dyDescent="0.2">
      <c r="A11" s="219" t="str">
        <f>Položky!B37</f>
        <v>5</v>
      </c>
      <c r="B11" s="133" t="str">
        <f>Položky!C37</f>
        <v>Komunikace</v>
      </c>
      <c r="C11" s="69"/>
      <c r="D11" s="134"/>
      <c r="E11" s="220">
        <f>Položky!BA43</f>
        <v>0</v>
      </c>
      <c r="F11" s="221">
        <f>Položky!BB43</f>
        <v>0</v>
      </c>
      <c r="G11" s="221">
        <f>Položky!BC43</f>
        <v>0</v>
      </c>
      <c r="H11" s="221">
        <f>Položky!BD43</f>
        <v>0</v>
      </c>
      <c r="I11" s="222">
        <f>Položky!BE43</f>
        <v>0</v>
      </c>
    </row>
    <row r="12" spans="1:9" s="37" customFormat="1" x14ac:dyDescent="0.2">
      <c r="A12" s="219" t="str">
        <f>Položky!B44</f>
        <v>61</v>
      </c>
      <c r="B12" s="133" t="str">
        <f>Položky!C44</f>
        <v>Upravy povrchů vnitřní</v>
      </c>
      <c r="C12" s="69"/>
      <c r="D12" s="134"/>
      <c r="E12" s="220">
        <f>Položky!BA46</f>
        <v>0</v>
      </c>
      <c r="F12" s="221">
        <f>Položky!BB46</f>
        <v>0</v>
      </c>
      <c r="G12" s="221">
        <f>Položky!BC46</f>
        <v>0</v>
      </c>
      <c r="H12" s="221">
        <f>Položky!BD46</f>
        <v>0</v>
      </c>
      <c r="I12" s="222">
        <f>Položky!BE46</f>
        <v>0</v>
      </c>
    </row>
    <row r="13" spans="1:9" s="37" customFormat="1" x14ac:dyDescent="0.2">
      <c r="A13" s="219" t="str">
        <f>Položky!B47</f>
        <v>62</v>
      </c>
      <c r="B13" s="133" t="str">
        <f>Položky!C47</f>
        <v>Úpravy povrchů vnější</v>
      </c>
      <c r="C13" s="69"/>
      <c r="D13" s="134"/>
      <c r="E13" s="220">
        <f>Položky!BA52</f>
        <v>0</v>
      </c>
      <c r="F13" s="221">
        <f>Položky!BB52</f>
        <v>0</v>
      </c>
      <c r="G13" s="221">
        <f>Položky!BC52</f>
        <v>0</v>
      </c>
      <c r="H13" s="221">
        <f>Položky!BD52</f>
        <v>0</v>
      </c>
      <c r="I13" s="222">
        <f>Položky!BE52</f>
        <v>0</v>
      </c>
    </row>
    <row r="14" spans="1:9" s="37" customFormat="1" x14ac:dyDescent="0.2">
      <c r="A14" s="219" t="str">
        <f>Položky!B53</f>
        <v>63</v>
      </c>
      <c r="B14" s="133" t="str">
        <f>Položky!C53</f>
        <v>Podlahy a podlahové konstrukce</v>
      </c>
      <c r="C14" s="69"/>
      <c r="D14" s="134"/>
      <c r="E14" s="220">
        <f>Položky!BA57</f>
        <v>0</v>
      </c>
      <c r="F14" s="221">
        <f>Položky!BB57</f>
        <v>0</v>
      </c>
      <c r="G14" s="221">
        <f>Položky!BC57</f>
        <v>0</v>
      </c>
      <c r="H14" s="221">
        <f>Položky!BD57</f>
        <v>0</v>
      </c>
      <c r="I14" s="222">
        <f>Položky!BE57</f>
        <v>0</v>
      </c>
    </row>
    <row r="15" spans="1:9" s="37" customFormat="1" x14ac:dyDescent="0.2">
      <c r="A15" s="219" t="str">
        <f>Položky!B58</f>
        <v>9</v>
      </c>
      <c r="B15" s="133" t="str">
        <f>Položky!C58</f>
        <v>Ostatní konstrukce, bourání</v>
      </c>
      <c r="C15" s="69"/>
      <c r="D15" s="134"/>
      <c r="E15" s="220">
        <f>Položky!BA60</f>
        <v>0</v>
      </c>
      <c r="F15" s="221">
        <f>Položky!BB60</f>
        <v>0</v>
      </c>
      <c r="G15" s="221">
        <f>Položky!BC60</f>
        <v>0</v>
      </c>
      <c r="H15" s="221">
        <f>Položky!BD60</f>
        <v>0</v>
      </c>
      <c r="I15" s="222">
        <f>Položky!BE60</f>
        <v>0</v>
      </c>
    </row>
    <row r="16" spans="1:9" s="37" customFormat="1" x14ac:dyDescent="0.2">
      <c r="A16" s="219" t="str">
        <f>Položky!B61</f>
        <v>95</v>
      </c>
      <c r="B16" s="133" t="str">
        <f>Položky!C61</f>
        <v>Dokončovací konstrukce na pozemních stavbách</v>
      </c>
      <c r="C16" s="69"/>
      <c r="D16" s="134"/>
      <c r="E16" s="220">
        <f>Položky!BA64</f>
        <v>0</v>
      </c>
      <c r="F16" s="221">
        <f>Položky!BB64</f>
        <v>0</v>
      </c>
      <c r="G16" s="221">
        <f>Položky!BC64</f>
        <v>0</v>
      </c>
      <c r="H16" s="221">
        <f>Položky!BD64</f>
        <v>0</v>
      </c>
      <c r="I16" s="222">
        <f>Položky!BE64</f>
        <v>0</v>
      </c>
    </row>
    <row r="17" spans="1:57" s="37" customFormat="1" x14ac:dyDescent="0.2">
      <c r="A17" s="219" t="str">
        <f>Položky!B65</f>
        <v>96</v>
      </c>
      <c r="B17" s="133" t="str">
        <f>Položky!C65</f>
        <v>Bourání konstrukcí</v>
      </c>
      <c r="C17" s="69"/>
      <c r="D17" s="134"/>
      <c r="E17" s="220">
        <f>Položky!BA67</f>
        <v>0</v>
      </c>
      <c r="F17" s="221">
        <f>Položky!BB67</f>
        <v>0</v>
      </c>
      <c r="G17" s="221">
        <f>Položky!BC67</f>
        <v>0</v>
      </c>
      <c r="H17" s="221">
        <f>Položky!BD67</f>
        <v>0</v>
      </c>
      <c r="I17" s="222">
        <f>Položky!BE67</f>
        <v>0</v>
      </c>
    </row>
    <row r="18" spans="1:57" s="37" customFormat="1" x14ac:dyDescent="0.2">
      <c r="A18" s="219" t="str">
        <f>Položky!B68</f>
        <v>97</v>
      </c>
      <c r="B18" s="133" t="str">
        <f>Položky!C68</f>
        <v>Prorážení otvorů</v>
      </c>
      <c r="C18" s="69"/>
      <c r="D18" s="134"/>
      <c r="E18" s="220">
        <f>Položky!BA71</f>
        <v>0</v>
      </c>
      <c r="F18" s="221">
        <f>Položky!BB71</f>
        <v>0</v>
      </c>
      <c r="G18" s="221">
        <f>Položky!BC71</f>
        <v>0</v>
      </c>
      <c r="H18" s="221">
        <f>Položky!BD71</f>
        <v>0</v>
      </c>
      <c r="I18" s="222">
        <f>Položky!BE71</f>
        <v>0</v>
      </c>
    </row>
    <row r="19" spans="1:57" s="37" customFormat="1" x14ac:dyDescent="0.2">
      <c r="A19" s="219" t="str">
        <f>Položky!B72</f>
        <v>99</v>
      </c>
      <c r="B19" s="133" t="str">
        <f>Položky!C72</f>
        <v>Staveništní přesun hmot</v>
      </c>
      <c r="C19" s="69"/>
      <c r="D19" s="134"/>
      <c r="E19" s="220">
        <f>Položky!BA77</f>
        <v>0</v>
      </c>
      <c r="F19" s="221">
        <f>Položky!BB77</f>
        <v>0</v>
      </c>
      <c r="G19" s="221">
        <f>Položky!BC77</f>
        <v>0</v>
      </c>
      <c r="H19" s="221">
        <f>Položky!BD77</f>
        <v>0</v>
      </c>
      <c r="I19" s="222">
        <f>Položky!BE77</f>
        <v>0</v>
      </c>
    </row>
    <row r="20" spans="1:57" s="37" customFormat="1" x14ac:dyDescent="0.2">
      <c r="A20" s="219" t="str">
        <f>Položky!B78</f>
        <v>711</v>
      </c>
      <c r="B20" s="133" t="str">
        <f>Položky!C78</f>
        <v>Izolace proti vodě</v>
      </c>
      <c r="C20" s="69"/>
      <c r="D20" s="134"/>
      <c r="E20" s="220">
        <f>Položky!BA81</f>
        <v>0</v>
      </c>
      <c r="F20" s="221">
        <f>Položky!BB81</f>
        <v>0</v>
      </c>
      <c r="G20" s="221">
        <f>Položky!BC81</f>
        <v>0</v>
      </c>
      <c r="H20" s="221">
        <f>Položky!BD81</f>
        <v>0</v>
      </c>
      <c r="I20" s="222">
        <f>Položky!BE81</f>
        <v>0</v>
      </c>
    </row>
    <row r="21" spans="1:57" s="37" customFormat="1" x14ac:dyDescent="0.2">
      <c r="A21" s="219" t="str">
        <f>Položky!B82</f>
        <v>720</v>
      </c>
      <c r="B21" s="133" t="str">
        <f>Položky!C82</f>
        <v>Zdravotechnická instalace</v>
      </c>
      <c r="C21" s="69"/>
      <c r="D21" s="134"/>
      <c r="E21" s="220">
        <f>Položky!BA91</f>
        <v>0</v>
      </c>
      <c r="F21" s="221">
        <f>Položky!BB91</f>
        <v>0</v>
      </c>
      <c r="G21" s="221">
        <f>Položky!BC91</f>
        <v>0</v>
      </c>
      <c r="H21" s="221">
        <f>Položky!BD91</f>
        <v>0</v>
      </c>
      <c r="I21" s="222">
        <f>Položky!BE91</f>
        <v>0</v>
      </c>
    </row>
    <row r="22" spans="1:57" s="37" customFormat="1" x14ac:dyDescent="0.2">
      <c r="A22" s="219" t="str">
        <f>Položky!B92</f>
        <v>721</v>
      </c>
      <c r="B22" s="133" t="str">
        <f>Položky!C92</f>
        <v>Vnitřní kanalizace</v>
      </c>
      <c r="C22" s="69"/>
      <c r="D22" s="134"/>
      <c r="E22" s="220">
        <f>Položky!BA95</f>
        <v>0</v>
      </c>
      <c r="F22" s="221">
        <f>Položky!BB95</f>
        <v>0</v>
      </c>
      <c r="G22" s="221">
        <f>Položky!BC95</f>
        <v>0</v>
      </c>
      <c r="H22" s="221">
        <f>Položky!BD95</f>
        <v>0</v>
      </c>
      <c r="I22" s="222">
        <f>Položky!BE95</f>
        <v>0</v>
      </c>
    </row>
    <row r="23" spans="1:57" s="37" customFormat="1" x14ac:dyDescent="0.2">
      <c r="A23" s="219" t="str">
        <f>Položky!B96</f>
        <v>766</v>
      </c>
      <c r="B23" s="133" t="str">
        <f>Položky!C96</f>
        <v>Konstrukce truhlářské</v>
      </c>
      <c r="C23" s="69"/>
      <c r="D23" s="134"/>
      <c r="E23" s="220">
        <f>Položky!BA100</f>
        <v>0</v>
      </c>
      <c r="F23" s="221">
        <f>Položky!BB100</f>
        <v>0</v>
      </c>
      <c r="G23" s="221">
        <f>Položky!BC100</f>
        <v>0</v>
      </c>
      <c r="H23" s="221">
        <f>Položky!BD100</f>
        <v>0</v>
      </c>
      <c r="I23" s="222">
        <f>Položky!BE100</f>
        <v>0</v>
      </c>
    </row>
    <row r="24" spans="1:57" s="37" customFormat="1" x14ac:dyDescent="0.2">
      <c r="A24" s="219" t="str">
        <f>Položky!B101</f>
        <v>767</v>
      </c>
      <c r="B24" s="133" t="str">
        <f>Položky!C101</f>
        <v>Konstrukce zámečnické</v>
      </c>
      <c r="C24" s="69"/>
      <c r="D24" s="134"/>
      <c r="E24" s="220">
        <f>Položky!BA105</f>
        <v>0</v>
      </c>
      <c r="F24" s="221">
        <f>Položky!BB105</f>
        <v>0</v>
      </c>
      <c r="G24" s="221">
        <f>Položky!BC105</f>
        <v>0</v>
      </c>
      <c r="H24" s="221">
        <f>Položky!BD105</f>
        <v>0</v>
      </c>
      <c r="I24" s="222">
        <f>Položky!BE105</f>
        <v>0</v>
      </c>
    </row>
    <row r="25" spans="1:57" s="37" customFormat="1" x14ac:dyDescent="0.2">
      <c r="A25" s="219" t="str">
        <f>Položky!B106</f>
        <v>784</v>
      </c>
      <c r="B25" s="133" t="str">
        <f>Položky!C106</f>
        <v>Malby</v>
      </c>
      <c r="C25" s="69"/>
      <c r="D25" s="134"/>
      <c r="E25" s="220">
        <f>Položky!BA108</f>
        <v>0</v>
      </c>
      <c r="F25" s="221">
        <f>Položky!BB108</f>
        <v>0</v>
      </c>
      <c r="G25" s="221">
        <f>Položky!BC108</f>
        <v>0</v>
      </c>
      <c r="H25" s="221">
        <f>Položky!BD108</f>
        <v>0</v>
      </c>
      <c r="I25" s="222">
        <f>Položky!BE108</f>
        <v>0</v>
      </c>
    </row>
    <row r="26" spans="1:57" s="37" customFormat="1" ht="13.5" thickBot="1" x14ac:dyDescent="0.25">
      <c r="A26" s="219" t="str">
        <f>Položky!B109</f>
        <v>D96</v>
      </c>
      <c r="B26" s="133" t="str">
        <f>Položky!C109</f>
        <v>Přesuny suti a vybouraných hmot</v>
      </c>
      <c r="C26" s="69"/>
      <c r="D26" s="134"/>
      <c r="E26" s="220">
        <f>Položky!BA111</f>
        <v>0</v>
      </c>
      <c r="F26" s="221">
        <f>Položky!BB111</f>
        <v>0</v>
      </c>
      <c r="G26" s="221">
        <f>Položky!BC111</f>
        <v>0</v>
      </c>
      <c r="H26" s="221">
        <f>Položky!BD111</f>
        <v>0</v>
      </c>
      <c r="I26" s="222">
        <f>Položky!BE111</f>
        <v>0</v>
      </c>
    </row>
    <row r="27" spans="1:57" s="141" customFormat="1" ht="13.5" thickBot="1" x14ac:dyDescent="0.25">
      <c r="A27" s="135"/>
      <c r="B27" s="136" t="s">
        <v>57</v>
      </c>
      <c r="C27" s="136"/>
      <c r="D27" s="137"/>
      <c r="E27" s="138">
        <f>SUM(E7:E26)</f>
        <v>0</v>
      </c>
      <c r="F27" s="139">
        <f>SUM(F7:F26)</f>
        <v>0</v>
      </c>
      <c r="G27" s="139">
        <f>SUM(G7:G26)</f>
        <v>0</v>
      </c>
      <c r="H27" s="139">
        <f>SUM(H7:H26)</f>
        <v>0</v>
      </c>
      <c r="I27" s="140">
        <f>SUM(I7:I26)</f>
        <v>0</v>
      </c>
    </row>
    <row r="28" spans="1:57" x14ac:dyDescent="0.2">
      <c r="A28" s="69"/>
      <c r="B28" s="69"/>
      <c r="C28" s="69"/>
      <c r="D28" s="69"/>
      <c r="E28" s="69"/>
      <c r="F28" s="69"/>
      <c r="G28" s="69"/>
      <c r="H28" s="69"/>
      <c r="I28" s="69"/>
    </row>
    <row r="29" spans="1:57" ht="19.5" customHeight="1" x14ac:dyDescent="0.25">
      <c r="A29" s="125" t="s">
        <v>58</v>
      </c>
      <c r="B29" s="125"/>
      <c r="C29" s="125"/>
      <c r="D29" s="125"/>
      <c r="E29" s="125"/>
      <c r="F29" s="125"/>
      <c r="G29" s="142"/>
      <c r="H29" s="125"/>
      <c r="I29" s="125"/>
      <c r="BA29" s="43"/>
      <c r="BB29" s="43"/>
      <c r="BC29" s="43"/>
      <c r="BD29" s="43"/>
      <c r="BE29" s="43"/>
    </row>
    <row r="30" spans="1:57" ht="13.5" thickBot="1" x14ac:dyDescent="0.25">
      <c r="A30" s="82"/>
      <c r="B30" s="82"/>
      <c r="C30" s="82"/>
      <c r="D30" s="82"/>
      <c r="E30" s="82"/>
      <c r="F30" s="82"/>
      <c r="G30" s="82"/>
      <c r="H30" s="82"/>
      <c r="I30" s="82"/>
    </row>
    <row r="31" spans="1:57" x14ac:dyDescent="0.2">
      <c r="A31" s="76" t="s">
        <v>59</v>
      </c>
      <c r="B31" s="77"/>
      <c r="C31" s="77"/>
      <c r="D31" s="143"/>
      <c r="E31" s="144" t="s">
        <v>60</v>
      </c>
      <c r="F31" s="145" t="s">
        <v>61</v>
      </c>
      <c r="G31" s="146" t="s">
        <v>62</v>
      </c>
      <c r="H31" s="147"/>
      <c r="I31" s="148" t="s">
        <v>60</v>
      </c>
    </row>
    <row r="32" spans="1:57" x14ac:dyDescent="0.2">
      <c r="A32" s="67" t="s">
        <v>258</v>
      </c>
      <c r="B32" s="58"/>
      <c r="C32" s="58"/>
      <c r="D32" s="149"/>
      <c r="E32" s="150"/>
      <c r="F32" s="151"/>
      <c r="G32" s="152">
        <f>CHOOSE(BA32+1,HSV+PSV,HSV+PSV+Mont,HSV+PSV+Dodavka+Mont,HSV,PSV,Mont,Dodavka,Mont+Dodavka,0)</f>
        <v>0</v>
      </c>
      <c r="H32" s="153"/>
      <c r="I32" s="154">
        <f>E32+F32*G32/100</f>
        <v>0</v>
      </c>
      <c r="BA32">
        <v>0</v>
      </c>
    </row>
    <row r="33" spans="1:53" x14ac:dyDescent="0.2">
      <c r="A33" s="67" t="s">
        <v>259</v>
      </c>
      <c r="B33" s="58"/>
      <c r="C33" s="58"/>
      <c r="D33" s="149"/>
      <c r="E33" s="150"/>
      <c r="F33" s="151"/>
      <c r="G33" s="152">
        <f>CHOOSE(BA33+1,HSV+PSV,HSV+PSV+Mont,HSV+PSV+Dodavka+Mont,HSV,PSV,Mont,Dodavka,Mont+Dodavka,0)</f>
        <v>0</v>
      </c>
      <c r="H33" s="153"/>
      <c r="I33" s="154">
        <f>E33+F33*G33/100</f>
        <v>0</v>
      </c>
      <c r="BA33">
        <v>0</v>
      </c>
    </row>
    <row r="34" spans="1:53" x14ac:dyDescent="0.2">
      <c r="A34" s="67" t="s">
        <v>260</v>
      </c>
      <c r="B34" s="58"/>
      <c r="C34" s="58"/>
      <c r="D34" s="149"/>
      <c r="E34" s="150"/>
      <c r="F34" s="151"/>
      <c r="G34" s="152">
        <f>CHOOSE(BA34+1,HSV+PSV,HSV+PSV+Mont,HSV+PSV+Dodavka+Mont,HSV,PSV,Mont,Dodavka,Mont+Dodavka,0)</f>
        <v>0</v>
      </c>
      <c r="H34" s="153"/>
      <c r="I34" s="154">
        <f>E34+F34*G34/100</f>
        <v>0</v>
      </c>
      <c r="BA34">
        <v>0</v>
      </c>
    </row>
    <row r="35" spans="1:53" x14ac:dyDescent="0.2">
      <c r="A35" s="67" t="s">
        <v>261</v>
      </c>
      <c r="B35" s="58"/>
      <c r="C35" s="58"/>
      <c r="D35" s="149"/>
      <c r="E35" s="150"/>
      <c r="F35" s="151"/>
      <c r="G35" s="152">
        <f>CHOOSE(BA35+1,HSV+PSV,HSV+PSV+Mont,HSV+PSV+Dodavka+Mont,HSV,PSV,Mont,Dodavka,Mont+Dodavka,0)</f>
        <v>0</v>
      </c>
      <c r="H35" s="153"/>
      <c r="I35" s="154">
        <f>E35+F35*G35/100</f>
        <v>0</v>
      </c>
      <c r="BA35">
        <v>0</v>
      </c>
    </row>
    <row r="36" spans="1:53" x14ac:dyDescent="0.2">
      <c r="A36" s="67" t="s">
        <v>262</v>
      </c>
      <c r="B36" s="58"/>
      <c r="C36" s="58"/>
      <c r="D36" s="149"/>
      <c r="E36" s="150"/>
      <c r="F36" s="151"/>
      <c r="G36" s="152">
        <f>CHOOSE(BA36+1,HSV+PSV,HSV+PSV+Mont,HSV+PSV+Dodavka+Mont,HSV,PSV,Mont,Dodavka,Mont+Dodavka,0)</f>
        <v>0</v>
      </c>
      <c r="H36" s="153"/>
      <c r="I36" s="154">
        <f>E36+F36*G36/100</f>
        <v>0</v>
      </c>
      <c r="BA36">
        <v>1</v>
      </c>
    </row>
    <row r="37" spans="1:53" x14ac:dyDescent="0.2">
      <c r="A37" s="67" t="s">
        <v>263</v>
      </c>
      <c r="B37" s="58"/>
      <c r="C37" s="58"/>
      <c r="D37" s="149"/>
      <c r="E37" s="150"/>
      <c r="F37" s="151"/>
      <c r="G37" s="152">
        <f>CHOOSE(BA37+1,HSV+PSV,HSV+PSV+Mont,HSV+PSV+Dodavka+Mont,HSV,PSV,Mont,Dodavka,Mont+Dodavka,0)</f>
        <v>0</v>
      </c>
      <c r="H37" s="153"/>
      <c r="I37" s="154">
        <f>E37+F37*G37/100</f>
        <v>0</v>
      </c>
      <c r="BA37">
        <v>1</v>
      </c>
    </row>
    <row r="38" spans="1:53" x14ac:dyDescent="0.2">
      <c r="A38" s="67" t="s">
        <v>264</v>
      </c>
      <c r="B38" s="58"/>
      <c r="C38" s="58"/>
      <c r="D38" s="149"/>
      <c r="E38" s="150"/>
      <c r="F38" s="151"/>
      <c r="G38" s="152">
        <f>CHOOSE(BA38+1,HSV+PSV,HSV+PSV+Mont,HSV+PSV+Dodavka+Mont,HSV,PSV,Mont,Dodavka,Mont+Dodavka,0)</f>
        <v>0</v>
      </c>
      <c r="H38" s="153"/>
      <c r="I38" s="154">
        <f>E38+F38*G38/100</f>
        <v>0</v>
      </c>
      <c r="BA38">
        <v>2</v>
      </c>
    </row>
    <row r="39" spans="1:53" x14ac:dyDescent="0.2">
      <c r="A39" s="67" t="s">
        <v>265</v>
      </c>
      <c r="B39" s="58"/>
      <c r="C39" s="58"/>
      <c r="D39" s="149"/>
      <c r="E39" s="150"/>
      <c r="F39" s="151"/>
      <c r="G39" s="152">
        <f>CHOOSE(BA39+1,HSV+PSV,HSV+PSV+Mont,HSV+PSV+Dodavka+Mont,HSV,PSV,Mont,Dodavka,Mont+Dodavka,0)</f>
        <v>0</v>
      </c>
      <c r="H39" s="153"/>
      <c r="I39" s="154">
        <f>E39+F39*G39/100</f>
        <v>0</v>
      </c>
      <c r="BA39">
        <v>2</v>
      </c>
    </row>
    <row r="40" spans="1:53" ht="13.5" thickBot="1" x14ac:dyDescent="0.25">
      <c r="A40" s="155"/>
      <c r="B40" s="156" t="s">
        <v>63</v>
      </c>
      <c r="C40" s="157"/>
      <c r="D40" s="158"/>
      <c r="E40" s="159"/>
      <c r="F40" s="160"/>
      <c r="G40" s="160"/>
      <c r="H40" s="161">
        <f>SUM(I32:I39)</f>
        <v>0</v>
      </c>
      <c r="I40" s="162"/>
    </row>
    <row r="42" spans="1:53" x14ac:dyDescent="0.2">
      <c r="B42" s="141"/>
      <c r="F42" s="163"/>
      <c r="G42" s="164"/>
      <c r="H42" s="164"/>
      <c r="I42" s="165"/>
    </row>
    <row r="43" spans="1:53" x14ac:dyDescent="0.2">
      <c r="F43" s="163"/>
      <c r="G43" s="164"/>
      <c r="H43" s="164"/>
      <c r="I43" s="165"/>
    </row>
    <row r="44" spans="1:53" x14ac:dyDescent="0.2">
      <c r="F44" s="163"/>
      <c r="G44" s="164"/>
      <c r="H44" s="164"/>
      <c r="I44" s="165"/>
    </row>
    <row r="45" spans="1:53" x14ac:dyDescent="0.2">
      <c r="F45" s="163"/>
      <c r="G45" s="164"/>
      <c r="H45" s="164"/>
      <c r="I45" s="165"/>
    </row>
    <row r="46" spans="1:53" x14ac:dyDescent="0.2">
      <c r="F46" s="163"/>
      <c r="G46" s="164"/>
      <c r="H46" s="164"/>
      <c r="I46" s="165"/>
    </row>
    <row r="47" spans="1:53" x14ac:dyDescent="0.2">
      <c r="F47" s="163"/>
      <c r="G47" s="164"/>
      <c r="H47" s="164"/>
      <c r="I47" s="165"/>
    </row>
    <row r="48" spans="1:53" x14ac:dyDescent="0.2">
      <c r="F48" s="163"/>
      <c r="G48" s="164"/>
      <c r="H48" s="164"/>
      <c r="I48" s="165"/>
    </row>
    <row r="49" spans="6:9" x14ac:dyDescent="0.2">
      <c r="F49" s="163"/>
      <c r="G49" s="164"/>
      <c r="H49" s="164"/>
      <c r="I49" s="165"/>
    </row>
    <row r="50" spans="6:9" x14ac:dyDescent="0.2">
      <c r="F50" s="163"/>
      <c r="G50" s="164"/>
      <c r="H50" s="164"/>
      <c r="I50" s="165"/>
    </row>
    <row r="51" spans="6:9" x14ac:dyDescent="0.2">
      <c r="F51" s="163"/>
      <c r="G51" s="164"/>
      <c r="H51" s="164"/>
      <c r="I51" s="165"/>
    </row>
    <row r="52" spans="6:9" x14ac:dyDescent="0.2">
      <c r="F52" s="163"/>
      <c r="G52" s="164"/>
      <c r="H52" s="164"/>
      <c r="I52" s="165"/>
    </row>
    <row r="53" spans="6:9" x14ac:dyDescent="0.2">
      <c r="F53" s="163"/>
      <c r="G53" s="164"/>
      <c r="H53" s="164"/>
      <c r="I53" s="165"/>
    </row>
    <row r="54" spans="6:9" x14ac:dyDescent="0.2">
      <c r="F54" s="163"/>
      <c r="G54" s="164"/>
      <c r="H54" s="164"/>
      <c r="I54" s="165"/>
    </row>
    <row r="55" spans="6:9" x14ac:dyDescent="0.2">
      <c r="F55" s="163"/>
      <c r="G55" s="164"/>
      <c r="H55" s="164"/>
      <c r="I55" s="165"/>
    </row>
    <row r="56" spans="6:9" x14ac:dyDescent="0.2">
      <c r="F56" s="163"/>
      <c r="G56" s="164"/>
      <c r="H56" s="164"/>
      <c r="I56" s="165"/>
    </row>
    <row r="57" spans="6:9" x14ac:dyDescent="0.2">
      <c r="F57" s="163"/>
      <c r="G57" s="164"/>
      <c r="H57" s="164"/>
      <c r="I57" s="165"/>
    </row>
    <row r="58" spans="6:9" x14ac:dyDescent="0.2">
      <c r="F58" s="163"/>
      <c r="G58" s="164"/>
      <c r="H58" s="164"/>
      <c r="I58" s="165"/>
    </row>
    <row r="59" spans="6:9" x14ac:dyDescent="0.2">
      <c r="F59" s="163"/>
      <c r="G59" s="164"/>
      <c r="H59" s="164"/>
      <c r="I59" s="165"/>
    </row>
    <row r="60" spans="6:9" x14ac:dyDescent="0.2">
      <c r="F60" s="163"/>
      <c r="G60" s="164"/>
      <c r="H60" s="164"/>
      <c r="I60" s="165"/>
    </row>
    <row r="61" spans="6:9" x14ac:dyDescent="0.2">
      <c r="F61" s="163"/>
      <c r="G61" s="164"/>
      <c r="H61" s="164"/>
      <c r="I61" s="165"/>
    </row>
    <row r="62" spans="6:9" x14ac:dyDescent="0.2">
      <c r="F62" s="163"/>
      <c r="G62" s="164"/>
      <c r="H62" s="164"/>
      <c r="I62" s="165"/>
    </row>
    <row r="63" spans="6:9" x14ac:dyDescent="0.2">
      <c r="F63" s="163"/>
      <c r="G63" s="164"/>
      <c r="H63" s="164"/>
      <c r="I63" s="165"/>
    </row>
    <row r="64" spans="6:9" x14ac:dyDescent="0.2">
      <c r="F64" s="163"/>
      <c r="G64" s="164"/>
      <c r="H64" s="164"/>
      <c r="I64" s="165"/>
    </row>
    <row r="65" spans="6:9" x14ac:dyDescent="0.2">
      <c r="F65" s="163"/>
      <c r="G65" s="164"/>
      <c r="H65" s="164"/>
      <c r="I65" s="165"/>
    </row>
    <row r="66" spans="6:9" x14ac:dyDescent="0.2">
      <c r="F66" s="163"/>
      <c r="G66" s="164"/>
      <c r="H66" s="164"/>
      <c r="I66" s="165"/>
    </row>
    <row r="67" spans="6:9" x14ac:dyDescent="0.2">
      <c r="F67" s="163"/>
      <c r="G67" s="164"/>
      <c r="H67" s="164"/>
      <c r="I67" s="165"/>
    </row>
    <row r="68" spans="6:9" x14ac:dyDescent="0.2">
      <c r="F68" s="163"/>
      <c r="G68" s="164"/>
      <c r="H68" s="164"/>
      <c r="I68" s="165"/>
    </row>
    <row r="69" spans="6:9" x14ac:dyDescent="0.2">
      <c r="F69" s="163"/>
      <c r="G69" s="164"/>
      <c r="H69" s="164"/>
      <c r="I69" s="165"/>
    </row>
    <row r="70" spans="6:9" x14ac:dyDescent="0.2">
      <c r="F70" s="163"/>
      <c r="G70" s="164"/>
      <c r="H70" s="164"/>
      <c r="I70" s="165"/>
    </row>
    <row r="71" spans="6:9" x14ac:dyDescent="0.2">
      <c r="F71" s="163"/>
      <c r="G71" s="164"/>
      <c r="H71" s="164"/>
      <c r="I71" s="165"/>
    </row>
    <row r="72" spans="6:9" x14ac:dyDescent="0.2">
      <c r="F72" s="163"/>
      <c r="G72" s="164"/>
      <c r="H72" s="164"/>
      <c r="I72" s="165"/>
    </row>
    <row r="73" spans="6:9" x14ac:dyDescent="0.2">
      <c r="F73" s="163"/>
      <c r="G73" s="164"/>
      <c r="H73" s="164"/>
      <c r="I73" s="165"/>
    </row>
    <row r="74" spans="6:9" x14ac:dyDescent="0.2">
      <c r="F74" s="163"/>
      <c r="G74" s="164"/>
      <c r="H74" s="164"/>
      <c r="I74" s="165"/>
    </row>
    <row r="75" spans="6:9" x14ac:dyDescent="0.2">
      <c r="F75" s="163"/>
      <c r="G75" s="164"/>
      <c r="H75" s="164"/>
      <c r="I75" s="165"/>
    </row>
    <row r="76" spans="6:9" x14ac:dyDescent="0.2">
      <c r="F76" s="163"/>
      <c r="G76" s="164"/>
      <c r="H76" s="164"/>
      <c r="I76" s="165"/>
    </row>
    <row r="77" spans="6:9" x14ac:dyDescent="0.2">
      <c r="F77" s="163"/>
      <c r="G77" s="164"/>
      <c r="H77" s="164"/>
      <c r="I77" s="165"/>
    </row>
    <row r="78" spans="6:9" x14ac:dyDescent="0.2">
      <c r="F78" s="163"/>
      <c r="G78" s="164"/>
      <c r="H78" s="164"/>
      <c r="I78" s="165"/>
    </row>
    <row r="79" spans="6:9" x14ac:dyDescent="0.2">
      <c r="F79" s="163"/>
      <c r="G79" s="164"/>
      <c r="H79" s="164"/>
      <c r="I79" s="165"/>
    </row>
    <row r="80" spans="6:9" x14ac:dyDescent="0.2">
      <c r="F80" s="163"/>
      <c r="G80" s="164"/>
      <c r="H80" s="164"/>
      <c r="I80" s="165"/>
    </row>
    <row r="81" spans="6:9" x14ac:dyDescent="0.2">
      <c r="F81" s="163"/>
      <c r="G81" s="164"/>
      <c r="H81" s="164"/>
      <c r="I81" s="165"/>
    </row>
    <row r="82" spans="6:9" x14ac:dyDescent="0.2">
      <c r="F82" s="163"/>
      <c r="G82" s="164"/>
      <c r="H82" s="164"/>
      <c r="I82" s="165"/>
    </row>
    <row r="83" spans="6:9" x14ac:dyDescent="0.2">
      <c r="F83" s="163"/>
      <c r="G83" s="164"/>
      <c r="H83" s="164"/>
      <c r="I83" s="165"/>
    </row>
    <row r="84" spans="6:9" x14ac:dyDescent="0.2">
      <c r="F84" s="163"/>
      <c r="G84" s="164"/>
      <c r="H84" s="164"/>
      <c r="I84" s="165"/>
    </row>
    <row r="85" spans="6:9" x14ac:dyDescent="0.2">
      <c r="F85" s="163"/>
      <c r="G85" s="164"/>
      <c r="H85" s="164"/>
      <c r="I85" s="165"/>
    </row>
    <row r="86" spans="6:9" x14ac:dyDescent="0.2">
      <c r="F86" s="163"/>
      <c r="G86" s="164"/>
      <c r="H86" s="164"/>
      <c r="I86" s="165"/>
    </row>
    <row r="87" spans="6:9" x14ac:dyDescent="0.2">
      <c r="F87" s="163"/>
      <c r="G87" s="164"/>
      <c r="H87" s="164"/>
      <c r="I87" s="165"/>
    </row>
    <row r="88" spans="6:9" x14ac:dyDescent="0.2">
      <c r="F88" s="163"/>
      <c r="G88" s="164"/>
      <c r="H88" s="164"/>
      <c r="I88" s="165"/>
    </row>
    <row r="89" spans="6:9" x14ac:dyDescent="0.2">
      <c r="F89" s="163"/>
      <c r="G89" s="164"/>
      <c r="H89" s="164"/>
      <c r="I89" s="165"/>
    </row>
    <row r="90" spans="6:9" x14ac:dyDescent="0.2">
      <c r="F90" s="163"/>
      <c r="G90" s="164"/>
      <c r="H90" s="164"/>
      <c r="I90" s="165"/>
    </row>
    <row r="91" spans="6:9" x14ac:dyDescent="0.2">
      <c r="F91" s="163"/>
      <c r="G91" s="164"/>
      <c r="H91" s="164"/>
      <c r="I91" s="165"/>
    </row>
  </sheetData>
  <mergeCells count="4">
    <mergeCell ref="A1:B1"/>
    <mergeCell ref="A2:B2"/>
    <mergeCell ref="G2:I2"/>
    <mergeCell ref="H40:I4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84"/>
  <sheetViews>
    <sheetView showGridLines="0" showZeros="0" zoomScaleNormal="100" workbookViewId="0">
      <selection activeCell="A111" sqref="A111:IV113"/>
    </sheetView>
  </sheetViews>
  <sheetFormatPr defaultRowHeight="12.75" x14ac:dyDescent="0.2"/>
  <cols>
    <col min="1" max="1" width="4.42578125" style="167" customWidth="1"/>
    <col min="2" max="2" width="11.5703125" style="167" customWidth="1"/>
    <col min="3" max="3" width="40.42578125" style="167" customWidth="1"/>
    <col min="4" max="4" width="5.5703125" style="167" customWidth="1"/>
    <col min="5" max="5" width="8.5703125" style="213" customWidth="1"/>
    <col min="6" max="6" width="9.85546875" style="167" customWidth="1"/>
    <col min="7" max="7" width="13.85546875" style="167" customWidth="1"/>
    <col min="8" max="11" width="9.140625" style="167"/>
    <col min="12" max="12" width="75.42578125" style="167" customWidth="1"/>
    <col min="13" max="13" width="45.28515625" style="167" customWidth="1"/>
    <col min="14" max="16384" width="9.140625" style="167"/>
  </cols>
  <sheetData>
    <row r="1" spans="1:104" ht="15.75" x14ac:dyDescent="0.25">
      <c r="A1" s="166" t="s">
        <v>77</v>
      </c>
      <c r="B1" s="166"/>
      <c r="C1" s="166"/>
      <c r="D1" s="166"/>
      <c r="E1" s="166"/>
      <c r="F1" s="166"/>
      <c r="G1" s="166"/>
    </row>
    <row r="2" spans="1:104" ht="14.25" customHeight="1" thickBot="1" x14ac:dyDescent="0.25">
      <c r="A2" s="168"/>
      <c r="B2" s="169"/>
      <c r="C2" s="170"/>
      <c r="D2" s="170"/>
      <c r="E2" s="171"/>
      <c r="F2" s="170"/>
      <c r="G2" s="170"/>
    </row>
    <row r="3" spans="1:104" ht="13.5" thickTop="1" x14ac:dyDescent="0.2">
      <c r="A3" s="108" t="s">
        <v>48</v>
      </c>
      <c r="B3" s="109"/>
      <c r="C3" s="110" t="str">
        <f>CONCATENATE(cislostavby," ",nazevstavby)</f>
        <v>2017/4 Stavební úpravy objektu vinárny</v>
      </c>
      <c r="D3" s="172"/>
      <c r="E3" s="173" t="s">
        <v>64</v>
      </c>
      <c r="F3" s="174">
        <f>Rekapitulace!H1</f>
        <v>0</v>
      </c>
      <c r="G3" s="175"/>
    </row>
    <row r="4" spans="1:104" ht="13.5" thickBot="1" x14ac:dyDescent="0.25">
      <c r="A4" s="176" t="s">
        <v>50</v>
      </c>
      <c r="B4" s="117"/>
      <c r="C4" s="118" t="str">
        <f>CONCATENATE(cisloobjektu," ",nazevobjektu)</f>
        <v>01 Požární úniková cesta z vinárny</v>
      </c>
      <c r="D4" s="177"/>
      <c r="E4" s="178">
        <f>Rekapitulace!G2</f>
        <v>0</v>
      </c>
      <c r="F4" s="179"/>
      <c r="G4" s="180"/>
    </row>
    <row r="5" spans="1:104" ht="13.5" thickTop="1" x14ac:dyDescent="0.2">
      <c r="A5" s="181"/>
      <c r="B5" s="168"/>
      <c r="C5" s="168"/>
      <c r="D5" s="168"/>
      <c r="E5" s="182"/>
      <c r="F5" s="168"/>
      <c r="G5" s="183"/>
    </row>
    <row r="6" spans="1:104" x14ac:dyDescent="0.2">
      <c r="A6" s="184" t="s">
        <v>65</v>
      </c>
      <c r="B6" s="185" t="s">
        <v>66</v>
      </c>
      <c r="C6" s="185" t="s">
        <v>67</v>
      </c>
      <c r="D6" s="185" t="s">
        <v>68</v>
      </c>
      <c r="E6" s="186" t="s">
        <v>69</v>
      </c>
      <c r="F6" s="185" t="s">
        <v>70</v>
      </c>
      <c r="G6" s="187" t="s">
        <v>71</v>
      </c>
    </row>
    <row r="7" spans="1:104" x14ac:dyDescent="0.2">
      <c r="A7" s="188" t="s">
        <v>72</v>
      </c>
      <c r="B7" s="189" t="s">
        <v>73</v>
      </c>
      <c r="C7" s="190" t="s">
        <v>74</v>
      </c>
      <c r="D7" s="191"/>
      <c r="E7" s="192"/>
      <c r="F7" s="192"/>
      <c r="G7" s="193"/>
      <c r="H7" s="194"/>
      <c r="I7" s="194"/>
      <c r="O7" s="195">
        <v>1</v>
      </c>
    </row>
    <row r="8" spans="1:104" x14ac:dyDescent="0.2">
      <c r="A8" s="196">
        <v>1</v>
      </c>
      <c r="B8" s="197" t="s">
        <v>82</v>
      </c>
      <c r="C8" s="198" t="s">
        <v>83</v>
      </c>
      <c r="D8" s="199" t="s">
        <v>84</v>
      </c>
      <c r="E8" s="200">
        <v>3.96</v>
      </c>
      <c r="F8" s="200">
        <v>0</v>
      </c>
      <c r="G8" s="201">
        <f>E8*F8</f>
        <v>0</v>
      </c>
      <c r="O8" s="195">
        <v>2</v>
      </c>
      <c r="AA8" s="167">
        <v>1</v>
      </c>
      <c r="AB8" s="167">
        <v>1</v>
      </c>
      <c r="AC8" s="167">
        <v>1</v>
      </c>
      <c r="AZ8" s="167">
        <v>1</v>
      </c>
      <c r="BA8" s="167">
        <f>IF(AZ8=1,G8,0)</f>
        <v>0</v>
      </c>
      <c r="BB8" s="167">
        <f>IF(AZ8=2,G8,0)</f>
        <v>0</v>
      </c>
      <c r="BC8" s="167">
        <f>IF(AZ8=3,G8,0)</f>
        <v>0</v>
      </c>
      <c r="BD8" s="167">
        <f>IF(AZ8=4,G8,0)</f>
        <v>0</v>
      </c>
      <c r="BE8" s="167">
        <f>IF(AZ8=5,G8,0)</f>
        <v>0</v>
      </c>
      <c r="CA8" s="202">
        <v>1</v>
      </c>
      <c r="CB8" s="202">
        <v>1</v>
      </c>
      <c r="CZ8" s="167">
        <v>0</v>
      </c>
    </row>
    <row r="9" spans="1:104" x14ac:dyDescent="0.2">
      <c r="A9" s="196">
        <v>2</v>
      </c>
      <c r="B9" s="197" t="s">
        <v>85</v>
      </c>
      <c r="C9" s="198" t="s">
        <v>86</v>
      </c>
      <c r="D9" s="199" t="s">
        <v>87</v>
      </c>
      <c r="E9" s="200">
        <v>3.96</v>
      </c>
      <c r="F9" s="200">
        <v>0</v>
      </c>
      <c r="G9" s="201">
        <f>E9*F9</f>
        <v>0</v>
      </c>
      <c r="O9" s="195">
        <v>2</v>
      </c>
      <c r="AA9" s="167">
        <v>1</v>
      </c>
      <c r="AB9" s="167">
        <v>1</v>
      </c>
      <c r="AC9" s="167">
        <v>1</v>
      </c>
      <c r="AZ9" s="167">
        <v>1</v>
      </c>
      <c r="BA9" s="167">
        <f>IF(AZ9=1,G9,0)</f>
        <v>0</v>
      </c>
      <c r="BB9" s="167">
        <f>IF(AZ9=2,G9,0)</f>
        <v>0</v>
      </c>
      <c r="BC9" s="167">
        <f>IF(AZ9=3,G9,0)</f>
        <v>0</v>
      </c>
      <c r="BD9" s="167">
        <f>IF(AZ9=4,G9,0)</f>
        <v>0</v>
      </c>
      <c r="BE9" s="167">
        <f>IF(AZ9=5,G9,0)</f>
        <v>0</v>
      </c>
      <c r="CA9" s="202">
        <v>1</v>
      </c>
      <c r="CB9" s="202">
        <v>1</v>
      </c>
      <c r="CZ9" s="167">
        <v>0</v>
      </c>
    </row>
    <row r="10" spans="1:104" x14ac:dyDescent="0.2">
      <c r="A10" s="196">
        <v>3</v>
      </c>
      <c r="B10" s="197" t="s">
        <v>88</v>
      </c>
      <c r="C10" s="198" t="s">
        <v>89</v>
      </c>
      <c r="D10" s="199" t="s">
        <v>84</v>
      </c>
      <c r="E10" s="200">
        <v>1.8516999999999999</v>
      </c>
      <c r="F10" s="200">
        <v>0</v>
      </c>
      <c r="G10" s="201">
        <f>E10*F10</f>
        <v>0</v>
      </c>
      <c r="O10" s="195">
        <v>2</v>
      </c>
      <c r="AA10" s="167">
        <v>1</v>
      </c>
      <c r="AB10" s="167">
        <v>1</v>
      </c>
      <c r="AC10" s="167">
        <v>1</v>
      </c>
      <c r="AZ10" s="167">
        <v>1</v>
      </c>
      <c r="BA10" s="167">
        <f>IF(AZ10=1,G10,0)</f>
        <v>0</v>
      </c>
      <c r="BB10" s="167">
        <f>IF(AZ10=2,G10,0)</f>
        <v>0</v>
      </c>
      <c r="BC10" s="167">
        <f>IF(AZ10=3,G10,0)</f>
        <v>0</v>
      </c>
      <c r="BD10" s="167">
        <f>IF(AZ10=4,G10,0)</f>
        <v>0</v>
      </c>
      <c r="BE10" s="167">
        <f>IF(AZ10=5,G10,0)</f>
        <v>0</v>
      </c>
      <c r="CA10" s="202">
        <v>1</v>
      </c>
      <c r="CB10" s="202">
        <v>1</v>
      </c>
      <c r="CZ10" s="167">
        <v>0</v>
      </c>
    </row>
    <row r="11" spans="1:104" x14ac:dyDescent="0.2">
      <c r="A11" s="196">
        <v>4</v>
      </c>
      <c r="B11" s="197" t="s">
        <v>90</v>
      </c>
      <c r="C11" s="198" t="s">
        <v>91</v>
      </c>
      <c r="D11" s="199" t="s">
        <v>84</v>
      </c>
      <c r="E11" s="200">
        <v>1.8516999999999999</v>
      </c>
      <c r="F11" s="200">
        <v>0</v>
      </c>
      <c r="G11" s="201">
        <f>E11*F11</f>
        <v>0</v>
      </c>
      <c r="O11" s="195">
        <v>2</v>
      </c>
      <c r="AA11" s="167">
        <v>1</v>
      </c>
      <c r="AB11" s="167">
        <v>1</v>
      </c>
      <c r="AC11" s="167">
        <v>1</v>
      </c>
      <c r="AZ11" s="167">
        <v>1</v>
      </c>
      <c r="BA11" s="167">
        <f>IF(AZ11=1,G11,0)</f>
        <v>0</v>
      </c>
      <c r="BB11" s="167">
        <f>IF(AZ11=2,G11,0)</f>
        <v>0</v>
      </c>
      <c r="BC11" s="167">
        <f>IF(AZ11=3,G11,0)</f>
        <v>0</v>
      </c>
      <c r="BD11" s="167">
        <f>IF(AZ11=4,G11,0)</f>
        <v>0</v>
      </c>
      <c r="BE11" s="167">
        <f>IF(AZ11=5,G11,0)</f>
        <v>0</v>
      </c>
      <c r="CA11" s="202">
        <v>1</v>
      </c>
      <c r="CB11" s="202">
        <v>1</v>
      </c>
      <c r="CZ11" s="167">
        <v>0</v>
      </c>
    </row>
    <row r="12" spans="1:104" x14ac:dyDescent="0.2">
      <c r="A12" s="196">
        <v>5</v>
      </c>
      <c r="B12" s="197" t="s">
        <v>92</v>
      </c>
      <c r="C12" s="198" t="s">
        <v>93</v>
      </c>
      <c r="D12" s="199" t="s">
        <v>84</v>
      </c>
      <c r="E12" s="200">
        <v>17.713100000000001</v>
      </c>
      <c r="F12" s="200">
        <v>0</v>
      </c>
      <c r="G12" s="201">
        <f>E12*F12</f>
        <v>0</v>
      </c>
      <c r="O12" s="195">
        <v>2</v>
      </c>
      <c r="AA12" s="167">
        <v>1</v>
      </c>
      <c r="AB12" s="167">
        <v>1</v>
      </c>
      <c r="AC12" s="167">
        <v>1</v>
      </c>
      <c r="AZ12" s="167">
        <v>1</v>
      </c>
      <c r="BA12" s="167">
        <f>IF(AZ12=1,G12,0)</f>
        <v>0</v>
      </c>
      <c r="BB12" s="167">
        <f>IF(AZ12=2,G12,0)</f>
        <v>0</v>
      </c>
      <c r="BC12" s="167">
        <f>IF(AZ12=3,G12,0)</f>
        <v>0</v>
      </c>
      <c r="BD12" s="167">
        <f>IF(AZ12=4,G12,0)</f>
        <v>0</v>
      </c>
      <c r="BE12" s="167">
        <f>IF(AZ12=5,G12,0)</f>
        <v>0</v>
      </c>
      <c r="CA12" s="202">
        <v>1</v>
      </c>
      <c r="CB12" s="202">
        <v>1</v>
      </c>
      <c r="CZ12" s="167">
        <v>0</v>
      </c>
    </row>
    <row r="13" spans="1:104" x14ac:dyDescent="0.2">
      <c r="A13" s="196">
        <v>6</v>
      </c>
      <c r="B13" s="197" t="s">
        <v>94</v>
      </c>
      <c r="C13" s="198" t="s">
        <v>95</v>
      </c>
      <c r="D13" s="199" t="s">
        <v>84</v>
      </c>
      <c r="E13" s="200">
        <v>17.713100000000001</v>
      </c>
      <c r="F13" s="200">
        <v>0</v>
      </c>
      <c r="G13" s="201">
        <f>E13*F13</f>
        <v>0</v>
      </c>
      <c r="O13" s="195">
        <v>2</v>
      </c>
      <c r="AA13" s="167">
        <v>1</v>
      </c>
      <c r="AB13" s="167">
        <v>0</v>
      </c>
      <c r="AC13" s="167">
        <v>0</v>
      </c>
      <c r="AZ13" s="167">
        <v>1</v>
      </c>
      <c r="BA13" s="167">
        <f>IF(AZ13=1,G13,0)</f>
        <v>0</v>
      </c>
      <c r="BB13" s="167">
        <f>IF(AZ13=2,G13,0)</f>
        <v>0</v>
      </c>
      <c r="BC13" s="167">
        <f>IF(AZ13=3,G13,0)</f>
        <v>0</v>
      </c>
      <c r="BD13" s="167">
        <f>IF(AZ13=4,G13,0)</f>
        <v>0</v>
      </c>
      <c r="BE13" s="167">
        <f>IF(AZ13=5,G13,0)</f>
        <v>0</v>
      </c>
      <c r="CA13" s="202">
        <v>1</v>
      </c>
      <c r="CB13" s="202">
        <v>0</v>
      </c>
      <c r="CZ13" s="167">
        <v>0</v>
      </c>
    </row>
    <row r="14" spans="1:104" x14ac:dyDescent="0.2">
      <c r="A14" s="196">
        <v>7</v>
      </c>
      <c r="B14" s="197" t="s">
        <v>96</v>
      </c>
      <c r="C14" s="198" t="s">
        <v>97</v>
      </c>
      <c r="D14" s="199" t="s">
        <v>84</v>
      </c>
      <c r="E14" s="200">
        <v>17.4392</v>
      </c>
      <c r="F14" s="200">
        <v>0</v>
      </c>
      <c r="G14" s="201">
        <f>E14*F14</f>
        <v>0</v>
      </c>
      <c r="O14" s="195">
        <v>2</v>
      </c>
      <c r="AA14" s="167">
        <v>1</v>
      </c>
      <c r="AB14" s="167">
        <v>1</v>
      </c>
      <c r="AC14" s="167">
        <v>1</v>
      </c>
      <c r="AZ14" s="167">
        <v>1</v>
      </c>
      <c r="BA14" s="167">
        <f>IF(AZ14=1,G14,0)</f>
        <v>0</v>
      </c>
      <c r="BB14" s="167">
        <f>IF(AZ14=2,G14,0)</f>
        <v>0</v>
      </c>
      <c r="BC14" s="167">
        <f>IF(AZ14=3,G14,0)</f>
        <v>0</v>
      </c>
      <c r="BD14" s="167">
        <f>IF(AZ14=4,G14,0)</f>
        <v>0</v>
      </c>
      <c r="BE14" s="167">
        <f>IF(AZ14=5,G14,0)</f>
        <v>0</v>
      </c>
      <c r="CA14" s="202">
        <v>1</v>
      </c>
      <c r="CB14" s="202">
        <v>1</v>
      </c>
      <c r="CZ14" s="167">
        <v>0</v>
      </c>
    </row>
    <row r="15" spans="1:104" x14ac:dyDescent="0.2">
      <c r="A15" s="196">
        <v>8</v>
      </c>
      <c r="B15" s="197" t="s">
        <v>98</v>
      </c>
      <c r="C15" s="198" t="s">
        <v>99</v>
      </c>
      <c r="D15" s="199" t="s">
        <v>84</v>
      </c>
      <c r="E15" s="200">
        <v>623.50040000000001</v>
      </c>
      <c r="F15" s="200">
        <v>0</v>
      </c>
      <c r="G15" s="201">
        <f>E15*F15</f>
        <v>0</v>
      </c>
      <c r="O15" s="195">
        <v>2</v>
      </c>
      <c r="AA15" s="167">
        <v>1</v>
      </c>
      <c r="AB15" s="167">
        <v>1</v>
      </c>
      <c r="AC15" s="167">
        <v>1</v>
      </c>
      <c r="AZ15" s="167">
        <v>1</v>
      </c>
      <c r="BA15" s="167">
        <f>IF(AZ15=1,G15,0)</f>
        <v>0</v>
      </c>
      <c r="BB15" s="167">
        <f>IF(AZ15=2,G15,0)</f>
        <v>0</v>
      </c>
      <c r="BC15" s="167">
        <f>IF(AZ15=3,G15,0)</f>
        <v>0</v>
      </c>
      <c r="BD15" s="167">
        <f>IF(AZ15=4,G15,0)</f>
        <v>0</v>
      </c>
      <c r="BE15" s="167">
        <f>IF(AZ15=5,G15,0)</f>
        <v>0</v>
      </c>
      <c r="CA15" s="202">
        <v>1</v>
      </c>
      <c r="CB15" s="202">
        <v>1</v>
      </c>
      <c r="CZ15" s="167">
        <v>0</v>
      </c>
    </row>
    <row r="16" spans="1:104" x14ac:dyDescent="0.2">
      <c r="A16" s="196">
        <v>9</v>
      </c>
      <c r="B16" s="197" t="s">
        <v>100</v>
      </c>
      <c r="C16" s="198" t="s">
        <v>101</v>
      </c>
      <c r="D16" s="199" t="s">
        <v>84</v>
      </c>
      <c r="E16" s="200">
        <v>17.4392</v>
      </c>
      <c r="F16" s="200">
        <v>0</v>
      </c>
      <c r="G16" s="201">
        <f>E16*F16</f>
        <v>0</v>
      </c>
      <c r="O16" s="195">
        <v>2</v>
      </c>
      <c r="AA16" s="167">
        <v>1</v>
      </c>
      <c r="AB16" s="167">
        <v>1</v>
      </c>
      <c r="AC16" s="167">
        <v>1</v>
      </c>
      <c r="AZ16" s="167">
        <v>1</v>
      </c>
      <c r="BA16" s="167">
        <f>IF(AZ16=1,G16,0)</f>
        <v>0</v>
      </c>
      <c r="BB16" s="167">
        <f>IF(AZ16=2,G16,0)</f>
        <v>0</v>
      </c>
      <c r="BC16" s="167">
        <f>IF(AZ16=3,G16,0)</f>
        <v>0</v>
      </c>
      <c r="BD16" s="167">
        <f>IF(AZ16=4,G16,0)</f>
        <v>0</v>
      </c>
      <c r="BE16" s="167">
        <f>IF(AZ16=5,G16,0)</f>
        <v>0</v>
      </c>
      <c r="CA16" s="202">
        <v>1</v>
      </c>
      <c r="CB16" s="202">
        <v>1</v>
      </c>
      <c r="CZ16" s="167">
        <v>0</v>
      </c>
    </row>
    <row r="17" spans="1:104" x14ac:dyDescent="0.2">
      <c r="A17" s="196">
        <v>10</v>
      </c>
      <c r="B17" s="197" t="s">
        <v>102</v>
      </c>
      <c r="C17" s="198" t="s">
        <v>103</v>
      </c>
      <c r="D17" s="199" t="s">
        <v>84</v>
      </c>
      <c r="E17" s="200">
        <v>1.9359999999999999</v>
      </c>
      <c r="F17" s="200">
        <v>0</v>
      </c>
      <c r="G17" s="201">
        <f>E17*F17</f>
        <v>0</v>
      </c>
      <c r="O17" s="195">
        <v>2</v>
      </c>
      <c r="AA17" s="167">
        <v>1</v>
      </c>
      <c r="AB17" s="167">
        <v>1</v>
      </c>
      <c r="AC17" s="167">
        <v>1</v>
      </c>
      <c r="AZ17" s="167">
        <v>1</v>
      </c>
      <c r="BA17" s="167">
        <f>IF(AZ17=1,G17,0)</f>
        <v>0</v>
      </c>
      <c r="BB17" s="167">
        <f>IF(AZ17=2,G17,0)</f>
        <v>0</v>
      </c>
      <c r="BC17" s="167">
        <f>IF(AZ17=3,G17,0)</f>
        <v>0</v>
      </c>
      <c r="BD17" s="167">
        <f>IF(AZ17=4,G17,0)</f>
        <v>0</v>
      </c>
      <c r="BE17" s="167">
        <f>IF(AZ17=5,G17,0)</f>
        <v>0</v>
      </c>
      <c r="CA17" s="202">
        <v>1</v>
      </c>
      <c r="CB17" s="202">
        <v>1</v>
      </c>
      <c r="CZ17" s="167">
        <v>0</v>
      </c>
    </row>
    <row r="18" spans="1:104" x14ac:dyDescent="0.2">
      <c r="A18" s="196">
        <v>11</v>
      </c>
      <c r="B18" s="197" t="s">
        <v>104</v>
      </c>
      <c r="C18" s="198" t="s">
        <v>105</v>
      </c>
      <c r="D18" s="199" t="s">
        <v>84</v>
      </c>
      <c r="E18" s="200">
        <v>17.4392</v>
      </c>
      <c r="F18" s="200">
        <v>0</v>
      </c>
      <c r="G18" s="201">
        <f>E18*F18</f>
        <v>0</v>
      </c>
      <c r="O18" s="195">
        <v>2</v>
      </c>
      <c r="AA18" s="167">
        <v>1</v>
      </c>
      <c r="AB18" s="167">
        <v>1</v>
      </c>
      <c r="AC18" s="167">
        <v>1</v>
      </c>
      <c r="AZ18" s="167">
        <v>1</v>
      </c>
      <c r="BA18" s="167">
        <f>IF(AZ18=1,G18,0)</f>
        <v>0</v>
      </c>
      <c r="BB18" s="167">
        <f>IF(AZ18=2,G18,0)</f>
        <v>0</v>
      </c>
      <c r="BC18" s="167">
        <f>IF(AZ18=3,G18,0)</f>
        <v>0</v>
      </c>
      <c r="BD18" s="167">
        <f>IF(AZ18=4,G18,0)</f>
        <v>0</v>
      </c>
      <c r="BE18" s="167">
        <f>IF(AZ18=5,G18,0)</f>
        <v>0</v>
      </c>
      <c r="CA18" s="202">
        <v>1</v>
      </c>
      <c r="CB18" s="202">
        <v>1</v>
      </c>
      <c r="CZ18" s="167">
        <v>0</v>
      </c>
    </row>
    <row r="19" spans="1:104" x14ac:dyDescent="0.2">
      <c r="A19" s="196">
        <v>12</v>
      </c>
      <c r="B19" s="197" t="s">
        <v>106</v>
      </c>
      <c r="C19" s="198" t="s">
        <v>107</v>
      </c>
      <c r="D19" s="199" t="s">
        <v>108</v>
      </c>
      <c r="E19" s="200">
        <v>23.3813</v>
      </c>
      <c r="F19" s="200">
        <v>0</v>
      </c>
      <c r="G19" s="201">
        <f>E19*F19</f>
        <v>0</v>
      </c>
      <c r="O19" s="195">
        <v>2</v>
      </c>
      <c r="AA19" s="167">
        <v>1</v>
      </c>
      <c r="AB19" s="167">
        <v>1</v>
      </c>
      <c r="AC19" s="167">
        <v>1</v>
      </c>
      <c r="AZ19" s="167">
        <v>1</v>
      </c>
      <c r="BA19" s="167">
        <f>IF(AZ19=1,G19,0)</f>
        <v>0</v>
      </c>
      <c r="BB19" s="167">
        <f>IF(AZ19=2,G19,0)</f>
        <v>0</v>
      </c>
      <c r="BC19" s="167">
        <f>IF(AZ19=3,G19,0)</f>
        <v>0</v>
      </c>
      <c r="BD19" s="167">
        <f>IF(AZ19=4,G19,0)</f>
        <v>0</v>
      </c>
      <c r="BE19" s="167">
        <f>IF(AZ19=5,G19,0)</f>
        <v>0</v>
      </c>
      <c r="CA19" s="202">
        <v>1</v>
      </c>
      <c r="CB19" s="202">
        <v>1</v>
      </c>
      <c r="CZ19" s="167">
        <v>0</v>
      </c>
    </row>
    <row r="20" spans="1:104" x14ac:dyDescent="0.2">
      <c r="A20" s="203"/>
      <c r="B20" s="204" t="s">
        <v>75</v>
      </c>
      <c r="C20" s="205" t="str">
        <f>CONCATENATE(B7," ",C7)</f>
        <v>1 Zemní práce</v>
      </c>
      <c r="D20" s="206"/>
      <c r="E20" s="207"/>
      <c r="F20" s="208"/>
      <c r="G20" s="209">
        <f>SUM(G7:G19)</f>
        <v>0</v>
      </c>
      <c r="O20" s="195">
        <v>4</v>
      </c>
      <c r="BA20" s="210">
        <f>SUM(BA7:BA19)</f>
        <v>0</v>
      </c>
      <c r="BB20" s="210">
        <f>SUM(BB7:BB19)</f>
        <v>0</v>
      </c>
      <c r="BC20" s="210">
        <f>SUM(BC7:BC19)</f>
        <v>0</v>
      </c>
      <c r="BD20" s="210">
        <f>SUM(BD7:BD19)</f>
        <v>0</v>
      </c>
      <c r="BE20" s="210">
        <f>SUM(BE7:BE19)</f>
        <v>0</v>
      </c>
    </row>
    <row r="21" spans="1:104" x14ac:dyDescent="0.2">
      <c r="A21" s="188" t="s">
        <v>72</v>
      </c>
      <c r="B21" s="189" t="s">
        <v>109</v>
      </c>
      <c r="C21" s="190" t="s">
        <v>110</v>
      </c>
      <c r="D21" s="191"/>
      <c r="E21" s="192"/>
      <c r="F21" s="192"/>
      <c r="G21" s="193"/>
      <c r="H21" s="194"/>
      <c r="I21" s="194"/>
      <c r="O21" s="195">
        <v>1</v>
      </c>
    </row>
    <row r="22" spans="1:104" x14ac:dyDescent="0.2">
      <c r="A22" s="196">
        <v>13</v>
      </c>
      <c r="B22" s="197" t="s">
        <v>111</v>
      </c>
      <c r="C22" s="198" t="s">
        <v>112</v>
      </c>
      <c r="D22" s="199" t="s">
        <v>84</v>
      </c>
      <c r="E22" s="200">
        <v>1.3063</v>
      </c>
      <c r="F22" s="200">
        <v>0</v>
      </c>
      <c r="G22" s="201">
        <f>E22*F22</f>
        <v>0</v>
      </c>
      <c r="O22" s="195">
        <v>2</v>
      </c>
      <c r="AA22" s="167">
        <v>1</v>
      </c>
      <c r="AB22" s="167">
        <v>1</v>
      </c>
      <c r="AC22" s="167">
        <v>1</v>
      </c>
      <c r="AZ22" s="167">
        <v>1</v>
      </c>
      <c r="BA22" s="167">
        <f>IF(AZ22=1,G22,0)</f>
        <v>0</v>
      </c>
      <c r="BB22" s="167">
        <f>IF(AZ22=2,G22,0)</f>
        <v>0</v>
      </c>
      <c r="BC22" s="167">
        <f>IF(AZ22=3,G22,0)</f>
        <v>0</v>
      </c>
      <c r="BD22" s="167">
        <f>IF(AZ22=4,G22,0)</f>
        <v>0</v>
      </c>
      <c r="BE22" s="167">
        <f>IF(AZ22=5,G22,0)</f>
        <v>0</v>
      </c>
      <c r="CA22" s="202">
        <v>1</v>
      </c>
      <c r="CB22" s="202">
        <v>1</v>
      </c>
      <c r="CZ22" s="167">
        <v>2.5828000000000002</v>
      </c>
    </row>
    <row r="23" spans="1:104" x14ac:dyDescent="0.2">
      <c r="A23" s="196">
        <v>14</v>
      </c>
      <c r="B23" s="197" t="s">
        <v>113</v>
      </c>
      <c r="C23" s="198" t="s">
        <v>114</v>
      </c>
      <c r="D23" s="199" t="s">
        <v>108</v>
      </c>
      <c r="E23" s="200">
        <v>0.16220000000000001</v>
      </c>
      <c r="F23" s="200">
        <v>0</v>
      </c>
      <c r="G23" s="201">
        <f>E23*F23</f>
        <v>0</v>
      </c>
      <c r="O23" s="195">
        <v>2</v>
      </c>
      <c r="AA23" s="167">
        <v>1</v>
      </c>
      <c r="AB23" s="167">
        <v>1</v>
      </c>
      <c r="AC23" s="167">
        <v>1</v>
      </c>
      <c r="AZ23" s="167">
        <v>1</v>
      </c>
      <c r="BA23" s="167">
        <f>IF(AZ23=1,G23,0)</f>
        <v>0</v>
      </c>
      <c r="BB23" s="167">
        <f>IF(AZ23=2,G23,0)</f>
        <v>0</v>
      </c>
      <c r="BC23" s="167">
        <f>IF(AZ23=3,G23,0)</f>
        <v>0</v>
      </c>
      <c r="BD23" s="167">
        <f>IF(AZ23=4,G23,0)</f>
        <v>0</v>
      </c>
      <c r="BE23" s="167">
        <f>IF(AZ23=5,G23,0)</f>
        <v>0</v>
      </c>
      <c r="CA23" s="202">
        <v>1</v>
      </c>
      <c r="CB23" s="202">
        <v>1</v>
      </c>
      <c r="CZ23" s="167">
        <v>1.00349</v>
      </c>
    </row>
    <row r="24" spans="1:104" x14ac:dyDescent="0.2">
      <c r="A24" s="203"/>
      <c r="B24" s="204" t="s">
        <v>75</v>
      </c>
      <c r="C24" s="205" t="str">
        <f>CONCATENATE(B21," ",C21)</f>
        <v>2 Základy a zvláštní zakládání</v>
      </c>
      <c r="D24" s="206"/>
      <c r="E24" s="207"/>
      <c r="F24" s="208"/>
      <c r="G24" s="209">
        <f>SUM(G21:G23)</f>
        <v>0</v>
      </c>
      <c r="O24" s="195">
        <v>4</v>
      </c>
      <c r="BA24" s="210">
        <f>SUM(BA21:BA23)</f>
        <v>0</v>
      </c>
      <c r="BB24" s="210">
        <f>SUM(BB21:BB23)</f>
        <v>0</v>
      </c>
      <c r="BC24" s="210">
        <f>SUM(BC21:BC23)</f>
        <v>0</v>
      </c>
      <c r="BD24" s="210">
        <f>SUM(BD21:BD23)</f>
        <v>0</v>
      </c>
      <c r="BE24" s="210">
        <f>SUM(BE21:BE23)</f>
        <v>0</v>
      </c>
    </row>
    <row r="25" spans="1:104" x14ac:dyDescent="0.2">
      <c r="A25" s="188" t="s">
        <v>72</v>
      </c>
      <c r="B25" s="189" t="s">
        <v>115</v>
      </c>
      <c r="C25" s="190" t="s">
        <v>116</v>
      </c>
      <c r="D25" s="191"/>
      <c r="E25" s="192"/>
      <c r="F25" s="192"/>
      <c r="G25" s="193"/>
      <c r="H25" s="194"/>
      <c r="I25" s="194"/>
      <c r="O25" s="195">
        <v>1</v>
      </c>
    </row>
    <row r="26" spans="1:104" ht="22.5" x14ac:dyDescent="0.2">
      <c r="A26" s="196">
        <v>15</v>
      </c>
      <c r="B26" s="197" t="s">
        <v>117</v>
      </c>
      <c r="C26" s="198" t="s">
        <v>118</v>
      </c>
      <c r="D26" s="199" t="s">
        <v>119</v>
      </c>
      <c r="E26" s="200">
        <v>1.76</v>
      </c>
      <c r="F26" s="200">
        <v>0</v>
      </c>
      <c r="G26" s="201">
        <f>E26*F26</f>
        <v>0</v>
      </c>
      <c r="O26" s="195">
        <v>2</v>
      </c>
      <c r="AA26" s="167">
        <v>1</v>
      </c>
      <c r="AB26" s="167">
        <v>1</v>
      </c>
      <c r="AC26" s="167">
        <v>1</v>
      </c>
      <c r="AZ26" s="167">
        <v>1</v>
      </c>
      <c r="BA26" s="167">
        <f>IF(AZ26=1,G26,0)</f>
        <v>0</v>
      </c>
      <c r="BB26" s="167">
        <f>IF(AZ26=2,G26,0)</f>
        <v>0</v>
      </c>
      <c r="BC26" s="167">
        <f>IF(AZ26=3,G26,0)</f>
        <v>0</v>
      </c>
      <c r="BD26" s="167">
        <f>IF(AZ26=4,G26,0)</f>
        <v>0</v>
      </c>
      <c r="BE26" s="167">
        <f>IF(AZ26=5,G26,0)</f>
        <v>0</v>
      </c>
      <c r="CA26" s="202">
        <v>1</v>
      </c>
      <c r="CB26" s="202">
        <v>1</v>
      </c>
      <c r="CZ26" s="167">
        <v>0.50065000000000004</v>
      </c>
    </row>
    <row r="27" spans="1:104" ht="22.5" x14ac:dyDescent="0.2">
      <c r="A27" s="196">
        <v>16</v>
      </c>
      <c r="B27" s="197" t="s">
        <v>120</v>
      </c>
      <c r="C27" s="198" t="s">
        <v>121</v>
      </c>
      <c r="D27" s="199" t="s">
        <v>119</v>
      </c>
      <c r="E27" s="200">
        <v>1.76</v>
      </c>
      <c r="F27" s="200">
        <v>0</v>
      </c>
      <c r="G27" s="201">
        <f>E27*F27</f>
        <v>0</v>
      </c>
      <c r="O27" s="195">
        <v>2</v>
      </c>
      <c r="AA27" s="167">
        <v>1</v>
      </c>
      <c r="AB27" s="167">
        <v>1</v>
      </c>
      <c r="AC27" s="167">
        <v>1</v>
      </c>
      <c r="AZ27" s="167">
        <v>1</v>
      </c>
      <c r="BA27" s="167">
        <f>IF(AZ27=1,G27,0)</f>
        <v>0</v>
      </c>
      <c r="BB27" s="167">
        <f>IF(AZ27=2,G27,0)</f>
        <v>0</v>
      </c>
      <c r="BC27" s="167">
        <f>IF(AZ27=3,G27,0)</f>
        <v>0</v>
      </c>
      <c r="BD27" s="167">
        <f>IF(AZ27=4,G27,0)</f>
        <v>0</v>
      </c>
      <c r="BE27" s="167">
        <f>IF(AZ27=5,G27,0)</f>
        <v>0</v>
      </c>
      <c r="CA27" s="202">
        <v>1</v>
      </c>
      <c r="CB27" s="202">
        <v>1</v>
      </c>
      <c r="CZ27" s="167">
        <v>0.89956999999999998</v>
      </c>
    </row>
    <row r="28" spans="1:104" ht="22.5" x14ac:dyDescent="0.2">
      <c r="A28" s="196">
        <v>17</v>
      </c>
      <c r="B28" s="197" t="s">
        <v>122</v>
      </c>
      <c r="C28" s="198" t="s">
        <v>123</v>
      </c>
      <c r="D28" s="199" t="s">
        <v>84</v>
      </c>
      <c r="E28" s="200">
        <v>0.33689999999999998</v>
      </c>
      <c r="F28" s="200">
        <v>0</v>
      </c>
      <c r="G28" s="201">
        <f>E28*F28</f>
        <v>0</v>
      </c>
      <c r="O28" s="195">
        <v>2</v>
      </c>
      <c r="AA28" s="167">
        <v>1</v>
      </c>
      <c r="AB28" s="167">
        <v>0</v>
      </c>
      <c r="AC28" s="167">
        <v>0</v>
      </c>
      <c r="AZ28" s="167">
        <v>1</v>
      </c>
      <c r="BA28" s="167">
        <f>IF(AZ28=1,G28,0)</f>
        <v>0</v>
      </c>
      <c r="BB28" s="167">
        <f>IF(AZ28=2,G28,0)</f>
        <v>0</v>
      </c>
      <c r="BC28" s="167">
        <f>IF(AZ28=3,G28,0)</f>
        <v>0</v>
      </c>
      <c r="BD28" s="167">
        <f>IF(AZ28=4,G28,0)</f>
        <v>0</v>
      </c>
      <c r="BE28" s="167">
        <f>IF(AZ28=5,G28,0)</f>
        <v>0</v>
      </c>
      <c r="CA28" s="202">
        <v>1</v>
      </c>
      <c r="CB28" s="202">
        <v>0</v>
      </c>
      <c r="CZ28" s="167">
        <v>1.9148400000000001</v>
      </c>
    </row>
    <row r="29" spans="1:104" ht="22.5" x14ac:dyDescent="0.2">
      <c r="A29" s="196">
        <v>18</v>
      </c>
      <c r="B29" s="197" t="s">
        <v>124</v>
      </c>
      <c r="C29" s="198" t="s">
        <v>125</v>
      </c>
      <c r="D29" s="199" t="s">
        <v>119</v>
      </c>
      <c r="E29" s="200">
        <v>9.1519999999999992</v>
      </c>
      <c r="F29" s="200">
        <v>0</v>
      </c>
      <c r="G29" s="201">
        <f>E29*F29</f>
        <v>0</v>
      </c>
      <c r="O29" s="195">
        <v>2</v>
      </c>
      <c r="AA29" s="167">
        <v>1</v>
      </c>
      <c r="AB29" s="167">
        <v>1</v>
      </c>
      <c r="AC29" s="167">
        <v>1</v>
      </c>
      <c r="AZ29" s="167">
        <v>1</v>
      </c>
      <c r="BA29" s="167">
        <f>IF(AZ29=1,G29,0)</f>
        <v>0</v>
      </c>
      <c r="BB29" s="167">
        <f>IF(AZ29=2,G29,0)</f>
        <v>0</v>
      </c>
      <c r="BC29" s="167">
        <f>IF(AZ29=3,G29,0)</f>
        <v>0</v>
      </c>
      <c r="BD29" s="167">
        <f>IF(AZ29=4,G29,0)</f>
        <v>0</v>
      </c>
      <c r="BE29" s="167">
        <f>IF(AZ29=5,G29,0)</f>
        <v>0</v>
      </c>
      <c r="CA29" s="202">
        <v>1</v>
      </c>
      <c r="CB29" s="202">
        <v>1</v>
      </c>
      <c r="CZ29" s="167">
        <v>0.44338</v>
      </c>
    </row>
    <row r="30" spans="1:104" ht="22.5" x14ac:dyDescent="0.2">
      <c r="A30" s="196">
        <v>19</v>
      </c>
      <c r="B30" s="197" t="s">
        <v>126</v>
      </c>
      <c r="C30" s="198" t="s">
        <v>127</v>
      </c>
      <c r="D30" s="199" t="s">
        <v>87</v>
      </c>
      <c r="E30" s="200">
        <v>8</v>
      </c>
      <c r="F30" s="200">
        <v>0</v>
      </c>
      <c r="G30" s="201">
        <f>E30*F30</f>
        <v>0</v>
      </c>
      <c r="O30" s="195">
        <v>2</v>
      </c>
      <c r="AA30" s="167">
        <v>1</v>
      </c>
      <c r="AB30" s="167">
        <v>1</v>
      </c>
      <c r="AC30" s="167">
        <v>1</v>
      </c>
      <c r="AZ30" s="167">
        <v>1</v>
      </c>
      <c r="BA30" s="167">
        <f>IF(AZ30=1,G30,0)</f>
        <v>0</v>
      </c>
      <c r="BB30" s="167">
        <f>IF(AZ30=2,G30,0)</f>
        <v>0</v>
      </c>
      <c r="BC30" s="167">
        <f>IF(AZ30=3,G30,0)</f>
        <v>0</v>
      </c>
      <c r="BD30" s="167">
        <f>IF(AZ30=4,G30,0)</f>
        <v>0</v>
      </c>
      <c r="BE30" s="167">
        <f>IF(AZ30=5,G30,0)</f>
        <v>0</v>
      </c>
      <c r="CA30" s="202">
        <v>1</v>
      </c>
      <c r="CB30" s="202">
        <v>1</v>
      </c>
      <c r="CZ30" s="167">
        <v>2.9559999999999999E-2</v>
      </c>
    </row>
    <row r="31" spans="1:104" x14ac:dyDescent="0.2">
      <c r="A31" s="203"/>
      <c r="B31" s="204" t="s">
        <v>75</v>
      </c>
      <c r="C31" s="205" t="str">
        <f>CONCATENATE(B25," ",C25)</f>
        <v>3 Svislé a kompletní konstrukce</v>
      </c>
      <c r="D31" s="206"/>
      <c r="E31" s="207"/>
      <c r="F31" s="208"/>
      <c r="G31" s="209">
        <f>SUM(G25:G30)</f>
        <v>0</v>
      </c>
      <c r="O31" s="195">
        <v>4</v>
      </c>
      <c r="BA31" s="210">
        <f>SUM(BA25:BA30)</f>
        <v>0</v>
      </c>
      <c r="BB31" s="210">
        <f>SUM(BB25:BB30)</f>
        <v>0</v>
      </c>
      <c r="BC31" s="210">
        <f>SUM(BC25:BC30)</f>
        <v>0</v>
      </c>
      <c r="BD31" s="210">
        <f>SUM(BD25:BD30)</f>
        <v>0</v>
      </c>
      <c r="BE31" s="210">
        <f>SUM(BE25:BE30)</f>
        <v>0</v>
      </c>
    </row>
    <row r="32" spans="1:104" x14ac:dyDescent="0.2">
      <c r="A32" s="188" t="s">
        <v>72</v>
      </c>
      <c r="B32" s="189" t="s">
        <v>128</v>
      </c>
      <c r="C32" s="190" t="s">
        <v>129</v>
      </c>
      <c r="D32" s="191"/>
      <c r="E32" s="192"/>
      <c r="F32" s="192"/>
      <c r="G32" s="193"/>
      <c r="H32" s="194"/>
      <c r="I32" s="194"/>
      <c r="O32" s="195">
        <v>1</v>
      </c>
    </row>
    <row r="33" spans="1:104" x14ac:dyDescent="0.2">
      <c r="A33" s="196">
        <v>20</v>
      </c>
      <c r="B33" s="197" t="s">
        <v>130</v>
      </c>
      <c r="C33" s="198" t="s">
        <v>131</v>
      </c>
      <c r="D33" s="199" t="s">
        <v>87</v>
      </c>
      <c r="E33" s="200">
        <v>8.8000000000000007</v>
      </c>
      <c r="F33" s="200">
        <v>0</v>
      </c>
      <c r="G33" s="201">
        <f>E33*F33</f>
        <v>0</v>
      </c>
      <c r="O33" s="195">
        <v>2</v>
      </c>
      <c r="AA33" s="167">
        <v>1</v>
      </c>
      <c r="AB33" s="167">
        <v>1</v>
      </c>
      <c r="AC33" s="167">
        <v>1</v>
      </c>
      <c r="AZ33" s="167">
        <v>1</v>
      </c>
      <c r="BA33" s="167">
        <f>IF(AZ33=1,G33,0)</f>
        <v>0</v>
      </c>
      <c r="BB33" s="167">
        <f>IF(AZ33=2,G33,0)</f>
        <v>0</v>
      </c>
      <c r="BC33" s="167">
        <f>IF(AZ33=3,G33,0)</f>
        <v>0</v>
      </c>
      <c r="BD33" s="167">
        <f>IF(AZ33=4,G33,0)</f>
        <v>0</v>
      </c>
      <c r="BE33" s="167">
        <f>IF(AZ33=5,G33,0)</f>
        <v>0</v>
      </c>
      <c r="CA33" s="202">
        <v>1</v>
      </c>
      <c r="CB33" s="202">
        <v>1</v>
      </c>
      <c r="CZ33" s="167">
        <v>0.11369</v>
      </c>
    </row>
    <row r="34" spans="1:104" x14ac:dyDescent="0.2">
      <c r="A34" s="196">
        <v>21</v>
      </c>
      <c r="B34" s="197" t="s">
        <v>132</v>
      </c>
      <c r="C34" s="198" t="s">
        <v>133</v>
      </c>
      <c r="D34" s="199" t="s">
        <v>119</v>
      </c>
      <c r="E34" s="200">
        <v>3.4</v>
      </c>
      <c r="F34" s="200">
        <v>0</v>
      </c>
      <c r="G34" s="201">
        <f>E34*F34</f>
        <v>0</v>
      </c>
      <c r="O34" s="195">
        <v>2</v>
      </c>
      <c r="AA34" s="167">
        <v>1</v>
      </c>
      <c r="AB34" s="167">
        <v>1</v>
      </c>
      <c r="AC34" s="167">
        <v>1</v>
      </c>
      <c r="AZ34" s="167">
        <v>1</v>
      </c>
      <c r="BA34" s="167">
        <f>IF(AZ34=1,G34,0)</f>
        <v>0</v>
      </c>
      <c r="BB34" s="167">
        <f>IF(AZ34=2,G34,0)</f>
        <v>0</v>
      </c>
      <c r="BC34" s="167">
        <f>IF(AZ34=3,G34,0)</f>
        <v>0</v>
      </c>
      <c r="BD34" s="167">
        <f>IF(AZ34=4,G34,0)</f>
        <v>0</v>
      </c>
      <c r="BE34" s="167">
        <f>IF(AZ34=5,G34,0)</f>
        <v>0</v>
      </c>
      <c r="CA34" s="202">
        <v>1</v>
      </c>
      <c r="CB34" s="202">
        <v>1</v>
      </c>
      <c r="CZ34" s="167">
        <v>2.4170000000000001E-2</v>
      </c>
    </row>
    <row r="35" spans="1:104" x14ac:dyDescent="0.2">
      <c r="A35" s="196">
        <v>22</v>
      </c>
      <c r="B35" s="197" t="s">
        <v>134</v>
      </c>
      <c r="C35" s="198" t="s">
        <v>135</v>
      </c>
      <c r="D35" s="199" t="s">
        <v>119</v>
      </c>
      <c r="E35" s="200">
        <v>3.4</v>
      </c>
      <c r="F35" s="200">
        <v>0</v>
      </c>
      <c r="G35" s="201">
        <f>E35*F35</f>
        <v>0</v>
      </c>
      <c r="O35" s="195">
        <v>2</v>
      </c>
      <c r="AA35" s="167">
        <v>1</v>
      </c>
      <c r="AB35" s="167">
        <v>1</v>
      </c>
      <c r="AC35" s="167">
        <v>1</v>
      </c>
      <c r="AZ35" s="167">
        <v>1</v>
      </c>
      <c r="BA35" s="167">
        <f>IF(AZ35=1,G35,0)</f>
        <v>0</v>
      </c>
      <c r="BB35" s="167">
        <f>IF(AZ35=2,G35,0)</f>
        <v>0</v>
      </c>
      <c r="BC35" s="167">
        <f>IF(AZ35=3,G35,0)</f>
        <v>0</v>
      </c>
      <c r="BD35" s="167">
        <f>IF(AZ35=4,G35,0)</f>
        <v>0</v>
      </c>
      <c r="BE35" s="167">
        <f>IF(AZ35=5,G35,0)</f>
        <v>0</v>
      </c>
      <c r="CA35" s="202">
        <v>1</v>
      </c>
      <c r="CB35" s="202">
        <v>1</v>
      </c>
      <c r="CZ35" s="167">
        <v>0</v>
      </c>
    </row>
    <row r="36" spans="1:104" x14ac:dyDescent="0.2">
      <c r="A36" s="203"/>
      <c r="B36" s="204" t="s">
        <v>75</v>
      </c>
      <c r="C36" s="205" t="str">
        <f>CONCATENATE(B32," ",C32)</f>
        <v>4 Vodorovné konstrukce</v>
      </c>
      <c r="D36" s="206"/>
      <c r="E36" s="207"/>
      <c r="F36" s="208"/>
      <c r="G36" s="209">
        <f>SUM(G32:G35)</f>
        <v>0</v>
      </c>
      <c r="O36" s="195">
        <v>4</v>
      </c>
      <c r="BA36" s="210">
        <f>SUM(BA32:BA35)</f>
        <v>0</v>
      </c>
      <c r="BB36" s="210">
        <f>SUM(BB32:BB35)</f>
        <v>0</v>
      </c>
      <c r="BC36" s="210">
        <f>SUM(BC32:BC35)</f>
        <v>0</v>
      </c>
      <c r="BD36" s="210">
        <f>SUM(BD32:BD35)</f>
        <v>0</v>
      </c>
      <c r="BE36" s="210">
        <f>SUM(BE32:BE35)</f>
        <v>0</v>
      </c>
    </row>
    <row r="37" spans="1:104" x14ac:dyDescent="0.2">
      <c r="A37" s="188" t="s">
        <v>72</v>
      </c>
      <c r="B37" s="189" t="s">
        <v>136</v>
      </c>
      <c r="C37" s="190" t="s">
        <v>137</v>
      </c>
      <c r="D37" s="191"/>
      <c r="E37" s="192"/>
      <c r="F37" s="192"/>
      <c r="G37" s="193"/>
      <c r="H37" s="194"/>
      <c r="I37" s="194"/>
      <c r="O37" s="195">
        <v>1</v>
      </c>
    </row>
    <row r="38" spans="1:104" x14ac:dyDescent="0.2">
      <c r="A38" s="196">
        <v>23</v>
      </c>
      <c r="B38" s="197" t="s">
        <v>138</v>
      </c>
      <c r="C38" s="198" t="s">
        <v>139</v>
      </c>
      <c r="D38" s="199" t="s">
        <v>119</v>
      </c>
      <c r="E38" s="200">
        <v>5.7</v>
      </c>
      <c r="F38" s="200">
        <v>0</v>
      </c>
      <c r="G38" s="201">
        <f>E38*F38</f>
        <v>0</v>
      </c>
      <c r="O38" s="195">
        <v>2</v>
      </c>
      <c r="AA38" s="167">
        <v>1</v>
      </c>
      <c r="AB38" s="167">
        <v>1</v>
      </c>
      <c r="AC38" s="167">
        <v>1</v>
      </c>
      <c r="AZ38" s="167">
        <v>1</v>
      </c>
      <c r="BA38" s="167">
        <f>IF(AZ38=1,G38,0)</f>
        <v>0</v>
      </c>
      <c r="BB38" s="167">
        <f>IF(AZ38=2,G38,0)</f>
        <v>0</v>
      </c>
      <c r="BC38" s="167">
        <f>IF(AZ38=3,G38,0)</f>
        <v>0</v>
      </c>
      <c r="BD38" s="167">
        <f>IF(AZ38=4,G38,0)</f>
        <v>0</v>
      </c>
      <c r="BE38" s="167">
        <f>IF(AZ38=5,G38,0)</f>
        <v>0</v>
      </c>
      <c r="CA38" s="202">
        <v>1</v>
      </c>
      <c r="CB38" s="202">
        <v>1</v>
      </c>
      <c r="CZ38" s="167">
        <v>8.0960000000000004E-2</v>
      </c>
    </row>
    <row r="39" spans="1:104" x14ac:dyDescent="0.2">
      <c r="A39" s="196">
        <v>24</v>
      </c>
      <c r="B39" s="197" t="s">
        <v>140</v>
      </c>
      <c r="C39" s="198" t="s">
        <v>141</v>
      </c>
      <c r="D39" s="199" t="s">
        <v>119</v>
      </c>
      <c r="E39" s="200">
        <v>1.5</v>
      </c>
      <c r="F39" s="200">
        <v>0</v>
      </c>
      <c r="G39" s="201">
        <f>E39*F39</f>
        <v>0</v>
      </c>
      <c r="O39" s="195">
        <v>2</v>
      </c>
      <c r="AA39" s="167">
        <v>1</v>
      </c>
      <c r="AB39" s="167">
        <v>1</v>
      </c>
      <c r="AC39" s="167">
        <v>1</v>
      </c>
      <c r="AZ39" s="167">
        <v>1</v>
      </c>
      <c r="BA39" s="167">
        <f>IF(AZ39=1,G39,0)</f>
        <v>0</v>
      </c>
      <c r="BB39" s="167">
        <f>IF(AZ39=2,G39,0)</f>
        <v>0</v>
      </c>
      <c r="BC39" s="167">
        <f>IF(AZ39=3,G39,0)</f>
        <v>0</v>
      </c>
      <c r="BD39" s="167">
        <f>IF(AZ39=4,G39,0)</f>
        <v>0</v>
      </c>
      <c r="BE39" s="167">
        <f>IF(AZ39=5,G39,0)</f>
        <v>0</v>
      </c>
      <c r="CA39" s="202">
        <v>1</v>
      </c>
      <c r="CB39" s="202">
        <v>1</v>
      </c>
      <c r="CZ39" s="167">
        <v>7.3899999999999993E-2</v>
      </c>
    </row>
    <row r="40" spans="1:104" x14ac:dyDescent="0.2">
      <c r="A40" s="196">
        <v>25</v>
      </c>
      <c r="B40" s="197" t="s">
        <v>142</v>
      </c>
      <c r="C40" s="198" t="s">
        <v>143</v>
      </c>
      <c r="D40" s="199" t="s">
        <v>144</v>
      </c>
      <c r="E40" s="200">
        <v>0.2475</v>
      </c>
      <c r="F40" s="200">
        <v>0</v>
      </c>
      <c r="G40" s="201">
        <f>E40*F40</f>
        <v>0</v>
      </c>
      <c r="O40" s="195">
        <v>2</v>
      </c>
      <c r="AA40" s="167">
        <v>3</v>
      </c>
      <c r="AB40" s="167">
        <v>1</v>
      </c>
      <c r="AC40" s="167">
        <v>583314004</v>
      </c>
      <c r="AZ40" s="167">
        <v>1</v>
      </c>
      <c r="BA40" s="167">
        <f>IF(AZ40=1,G40,0)</f>
        <v>0</v>
      </c>
      <c r="BB40" s="167">
        <f>IF(AZ40=2,G40,0)</f>
        <v>0</v>
      </c>
      <c r="BC40" s="167">
        <f>IF(AZ40=3,G40,0)</f>
        <v>0</v>
      </c>
      <c r="BD40" s="167">
        <f>IF(AZ40=4,G40,0)</f>
        <v>0</v>
      </c>
      <c r="BE40" s="167">
        <f>IF(AZ40=5,G40,0)</f>
        <v>0</v>
      </c>
      <c r="CA40" s="202">
        <v>3</v>
      </c>
      <c r="CB40" s="202">
        <v>1</v>
      </c>
      <c r="CZ40" s="167">
        <v>1</v>
      </c>
    </row>
    <row r="41" spans="1:104" x14ac:dyDescent="0.2">
      <c r="A41" s="196">
        <v>26</v>
      </c>
      <c r="B41" s="197" t="s">
        <v>145</v>
      </c>
      <c r="C41" s="198" t="s">
        <v>146</v>
      </c>
      <c r="D41" s="199" t="s">
        <v>144</v>
      </c>
      <c r="E41" s="200">
        <v>9.4049999999999994</v>
      </c>
      <c r="F41" s="200">
        <v>0</v>
      </c>
      <c r="G41" s="201">
        <f>E41*F41</f>
        <v>0</v>
      </c>
      <c r="O41" s="195">
        <v>2</v>
      </c>
      <c r="AA41" s="167">
        <v>3</v>
      </c>
      <c r="AB41" s="167">
        <v>1</v>
      </c>
      <c r="AC41" s="167">
        <v>583318004</v>
      </c>
      <c r="AZ41" s="167">
        <v>1</v>
      </c>
      <c r="BA41" s="167">
        <f>IF(AZ41=1,G41,0)</f>
        <v>0</v>
      </c>
      <c r="BB41" s="167">
        <f>IF(AZ41=2,G41,0)</f>
        <v>0</v>
      </c>
      <c r="BC41" s="167">
        <f>IF(AZ41=3,G41,0)</f>
        <v>0</v>
      </c>
      <c r="BD41" s="167">
        <f>IF(AZ41=4,G41,0)</f>
        <v>0</v>
      </c>
      <c r="BE41" s="167">
        <f>IF(AZ41=5,G41,0)</f>
        <v>0</v>
      </c>
      <c r="CA41" s="202">
        <v>3</v>
      </c>
      <c r="CB41" s="202">
        <v>1</v>
      </c>
      <c r="CZ41" s="167">
        <v>1</v>
      </c>
    </row>
    <row r="42" spans="1:104" x14ac:dyDescent="0.2">
      <c r="A42" s="196">
        <v>27</v>
      </c>
      <c r="B42" s="197" t="s">
        <v>147</v>
      </c>
      <c r="C42" s="198" t="s">
        <v>148</v>
      </c>
      <c r="D42" s="199" t="s">
        <v>119</v>
      </c>
      <c r="E42" s="200">
        <v>1.65</v>
      </c>
      <c r="F42" s="200">
        <v>0</v>
      </c>
      <c r="G42" s="201">
        <f>E42*F42</f>
        <v>0</v>
      </c>
      <c r="O42" s="195">
        <v>2</v>
      </c>
      <c r="AA42" s="167">
        <v>3</v>
      </c>
      <c r="AB42" s="167">
        <v>1</v>
      </c>
      <c r="AC42" s="167">
        <v>59245110</v>
      </c>
      <c r="AZ42" s="167">
        <v>1</v>
      </c>
      <c r="BA42" s="167">
        <f>IF(AZ42=1,G42,0)</f>
        <v>0</v>
      </c>
      <c r="BB42" s="167">
        <f>IF(AZ42=2,G42,0)</f>
        <v>0</v>
      </c>
      <c r="BC42" s="167">
        <f>IF(AZ42=3,G42,0)</f>
        <v>0</v>
      </c>
      <c r="BD42" s="167">
        <f>IF(AZ42=4,G42,0)</f>
        <v>0</v>
      </c>
      <c r="BE42" s="167">
        <f>IF(AZ42=5,G42,0)</f>
        <v>0</v>
      </c>
      <c r="CA42" s="202">
        <v>3</v>
      </c>
      <c r="CB42" s="202">
        <v>1</v>
      </c>
      <c r="CZ42" s="167">
        <v>0.129</v>
      </c>
    </row>
    <row r="43" spans="1:104" x14ac:dyDescent="0.2">
      <c r="A43" s="203"/>
      <c r="B43" s="204" t="s">
        <v>75</v>
      </c>
      <c r="C43" s="205" t="str">
        <f>CONCATENATE(B37," ",C37)</f>
        <v>5 Komunikace</v>
      </c>
      <c r="D43" s="206"/>
      <c r="E43" s="207"/>
      <c r="F43" s="208"/>
      <c r="G43" s="209">
        <f>SUM(G37:G42)</f>
        <v>0</v>
      </c>
      <c r="O43" s="195">
        <v>4</v>
      </c>
      <c r="BA43" s="210">
        <f>SUM(BA37:BA42)</f>
        <v>0</v>
      </c>
      <c r="BB43" s="210">
        <f>SUM(BB37:BB42)</f>
        <v>0</v>
      </c>
      <c r="BC43" s="210">
        <f>SUM(BC37:BC42)</f>
        <v>0</v>
      </c>
      <c r="BD43" s="210">
        <f>SUM(BD37:BD42)</f>
        <v>0</v>
      </c>
      <c r="BE43" s="210">
        <f>SUM(BE37:BE42)</f>
        <v>0</v>
      </c>
    </row>
    <row r="44" spans="1:104" x14ac:dyDescent="0.2">
      <c r="A44" s="188" t="s">
        <v>72</v>
      </c>
      <c r="B44" s="189" t="s">
        <v>149</v>
      </c>
      <c r="C44" s="190" t="s">
        <v>150</v>
      </c>
      <c r="D44" s="191"/>
      <c r="E44" s="192"/>
      <c r="F44" s="192"/>
      <c r="G44" s="193"/>
      <c r="H44" s="194"/>
      <c r="I44" s="194"/>
      <c r="O44" s="195">
        <v>1</v>
      </c>
    </row>
    <row r="45" spans="1:104" x14ac:dyDescent="0.2">
      <c r="A45" s="196">
        <v>28</v>
      </c>
      <c r="B45" s="197" t="s">
        <v>151</v>
      </c>
      <c r="C45" s="198" t="s">
        <v>152</v>
      </c>
      <c r="D45" s="199" t="s">
        <v>119</v>
      </c>
      <c r="E45" s="200">
        <v>4</v>
      </c>
      <c r="F45" s="200">
        <v>0</v>
      </c>
      <c r="G45" s="201">
        <f>E45*F45</f>
        <v>0</v>
      </c>
      <c r="O45" s="195">
        <v>2</v>
      </c>
      <c r="AA45" s="167">
        <v>1</v>
      </c>
      <c r="AB45" s="167">
        <v>1</v>
      </c>
      <c r="AC45" s="167">
        <v>1</v>
      </c>
      <c r="AZ45" s="167">
        <v>1</v>
      </c>
      <c r="BA45" s="167">
        <f>IF(AZ45=1,G45,0)</f>
        <v>0</v>
      </c>
      <c r="BB45" s="167">
        <f>IF(AZ45=2,G45,0)</f>
        <v>0</v>
      </c>
      <c r="BC45" s="167">
        <f>IF(AZ45=3,G45,0)</f>
        <v>0</v>
      </c>
      <c r="BD45" s="167">
        <f>IF(AZ45=4,G45,0)</f>
        <v>0</v>
      </c>
      <c r="BE45" s="167">
        <f>IF(AZ45=5,G45,0)</f>
        <v>0</v>
      </c>
      <c r="CA45" s="202">
        <v>1</v>
      </c>
      <c r="CB45" s="202">
        <v>1</v>
      </c>
      <c r="CZ45" s="167">
        <v>3.3579999999999999E-2</v>
      </c>
    </row>
    <row r="46" spans="1:104" x14ac:dyDescent="0.2">
      <c r="A46" s="203"/>
      <c r="B46" s="204" t="s">
        <v>75</v>
      </c>
      <c r="C46" s="205" t="str">
        <f>CONCATENATE(B44," ",C44)</f>
        <v>61 Upravy povrchů vnitřní</v>
      </c>
      <c r="D46" s="206"/>
      <c r="E46" s="207"/>
      <c r="F46" s="208"/>
      <c r="G46" s="209">
        <f>SUM(G44:G45)</f>
        <v>0</v>
      </c>
      <c r="O46" s="195">
        <v>4</v>
      </c>
      <c r="BA46" s="210">
        <f>SUM(BA44:BA45)</f>
        <v>0</v>
      </c>
      <c r="BB46" s="210">
        <f>SUM(BB44:BB45)</f>
        <v>0</v>
      </c>
      <c r="BC46" s="210">
        <f>SUM(BC44:BC45)</f>
        <v>0</v>
      </c>
      <c r="BD46" s="210">
        <f>SUM(BD44:BD45)</f>
        <v>0</v>
      </c>
      <c r="BE46" s="210">
        <f>SUM(BE44:BE45)</f>
        <v>0</v>
      </c>
    </row>
    <row r="47" spans="1:104" x14ac:dyDescent="0.2">
      <c r="A47" s="188" t="s">
        <v>72</v>
      </c>
      <c r="B47" s="189" t="s">
        <v>153</v>
      </c>
      <c r="C47" s="190" t="s">
        <v>154</v>
      </c>
      <c r="D47" s="191"/>
      <c r="E47" s="192"/>
      <c r="F47" s="192"/>
      <c r="G47" s="193"/>
      <c r="H47" s="194"/>
      <c r="I47" s="194"/>
      <c r="O47" s="195">
        <v>1</v>
      </c>
    </row>
    <row r="48" spans="1:104" x14ac:dyDescent="0.2">
      <c r="A48" s="196">
        <v>29</v>
      </c>
      <c r="B48" s="197" t="s">
        <v>155</v>
      </c>
      <c r="C48" s="198" t="s">
        <v>156</v>
      </c>
      <c r="D48" s="199" t="s">
        <v>87</v>
      </c>
      <c r="E48" s="200">
        <v>5.7</v>
      </c>
      <c r="F48" s="200">
        <v>0</v>
      </c>
      <c r="G48" s="201">
        <f>E48*F48</f>
        <v>0</v>
      </c>
      <c r="O48" s="195">
        <v>2</v>
      </c>
      <c r="AA48" s="167">
        <v>1</v>
      </c>
      <c r="AB48" s="167">
        <v>1</v>
      </c>
      <c r="AC48" s="167">
        <v>1</v>
      </c>
      <c r="AZ48" s="167">
        <v>1</v>
      </c>
      <c r="BA48" s="167">
        <f>IF(AZ48=1,G48,0)</f>
        <v>0</v>
      </c>
      <c r="BB48" s="167">
        <f>IF(AZ48=2,G48,0)</f>
        <v>0</v>
      </c>
      <c r="BC48" s="167">
        <f>IF(AZ48=3,G48,0)</f>
        <v>0</v>
      </c>
      <c r="BD48" s="167">
        <f>IF(AZ48=4,G48,0)</f>
        <v>0</v>
      </c>
      <c r="BE48" s="167">
        <f>IF(AZ48=5,G48,0)</f>
        <v>0</v>
      </c>
      <c r="CA48" s="202">
        <v>1</v>
      </c>
      <c r="CB48" s="202">
        <v>1</v>
      </c>
      <c r="CZ48" s="167">
        <v>4.3099999999999996E-3</v>
      </c>
    </row>
    <row r="49" spans="1:104" x14ac:dyDescent="0.2">
      <c r="A49" s="196">
        <v>30</v>
      </c>
      <c r="B49" s="197" t="s">
        <v>157</v>
      </c>
      <c r="C49" s="198" t="s">
        <v>158</v>
      </c>
      <c r="D49" s="199" t="s">
        <v>119</v>
      </c>
      <c r="E49" s="200">
        <v>2.8904999999999998</v>
      </c>
      <c r="F49" s="200">
        <v>0</v>
      </c>
      <c r="G49" s="201">
        <f>E49*F49</f>
        <v>0</v>
      </c>
      <c r="O49" s="195">
        <v>2</v>
      </c>
      <c r="AA49" s="167">
        <v>1</v>
      </c>
      <c r="AB49" s="167">
        <v>0</v>
      </c>
      <c r="AC49" s="167">
        <v>0</v>
      </c>
      <c r="AZ49" s="167">
        <v>1</v>
      </c>
      <c r="BA49" s="167">
        <f>IF(AZ49=1,G49,0)</f>
        <v>0</v>
      </c>
      <c r="BB49" s="167">
        <f>IF(AZ49=2,G49,0)</f>
        <v>0</v>
      </c>
      <c r="BC49" s="167">
        <f>IF(AZ49=3,G49,0)</f>
        <v>0</v>
      </c>
      <c r="BD49" s="167">
        <f>IF(AZ49=4,G49,0)</f>
        <v>0</v>
      </c>
      <c r="BE49" s="167">
        <f>IF(AZ49=5,G49,0)</f>
        <v>0</v>
      </c>
      <c r="CA49" s="202">
        <v>1</v>
      </c>
      <c r="CB49" s="202">
        <v>0</v>
      </c>
      <c r="CZ49" s="167">
        <v>4.0000000000000003E-5</v>
      </c>
    </row>
    <row r="50" spans="1:104" ht="22.5" x14ac:dyDescent="0.2">
      <c r="A50" s="196">
        <v>31</v>
      </c>
      <c r="B50" s="197" t="s">
        <v>159</v>
      </c>
      <c r="C50" s="198" t="s">
        <v>160</v>
      </c>
      <c r="D50" s="199" t="s">
        <v>119</v>
      </c>
      <c r="E50" s="200">
        <v>0.66</v>
      </c>
      <c r="F50" s="200">
        <v>0</v>
      </c>
      <c r="G50" s="201">
        <f>E50*F50</f>
        <v>0</v>
      </c>
      <c r="O50" s="195">
        <v>2</v>
      </c>
      <c r="AA50" s="167">
        <v>1</v>
      </c>
      <c r="AB50" s="167">
        <v>1</v>
      </c>
      <c r="AC50" s="167">
        <v>1</v>
      </c>
      <c r="AZ50" s="167">
        <v>1</v>
      </c>
      <c r="BA50" s="167">
        <f>IF(AZ50=1,G50,0)</f>
        <v>0</v>
      </c>
      <c r="BB50" s="167">
        <f>IF(AZ50=2,G50,0)</f>
        <v>0</v>
      </c>
      <c r="BC50" s="167">
        <f>IF(AZ50=3,G50,0)</f>
        <v>0</v>
      </c>
      <c r="BD50" s="167">
        <f>IF(AZ50=4,G50,0)</f>
        <v>0</v>
      </c>
      <c r="BE50" s="167">
        <f>IF(AZ50=5,G50,0)</f>
        <v>0</v>
      </c>
      <c r="CA50" s="202">
        <v>1</v>
      </c>
      <c r="CB50" s="202">
        <v>1</v>
      </c>
      <c r="CZ50" s="167">
        <v>3.755E-2</v>
      </c>
    </row>
    <row r="51" spans="1:104" x14ac:dyDescent="0.2">
      <c r="A51" s="196">
        <v>32</v>
      </c>
      <c r="B51" s="197" t="s">
        <v>161</v>
      </c>
      <c r="C51" s="198" t="s">
        <v>162</v>
      </c>
      <c r="D51" s="199" t="s">
        <v>119</v>
      </c>
      <c r="E51" s="200">
        <v>5</v>
      </c>
      <c r="F51" s="200">
        <v>0</v>
      </c>
      <c r="G51" s="201">
        <f>E51*F51</f>
        <v>0</v>
      </c>
      <c r="O51" s="195">
        <v>2</v>
      </c>
      <c r="AA51" s="167">
        <v>1</v>
      </c>
      <c r="AB51" s="167">
        <v>0</v>
      </c>
      <c r="AC51" s="167">
        <v>0</v>
      </c>
      <c r="AZ51" s="167">
        <v>1</v>
      </c>
      <c r="BA51" s="167">
        <f>IF(AZ51=1,G51,0)</f>
        <v>0</v>
      </c>
      <c r="BB51" s="167">
        <f>IF(AZ51=2,G51,0)</f>
        <v>0</v>
      </c>
      <c r="BC51" s="167">
        <f>IF(AZ51=3,G51,0)</f>
        <v>0</v>
      </c>
      <c r="BD51" s="167">
        <f>IF(AZ51=4,G51,0)</f>
        <v>0</v>
      </c>
      <c r="BE51" s="167">
        <f>IF(AZ51=5,G51,0)</f>
        <v>0</v>
      </c>
      <c r="CA51" s="202">
        <v>1</v>
      </c>
      <c r="CB51" s="202">
        <v>0</v>
      </c>
      <c r="CZ51" s="167">
        <v>4.6899999999999997E-3</v>
      </c>
    </row>
    <row r="52" spans="1:104" x14ac:dyDescent="0.2">
      <c r="A52" s="203"/>
      <c r="B52" s="204" t="s">
        <v>75</v>
      </c>
      <c r="C52" s="205" t="str">
        <f>CONCATENATE(B47," ",C47)</f>
        <v>62 Úpravy povrchů vnější</v>
      </c>
      <c r="D52" s="206"/>
      <c r="E52" s="207"/>
      <c r="F52" s="208"/>
      <c r="G52" s="209">
        <f>SUM(G47:G51)</f>
        <v>0</v>
      </c>
      <c r="O52" s="195">
        <v>4</v>
      </c>
      <c r="BA52" s="210">
        <f>SUM(BA47:BA51)</f>
        <v>0</v>
      </c>
      <c r="BB52" s="210">
        <f>SUM(BB47:BB51)</f>
        <v>0</v>
      </c>
      <c r="BC52" s="210">
        <f>SUM(BC47:BC51)</f>
        <v>0</v>
      </c>
      <c r="BD52" s="210">
        <f>SUM(BD47:BD51)</f>
        <v>0</v>
      </c>
      <c r="BE52" s="210">
        <f>SUM(BE47:BE51)</f>
        <v>0</v>
      </c>
    </row>
    <row r="53" spans="1:104" x14ac:dyDescent="0.2">
      <c r="A53" s="188" t="s">
        <v>72</v>
      </c>
      <c r="B53" s="189" t="s">
        <v>163</v>
      </c>
      <c r="C53" s="190" t="s">
        <v>164</v>
      </c>
      <c r="D53" s="191"/>
      <c r="E53" s="192"/>
      <c r="F53" s="192"/>
      <c r="G53" s="193"/>
      <c r="H53" s="194"/>
      <c r="I53" s="194"/>
      <c r="O53" s="195">
        <v>1</v>
      </c>
    </row>
    <row r="54" spans="1:104" x14ac:dyDescent="0.2">
      <c r="A54" s="196">
        <v>33</v>
      </c>
      <c r="B54" s="197" t="s">
        <v>165</v>
      </c>
      <c r="C54" s="198" t="s">
        <v>166</v>
      </c>
      <c r="D54" s="199" t="s">
        <v>84</v>
      </c>
      <c r="E54" s="200">
        <v>1.2</v>
      </c>
      <c r="F54" s="200">
        <v>0</v>
      </c>
      <c r="G54" s="201">
        <f>E54*F54</f>
        <v>0</v>
      </c>
      <c r="O54" s="195">
        <v>2</v>
      </c>
      <c r="AA54" s="167">
        <v>1</v>
      </c>
      <c r="AB54" s="167">
        <v>1</v>
      </c>
      <c r="AC54" s="167">
        <v>1</v>
      </c>
      <c r="AZ54" s="167">
        <v>1</v>
      </c>
      <c r="BA54" s="167">
        <f>IF(AZ54=1,G54,0)</f>
        <v>0</v>
      </c>
      <c r="BB54" s="167">
        <f>IF(AZ54=2,G54,0)</f>
        <v>0</v>
      </c>
      <c r="BC54" s="167">
        <f>IF(AZ54=3,G54,0)</f>
        <v>0</v>
      </c>
      <c r="BD54" s="167">
        <f>IF(AZ54=4,G54,0)</f>
        <v>0</v>
      </c>
      <c r="BE54" s="167">
        <f>IF(AZ54=5,G54,0)</f>
        <v>0</v>
      </c>
      <c r="CA54" s="202">
        <v>1</v>
      </c>
      <c r="CB54" s="202">
        <v>1</v>
      </c>
      <c r="CZ54" s="167">
        <v>2.2563399999999998</v>
      </c>
    </row>
    <row r="55" spans="1:104" x14ac:dyDescent="0.2">
      <c r="A55" s="196">
        <v>34</v>
      </c>
      <c r="B55" s="197" t="s">
        <v>167</v>
      </c>
      <c r="C55" s="198" t="s">
        <v>168</v>
      </c>
      <c r="D55" s="199" t="s">
        <v>108</v>
      </c>
      <c r="E55" s="200">
        <v>2.4E-2</v>
      </c>
      <c r="F55" s="200">
        <v>0</v>
      </c>
      <c r="G55" s="201">
        <f>E55*F55</f>
        <v>0</v>
      </c>
      <c r="O55" s="195">
        <v>2</v>
      </c>
      <c r="AA55" s="167">
        <v>1</v>
      </c>
      <c r="AB55" s="167">
        <v>1</v>
      </c>
      <c r="AC55" s="167">
        <v>1</v>
      </c>
      <c r="AZ55" s="167">
        <v>1</v>
      </c>
      <c r="BA55" s="167">
        <f>IF(AZ55=1,G55,0)</f>
        <v>0</v>
      </c>
      <c r="BB55" s="167">
        <f>IF(AZ55=2,G55,0)</f>
        <v>0</v>
      </c>
      <c r="BC55" s="167">
        <f>IF(AZ55=3,G55,0)</f>
        <v>0</v>
      </c>
      <c r="BD55" s="167">
        <f>IF(AZ55=4,G55,0)</f>
        <v>0</v>
      </c>
      <c r="BE55" s="167">
        <f>IF(AZ55=5,G55,0)</f>
        <v>0</v>
      </c>
      <c r="CA55" s="202">
        <v>1</v>
      </c>
      <c r="CB55" s="202">
        <v>1</v>
      </c>
      <c r="CZ55" s="167">
        <v>1.0185500000000001</v>
      </c>
    </row>
    <row r="56" spans="1:104" x14ac:dyDescent="0.2">
      <c r="A56" s="196">
        <v>35</v>
      </c>
      <c r="B56" s="197" t="s">
        <v>169</v>
      </c>
      <c r="C56" s="198" t="s">
        <v>170</v>
      </c>
      <c r="D56" s="199" t="s">
        <v>84</v>
      </c>
      <c r="E56" s="200">
        <v>1.0229999999999999</v>
      </c>
      <c r="F56" s="200">
        <v>0</v>
      </c>
      <c r="G56" s="201">
        <f>E56*F56</f>
        <v>0</v>
      </c>
      <c r="O56" s="195">
        <v>2</v>
      </c>
      <c r="AA56" s="167">
        <v>1</v>
      </c>
      <c r="AB56" s="167">
        <v>1</v>
      </c>
      <c r="AC56" s="167">
        <v>1</v>
      </c>
      <c r="AZ56" s="167">
        <v>1</v>
      </c>
      <c r="BA56" s="167">
        <f>IF(AZ56=1,G56,0)</f>
        <v>0</v>
      </c>
      <c r="BB56" s="167">
        <f>IF(AZ56=2,G56,0)</f>
        <v>0</v>
      </c>
      <c r="BC56" s="167">
        <f>IF(AZ56=3,G56,0)</f>
        <v>0</v>
      </c>
      <c r="BD56" s="167">
        <f>IF(AZ56=4,G56,0)</f>
        <v>0</v>
      </c>
      <c r="BE56" s="167">
        <f>IF(AZ56=5,G56,0)</f>
        <v>0</v>
      </c>
      <c r="CA56" s="202">
        <v>1</v>
      </c>
      <c r="CB56" s="202">
        <v>1</v>
      </c>
      <c r="CZ56" s="167">
        <v>1.837</v>
      </c>
    </row>
    <row r="57" spans="1:104" x14ac:dyDescent="0.2">
      <c r="A57" s="203"/>
      <c r="B57" s="204" t="s">
        <v>75</v>
      </c>
      <c r="C57" s="205" t="str">
        <f>CONCATENATE(B53," ",C53)</f>
        <v>63 Podlahy a podlahové konstrukce</v>
      </c>
      <c r="D57" s="206"/>
      <c r="E57" s="207"/>
      <c r="F57" s="208"/>
      <c r="G57" s="209">
        <f>SUM(G53:G56)</f>
        <v>0</v>
      </c>
      <c r="O57" s="195">
        <v>4</v>
      </c>
      <c r="BA57" s="210">
        <f>SUM(BA53:BA56)</f>
        <v>0</v>
      </c>
      <c r="BB57" s="210">
        <f>SUM(BB53:BB56)</f>
        <v>0</v>
      </c>
      <c r="BC57" s="210">
        <f>SUM(BC53:BC56)</f>
        <v>0</v>
      </c>
      <c r="BD57" s="210">
        <f>SUM(BD53:BD56)</f>
        <v>0</v>
      </c>
      <c r="BE57" s="210">
        <f>SUM(BE53:BE56)</f>
        <v>0</v>
      </c>
    </row>
    <row r="58" spans="1:104" x14ac:dyDescent="0.2">
      <c r="A58" s="188" t="s">
        <v>72</v>
      </c>
      <c r="B58" s="189" t="s">
        <v>171</v>
      </c>
      <c r="C58" s="190" t="s">
        <v>172</v>
      </c>
      <c r="D58" s="191"/>
      <c r="E58" s="192"/>
      <c r="F58" s="192"/>
      <c r="G58" s="193"/>
      <c r="H58" s="194"/>
      <c r="I58" s="194"/>
      <c r="O58" s="195">
        <v>1</v>
      </c>
    </row>
    <row r="59" spans="1:104" ht="22.5" x14ac:dyDescent="0.2">
      <c r="A59" s="196">
        <v>36</v>
      </c>
      <c r="B59" s="197" t="s">
        <v>173</v>
      </c>
      <c r="C59" s="198" t="s">
        <v>174</v>
      </c>
      <c r="D59" s="199" t="s">
        <v>175</v>
      </c>
      <c r="E59" s="200">
        <v>20</v>
      </c>
      <c r="F59" s="200">
        <v>0</v>
      </c>
      <c r="G59" s="201">
        <f>E59*F59</f>
        <v>0</v>
      </c>
      <c r="O59" s="195">
        <v>2</v>
      </c>
      <c r="AA59" s="167">
        <v>1</v>
      </c>
      <c r="AB59" s="167">
        <v>8</v>
      </c>
      <c r="AC59" s="167">
        <v>8</v>
      </c>
      <c r="AZ59" s="167">
        <v>1</v>
      </c>
      <c r="BA59" s="167">
        <f>IF(AZ59=1,G59,0)</f>
        <v>0</v>
      </c>
      <c r="BB59" s="167">
        <f>IF(AZ59=2,G59,0)</f>
        <v>0</v>
      </c>
      <c r="BC59" s="167">
        <f>IF(AZ59=3,G59,0)</f>
        <v>0</v>
      </c>
      <c r="BD59" s="167">
        <f>IF(AZ59=4,G59,0)</f>
        <v>0</v>
      </c>
      <c r="BE59" s="167">
        <f>IF(AZ59=5,G59,0)</f>
        <v>0</v>
      </c>
      <c r="CA59" s="202">
        <v>1</v>
      </c>
      <c r="CB59" s="202">
        <v>8</v>
      </c>
      <c r="CZ59" s="167">
        <v>0</v>
      </c>
    </row>
    <row r="60" spans="1:104" x14ac:dyDescent="0.2">
      <c r="A60" s="203"/>
      <c r="B60" s="204" t="s">
        <v>75</v>
      </c>
      <c r="C60" s="205" t="str">
        <f>CONCATENATE(B58," ",C58)</f>
        <v>9 Ostatní konstrukce, bourání</v>
      </c>
      <c r="D60" s="206"/>
      <c r="E60" s="207"/>
      <c r="F60" s="208"/>
      <c r="G60" s="209">
        <f>SUM(G58:G59)</f>
        <v>0</v>
      </c>
      <c r="O60" s="195">
        <v>4</v>
      </c>
      <c r="BA60" s="210">
        <f>SUM(BA58:BA59)</f>
        <v>0</v>
      </c>
      <c r="BB60" s="210">
        <f>SUM(BB58:BB59)</f>
        <v>0</v>
      </c>
      <c r="BC60" s="210">
        <f>SUM(BC58:BC59)</f>
        <v>0</v>
      </c>
      <c r="BD60" s="210">
        <f>SUM(BD58:BD59)</f>
        <v>0</v>
      </c>
      <c r="BE60" s="210">
        <f>SUM(BE58:BE59)</f>
        <v>0</v>
      </c>
    </row>
    <row r="61" spans="1:104" x14ac:dyDescent="0.2">
      <c r="A61" s="188" t="s">
        <v>72</v>
      </c>
      <c r="B61" s="189" t="s">
        <v>176</v>
      </c>
      <c r="C61" s="190" t="s">
        <v>177</v>
      </c>
      <c r="D61" s="191"/>
      <c r="E61" s="192"/>
      <c r="F61" s="192"/>
      <c r="G61" s="193"/>
      <c r="H61" s="194"/>
      <c r="I61" s="194"/>
      <c r="O61" s="195">
        <v>1</v>
      </c>
    </row>
    <row r="62" spans="1:104" x14ac:dyDescent="0.2">
      <c r="A62" s="196">
        <v>37</v>
      </c>
      <c r="B62" s="197" t="s">
        <v>178</v>
      </c>
      <c r="C62" s="198" t="s">
        <v>179</v>
      </c>
      <c r="D62" s="199" t="s">
        <v>119</v>
      </c>
      <c r="E62" s="200">
        <v>2.35</v>
      </c>
      <c r="F62" s="200">
        <v>0</v>
      </c>
      <c r="G62" s="201">
        <f>E62*F62</f>
        <v>0</v>
      </c>
      <c r="O62" s="195">
        <v>2</v>
      </c>
      <c r="AA62" s="167">
        <v>1</v>
      </c>
      <c r="AB62" s="167">
        <v>1</v>
      </c>
      <c r="AC62" s="167">
        <v>1</v>
      </c>
      <c r="AZ62" s="167">
        <v>1</v>
      </c>
      <c r="BA62" s="167">
        <f>IF(AZ62=1,G62,0)</f>
        <v>0</v>
      </c>
      <c r="BB62" s="167">
        <f>IF(AZ62=2,G62,0)</f>
        <v>0</v>
      </c>
      <c r="BC62" s="167">
        <f>IF(AZ62=3,G62,0)</f>
        <v>0</v>
      </c>
      <c r="BD62" s="167">
        <f>IF(AZ62=4,G62,0)</f>
        <v>0</v>
      </c>
      <c r="BE62" s="167">
        <f>IF(AZ62=5,G62,0)</f>
        <v>0</v>
      </c>
      <c r="CA62" s="202">
        <v>1</v>
      </c>
      <c r="CB62" s="202">
        <v>1</v>
      </c>
      <c r="CZ62" s="167">
        <v>3.0000000000000001E-5</v>
      </c>
    </row>
    <row r="63" spans="1:104" x14ac:dyDescent="0.2">
      <c r="A63" s="196">
        <v>38</v>
      </c>
      <c r="B63" s="197" t="s">
        <v>180</v>
      </c>
      <c r="C63" s="198" t="s">
        <v>181</v>
      </c>
      <c r="D63" s="199" t="s">
        <v>119</v>
      </c>
      <c r="E63" s="200">
        <v>17</v>
      </c>
      <c r="F63" s="200">
        <v>0</v>
      </c>
      <c r="G63" s="201">
        <f>E63*F63</f>
        <v>0</v>
      </c>
      <c r="O63" s="195">
        <v>2</v>
      </c>
      <c r="AA63" s="167">
        <v>1</v>
      </c>
      <c r="AB63" s="167">
        <v>1</v>
      </c>
      <c r="AC63" s="167">
        <v>1</v>
      </c>
      <c r="AZ63" s="167">
        <v>1</v>
      </c>
      <c r="BA63" s="167">
        <f>IF(AZ63=1,G63,0)</f>
        <v>0</v>
      </c>
      <c r="BB63" s="167">
        <f>IF(AZ63=2,G63,0)</f>
        <v>0</v>
      </c>
      <c r="BC63" s="167">
        <f>IF(AZ63=3,G63,0)</f>
        <v>0</v>
      </c>
      <c r="BD63" s="167">
        <f>IF(AZ63=4,G63,0)</f>
        <v>0</v>
      </c>
      <c r="BE63" s="167">
        <f>IF(AZ63=5,G63,0)</f>
        <v>0</v>
      </c>
      <c r="CA63" s="202">
        <v>1</v>
      </c>
      <c r="CB63" s="202">
        <v>1</v>
      </c>
      <c r="CZ63" s="167">
        <v>4.0000000000000003E-5</v>
      </c>
    </row>
    <row r="64" spans="1:104" x14ac:dyDescent="0.2">
      <c r="A64" s="203"/>
      <c r="B64" s="204" t="s">
        <v>75</v>
      </c>
      <c r="C64" s="205" t="str">
        <f>CONCATENATE(B61," ",C61)</f>
        <v>95 Dokončovací konstrukce na pozemních stavbách</v>
      </c>
      <c r="D64" s="206"/>
      <c r="E64" s="207"/>
      <c r="F64" s="208"/>
      <c r="G64" s="209">
        <f>SUM(G61:G63)</f>
        <v>0</v>
      </c>
      <c r="O64" s="195">
        <v>4</v>
      </c>
      <c r="BA64" s="210">
        <f>SUM(BA61:BA63)</f>
        <v>0</v>
      </c>
      <c r="BB64" s="210">
        <f>SUM(BB61:BB63)</f>
        <v>0</v>
      </c>
      <c r="BC64" s="210">
        <f>SUM(BC61:BC63)</f>
        <v>0</v>
      </c>
      <c r="BD64" s="210">
        <f>SUM(BD61:BD63)</f>
        <v>0</v>
      </c>
      <c r="BE64" s="210">
        <f>SUM(BE61:BE63)</f>
        <v>0</v>
      </c>
    </row>
    <row r="65" spans="1:104" x14ac:dyDescent="0.2">
      <c r="A65" s="188" t="s">
        <v>72</v>
      </c>
      <c r="B65" s="189" t="s">
        <v>182</v>
      </c>
      <c r="C65" s="190" t="s">
        <v>183</v>
      </c>
      <c r="D65" s="191"/>
      <c r="E65" s="192"/>
      <c r="F65" s="192"/>
      <c r="G65" s="193"/>
      <c r="H65" s="194"/>
      <c r="I65" s="194"/>
      <c r="O65" s="195">
        <v>1</v>
      </c>
    </row>
    <row r="66" spans="1:104" x14ac:dyDescent="0.2">
      <c r="A66" s="196">
        <v>39</v>
      </c>
      <c r="B66" s="197" t="s">
        <v>184</v>
      </c>
      <c r="C66" s="198" t="s">
        <v>185</v>
      </c>
      <c r="D66" s="199" t="s">
        <v>119</v>
      </c>
      <c r="E66" s="200">
        <v>0.9375</v>
      </c>
      <c r="F66" s="200">
        <v>0</v>
      </c>
      <c r="G66" s="201">
        <f>E66*F66</f>
        <v>0</v>
      </c>
      <c r="O66" s="195">
        <v>2</v>
      </c>
      <c r="AA66" s="167">
        <v>1</v>
      </c>
      <c r="AB66" s="167">
        <v>1</v>
      </c>
      <c r="AC66" s="167">
        <v>1</v>
      </c>
      <c r="AZ66" s="167">
        <v>1</v>
      </c>
      <c r="BA66" s="167">
        <f>IF(AZ66=1,G66,0)</f>
        <v>0</v>
      </c>
      <c r="BB66" s="167">
        <f>IF(AZ66=2,G66,0)</f>
        <v>0</v>
      </c>
      <c r="BC66" s="167">
        <f>IF(AZ66=3,G66,0)</f>
        <v>0</v>
      </c>
      <c r="BD66" s="167">
        <f>IF(AZ66=4,G66,0)</f>
        <v>0</v>
      </c>
      <c r="BE66" s="167">
        <f>IF(AZ66=5,G66,0)</f>
        <v>0</v>
      </c>
      <c r="CA66" s="202">
        <v>1</v>
      </c>
      <c r="CB66" s="202">
        <v>1</v>
      </c>
      <c r="CZ66" s="167">
        <v>3.0400000000000002E-3</v>
      </c>
    </row>
    <row r="67" spans="1:104" x14ac:dyDescent="0.2">
      <c r="A67" s="203"/>
      <c r="B67" s="204" t="s">
        <v>75</v>
      </c>
      <c r="C67" s="205" t="str">
        <f>CONCATENATE(B65," ",C65)</f>
        <v>96 Bourání konstrukcí</v>
      </c>
      <c r="D67" s="206"/>
      <c r="E67" s="207"/>
      <c r="F67" s="208"/>
      <c r="G67" s="209">
        <f>SUM(G65:G66)</f>
        <v>0</v>
      </c>
      <c r="O67" s="195">
        <v>4</v>
      </c>
      <c r="BA67" s="210">
        <f>SUM(BA65:BA66)</f>
        <v>0</v>
      </c>
      <c r="BB67" s="210">
        <f>SUM(BB65:BB66)</f>
        <v>0</v>
      </c>
      <c r="BC67" s="210">
        <f>SUM(BC65:BC66)</f>
        <v>0</v>
      </c>
      <c r="BD67" s="210">
        <f>SUM(BD65:BD66)</f>
        <v>0</v>
      </c>
      <c r="BE67" s="210">
        <f>SUM(BE65:BE66)</f>
        <v>0</v>
      </c>
    </row>
    <row r="68" spans="1:104" x14ac:dyDescent="0.2">
      <c r="A68" s="188" t="s">
        <v>72</v>
      </c>
      <c r="B68" s="189" t="s">
        <v>186</v>
      </c>
      <c r="C68" s="190" t="s">
        <v>187</v>
      </c>
      <c r="D68" s="191"/>
      <c r="E68" s="192"/>
      <c r="F68" s="192"/>
      <c r="G68" s="193"/>
      <c r="H68" s="194"/>
      <c r="I68" s="194"/>
      <c r="O68" s="195">
        <v>1</v>
      </c>
    </row>
    <row r="69" spans="1:104" x14ac:dyDescent="0.2">
      <c r="A69" s="196">
        <v>40</v>
      </c>
      <c r="B69" s="197" t="s">
        <v>188</v>
      </c>
      <c r="C69" s="198" t="s">
        <v>189</v>
      </c>
      <c r="D69" s="199" t="s">
        <v>84</v>
      </c>
      <c r="E69" s="200">
        <v>1.5047999999999999</v>
      </c>
      <c r="F69" s="200">
        <v>0</v>
      </c>
      <c r="G69" s="201">
        <f>E69*F69</f>
        <v>0</v>
      </c>
      <c r="O69" s="195">
        <v>2</v>
      </c>
      <c r="AA69" s="167">
        <v>1</v>
      </c>
      <c r="AB69" s="167">
        <v>1</v>
      </c>
      <c r="AC69" s="167">
        <v>1</v>
      </c>
      <c r="AZ69" s="167">
        <v>1</v>
      </c>
      <c r="BA69" s="167">
        <f>IF(AZ69=1,G69,0)</f>
        <v>0</v>
      </c>
      <c r="BB69" s="167">
        <f>IF(AZ69=2,G69,0)</f>
        <v>0</v>
      </c>
      <c r="BC69" s="167">
        <f>IF(AZ69=3,G69,0)</f>
        <v>0</v>
      </c>
      <c r="BD69" s="167">
        <f>IF(AZ69=4,G69,0)</f>
        <v>0</v>
      </c>
      <c r="BE69" s="167">
        <f>IF(AZ69=5,G69,0)</f>
        <v>0</v>
      </c>
      <c r="CA69" s="202">
        <v>1</v>
      </c>
      <c r="CB69" s="202">
        <v>1</v>
      </c>
      <c r="CZ69" s="167">
        <v>1.82E-3</v>
      </c>
    </row>
    <row r="70" spans="1:104" x14ac:dyDescent="0.2">
      <c r="A70" s="196">
        <v>41</v>
      </c>
      <c r="B70" s="197" t="s">
        <v>190</v>
      </c>
      <c r="C70" s="198" t="s">
        <v>191</v>
      </c>
      <c r="D70" s="199" t="s">
        <v>87</v>
      </c>
      <c r="E70" s="200">
        <v>1.65</v>
      </c>
      <c r="F70" s="200">
        <v>0</v>
      </c>
      <c r="G70" s="201">
        <f>E70*F70</f>
        <v>0</v>
      </c>
      <c r="O70" s="195">
        <v>2</v>
      </c>
      <c r="AA70" s="167">
        <v>1</v>
      </c>
      <c r="AB70" s="167">
        <v>1</v>
      </c>
      <c r="AC70" s="167">
        <v>1</v>
      </c>
      <c r="AZ70" s="167">
        <v>1</v>
      </c>
      <c r="BA70" s="167">
        <f>IF(AZ70=1,G70,0)</f>
        <v>0</v>
      </c>
      <c r="BB70" s="167">
        <f>IF(AZ70=2,G70,0)</f>
        <v>0</v>
      </c>
      <c r="BC70" s="167">
        <f>IF(AZ70=3,G70,0)</f>
        <v>0</v>
      </c>
      <c r="BD70" s="167">
        <f>IF(AZ70=4,G70,0)</f>
        <v>0</v>
      </c>
      <c r="BE70" s="167">
        <f>IF(AZ70=5,G70,0)</f>
        <v>0</v>
      </c>
      <c r="CA70" s="202">
        <v>1</v>
      </c>
      <c r="CB70" s="202">
        <v>1</v>
      </c>
      <c r="CZ70" s="167">
        <v>6.6360000000000002E-2</v>
      </c>
    </row>
    <row r="71" spans="1:104" x14ac:dyDescent="0.2">
      <c r="A71" s="203"/>
      <c r="B71" s="204" t="s">
        <v>75</v>
      </c>
      <c r="C71" s="205" t="str">
        <f>CONCATENATE(B68," ",C68)</f>
        <v>97 Prorážení otvorů</v>
      </c>
      <c r="D71" s="206"/>
      <c r="E71" s="207"/>
      <c r="F71" s="208"/>
      <c r="G71" s="209">
        <f>SUM(G68:G70)</f>
        <v>0</v>
      </c>
      <c r="O71" s="195">
        <v>4</v>
      </c>
      <c r="BA71" s="210">
        <f>SUM(BA68:BA70)</f>
        <v>0</v>
      </c>
      <c r="BB71" s="210">
        <f>SUM(BB68:BB70)</f>
        <v>0</v>
      </c>
      <c r="BC71" s="210">
        <f>SUM(BC68:BC70)</f>
        <v>0</v>
      </c>
      <c r="BD71" s="210">
        <f>SUM(BD68:BD70)</f>
        <v>0</v>
      </c>
      <c r="BE71" s="210">
        <f>SUM(BE68:BE70)</f>
        <v>0</v>
      </c>
    </row>
    <row r="72" spans="1:104" x14ac:dyDescent="0.2">
      <c r="A72" s="188" t="s">
        <v>72</v>
      </c>
      <c r="B72" s="189" t="s">
        <v>192</v>
      </c>
      <c r="C72" s="190" t="s">
        <v>193</v>
      </c>
      <c r="D72" s="191"/>
      <c r="E72" s="192"/>
      <c r="F72" s="192"/>
      <c r="G72" s="193"/>
      <c r="H72" s="194"/>
      <c r="I72" s="194"/>
      <c r="O72" s="195">
        <v>1</v>
      </c>
    </row>
    <row r="73" spans="1:104" x14ac:dyDescent="0.2">
      <c r="A73" s="196">
        <v>42</v>
      </c>
      <c r="B73" s="197" t="s">
        <v>194</v>
      </c>
      <c r="C73" s="198" t="s">
        <v>195</v>
      </c>
      <c r="D73" s="199" t="s">
        <v>84</v>
      </c>
      <c r="E73" s="200">
        <v>1.5047999999999999</v>
      </c>
      <c r="F73" s="200">
        <v>0</v>
      </c>
      <c r="G73" s="201">
        <f>E73*F73</f>
        <v>0</v>
      </c>
      <c r="O73" s="195">
        <v>2</v>
      </c>
      <c r="AA73" s="167">
        <v>1</v>
      </c>
      <c r="AB73" s="167">
        <v>1</v>
      </c>
      <c r="AC73" s="167">
        <v>1</v>
      </c>
      <c r="AZ73" s="167">
        <v>1</v>
      </c>
      <c r="BA73" s="167">
        <f>IF(AZ73=1,G73,0)</f>
        <v>0</v>
      </c>
      <c r="BB73" s="167">
        <f>IF(AZ73=2,G73,0)</f>
        <v>0</v>
      </c>
      <c r="BC73" s="167">
        <f>IF(AZ73=3,G73,0)</f>
        <v>0</v>
      </c>
      <c r="BD73" s="167">
        <f>IF(AZ73=4,G73,0)</f>
        <v>0</v>
      </c>
      <c r="BE73" s="167">
        <f>IF(AZ73=5,G73,0)</f>
        <v>0</v>
      </c>
      <c r="CA73" s="202">
        <v>1</v>
      </c>
      <c r="CB73" s="202">
        <v>1</v>
      </c>
      <c r="CZ73" s="167">
        <v>0</v>
      </c>
    </row>
    <row r="74" spans="1:104" x14ac:dyDescent="0.2">
      <c r="A74" s="196">
        <v>43</v>
      </c>
      <c r="B74" s="197" t="s">
        <v>196</v>
      </c>
      <c r="C74" s="198" t="s">
        <v>197</v>
      </c>
      <c r="D74" s="199" t="s">
        <v>108</v>
      </c>
      <c r="E74" s="200">
        <v>3.3858000000000001</v>
      </c>
      <c r="F74" s="200">
        <v>0</v>
      </c>
      <c r="G74" s="201">
        <f>E74*F74</f>
        <v>0</v>
      </c>
      <c r="O74" s="195">
        <v>2</v>
      </c>
      <c r="AA74" s="167">
        <v>1</v>
      </c>
      <c r="AB74" s="167">
        <v>0</v>
      </c>
      <c r="AC74" s="167">
        <v>0</v>
      </c>
      <c r="AZ74" s="167">
        <v>1</v>
      </c>
      <c r="BA74" s="167">
        <f>IF(AZ74=1,G74,0)</f>
        <v>0</v>
      </c>
      <c r="BB74" s="167">
        <f>IF(AZ74=2,G74,0)</f>
        <v>0</v>
      </c>
      <c r="BC74" s="167">
        <f>IF(AZ74=3,G74,0)</f>
        <v>0</v>
      </c>
      <c r="BD74" s="167">
        <f>IF(AZ74=4,G74,0)</f>
        <v>0</v>
      </c>
      <c r="BE74" s="167">
        <f>IF(AZ74=5,G74,0)</f>
        <v>0</v>
      </c>
      <c r="CA74" s="202">
        <v>1</v>
      </c>
      <c r="CB74" s="202">
        <v>0</v>
      </c>
      <c r="CZ74" s="167">
        <v>0</v>
      </c>
    </row>
    <row r="75" spans="1:104" ht="22.5" x14ac:dyDescent="0.2">
      <c r="A75" s="196">
        <v>44</v>
      </c>
      <c r="B75" s="197" t="s">
        <v>198</v>
      </c>
      <c r="C75" s="198" t="s">
        <v>199</v>
      </c>
      <c r="D75" s="199" t="s">
        <v>108</v>
      </c>
      <c r="E75" s="200">
        <v>203.148</v>
      </c>
      <c r="F75" s="200">
        <v>0</v>
      </c>
      <c r="G75" s="201">
        <f>E75*F75</f>
        <v>0</v>
      </c>
      <c r="O75" s="195">
        <v>2</v>
      </c>
      <c r="AA75" s="167">
        <v>1</v>
      </c>
      <c r="AB75" s="167">
        <v>1</v>
      </c>
      <c r="AC75" s="167">
        <v>1</v>
      </c>
      <c r="AZ75" s="167">
        <v>1</v>
      </c>
      <c r="BA75" s="167">
        <f>IF(AZ75=1,G75,0)</f>
        <v>0</v>
      </c>
      <c r="BB75" s="167">
        <f>IF(AZ75=2,G75,0)</f>
        <v>0</v>
      </c>
      <c r="BC75" s="167">
        <f>IF(AZ75=3,G75,0)</f>
        <v>0</v>
      </c>
      <c r="BD75" s="167">
        <f>IF(AZ75=4,G75,0)</f>
        <v>0</v>
      </c>
      <c r="BE75" s="167">
        <f>IF(AZ75=5,G75,0)</f>
        <v>0</v>
      </c>
      <c r="CA75" s="202">
        <v>1</v>
      </c>
      <c r="CB75" s="202">
        <v>1</v>
      </c>
      <c r="CZ75" s="167">
        <v>0</v>
      </c>
    </row>
    <row r="76" spans="1:104" x14ac:dyDescent="0.2">
      <c r="A76" s="196">
        <v>45</v>
      </c>
      <c r="B76" s="197" t="s">
        <v>200</v>
      </c>
      <c r="C76" s="198" t="s">
        <v>201</v>
      </c>
      <c r="D76" s="199" t="s">
        <v>108</v>
      </c>
      <c r="E76" s="200">
        <v>27.395163329999999</v>
      </c>
      <c r="F76" s="200">
        <v>0</v>
      </c>
      <c r="G76" s="201">
        <f>E76*F76</f>
        <v>0</v>
      </c>
      <c r="O76" s="195">
        <v>2</v>
      </c>
      <c r="AA76" s="167">
        <v>7</v>
      </c>
      <c r="AB76" s="167">
        <v>1</v>
      </c>
      <c r="AC76" s="167">
        <v>2</v>
      </c>
      <c r="AZ76" s="167">
        <v>1</v>
      </c>
      <c r="BA76" s="167">
        <f>IF(AZ76=1,G76,0)</f>
        <v>0</v>
      </c>
      <c r="BB76" s="167">
        <f>IF(AZ76=2,G76,0)</f>
        <v>0</v>
      </c>
      <c r="BC76" s="167">
        <f>IF(AZ76=3,G76,0)</f>
        <v>0</v>
      </c>
      <c r="BD76" s="167">
        <f>IF(AZ76=4,G76,0)</f>
        <v>0</v>
      </c>
      <c r="BE76" s="167">
        <f>IF(AZ76=5,G76,0)</f>
        <v>0</v>
      </c>
      <c r="CA76" s="202">
        <v>7</v>
      </c>
      <c r="CB76" s="202">
        <v>1</v>
      </c>
      <c r="CZ76" s="167">
        <v>0</v>
      </c>
    </row>
    <row r="77" spans="1:104" x14ac:dyDescent="0.2">
      <c r="A77" s="203"/>
      <c r="B77" s="204" t="s">
        <v>75</v>
      </c>
      <c r="C77" s="205" t="str">
        <f>CONCATENATE(B72," ",C72)</f>
        <v>99 Staveništní přesun hmot</v>
      </c>
      <c r="D77" s="206"/>
      <c r="E77" s="207"/>
      <c r="F77" s="208"/>
      <c r="G77" s="209">
        <f>SUM(G72:G76)</f>
        <v>0</v>
      </c>
      <c r="O77" s="195">
        <v>4</v>
      </c>
      <c r="BA77" s="210">
        <f>SUM(BA72:BA76)</f>
        <v>0</v>
      </c>
      <c r="BB77" s="210">
        <f>SUM(BB72:BB76)</f>
        <v>0</v>
      </c>
      <c r="BC77" s="210">
        <f>SUM(BC72:BC76)</f>
        <v>0</v>
      </c>
      <c r="BD77" s="210">
        <f>SUM(BD72:BD76)</f>
        <v>0</v>
      </c>
      <c r="BE77" s="210">
        <f>SUM(BE72:BE76)</f>
        <v>0</v>
      </c>
    </row>
    <row r="78" spans="1:104" x14ac:dyDescent="0.2">
      <c r="A78" s="188" t="s">
        <v>72</v>
      </c>
      <c r="B78" s="189" t="s">
        <v>202</v>
      </c>
      <c r="C78" s="190" t="s">
        <v>203</v>
      </c>
      <c r="D78" s="191"/>
      <c r="E78" s="192"/>
      <c r="F78" s="192"/>
      <c r="G78" s="193"/>
      <c r="H78" s="194"/>
      <c r="I78" s="194"/>
      <c r="O78" s="195">
        <v>1</v>
      </c>
    </row>
    <row r="79" spans="1:104" x14ac:dyDescent="0.2">
      <c r="A79" s="196">
        <v>46</v>
      </c>
      <c r="B79" s="197" t="s">
        <v>204</v>
      </c>
      <c r="C79" s="198" t="s">
        <v>205</v>
      </c>
      <c r="D79" s="199" t="s">
        <v>119</v>
      </c>
      <c r="E79" s="200">
        <v>20.625</v>
      </c>
      <c r="F79" s="200">
        <v>0</v>
      </c>
      <c r="G79" s="201">
        <f>E79*F79</f>
        <v>0</v>
      </c>
      <c r="O79" s="195">
        <v>2</v>
      </c>
      <c r="AA79" s="167">
        <v>1</v>
      </c>
      <c r="AB79" s="167">
        <v>7</v>
      </c>
      <c r="AC79" s="167">
        <v>7</v>
      </c>
      <c r="AZ79" s="167">
        <v>2</v>
      </c>
      <c r="BA79" s="167">
        <f>IF(AZ79=1,G79,0)</f>
        <v>0</v>
      </c>
      <c r="BB79" s="167">
        <f>IF(AZ79=2,G79,0)</f>
        <v>0</v>
      </c>
      <c r="BC79" s="167">
        <f>IF(AZ79=3,G79,0)</f>
        <v>0</v>
      </c>
      <c r="BD79" s="167">
        <f>IF(AZ79=4,G79,0)</f>
        <v>0</v>
      </c>
      <c r="BE79" s="167">
        <f>IF(AZ79=5,G79,0)</f>
        <v>0</v>
      </c>
      <c r="CA79" s="202">
        <v>1</v>
      </c>
      <c r="CB79" s="202">
        <v>7</v>
      </c>
      <c r="CZ79" s="167">
        <v>6.8000000000000005E-4</v>
      </c>
    </row>
    <row r="80" spans="1:104" x14ac:dyDescent="0.2">
      <c r="A80" s="196">
        <v>47</v>
      </c>
      <c r="B80" s="197" t="s">
        <v>206</v>
      </c>
      <c r="C80" s="198" t="s">
        <v>207</v>
      </c>
      <c r="D80" s="199" t="s">
        <v>108</v>
      </c>
      <c r="E80" s="200">
        <v>1.4024999999999999E-2</v>
      </c>
      <c r="F80" s="200">
        <v>0</v>
      </c>
      <c r="G80" s="201">
        <f>E80*F80</f>
        <v>0</v>
      </c>
      <c r="O80" s="195">
        <v>2</v>
      </c>
      <c r="AA80" s="167">
        <v>7</v>
      </c>
      <c r="AB80" s="167">
        <v>1001</v>
      </c>
      <c r="AC80" s="167">
        <v>5</v>
      </c>
      <c r="AZ80" s="167">
        <v>2</v>
      </c>
      <c r="BA80" s="167">
        <f>IF(AZ80=1,G80,0)</f>
        <v>0</v>
      </c>
      <c r="BB80" s="167">
        <f>IF(AZ80=2,G80,0)</f>
        <v>0</v>
      </c>
      <c r="BC80" s="167">
        <f>IF(AZ80=3,G80,0)</f>
        <v>0</v>
      </c>
      <c r="BD80" s="167">
        <f>IF(AZ80=4,G80,0)</f>
        <v>0</v>
      </c>
      <c r="BE80" s="167">
        <f>IF(AZ80=5,G80,0)</f>
        <v>0</v>
      </c>
      <c r="CA80" s="202">
        <v>7</v>
      </c>
      <c r="CB80" s="202">
        <v>1001</v>
      </c>
      <c r="CZ80" s="167">
        <v>0</v>
      </c>
    </row>
    <row r="81" spans="1:104" x14ac:dyDescent="0.2">
      <c r="A81" s="203"/>
      <c r="B81" s="204" t="s">
        <v>75</v>
      </c>
      <c r="C81" s="205" t="str">
        <f>CONCATENATE(B78," ",C78)</f>
        <v>711 Izolace proti vodě</v>
      </c>
      <c r="D81" s="206"/>
      <c r="E81" s="207"/>
      <c r="F81" s="208"/>
      <c r="G81" s="209">
        <f>SUM(G78:G80)</f>
        <v>0</v>
      </c>
      <c r="O81" s="195">
        <v>4</v>
      </c>
      <c r="BA81" s="210">
        <f>SUM(BA78:BA80)</f>
        <v>0</v>
      </c>
      <c r="BB81" s="210">
        <f>SUM(BB78:BB80)</f>
        <v>0</v>
      </c>
      <c r="BC81" s="210">
        <f>SUM(BC78:BC80)</f>
        <v>0</v>
      </c>
      <c r="BD81" s="210">
        <f>SUM(BD78:BD80)</f>
        <v>0</v>
      </c>
      <c r="BE81" s="210">
        <f>SUM(BE78:BE80)</f>
        <v>0</v>
      </c>
    </row>
    <row r="82" spans="1:104" x14ac:dyDescent="0.2">
      <c r="A82" s="188" t="s">
        <v>72</v>
      </c>
      <c r="B82" s="189" t="s">
        <v>208</v>
      </c>
      <c r="C82" s="190" t="s">
        <v>209</v>
      </c>
      <c r="D82" s="191"/>
      <c r="E82" s="192"/>
      <c r="F82" s="192"/>
      <c r="G82" s="193"/>
      <c r="H82" s="194"/>
      <c r="I82" s="194"/>
      <c r="O82" s="195">
        <v>1</v>
      </c>
    </row>
    <row r="83" spans="1:104" x14ac:dyDescent="0.2">
      <c r="A83" s="196">
        <v>48</v>
      </c>
      <c r="B83" s="197" t="s">
        <v>210</v>
      </c>
      <c r="C83" s="198" t="s">
        <v>211</v>
      </c>
      <c r="D83" s="199" t="s">
        <v>84</v>
      </c>
      <c r="E83" s="200">
        <v>1.56</v>
      </c>
      <c r="F83" s="200">
        <v>0</v>
      </c>
      <c r="G83" s="201">
        <f>E83*F83</f>
        <v>0</v>
      </c>
      <c r="O83" s="195">
        <v>2</v>
      </c>
      <c r="AA83" s="167">
        <v>1</v>
      </c>
      <c r="AB83" s="167">
        <v>1</v>
      </c>
      <c r="AC83" s="167">
        <v>1</v>
      </c>
      <c r="AZ83" s="167">
        <v>2</v>
      </c>
      <c r="BA83" s="167">
        <f>IF(AZ83=1,G83,0)</f>
        <v>0</v>
      </c>
      <c r="BB83" s="167">
        <f>IF(AZ83=2,G83,0)</f>
        <v>0</v>
      </c>
      <c r="BC83" s="167">
        <f>IF(AZ83=3,G83,0)</f>
        <v>0</v>
      </c>
      <c r="BD83" s="167">
        <f>IF(AZ83=4,G83,0)</f>
        <v>0</v>
      </c>
      <c r="BE83" s="167">
        <f>IF(AZ83=5,G83,0)</f>
        <v>0</v>
      </c>
      <c r="CA83" s="202">
        <v>1</v>
      </c>
      <c r="CB83" s="202">
        <v>1</v>
      </c>
      <c r="CZ83" s="167">
        <v>0</v>
      </c>
    </row>
    <row r="84" spans="1:104" x14ac:dyDescent="0.2">
      <c r="A84" s="196">
        <v>49</v>
      </c>
      <c r="B84" s="197" t="s">
        <v>212</v>
      </c>
      <c r="C84" s="198" t="s">
        <v>213</v>
      </c>
      <c r="D84" s="199" t="s">
        <v>87</v>
      </c>
      <c r="E84" s="200">
        <v>6.6</v>
      </c>
      <c r="F84" s="200">
        <v>0</v>
      </c>
      <c r="G84" s="201">
        <f>E84*F84</f>
        <v>0</v>
      </c>
      <c r="O84" s="195">
        <v>2</v>
      </c>
      <c r="AA84" s="167">
        <v>1</v>
      </c>
      <c r="AB84" s="167">
        <v>1</v>
      </c>
      <c r="AC84" s="167">
        <v>1</v>
      </c>
      <c r="AZ84" s="167">
        <v>2</v>
      </c>
      <c r="BA84" s="167">
        <f>IF(AZ84=1,G84,0)</f>
        <v>0</v>
      </c>
      <c r="BB84" s="167">
        <f>IF(AZ84=2,G84,0)</f>
        <v>0</v>
      </c>
      <c r="BC84" s="167">
        <f>IF(AZ84=3,G84,0)</f>
        <v>0</v>
      </c>
      <c r="BD84" s="167">
        <f>IF(AZ84=4,G84,0)</f>
        <v>0</v>
      </c>
      <c r="BE84" s="167">
        <f>IF(AZ84=5,G84,0)</f>
        <v>0</v>
      </c>
      <c r="CA84" s="202">
        <v>1</v>
      </c>
      <c r="CB84" s="202">
        <v>1</v>
      </c>
      <c r="CZ84" s="167">
        <v>0</v>
      </c>
    </row>
    <row r="85" spans="1:104" ht="22.5" x14ac:dyDescent="0.2">
      <c r="A85" s="196">
        <v>50</v>
      </c>
      <c r="B85" s="197" t="s">
        <v>214</v>
      </c>
      <c r="C85" s="198" t="s">
        <v>215</v>
      </c>
      <c r="D85" s="199" t="s">
        <v>84</v>
      </c>
      <c r="E85" s="200">
        <v>0.66</v>
      </c>
      <c r="F85" s="200">
        <v>0</v>
      </c>
      <c r="G85" s="201">
        <f>E85*F85</f>
        <v>0</v>
      </c>
      <c r="O85" s="195">
        <v>2</v>
      </c>
      <c r="AA85" s="167">
        <v>1</v>
      </c>
      <c r="AB85" s="167">
        <v>1</v>
      </c>
      <c r="AC85" s="167">
        <v>1</v>
      </c>
      <c r="AZ85" s="167">
        <v>2</v>
      </c>
      <c r="BA85" s="167">
        <f>IF(AZ85=1,G85,0)</f>
        <v>0</v>
      </c>
      <c r="BB85" s="167">
        <f>IF(AZ85=2,G85,0)</f>
        <v>0</v>
      </c>
      <c r="BC85" s="167">
        <f>IF(AZ85=3,G85,0)</f>
        <v>0</v>
      </c>
      <c r="BD85" s="167">
        <f>IF(AZ85=4,G85,0)</f>
        <v>0</v>
      </c>
      <c r="BE85" s="167">
        <f>IF(AZ85=5,G85,0)</f>
        <v>0</v>
      </c>
      <c r="CA85" s="202">
        <v>1</v>
      </c>
      <c r="CB85" s="202">
        <v>1</v>
      </c>
      <c r="CZ85" s="167">
        <v>1.7</v>
      </c>
    </row>
    <row r="86" spans="1:104" x14ac:dyDescent="0.2">
      <c r="A86" s="196">
        <v>51</v>
      </c>
      <c r="B86" s="197" t="s">
        <v>216</v>
      </c>
      <c r="C86" s="198" t="s">
        <v>217</v>
      </c>
      <c r="D86" s="199" t="s">
        <v>84</v>
      </c>
      <c r="E86" s="200">
        <v>3.4319999999999999</v>
      </c>
      <c r="F86" s="200">
        <v>0</v>
      </c>
      <c r="G86" s="201">
        <f>E86*F86</f>
        <v>0</v>
      </c>
      <c r="O86" s="195">
        <v>2</v>
      </c>
      <c r="AA86" s="167">
        <v>1</v>
      </c>
      <c r="AB86" s="167">
        <v>1</v>
      </c>
      <c r="AC86" s="167">
        <v>1</v>
      </c>
      <c r="AZ86" s="167">
        <v>2</v>
      </c>
      <c r="BA86" s="167">
        <f>IF(AZ86=1,G86,0)</f>
        <v>0</v>
      </c>
      <c r="BB86" s="167">
        <f>IF(AZ86=2,G86,0)</f>
        <v>0</v>
      </c>
      <c r="BC86" s="167">
        <f>IF(AZ86=3,G86,0)</f>
        <v>0</v>
      </c>
      <c r="BD86" s="167">
        <f>IF(AZ86=4,G86,0)</f>
        <v>0</v>
      </c>
      <c r="BE86" s="167">
        <f>IF(AZ86=5,G86,0)</f>
        <v>0</v>
      </c>
      <c r="CA86" s="202">
        <v>1</v>
      </c>
      <c r="CB86" s="202">
        <v>1</v>
      </c>
      <c r="CZ86" s="167">
        <v>0</v>
      </c>
    </row>
    <row r="87" spans="1:104" ht="22.5" x14ac:dyDescent="0.2">
      <c r="A87" s="196">
        <v>52</v>
      </c>
      <c r="B87" s="197" t="s">
        <v>218</v>
      </c>
      <c r="C87" s="198" t="s">
        <v>219</v>
      </c>
      <c r="D87" s="199" t="s">
        <v>220</v>
      </c>
      <c r="E87" s="200">
        <v>1</v>
      </c>
      <c r="F87" s="200">
        <v>0</v>
      </c>
      <c r="G87" s="201">
        <f>E87*F87</f>
        <v>0</v>
      </c>
      <c r="O87" s="195">
        <v>2</v>
      </c>
      <c r="AA87" s="167">
        <v>1</v>
      </c>
      <c r="AB87" s="167">
        <v>0</v>
      </c>
      <c r="AC87" s="167">
        <v>0</v>
      </c>
      <c r="AZ87" s="167">
        <v>2</v>
      </c>
      <c r="BA87" s="167">
        <f>IF(AZ87=1,G87,0)</f>
        <v>0</v>
      </c>
      <c r="BB87" s="167">
        <f>IF(AZ87=2,G87,0)</f>
        <v>0</v>
      </c>
      <c r="BC87" s="167">
        <f>IF(AZ87=3,G87,0)</f>
        <v>0</v>
      </c>
      <c r="BD87" s="167">
        <f>IF(AZ87=4,G87,0)</f>
        <v>0</v>
      </c>
      <c r="BE87" s="167">
        <f>IF(AZ87=5,G87,0)</f>
        <v>0</v>
      </c>
      <c r="CA87" s="202">
        <v>1</v>
      </c>
      <c r="CB87" s="202">
        <v>0</v>
      </c>
      <c r="CZ87" s="167">
        <v>0</v>
      </c>
    </row>
    <row r="88" spans="1:104" x14ac:dyDescent="0.2">
      <c r="A88" s="196">
        <v>53</v>
      </c>
      <c r="B88" s="197" t="s">
        <v>221</v>
      </c>
      <c r="C88" s="198" t="s">
        <v>222</v>
      </c>
      <c r="D88" s="199" t="s">
        <v>84</v>
      </c>
      <c r="E88" s="200">
        <v>1.089</v>
      </c>
      <c r="F88" s="200">
        <v>0</v>
      </c>
      <c r="G88" s="201">
        <f>E88*F88</f>
        <v>0</v>
      </c>
      <c r="O88" s="195">
        <v>2</v>
      </c>
      <c r="AA88" s="167">
        <v>1</v>
      </c>
      <c r="AB88" s="167">
        <v>1</v>
      </c>
      <c r="AC88" s="167">
        <v>1</v>
      </c>
      <c r="AZ88" s="167">
        <v>2</v>
      </c>
      <c r="BA88" s="167">
        <f>IF(AZ88=1,G88,0)</f>
        <v>0</v>
      </c>
      <c r="BB88" s="167">
        <f>IF(AZ88=2,G88,0)</f>
        <v>0</v>
      </c>
      <c r="BC88" s="167">
        <f>IF(AZ88=3,G88,0)</f>
        <v>0</v>
      </c>
      <c r="BD88" s="167">
        <f>IF(AZ88=4,G88,0)</f>
        <v>0</v>
      </c>
      <c r="BE88" s="167">
        <f>IF(AZ88=5,G88,0)</f>
        <v>0</v>
      </c>
      <c r="CA88" s="202">
        <v>1</v>
      </c>
      <c r="CB88" s="202">
        <v>1</v>
      </c>
      <c r="CZ88" s="167">
        <v>1.8907700000000001</v>
      </c>
    </row>
    <row r="89" spans="1:104" x14ac:dyDescent="0.2">
      <c r="A89" s="196">
        <v>54</v>
      </c>
      <c r="B89" s="197" t="s">
        <v>223</v>
      </c>
      <c r="C89" s="198" t="s">
        <v>224</v>
      </c>
      <c r="D89" s="199" t="s">
        <v>220</v>
      </c>
      <c r="E89" s="200">
        <v>1</v>
      </c>
      <c r="F89" s="200">
        <v>0</v>
      </c>
      <c r="G89" s="201">
        <f>E89*F89</f>
        <v>0</v>
      </c>
      <c r="O89" s="195">
        <v>2</v>
      </c>
      <c r="AA89" s="167">
        <v>1</v>
      </c>
      <c r="AB89" s="167">
        <v>7</v>
      </c>
      <c r="AC89" s="167">
        <v>7</v>
      </c>
      <c r="AZ89" s="167">
        <v>2</v>
      </c>
      <c r="BA89" s="167">
        <f>IF(AZ89=1,G89,0)</f>
        <v>0</v>
      </c>
      <c r="BB89" s="167">
        <f>IF(AZ89=2,G89,0)</f>
        <v>0</v>
      </c>
      <c r="BC89" s="167">
        <f>IF(AZ89=3,G89,0)</f>
        <v>0</v>
      </c>
      <c r="BD89" s="167">
        <f>IF(AZ89=4,G89,0)</f>
        <v>0</v>
      </c>
      <c r="BE89" s="167">
        <f>IF(AZ89=5,G89,0)</f>
        <v>0</v>
      </c>
      <c r="CA89" s="202">
        <v>1</v>
      </c>
      <c r="CB89" s="202">
        <v>7</v>
      </c>
      <c r="CZ89" s="167">
        <v>0</v>
      </c>
    </row>
    <row r="90" spans="1:104" x14ac:dyDescent="0.2">
      <c r="A90" s="196">
        <v>55</v>
      </c>
      <c r="B90" s="197" t="s">
        <v>225</v>
      </c>
      <c r="C90" s="198" t="s">
        <v>226</v>
      </c>
      <c r="D90" s="199" t="s">
        <v>87</v>
      </c>
      <c r="E90" s="200">
        <v>6.6</v>
      </c>
      <c r="F90" s="200">
        <v>0</v>
      </c>
      <c r="G90" s="201">
        <f>E90*F90</f>
        <v>0</v>
      </c>
      <c r="O90" s="195">
        <v>2</v>
      </c>
      <c r="AA90" s="167">
        <v>1</v>
      </c>
      <c r="AB90" s="167">
        <v>7</v>
      </c>
      <c r="AC90" s="167">
        <v>7</v>
      </c>
      <c r="AZ90" s="167">
        <v>2</v>
      </c>
      <c r="BA90" s="167">
        <f>IF(AZ90=1,G90,0)</f>
        <v>0</v>
      </c>
      <c r="BB90" s="167">
        <f>IF(AZ90=2,G90,0)</f>
        <v>0</v>
      </c>
      <c r="BC90" s="167">
        <f>IF(AZ90=3,G90,0)</f>
        <v>0</v>
      </c>
      <c r="BD90" s="167">
        <f>IF(AZ90=4,G90,0)</f>
        <v>0</v>
      </c>
      <c r="BE90" s="167">
        <f>IF(AZ90=5,G90,0)</f>
        <v>0</v>
      </c>
      <c r="CA90" s="202">
        <v>1</v>
      </c>
      <c r="CB90" s="202">
        <v>7</v>
      </c>
      <c r="CZ90" s="167">
        <v>2.7699999999999999E-3</v>
      </c>
    </row>
    <row r="91" spans="1:104" x14ac:dyDescent="0.2">
      <c r="A91" s="203"/>
      <c r="B91" s="204" t="s">
        <v>75</v>
      </c>
      <c r="C91" s="205" t="str">
        <f>CONCATENATE(B82," ",C82)</f>
        <v>720 Zdravotechnická instalace</v>
      </c>
      <c r="D91" s="206"/>
      <c r="E91" s="207"/>
      <c r="F91" s="208"/>
      <c r="G91" s="209">
        <f>SUM(G82:G90)</f>
        <v>0</v>
      </c>
      <c r="O91" s="195">
        <v>4</v>
      </c>
      <c r="BA91" s="210">
        <f>SUM(BA82:BA90)</f>
        <v>0</v>
      </c>
      <c r="BB91" s="210">
        <f>SUM(BB82:BB90)</f>
        <v>0</v>
      </c>
      <c r="BC91" s="210">
        <f>SUM(BC82:BC90)</f>
        <v>0</v>
      </c>
      <c r="BD91" s="210">
        <f>SUM(BD82:BD90)</f>
        <v>0</v>
      </c>
      <c r="BE91" s="210">
        <f>SUM(BE82:BE90)</f>
        <v>0</v>
      </c>
    </row>
    <row r="92" spans="1:104" x14ac:dyDescent="0.2">
      <c r="A92" s="188" t="s">
        <v>72</v>
      </c>
      <c r="B92" s="189" t="s">
        <v>227</v>
      </c>
      <c r="C92" s="190" t="s">
        <v>228</v>
      </c>
      <c r="D92" s="191"/>
      <c r="E92" s="192"/>
      <c r="F92" s="192"/>
      <c r="G92" s="193"/>
      <c r="H92" s="194"/>
      <c r="I92" s="194"/>
      <c r="O92" s="195">
        <v>1</v>
      </c>
    </row>
    <row r="93" spans="1:104" x14ac:dyDescent="0.2">
      <c r="A93" s="196">
        <v>56</v>
      </c>
      <c r="B93" s="197" t="s">
        <v>229</v>
      </c>
      <c r="C93" s="198" t="s">
        <v>230</v>
      </c>
      <c r="D93" s="199" t="s">
        <v>87</v>
      </c>
      <c r="E93" s="200">
        <v>6.6</v>
      </c>
      <c r="F93" s="200">
        <v>0</v>
      </c>
      <c r="G93" s="201">
        <f>E93*F93</f>
        <v>0</v>
      </c>
      <c r="O93" s="195">
        <v>2</v>
      </c>
      <c r="AA93" s="167">
        <v>1</v>
      </c>
      <c r="AB93" s="167">
        <v>0</v>
      </c>
      <c r="AC93" s="167">
        <v>0</v>
      </c>
      <c r="AZ93" s="167">
        <v>2</v>
      </c>
      <c r="BA93" s="167">
        <f>IF(AZ93=1,G93,0)</f>
        <v>0</v>
      </c>
      <c r="BB93" s="167">
        <f>IF(AZ93=2,G93,0)</f>
        <v>0</v>
      </c>
      <c r="BC93" s="167">
        <f>IF(AZ93=3,G93,0)</f>
        <v>0</v>
      </c>
      <c r="BD93" s="167">
        <f>IF(AZ93=4,G93,0)</f>
        <v>0</v>
      </c>
      <c r="BE93" s="167">
        <f>IF(AZ93=5,G93,0)</f>
        <v>0</v>
      </c>
      <c r="CA93" s="202">
        <v>1</v>
      </c>
      <c r="CB93" s="202">
        <v>0</v>
      </c>
      <c r="CZ93" s="167">
        <v>0</v>
      </c>
    </row>
    <row r="94" spans="1:104" x14ac:dyDescent="0.2">
      <c r="A94" s="196">
        <v>57</v>
      </c>
      <c r="B94" s="197" t="s">
        <v>231</v>
      </c>
      <c r="C94" s="198" t="s">
        <v>232</v>
      </c>
      <c r="D94" s="199" t="s">
        <v>61</v>
      </c>
      <c r="E94" s="200"/>
      <c r="F94" s="200">
        <v>0</v>
      </c>
      <c r="G94" s="201">
        <f>E94*F94</f>
        <v>0</v>
      </c>
      <c r="O94" s="195">
        <v>2</v>
      </c>
      <c r="AA94" s="167">
        <v>7</v>
      </c>
      <c r="AB94" s="167">
        <v>1002</v>
      </c>
      <c r="AC94" s="167">
        <v>5</v>
      </c>
      <c r="AZ94" s="167">
        <v>2</v>
      </c>
      <c r="BA94" s="167">
        <f>IF(AZ94=1,G94,0)</f>
        <v>0</v>
      </c>
      <c r="BB94" s="167">
        <f>IF(AZ94=2,G94,0)</f>
        <v>0</v>
      </c>
      <c r="BC94" s="167">
        <f>IF(AZ94=3,G94,0)</f>
        <v>0</v>
      </c>
      <c r="BD94" s="167">
        <f>IF(AZ94=4,G94,0)</f>
        <v>0</v>
      </c>
      <c r="BE94" s="167">
        <f>IF(AZ94=5,G94,0)</f>
        <v>0</v>
      </c>
      <c r="CA94" s="202">
        <v>7</v>
      </c>
      <c r="CB94" s="202">
        <v>1002</v>
      </c>
      <c r="CZ94" s="167">
        <v>0</v>
      </c>
    </row>
    <row r="95" spans="1:104" x14ac:dyDescent="0.2">
      <c r="A95" s="203"/>
      <c r="B95" s="204" t="s">
        <v>75</v>
      </c>
      <c r="C95" s="205" t="str">
        <f>CONCATENATE(B92," ",C92)</f>
        <v>721 Vnitřní kanalizace</v>
      </c>
      <c r="D95" s="206"/>
      <c r="E95" s="207"/>
      <c r="F95" s="208"/>
      <c r="G95" s="209">
        <f>SUM(G92:G94)</f>
        <v>0</v>
      </c>
      <c r="O95" s="195">
        <v>4</v>
      </c>
      <c r="BA95" s="210">
        <f>SUM(BA92:BA94)</f>
        <v>0</v>
      </c>
      <c r="BB95" s="210">
        <f>SUM(BB92:BB94)</f>
        <v>0</v>
      </c>
      <c r="BC95" s="210">
        <f>SUM(BC92:BC94)</f>
        <v>0</v>
      </c>
      <c r="BD95" s="210">
        <f>SUM(BD92:BD94)</f>
        <v>0</v>
      </c>
      <c r="BE95" s="210">
        <f>SUM(BE92:BE94)</f>
        <v>0</v>
      </c>
    </row>
    <row r="96" spans="1:104" x14ac:dyDescent="0.2">
      <c r="A96" s="188" t="s">
        <v>72</v>
      </c>
      <c r="B96" s="189" t="s">
        <v>233</v>
      </c>
      <c r="C96" s="190" t="s">
        <v>234</v>
      </c>
      <c r="D96" s="191"/>
      <c r="E96" s="192"/>
      <c r="F96" s="192"/>
      <c r="G96" s="193"/>
      <c r="H96" s="194"/>
      <c r="I96" s="194"/>
      <c r="O96" s="195">
        <v>1</v>
      </c>
    </row>
    <row r="97" spans="1:104" x14ac:dyDescent="0.2">
      <c r="A97" s="196">
        <v>58</v>
      </c>
      <c r="B97" s="197" t="s">
        <v>235</v>
      </c>
      <c r="C97" s="198" t="s">
        <v>236</v>
      </c>
      <c r="D97" s="199" t="s">
        <v>237</v>
      </c>
      <c r="E97" s="200">
        <v>1</v>
      </c>
      <c r="F97" s="200">
        <v>0</v>
      </c>
      <c r="G97" s="201">
        <f>E97*F97</f>
        <v>0</v>
      </c>
      <c r="O97" s="195">
        <v>2</v>
      </c>
      <c r="AA97" s="167">
        <v>1</v>
      </c>
      <c r="AB97" s="167">
        <v>7</v>
      </c>
      <c r="AC97" s="167">
        <v>7</v>
      </c>
      <c r="AZ97" s="167">
        <v>2</v>
      </c>
      <c r="BA97" s="167">
        <f>IF(AZ97=1,G97,0)</f>
        <v>0</v>
      </c>
      <c r="BB97" s="167">
        <f>IF(AZ97=2,G97,0)</f>
        <v>0</v>
      </c>
      <c r="BC97" s="167">
        <f>IF(AZ97=3,G97,0)</f>
        <v>0</v>
      </c>
      <c r="BD97" s="167">
        <f>IF(AZ97=4,G97,0)</f>
        <v>0</v>
      </c>
      <c r="BE97" s="167">
        <f>IF(AZ97=5,G97,0)</f>
        <v>0</v>
      </c>
      <c r="CA97" s="202">
        <v>1</v>
      </c>
      <c r="CB97" s="202">
        <v>7</v>
      </c>
      <c r="CZ97" s="167">
        <v>0</v>
      </c>
    </row>
    <row r="98" spans="1:104" ht="22.5" x14ac:dyDescent="0.2">
      <c r="A98" s="196">
        <v>59</v>
      </c>
      <c r="B98" s="197" t="s">
        <v>238</v>
      </c>
      <c r="C98" s="198" t="s">
        <v>239</v>
      </c>
      <c r="D98" s="199" t="s">
        <v>237</v>
      </c>
      <c r="E98" s="200">
        <v>1</v>
      </c>
      <c r="F98" s="200">
        <v>0</v>
      </c>
      <c r="G98" s="201">
        <f>E98*F98</f>
        <v>0</v>
      </c>
      <c r="O98" s="195">
        <v>2</v>
      </c>
      <c r="AA98" s="167">
        <v>3</v>
      </c>
      <c r="AB98" s="167">
        <v>7</v>
      </c>
      <c r="AC98" s="167" t="s">
        <v>238</v>
      </c>
      <c r="AZ98" s="167">
        <v>2</v>
      </c>
      <c r="BA98" s="167">
        <f>IF(AZ98=1,G98,0)</f>
        <v>0</v>
      </c>
      <c r="BB98" s="167">
        <f>IF(AZ98=2,G98,0)</f>
        <v>0</v>
      </c>
      <c r="BC98" s="167">
        <f>IF(AZ98=3,G98,0)</f>
        <v>0</v>
      </c>
      <c r="BD98" s="167">
        <f>IF(AZ98=4,G98,0)</f>
        <v>0</v>
      </c>
      <c r="BE98" s="167">
        <f>IF(AZ98=5,G98,0)</f>
        <v>0</v>
      </c>
      <c r="CA98" s="202">
        <v>3</v>
      </c>
      <c r="CB98" s="202">
        <v>7</v>
      </c>
      <c r="CZ98" s="167">
        <v>4.3999999999999997E-2</v>
      </c>
    </row>
    <row r="99" spans="1:104" x14ac:dyDescent="0.2">
      <c r="A99" s="196">
        <v>60</v>
      </c>
      <c r="B99" s="197" t="s">
        <v>240</v>
      </c>
      <c r="C99" s="198" t="s">
        <v>241</v>
      </c>
      <c r="D99" s="199" t="s">
        <v>61</v>
      </c>
      <c r="E99" s="200"/>
      <c r="F99" s="200">
        <v>0</v>
      </c>
      <c r="G99" s="201">
        <f>E99*F99</f>
        <v>0</v>
      </c>
      <c r="O99" s="195">
        <v>2</v>
      </c>
      <c r="AA99" s="167">
        <v>7</v>
      </c>
      <c r="AB99" s="167">
        <v>1002</v>
      </c>
      <c r="AC99" s="167">
        <v>5</v>
      </c>
      <c r="AZ99" s="167">
        <v>2</v>
      </c>
      <c r="BA99" s="167">
        <f>IF(AZ99=1,G99,0)</f>
        <v>0</v>
      </c>
      <c r="BB99" s="167">
        <f>IF(AZ99=2,G99,0)</f>
        <v>0</v>
      </c>
      <c r="BC99" s="167">
        <f>IF(AZ99=3,G99,0)</f>
        <v>0</v>
      </c>
      <c r="BD99" s="167">
        <f>IF(AZ99=4,G99,0)</f>
        <v>0</v>
      </c>
      <c r="BE99" s="167">
        <f>IF(AZ99=5,G99,0)</f>
        <v>0</v>
      </c>
      <c r="CA99" s="202">
        <v>7</v>
      </c>
      <c r="CB99" s="202">
        <v>1002</v>
      </c>
      <c r="CZ99" s="167">
        <v>0</v>
      </c>
    </row>
    <row r="100" spans="1:104" x14ac:dyDescent="0.2">
      <c r="A100" s="203"/>
      <c r="B100" s="204" t="s">
        <v>75</v>
      </c>
      <c r="C100" s="205" t="str">
        <f>CONCATENATE(B96," ",C96)</f>
        <v>766 Konstrukce truhlářské</v>
      </c>
      <c r="D100" s="206"/>
      <c r="E100" s="207"/>
      <c r="F100" s="208"/>
      <c r="G100" s="209">
        <f>SUM(G96:G99)</f>
        <v>0</v>
      </c>
      <c r="O100" s="195">
        <v>4</v>
      </c>
      <c r="BA100" s="210">
        <f>SUM(BA96:BA99)</f>
        <v>0</v>
      </c>
      <c r="BB100" s="210">
        <f>SUM(BB96:BB99)</f>
        <v>0</v>
      </c>
      <c r="BC100" s="210">
        <f>SUM(BC96:BC99)</f>
        <v>0</v>
      </c>
      <c r="BD100" s="210">
        <f>SUM(BD96:BD99)</f>
        <v>0</v>
      </c>
      <c r="BE100" s="210">
        <f>SUM(BE96:BE99)</f>
        <v>0</v>
      </c>
    </row>
    <row r="101" spans="1:104" x14ac:dyDescent="0.2">
      <c r="A101" s="188" t="s">
        <v>72</v>
      </c>
      <c r="B101" s="189" t="s">
        <v>242</v>
      </c>
      <c r="C101" s="190" t="s">
        <v>243</v>
      </c>
      <c r="D101" s="191"/>
      <c r="E101" s="192"/>
      <c r="F101" s="192"/>
      <c r="G101" s="193"/>
      <c r="H101" s="194"/>
      <c r="I101" s="194"/>
      <c r="O101" s="195">
        <v>1</v>
      </c>
    </row>
    <row r="102" spans="1:104" x14ac:dyDescent="0.2">
      <c r="A102" s="196">
        <v>61</v>
      </c>
      <c r="B102" s="197" t="s">
        <v>244</v>
      </c>
      <c r="C102" s="198" t="s">
        <v>245</v>
      </c>
      <c r="D102" s="199" t="s">
        <v>119</v>
      </c>
      <c r="E102" s="200">
        <v>0.75</v>
      </c>
      <c r="F102" s="200">
        <v>0</v>
      </c>
      <c r="G102" s="201">
        <f>E102*F102</f>
        <v>0</v>
      </c>
      <c r="O102" s="195">
        <v>2</v>
      </c>
      <c r="AA102" s="167">
        <v>1</v>
      </c>
      <c r="AB102" s="167">
        <v>0</v>
      </c>
      <c r="AC102" s="167">
        <v>0</v>
      </c>
      <c r="AZ102" s="167">
        <v>2</v>
      </c>
      <c r="BA102" s="167">
        <f>IF(AZ102=1,G102,0)</f>
        <v>0</v>
      </c>
      <c r="BB102" s="167">
        <f>IF(AZ102=2,G102,0)</f>
        <v>0</v>
      </c>
      <c r="BC102" s="167">
        <f>IF(AZ102=3,G102,0)</f>
        <v>0</v>
      </c>
      <c r="BD102" s="167">
        <f>IF(AZ102=4,G102,0)</f>
        <v>0</v>
      </c>
      <c r="BE102" s="167">
        <f>IF(AZ102=5,G102,0)</f>
        <v>0</v>
      </c>
      <c r="CA102" s="202">
        <v>1</v>
      </c>
      <c r="CB102" s="202">
        <v>0</v>
      </c>
      <c r="CZ102" s="167">
        <v>0</v>
      </c>
    </row>
    <row r="103" spans="1:104" x14ac:dyDescent="0.2">
      <c r="A103" s="196">
        <v>62</v>
      </c>
      <c r="B103" s="197" t="s">
        <v>246</v>
      </c>
      <c r="C103" s="198" t="s">
        <v>247</v>
      </c>
      <c r="D103" s="199" t="s">
        <v>87</v>
      </c>
      <c r="E103" s="200">
        <v>5.1150000000000002</v>
      </c>
      <c r="F103" s="200">
        <v>0</v>
      </c>
      <c r="G103" s="201">
        <f>E103*F103</f>
        <v>0</v>
      </c>
      <c r="O103" s="195">
        <v>2</v>
      </c>
      <c r="AA103" s="167">
        <v>1</v>
      </c>
      <c r="AB103" s="167">
        <v>7</v>
      </c>
      <c r="AC103" s="167">
        <v>7</v>
      </c>
      <c r="AZ103" s="167">
        <v>2</v>
      </c>
      <c r="BA103" s="167">
        <f>IF(AZ103=1,G103,0)</f>
        <v>0</v>
      </c>
      <c r="BB103" s="167">
        <f>IF(AZ103=2,G103,0)</f>
        <v>0</v>
      </c>
      <c r="BC103" s="167">
        <f>IF(AZ103=3,G103,0)</f>
        <v>0</v>
      </c>
      <c r="BD103" s="167">
        <f>IF(AZ103=4,G103,0)</f>
        <v>0</v>
      </c>
      <c r="BE103" s="167">
        <f>IF(AZ103=5,G103,0)</f>
        <v>0</v>
      </c>
      <c r="CA103" s="202">
        <v>1</v>
      </c>
      <c r="CB103" s="202">
        <v>7</v>
      </c>
      <c r="CZ103" s="167">
        <v>1.7000000000000001E-4</v>
      </c>
    </row>
    <row r="104" spans="1:104" x14ac:dyDescent="0.2">
      <c r="A104" s="196">
        <v>63</v>
      </c>
      <c r="B104" s="197" t="s">
        <v>248</v>
      </c>
      <c r="C104" s="198" t="s">
        <v>249</v>
      </c>
      <c r="D104" s="199" t="s">
        <v>108</v>
      </c>
      <c r="E104" s="200">
        <v>8.6954999999999997E-4</v>
      </c>
      <c r="F104" s="200">
        <v>0</v>
      </c>
      <c r="G104" s="201">
        <f>E104*F104</f>
        <v>0</v>
      </c>
      <c r="O104" s="195">
        <v>2</v>
      </c>
      <c r="AA104" s="167">
        <v>7</v>
      </c>
      <c r="AB104" s="167">
        <v>1001</v>
      </c>
      <c r="AC104" s="167">
        <v>5</v>
      </c>
      <c r="AZ104" s="167">
        <v>2</v>
      </c>
      <c r="BA104" s="167">
        <f>IF(AZ104=1,G104,0)</f>
        <v>0</v>
      </c>
      <c r="BB104" s="167">
        <f>IF(AZ104=2,G104,0)</f>
        <v>0</v>
      </c>
      <c r="BC104" s="167">
        <f>IF(AZ104=3,G104,0)</f>
        <v>0</v>
      </c>
      <c r="BD104" s="167">
        <f>IF(AZ104=4,G104,0)</f>
        <v>0</v>
      </c>
      <c r="BE104" s="167">
        <f>IF(AZ104=5,G104,0)</f>
        <v>0</v>
      </c>
      <c r="CA104" s="202">
        <v>7</v>
      </c>
      <c r="CB104" s="202">
        <v>1001</v>
      </c>
      <c r="CZ104" s="167">
        <v>0</v>
      </c>
    </row>
    <row r="105" spans="1:104" x14ac:dyDescent="0.2">
      <c r="A105" s="203"/>
      <c r="B105" s="204" t="s">
        <v>75</v>
      </c>
      <c r="C105" s="205" t="str">
        <f>CONCATENATE(B101," ",C101)</f>
        <v>767 Konstrukce zámečnické</v>
      </c>
      <c r="D105" s="206"/>
      <c r="E105" s="207"/>
      <c r="F105" s="208"/>
      <c r="G105" s="209">
        <f>SUM(G101:G104)</f>
        <v>0</v>
      </c>
      <c r="O105" s="195">
        <v>4</v>
      </c>
      <c r="BA105" s="210">
        <f>SUM(BA101:BA104)</f>
        <v>0</v>
      </c>
      <c r="BB105" s="210">
        <f>SUM(BB101:BB104)</f>
        <v>0</v>
      </c>
      <c r="BC105" s="210">
        <f>SUM(BC101:BC104)</f>
        <v>0</v>
      </c>
      <c r="BD105" s="210">
        <f>SUM(BD101:BD104)</f>
        <v>0</v>
      </c>
      <c r="BE105" s="210">
        <f>SUM(BE101:BE104)</f>
        <v>0</v>
      </c>
    </row>
    <row r="106" spans="1:104" x14ac:dyDescent="0.2">
      <c r="A106" s="188" t="s">
        <v>72</v>
      </c>
      <c r="B106" s="189" t="s">
        <v>250</v>
      </c>
      <c r="C106" s="190" t="s">
        <v>251</v>
      </c>
      <c r="D106" s="191"/>
      <c r="E106" s="192"/>
      <c r="F106" s="192"/>
      <c r="G106" s="193"/>
      <c r="H106" s="194"/>
      <c r="I106" s="194"/>
      <c r="O106" s="195">
        <v>1</v>
      </c>
    </row>
    <row r="107" spans="1:104" x14ac:dyDescent="0.2">
      <c r="A107" s="196">
        <v>64</v>
      </c>
      <c r="B107" s="197" t="s">
        <v>252</v>
      </c>
      <c r="C107" s="198" t="s">
        <v>253</v>
      </c>
      <c r="D107" s="199" t="s">
        <v>119</v>
      </c>
      <c r="E107" s="200">
        <v>5.5</v>
      </c>
      <c r="F107" s="200">
        <v>0</v>
      </c>
      <c r="G107" s="201">
        <f>E107*F107</f>
        <v>0</v>
      </c>
      <c r="O107" s="195">
        <v>2</v>
      </c>
      <c r="AA107" s="167">
        <v>1</v>
      </c>
      <c r="AB107" s="167">
        <v>7</v>
      </c>
      <c r="AC107" s="167">
        <v>7</v>
      </c>
      <c r="AZ107" s="167">
        <v>2</v>
      </c>
      <c r="BA107" s="167">
        <f>IF(AZ107=1,G107,0)</f>
        <v>0</v>
      </c>
      <c r="BB107" s="167">
        <f>IF(AZ107=2,G107,0)</f>
        <v>0</v>
      </c>
      <c r="BC107" s="167">
        <f>IF(AZ107=3,G107,0)</f>
        <v>0</v>
      </c>
      <c r="BD107" s="167">
        <f>IF(AZ107=4,G107,0)</f>
        <v>0</v>
      </c>
      <c r="BE107" s="167">
        <f>IF(AZ107=5,G107,0)</f>
        <v>0</v>
      </c>
      <c r="CA107" s="202">
        <v>1</v>
      </c>
      <c r="CB107" s="202">
        <v>7</v>
      </c>
      <c r="CZ107" s="167">
        <v>2.7999999999999998E-4</v>
      </c>
    </row>
    <row r="108" spans="1:104" x14ac:dyDescent="0.2">
      <c r="A108" s="203"/>
      <c r="B108" s="204" t="s">
        <v>75</v>
      </c>
      <c r="C108" s="205" t="str">
        <f>CONCATENATE(B106," ",C106)</f>
        <v>784 Malby</v>
      </c>
      <c r="D108" s="206"/>
      <c r="E108" s="207"/>
      <c r="F108" s="208"/>
      <c r="G108" s="209">
        <f>SUM(G106:G107)</f>
        <v>0</v>
      </c>
      <c r="O108" s="195">
        <v>4</v>
      </c>
      <c r="BA108" s="210">
        <f>SUM(BA106:BA107)</f>
        <v>0</v>
      </c>
      <c r="BB108" s="210">
        <f>SUM(BB106:BB107)</f>
        <v>0</v>
      </c>
      <c r="BC108" s="210">
        <f>SUM(BC106:BC107)</f>
        <v>0</v>
      </c>
      <c r="BD108" s="210">
        <f>SUM(BD106:BD107)</f>
        <v>0</v>
      </c>
      <c r="BE108" s="210">
        <f>SUM(BE106:BE107)</f>
        <v>0</v>
      </c>
    </row>
    <row r="109" spans="1:104" x14ac:dyDescent="0.2">
      <c r="A109" s="188" t="s">
        <v>72</v>
      </c>
      <c r="B109" s="189" t="s">
        <v>254</v>
      </c>
      <c r="C109" s="190" t="s">
        <v>255</v>
      </c>
      <c r="D109" s="191"/>
      <c r="E109" s="192"/>
      <c r="F109" s="192"/>
      <c r="G109" s="193"/>
      <c r="H109" s="194"/>
      <c r="I109" s="194"/>
      <c r="O109" s="195">
        <v>1</v>
      </c>
    </row>
    <row r="110" spans="1:104" x14ac:dyDescent="0.2">
      <c r="A110" s="196">
        <v>65</v>
      </c>
      <c r="B110" s="197" t="s">
        <v>256</v>
      </c>
      <c r="C110" s="198" t="s">
        <v>257</v>
      </c>
      <c r="D110" s="199" t="s">
        <v>108</v>
      </c>
      <c r="E110" s="200">
        <v>5.0267774999999997</v>
      </c>
      <c r="F110" s="200">
        <v>0</v>
      </c>
      <c r="G110" s="201">
        <f>E110*F110</f>
        <v>0</v>
      </c>
      <c r="O110" s="195">
        <v>2</v>
      </c>
      <c r="AA110" s="167">
        <v>8</v>
      </c>
      <c r="AB110" s="167">
        <v>0</v>
      </c>
      <c r="AC110" s="167">
        <v>3</v>
      </c>
      <c r="AZ110" s="167">
        <v>1</v>
      </c>
      <c r="BA110" s="167">
        <f>IF(AZ110=1,G110,0)</f>
        <v>0</v>
      </c>
      <c r="BB110" s="167">
        <f>IF(AZ110=2,G110,0)</f>
        <v>0</v>
      </c>
      <c r="BC110" s="167">
        <f>IF(AZ110=3,G110,0)</f>
        <v>0</v>
      </c>
      <c r="BD110" s="167">
        <f>IF(AZ110=4,G110,0)</f>
        <v>0</v>
      </c>
      <c r="BE110" s="167">
        <f>IF(AZ110=5,G110,0)</f>
        <v>0</v>
      </c>
      <c r="CA110" s="202">
        <v>8</v>
      </c>
      <c r="CB110" s="202">
        <v>0</v>
      </c>
      <c r="CZ110" s="167">
        <v>0</v>
      </c>
    </row>
    <row r="111" spans="1:104" x14ac:dyDescent="0.2">
      <c r="A111" s="203"/>
      <c r="B111" s="204" t="s">
        <v>75</v>
      </c>
      <c r="C111" s="205" t="str">
        <f>CONCATENATE(B109," ",C109)</f>
        <v>D96 Přesuny suti a vybouraných hmot</v>
      </c>
      <c r="D111" s="206"/>
      <c r="E111" s="207"/>
      <c r="F111" s="208"/>
      <c r="G111" s="209">
        <f>SUM(G109:G110)</f>
        <v>0</v>
      </c>
      <c r="O111" s="195">
        <v>4</v>
      </c>
      <c r="BA111" s="210">
        <f>SUM(BA109:BA110)</f>
        <v>0</v>
      </c>
      <c r="BB111" s="210">
        <f>SUM(BB109:BB110)</f>
        <v>0</v>
      </c>
      <c r="BC111" s="210">
        <f>SUM(BC109:BC110)</f>
        <v>0</v>
      </c>
      <c r="BD111" s="210">
        <f>SUM(BD109:BD110)</f>
        <v>0</v>
      </c>
      <c r="BE111" s="210">
        <f>SUM(BE109:BE110)</f>
        <v>0</v>
      </c>
    </row>
    <row r="112" spans="1:104" x14ac:dyDescent="0.2">
      <c r="E112" s="167"/>
    </row>
    <row r="113" spans="5:5" x14ac:dyDescent="0.2">
      <c r="E113" s="167"/>
    </row>
    <row r="114" spans="5:5" x14ac:dyDescent="0.2">
      <c r="E114" s="167"/>
    </row>
    <row r="115" spans="5:5" x14ac:dyDescent="0.2">
      <c r="E115" s="167"/>
    </row>
    <row r="116" spans="5:5" x14ac:dyDescent="0.2">
      <c r="E116" s="167"/>
    </row>
    <row r="117" spans="5:5" x14ac:dyDescent="0.2">
      <c r="E117" s="167"/>
    </row>
    <row r="118" spans="5:5" x14ac:dyDescent="0.2">
      <c r="E118" s="167"/>
    </row>
    <row r="119" spans="5:5" x14ac:dyDescent="0.2">
      <c r="E119" s="167"/>
    </row>
    <row r="120" spans="5:5" x14ac:dyDescent="0.2">
      <c r="E120" s="167"/>
    </row>
    <row r="121" spans="5:5" x14ac:dyDescent="0.2">
      <c r="E121" s="167"/>
    </row>
    <row r="122" spans="5:5" x14ac:dyDescent="0.2">
      <c r="E122" s="167"/>
    </row>
    <row r="123" spans="5:5" x14ac:dyDescent="0.2">
      <c r="E123" s="167"/>
    </row>
    <row r="124" spans="5:5" x14ac:dyDescent="0.2">
      <c r="E124" s="167"/>
    </row>
    <row r="125" spans="5:5" x14ac:dyDescent="0.2">
      <c r="E125" s="167"/>
    </row>
    <row r="126" spans="5:5" x14ac:dyDescent="0.2">
      <c r="E126" s="167"/>
    </row>
    <row r="127" spans="5:5" x14ac:dyDescent="0.2">
      <c r="E127" s="167"/>
    </row>
    <row r="128" spans="5:5" x14ac:dyDescent="0.2">
      <c r="E128" s="167"/>
    </row>
    <row r="129" spans="1:7" x14ac:dyDescent="0.2">
      <c r="E129" s="167"/>
    </row>
    <row r="130" spans="1:7" x14ac:dyDescent="0.2">
      <c r="E130" s="167"/>
    </row>
    <row r="131" spans="1:7" x14ac:dyDescent="0.2">
      <c r="E131" s="167"/>
    </row>
    <row r="132" spans="1:7" x14ac:dyDescent="0.2">
      <c r="E132" s="167"/>
    </row>
    <row r="133" spans="1:7" x14ac:dyDescent="0.2">
      <c r="E133" s="167"/>
    </row>
    <row r="134" spans="1:7" x14ac:dyDescent="0.2">
      <c r="E134" s="167"/>
    </row>
    <row r="135" spans="1:7" x14ac:dyDescent="0.2">
      <c r="A135" s="211"/>
      <c r="B135" s="211"/>
      <c r="C135" s="211"/>
      <c r="D135" s="211"/>
      <c r="E135" s="211"/>
      <c r="F135" s="211"/>
      <c r="G135" s="211"/>
    </row>
    <row r="136" spans="1:7" x14ac:dyDescent="0.2">
      <c r="A136" s="211"/>
      <c r="B136" s="211"/>
      <c r="C136" s="211"/>
      <c r="D136" s="211"/>
      <c r="E136" s="211"/>
      <c r="F136" s="211"/>
      <c r="G136" s="211"/>
    </row>
    <row r="137" spans="1:7" x14ac:dyDescent="0.2">
      <c r="A137" s="211"/>
      <c r="B137" s="211"/>
      <c r="C137" s="211"/>
      <c r="D137" s="211"/>
      <c r="E137" s="211"/>
      <c r="F137" s="211"/>
      <c r="G137" s="211"/>
    </row>
    <row r="138" spans="1:7" x14ac:dyDescent="0.2">
      <c r="A138" s="211"/>
      <c r="B138" s="211"/>
      <c r="C138" s="211"/>
      <c r="D138" s="211"/>
      <c r="E138" s="211"/>
      <c r="F138" s="211"/>
      <c r="G138" s="211"/>
    </row>
    <row r="139" spans="1:7" x14ac:dyDescent="0.2">
      <c r="E139" s="167"/>
    </row>
    <row r="140" spans="1:7" x14ac:dyDescent="0.2">
      <c r="E140" s="167"/>
    </row>
    <row r="141" spans="1:7" x14ac:dyDescent="0.2">
      <c r="E141" s="167"/>
    </row>
    <row r="142" spans="1:7" x14ac:dyDescent="0.2">
      <c r="E142" s="167"/>
    </row>
    <row r="143" spans="1:7" x14ac:dyDescent="0.2">
      <c r="E143" s="167"/>
    </row>
    <row r="144" spans="1:7" x14ac:dyDescent="0.2">
      <c r="E144" s="167"/>
    </row>
    <row r="145" spans="5:5" x14ac:dyDescent="0.2">
      <c r="E145" s="167"/>
    </row>
    <row r="146" spans="5:5" x14ac:dyDescent="0.2">
      <c r="E146" s="167"/>
    </row>
    <row r="147" spans="5:5" x14ac:dyDescent="0.2">
      <c r="E147" s="167"/>
    </row>
    <row r="148" spans="5:5" x14ac:dyDescent="0.2">
      <c r="E148" s="167"/>
    </row>
    <row r="149" spans="5:5" x14ac:dyDescent="0.2">
      <c r="E149" s="167"/>
    </row>
    <row r="150" spans="5:5" x14ac:dyDescent="0.2">
      <c r="E150" s="167"/>
    </row>
    <row r="151" spans="5:5" x14ac:dyDescent="0.2">
      <c r="E151" s="167"/>
    </row>
    <row r="152" spans="5:5" x14ac:dyDescent="0.2">
      <c r="E152" s="167"/>
    </row>
    <row r="153" spans="5:5" x14ac:dyDescent="0.2">
      <c r="E153" s="167"/>
    </row>
    <row r="154" spans="5:5" x14ac:dyDescent="0.2">
      <c r="E154" s="167"/>
    </row>
    <row r="155" spans="5:5" x14ac:dyDescent="0.2">
      <c r="E155" s="167"/>
    </row>
    <row r="156" spans="5:5" x14ac:dyDescent="0.2">
      <c r="E156" s="167"/>
    </row>
    <row r="157" spans="5:5" x14ac:dyDescent="0.2">
      <c r="E157" s="167"/>
    </row>
    <row r="158" spans="5:5" x14ac:dyDescent="0.2">
      <c r="E158" s="167"/>
    </row>
    <row r="159" spans="5:5" x14ac:dyDescent="0.2">
      <c r="E159" s="167"/>
    </row>
    <row r="160" spans="5:5" x14ac:dyDescent="0.2">
      <c r="E160" s="167"/>
    </row>
    <row r="161" spans="1:7" x14ac:dyDescent="0.2">
      <c r="E161" s="167"/>
    </row>
    <row r="162" spans="1:7" x14ac:dyDescent="0.2">
      <c r="E162" s="167"/>
    </row>
    <row r="163" spans="1:7" x14ac:dyDescent="0.2">
      <c r="E163" s="167"/>
    </row>
    <row r="164" spans="1:7" x14ac:dyDescent="0.2">
      <c r="E164" s="167"/>
    </row>
    <row r="165" spans="1:7" x14ac:dyDescent="0.2">
      <c r="E165" s="167"/>
    </row>
    <row r="166" spans="1:7" x14ac:dyDescent="0.2">
      <c r="E166" s="167"/>
    </row>
    <row r="167" spans="1:7" x14ac:dyDescent="0.2">
      <c r="E167" s="167"/>
    </row>
    <row r="168" spans="1:7" x14ac:dyDescent="0.2">
      <c r="E168" s="167"/>
    </row>
    <row r="169" spans="1:7" x14ac:dyDescent="0.2">
      <c r="E169" s="167"/>
    </row>
    <row r="170" spans="1:7" x14ac:dyDescent="0.2">
      <c r="A170" s="212"/>
      <c r="B170" s="212"/>
    </row>
    <row r="171" spans="1:7" x14ac:dyDescent="0.2">
      <c r="A171" s="211"/>
      <c r="B171" s="211"/>
      <c r="C171" s="214"/>
      <c r="D171" s="214"/>
      <c r="E171" s="215"/>
      <c r="F171" s="214"/>
      <c r="G171" s="216"/>
    </row>
    <row r="172" spans="1:7" x14ac:dyDescent="0.2">
      <c r="A172" s="217"/>
      <c r="B172" s="217"/>
      <c r="C172" s="211"/>
      <c r="D172" s="211"/>
      <c r="E172" s="218"/>
      <c r="F172" s="211"/>
      <c r="G172" s="211"/>
    </row>
    <row r="173" spans="1:7" x14ac:dyDescent="0.2">
      <c r="A173" s="211"/>
      <c r="B173" s="211"/>
      <c r="C173" s="211"/>
      <c r="D173" s="211"/>
      <c r="E173" s="218"/>
      <c r="F173" s="211"/>
      <c r="G173" s="211"/>
    </row>
    <row r="174" spans="1:7" x14ac:dyDescent="0.2">
      <c r="A174" s="211"/>
      <c r="B174" s="211"/>
      <c r="C174" s="211"/>
      <c r="D174" s="211"/>
      <c r="E174" s="218"/>
      <c r="F174" s="211"/>
      <c r="G174" s="211"/>
    </row>
    <row r="175" spans="1:7" x14ac:dyDescent="0.2">
      <c r="A175" s="211"/>
      <c r="B175" s="211"/>
      <c r="C175" s="211"/>
      <c r="D175" s="211"/>
      <c r="E175" s="218"/>
      <c r="F175" s="211"/>
      <c r="G175" s="211"/>
    </row>
    <row r="176" spans="1:7" x14ac:dyDescent="0.2">
      <c r="A176" s="211"/>
      <c r="B176" s="211"/>
      <c r="C176" s="211"/>
      <c r="D176" s="211"/>
      <c r="E176" s="218"/>
      <c r="F176" s="211"/>
      <c r="G176" s="211"/>
    </row>
    <row r="177" spans="1:7" x14ac:dyDescent="0.2">
      <c r="A177" s="211"/>
      <c r="B177" s="211"/>
      <c r="C177" s="211"/>
      <c r="D177" s="211"/>
      <c r="E177" s="218"/>
      <c r="F177" s="211"/>
      <c r="G177" s="211"/>
    </row>
    <row r="178" spans="1:7" x14ac:dyDescent="0.2">
      <c r="A178" s="211"/>
      <c r="B178" s="211"/>
      <c r="C178" s="211"/>
      <c r="D178" s="211"/>
      <c r="E178" s="218"/>
      <c r="F178" s="211"/>
      <c r="G178" s="211"/>
    </row>
    <row r="179" spans="1:7" x14ac:dyDescent="0.2">
      <c r="A179" s="211"/>
      <c r="B179" s="211"/>
      <c r="C179" s="211"/>
      <c r="D179" s="211"/>
      <c r="E179" s="218"/>
      <c r="F179" s="211"/>
      <c r="G179" s="211"/>
    </row>
    <row r="180" spans="1:7" x14ac:dyDescent="0.2">
      <c r="A180" s="211"/>
      <c r="B180" s="211"/>
      <c r="C180" s="211"/>
      <c r="D180" s="211"/>
      <c r="E180" s="218"/>
      <c r="F180" s="211"/>
      <c r="G180" s="211"/>
    </row>
    <row r="181" spans="1:7" x14ac:dyDescent="0.2">
      <c r="A181" s="211"/>
      <c r="B181" s="211"/>
      <c r="C181" s="211"/>
      <c r="D181" s="211"/>
      <c r="E181" s="218"/>
      <c r="F181" s="211"/>
      <c r="G181" s="211"/>
    </row>
    <row r="182" spans="1:7" x14ac:dyDescent="0.2">
      <c r="A182" s="211"/>
      <c r="B182" s="211"/>
      <c r="C182" s="211"/>
      <c r="D182" s="211"/>
      <c r="E182" s="218"/>
      <c r="F182" s="211"/>
      <c r="G182" s="211"/>
    </row>
    <row r="183" spans="1:7" x14ac:dyDescent="0.2">
      <c r="A183" s="211"/>
      <c r="B183" s="211"/>
      <c r="C183" s="211"/>
      <c r="D183" s="211"/>
      <c r="E183" s="218"/>
      <c r="F183" s="211"/>
      <c r="G183" s="211"/>
    </row>
    <row r="184" spans="1:7" x14ac:dyDescent="0.2">
      <c r="A184" s="211"/>
      <c r="B184" s="211"/>
      <c r="C184" s="211"/>
      <c r="D184" s="211"/>
      <c r="E184" s="218"/>
      <c r="F184" s="211"/>
      <c r="G184" s="211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Mamka</dc:creator>
  <cp:lastModifiedBy>Mamka</cp:lastModifiedBy>
  <dcterms:created xsi:type="dcterms:W3CDTF">2017-08-07T08:59:30Z</dcterms:created>
  <dcterms:modified xsi:type="dcterms:W3CDTF">2017-08-07T08:59:57Z</dcterms:modified>
</cp:coreProperties>
</file>