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 rozpočtu" sheetId="1" r:id="rId1"/>
    <sheet name="Rekapitulace rozpočtu" sheetId="2" r:id="rId2"/>
    <sheet name="Rozpočet" sheetId="3" r:id="rId3"/>
    <sheet name="List1" sheetId="4" r:id="rId4"/>
  </sheets>
  <definedNames>
    <definedName name="_xlnm.Print_Titles" localSheetId="0">'Krycí list rozpočtu'!$1:$3</definedName>
    <definedName name="_xlnm.Print_Titles" localSheetId="1">'Rekapitulace rozpočtu'!$7:$9</definedName>
    <definedName name="_xlnm.Print_Titles" localSheetId="2">'Rozpočet'!$8:$10</definedName>
  </definedNames>
  <calcPr fullCalcOnLoad="1"/>
</workbook>
</file>

<file path=xl/sharedStrings.xml><?xml version="1.0" encoding="utf-8"?>
<sst xmlns="http://schemas.openxmlformats.org/spreadsheetml/2006/main" count="561" uniqueCount="368">
  <si>
    <t>Revitalizace objektu stálé expozice Ulriky von Levetzow</t>
  </si>
  <si>
    <t>Kód</t>
  </si>
  <si>
    <t>Ostatní</t>
  </si>
  <si>
    <t>KRYCÍ LIST ROZPOČTU</t>
  </si>
  <si>
    <t>Název stavby</t>
  </si>
  <si>
    <t>JKSO</t>
  </si>
  <si>
    <t>Název objektu</t>
  </si>
  <si>
    <t>EČO</t>
  </si>
  <si>
    <t xml:space="preserve">   </t>
  </si>
  <si>
    <t>Místo</t>
  </si>
  <si>
    <t>Obec Třebívlice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</si>
  <si>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</si>
  <si>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</si>
  <si>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</si>
  <si>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</si>
  <si>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</si>
  <si>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</si>
  <si>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</si>
  <si>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</si>
  <si>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>22.01.2013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</si>
  <si>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</si>
  <si>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</si>
  <si>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</si>
  <si>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</si>
  <si>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</si>
  <si>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</si>
  <si>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</si>
  <si>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</si>
  <si>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</si>
  <si>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</si>
  <si>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</si>
  <si>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</si>
  <si>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</si>
  <si>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</si>
  <si>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</si>
  <si>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</si>
  <si>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</si>
  <si>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</si>
  <si>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</si>
  <si>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</si>
  <si>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</si>
  <si>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</si>
  <si>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</si>
  <si>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</si>
  <si>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</si>
  <si>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</si>
  <si>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</si>
  <si>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</si>
  <si>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</si>
  <si>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</si>
  <si>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</si>
  <si>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</si>
  <si>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</si>
  <si>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</si>
  <si>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</si>
  <si>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</si>
  <si>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</si>
  <si>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</si>
  <si>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</si>
  <si>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</si>
  <si>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Ostatní   </t>
  </si>
  <si>
    <t>6</t>
  </si>
  <si>
    <t>18</t>
  </si>
  <si>
    <t>NUS z rozpočtu</t>
  </si>
  <si>
    <t>7</t>
  </si>
  <si>
    <t>ZRN (ř. 1-6)</t>
  </si>
  <si>
    <t>12</t>
  </si>
  <si>
    <t>DN (ř. 8-11)</t>
  </si>
  <si>
    <t>19</t>
  </si>
  <si>
    <t>NUS (ř. 13-18)</t>
  </si>
  <si>
    <t>20</t>
  </si>
  <si>
    <t>21</t>
  </si>
  <si>
    <t>Kompl. činnost</t>
  </si>
  <si>
    <t>22</t>
  </si>
  <si>
    <t>Ostatní náklady</t>
  </si>
  <si>
    <t>D</t>
  </si>
  <si>
    <t>Celkové náklady</t>
  </si>
  <si>
    <t>23</t>
  </si>
  <si>
    <t>Součet 7, 12, 19-22</t>
  </si>
  <si>
    <t>Datum a podpis</t>
  </si>
  <si>
    <t>Razítko</t>
  </si>
  <si>
    <t>24</t>
  </si>
  <si>
    <t>DPH</t>
  </si>
  <si>
    <t>% z</t>
  </si>
  <si>
    <t>25</t>
  </si>
  <si>
    <t>26</t>
  </si>
  <si>
    <t>Cena s DPH (ř. 23-25)</t>
  </si>
  <si>
    <t>E</t>
  </si>
  <si>
    <t>Přípočty a odpočty</t>
  </si>
  <si>
    <t>27</t>
  </si>
  <si>
    <t>Dodávky objednatele</t>
  </si>
  <si>
    <t>28</t>
  </si>
  <si>
    <t>Klouzavá doložka</t>
  </si>
  <si>
    <t>29</t>
  </si>
  <si>
    <t>Zvýhodnění + -</t>
  </si>
  <si>
    <t>REKAPITULACE ROZPOČTU</t>
  </si>
  <si>
    <t>Stavba:   Revitalizace objektu stálé expozice Ulriky von Levetzow</t>
  </si>
  <si>
    <t xml:space="preserve">Objekt:   </t>
  </si>
  <si>
    <t xml:space="preserve">Objednatel:   </t>
  </si>
  <si>
    <t xml:space="preserve">Zhotovitel:   </t>
  </si>
  <si>
    <t xml:space="preserve">JKSO:   </t>
  </si>
  <si>
    <t>Datum:   22.1.2013</t>
  </si>
  <si>
    <t>Popis</t>
  </si>
  <si>
    <t>Dodávka</t>
  </si>
  <si>
    <t>Cena celkem</t>
  </si>
  <si>
    <t>Hmotnost celkem</t>
  </si>
  <si>
    <t>Suť celkem</t>
  </si>
  <si>
    <t xml:space="preserve">Práce a dodávky HSV   </t>
  </si>
  <si>
    <t xml:space="preserve">Zemní práce   </t>
  </si>
  <si>
    <t xml:space="preserve">Svislé a kompletní konstrukce   </t>
  </si>
  <si>
    <t xml:space="preserve">Vodorovné konstrukce   </t>
  </si>
  <si>
    <t xml:space="preserve">Komunikace   </t>
  </si>
  <si>
    <t xml:space="preserve">Úpravy povrchů, podlahy a osazování výplní   </t>
  </si>
  <si>
    <t xml:space="preserve">Ostatní konstrukce a práce-bourání   </t>
  </si>
  <si>
    <t>99</t>
  </si>
  <si>
    <t xml:space="preserve">Přesun hmot   </t>
  </si>
  <si>
    <t xml:space="preserve">Práce a dodávky PSV   </t>
  </si>
  <si>
    <t>762</t>
  </si>
  <si>
    <t xml:space="preserve">Konstrukce tesařské   </t>
  </si>
  <si>
    <t>764</t>
  </si>
  <si>
    <t xml:space="preserve">Konstrukce klempířské   </t>
  </si>
  <si>
    <t>765</t>
  </si>
  <si>
    <t xml:space="preserve">Konstrukce pokrývačské   </t>
  </si>
  <si>
    <t>766</t>
  </si>
  <si>
    <t xml:space="preserve">Konstrukce truhlářské   </t>
  </si>
  <si>
    <t>767</t>
  </si>
  <si>
    <t xml:space="preserve">Konstrukce zámečnické   </t>
  </si>
  <si>
    <t>781</t>
  </si>
  <si>
    <t xml:space="preserve">Dokončovací práce - obklady keramické   </t>
  </si>
  <si>
    <t>783</t>
  </si>
  <si>
    <t xml:space="preserve">Dokončovací práce - nátěry   </t>
  </si>
  <si>
    <t>M</t>
  </si>
  <si>
    <t xml:space="preserve">Elektromontáže   </t>
  </si>
  <si>
    <t xml:space="preserve">Celkem   </t>
  </si>
  <si>
    <t xml:space="preserve">ROZPOČET  </t>
  </si>
  <si>
    <t xml:space="preserve">EČO:   </t>
  </si>
  <si>
    <t>P.Č.</t>
  </si>
  <si>
    <t>Kód položky</t>
  </si>
  <si>
    <t>MJ</t>
  </si>
  <si>
    <t>Množství celkem</t>
  </si>
  <si>
    <t>Cena jednotková</t>
  </si>
  <si>
    <t>113106121</t>
  </si>
  <si>
    <t xml:space="preserve">Rozebrání dlažeb nebo dílců komunikací pro pěší z betonových nebo kamenných dlaždic   </t>
  </si>
  <si>
    <t>m2</t>
  </si>
  <si>
    <t>132201101</t>
  </si>
  <si>
    <t xml:space="preserve">Hloubení rýh š do 600 mm v hornině tř. 3 objemu do 100 m3   </t>
  </si>
  <si>
    <t>m3</t>
  </si>
  <si>
    <t>162501102</t>
  </si>
  <si>
    <t xml:space="preserve">Vodorovné přemístění do 3000 m výkopku z horniny tř. 1 až 4   </t>
  </si>
  <si>
    <t>314231117</t>
  </si>
  <si>
    <t xml:space="preserve">Zdivo komínů a ventilací z cihel dl 29 pevnosti P 15 na SMS 10 MPa   </t>
  </si>
  <si>
    <t>RSaK1</t>
  </si>
  <si>
    <t xml:space="preserve">Kompletní těleso předloženého schodiště vchodu muzea vč. základu a povrchové úpravy   </t>
  </si>
  <si>
    <t>kpl</t>
  </si>
  <si>
    <t>RSaK2</t>
  </si>
  <si>
    <t xml:space="preserve">Kompletní těleso zákrytu stáv. ČOV vč. základu a truhl. prací   </t>
  </si>
  <si>
    <t>411238211</t>
  </si>
  <si>
    <t xml:space="preserve">Zazdívka otvorů pl 1 m2 ve stropech cihlami tl do 150 mm   </t>
  </si>
  <si>
    <t>411239211</t>
  </si>
  <si>
    <t xml:space="preserve">Zazdívka otvorů pl 4 m2 ve stropech cihlami tl do 150 mm   </t>
  </si>
  <si>
    <t>596211111</t>
  </si>
  <si>
    <t xml:space="preserve">Kladení zámkové dlažby komunikací pro pěší tl 60 mm skupiny A pl do 100 m2   </t>
  </si>
  <si>
    <t>620411135</t>
  </si>
  <si>
    <t xml:space="preserve">Nátěr vnější omítky akrylátovou barvou jedno nebo dvoubarevný z lešení   </t>
  </si>
  <si>
    <t>620411139</t>
  </si>
  <si>
    <t xml:space="preserve">Příplatek za hrubě zrnitý podklad u nátěrů vnějších omítek stěn akrylátem   </t>
  </si>
  <si>
    <t>622402152</t>
  </si>
  <si>
    <t xml:space="preserve">Podhoz pod vnější omítku soklu zdí na zarovnání z MC   </t>
  </si>
  <si>
    <t>622421121</t>
  </si>
  <si>
    <t xml:space="preserve">Vnější omítka vápenná nebo vápenocementová soklu hrubá zatřená   </t>
  </si>
  <si>
    <t>622422521</t>
  </si>
  <si>
    <t xml:space="preserve">Oprava vnějších omítek MV nebo MVC členitosti I nebo II 50 % štukových   </t>
  </si>
  <si>
    <t>622901112</t>
  </si>
  <si>
    <t xml:space="preserve">Broušení venkovních štuk. omítek s přeštukováním   </t>
  </si>
  <si>
    <t>629451112</t>
  </si>
  <si>
    <t xml:space="preserve">Vyrovnávací vrstva pod klemp. prvky a okr. střechy z MC š 300 mm   </t>
  </si>
  <si>
    <t>m</t>
  </si>
  <si>
    <t>635211121</t>
  </si>
  <si>
    <t xml:space="preserve">Násyp z keramzitu v tl.15cm- tepel.izolacestropů   </t>
  </si>
  <si>
    <t>941941031</t>
  </si>
  <si>
    <t xml:space="preserve">Montáž lešení jednořadového s podlahami š 1 m v do 10 m   </t>
  </si>
  <si>
    <t>941941191</t>
  </si>
  <si>
    <t xml:space="preserve">Příplatek za první a ZKD měsíc použití lešení jednořadového s podlahami š 1 m v do 10 m   </t>
  </si>
  <si>
    <t>941941831</t>
  </si>
  <si>
    <t xml:space="preserve">Demontáž lešení jednořadového s podlahami š 1 m v do 10 m   </t>
  </si>
  <si>
    <t>953991121</t>
  </si>
  <si>
    <t xml:space="preserve">Vrtání do zdiva z cihel profilu 25 mm   </t>
  </si>
  <si>
    <t>kus</t>
  </si>
  <si>
    <t>961043111</t>
  </si>
  <si>
    <t xml:space="preserve">Bourání základů z betonu proloženého kamenem - předlož.schodiště   </t>
  </si>
  <si>
    <t>962032241</t>
  </si>
  <si>
    <t xml:space="preserve">Bourání zdiva z cihel pálených nebo vápenopískových na MC - schodiště předlož.   </t>
  </si>
  <si>
    <t>962032631</t>
  </si>
  <si>
    <t xml:space="preserve">Bourání zdiva komínového nad střechou z cihel na MV nebo MVC   </t>
  </si>
  <si>
    <t>963042819</t>
  </si>
  <si>
    <t xml:space="preserve">Bourání schodišťových stupňů betonových zhotovených na místě   </t>
  </si>
  <si>
    <t>965082933</t>
  </si>
  <si>
    <t xml:space="preserve">Odstranění násypů podlahy půdy tl do 200 mm pl nad 2 m2   </t>
  </si>
  <si>
    <t>967032974</t>
  </si>
  <si>
    <t xml:space="preserve">Odsekání soklu zdiva 80 mm   </t>
  </si>
  <si>
    <t>968061113</t>
  </si>
  <si>
    <t xml:space="preserve">Vyvěšní nebo zavěšení dřevěných křídel oken pl nad 1,5 m2   </t>
  </si>
  <si>
    <t>968061126</t>
  </si>
  <si>
    <t xml:space="preserve">Vyvěšení nebo zavěšení dřevěných křídel dveřn pl nad 2 m2   </t>
  </si>
  <si>
    <t>968062355</t>
  </si>
  <si>
    <t xml:space="preserve">Vybourání dřevěných rámů oken dvojitých nebo zdvojených pl 2 m2   </t>
  </si>
  <si>
    <t>968062456</t>
  </si>
  <si>
    <t xml:space="preserve">Vybourání dřevěných dveřních zárubní pl nad 2 m2   </t>
  </si>
  <si>
    <t>978036161</t>
  </si>
  <si>
    <t xml:space="preserve">Otlučení vnějších omítek štukových rozsahu 50 %   </t>
  </si>
  <si>
    <t>979011111</t>
  </si>
  <si>
    <t xml:space="preserve">Svislá doprava suti a vybouraných hmot za prvé podlaží   </t>
  </si>
  <si>
    <t>t</t>
  </si>
  <si>
    <t>979081111</t>
  </si>
  <si>
    <t xml:space="preserve">Odvoz suti a vybouraných hmot na skládku do 1 km   </t>
  </si>
  <si>
    <t>979081121</t>
  </si>
  <si>
    <t xml:space="preserve">Odvoz suti a vybouraných hmot na skládku ZKD 1 km ´ 5 km   </t>
  </si>
  <si>
    <t>979081122</t>
  </si>
  <si>
    <t xml:space="preserve">Poplatek za skládku vybourané suti   </t>
  </si>
  <si>
    <t>ROst</t>
  </si>
  <si>
    <t xml:space="preserve">Vyklizení půdního prostoru vč. přesunu a skládkovného   </t>
  </si>
  <si>
    <t>998011002</t>
  </si>
  <si>
    <t xml:space="preserve">Přesun hmot pro budovy zděné výšky do 12 m   </t>
  </si>
  <si>
    <t>998011018</t>
  </si>
  <si>
    <t xml:space="preserve">Příplatek za zvětšený přesun pro budovy zděné na vzdálenost do 5000 m   </t>
  </si>
  <si>
    <t>999281111</t>
  </si>
  <si>
    <t xml:space="preserve">Přesun hmot pro opravy a údržbu v budovy do 25 m   </t>
  </si>
  <si>
    <t>762321905</t>
  </si>
  <si>
    <t xml:space="preserve">Vyztužení příložkami stropních trámů fošnami a hranoly průřezové plochy přes 100 m2   </t>
  </si>
  <si>
    <t>762331813</t>
  </si>
  <si>
    <t xml:space="preserve">Demontáž krovů vázaných z hranolů průřezové plochy do 288 cm2   </t>
  </si>
  <si>
    <t>762331814</t>
  </si>
  <si>
    <t xml:space="preserve">Demontáž krovů vázaných z hranolů průřezové plochy do 450 cm2   </t>
  </si>
  <si>
    <t>762331815</t>
  </si>
  <si>
    <t xml:space="preserve">Demontáž krovů vázaných z hranolů průřezové plochy přes 450 cm2   </t>
  </si>
  <si>
    <t>762332123</t>
  </si>
  <si>
    <t xml:space="preserve">Montáž vázaných konstrukcí krovů  pravidelných z řeziva hraněného I do 100 m plochy do 288 cm2   </t>
  </si>
  <si>
    <t>605120110</t>
  </si>
  <si>
    <t xml:space="preserve">řezivo jehličnaté hranol jakost I nad 120 cm2   </t>
  </si>
  <si>
    <t>762332124</t>
  </si>
  <si>
    <t xml:space="preserve">Montáž vázaných konstrukcí krovů pravidelných z řeziva hraněného I do 100 m plochy do 450 cm2   </t>
  </si>
  <si>
    <t>762332124b</t>
  </si>
  <si>
    <t>605120010</t>
  </si>
  <si>
    <t xml:space="preserve">řezivo jehličnaté hranol jakost I do 120 cm2   </t>
  </si>
  <si>
    <t>762342214</t>
  </si>
  <si>
    <t xml:space="preserve">Zřízení laťování na střechách jednoduchých sklonu do 60°osové vzdálenosti do 360 mm   </t>
  </si>
  <si>
    <t>605141100</t>
  </si>
  <si>
    <t xml:space="preserve">řezivo jehličnaté lať střešní jakost I   </t>
  </si>
  <si>
    <t>762342812</t>
  </si>
  <si>
    <t xml:space="preserve">Demontáž laťování střech z latí při osové vzdálenosti do 0,50 m   </t>
  </si>
  <si>
    <t>762353520</t>
  </si>
  <si>
    <t xml:space="preserve">Montáž střešního vikýře volského oka z hraněného řeziva plochy do 144 cm2   </t>
  </si>
  <si>
    <t xml:space="preserve">řezivo jehličnaté hranol jakost I, vys.   </t>
  </si>
  <si>
    <t>762354815</t>
  </si>
  <si>
    <t xml:space="preserve">Demontáž střešních vikýřů volského oka   </t>
  </si>
  <si>
    <t>762521108</t>
  </si>
  <si>
    <t xml:space="preserve">Položení podlahy na půdě z hrubých fošen na sraz   </t>
  </si>
  <si>
    <t>605110510</t>
  </si>
  <si>
    <t xml:space="preserve">řezivo jehličnaté - středové BO tl. 33-100 mm, jakost II, 4 - 5 m   </t>
  </si>
  <si>
    <t>998762102</t>
  </si>
  <si>
    <t xml:space="preserve">Přesun hmot tonážní pro konstrukce tesařské v objektech v do 12 m   </t>
  </si>
  <si>
    <t>764252203</t>
  </si>
  <si>
    <t xml:space="preserve">Žlab Cu podokapní půlkruhový rš 330 mm   </t>
  </si>
  <si>
    <t>764252211</t>
  </si>
  <si>
    <t xml:space="preserve">Montáž Cu žlab podokapní půlkruhový   </t>
  </si>
  <si>
    <t>764252212</t>
  </si>
  <si>
    <t xml:space="preserve">Montáž Cu žlab podokapní - čela půlkruhová   </t>
  </si>
  <si>
    <t>764252213</t>
  </si>
  <si>
    <t xml:space="preserve">Montáž Cu žlab podokapní - rohy půlkruhové   </t>
  </si>
  <si>
    <t>764252214</t>
  </si>
  <si>
    <t xml:space="preserve">Montáž Cu žlab podokapní - hrdlo půlkruhové   </t>
  </si>
  <si>
    <t>764252215</t>
  </si>
  <si>
    <t xml:space="preserve">Montáž Cu žlab podokapní - háky půlkruhové   </t>
  </si>
  <si>
    <t>764259219</t>
  </si>
  <si>
    <t xml:space="preserve">Žlab Cu - kotlík kónický trouby D do 150 mm   </t>
  </si>
  <si>
    <t xml:space="preserve">Montáž žlab Cu  - kotlík kulatý   </t>
  </si>
  <si>
    <t>764352811</t>
  </si>
  <si>
    <t xml:space="preserve">Demontáž žlab podokapní půlkruhový rovný rš 330 mm do 45°   </t>
  </si>
  <si>
    <t>764410850</t>
  </si>
  <si>
    <t xml:space="preserve">Demontáž oplechování parapetu rš do 330 mm   </t>
  </si>
  <si>
    <t>764453842</t>
  </si>
  <si>
    <t xml:space="preserve">Demontáž koleno horní dvojité 100 mm   </t>
  </si>
  <si>
    <t>764454801</t>
  </si>
  <si>
    <t xml:space="preserve">Demontáž trouby kruhové průměr 100 mm   </t>
  </si>
  <si>
    <t>764510240</t>
  </si>
  <si>
    <t xml:space="preserve">Oplechování Cu parapetů rš 250 mm včetně rohů   </t>
  </si>
  <si>
    <t>764510250</t>
  </si>
  <si>
    <t xml:space="preserve">Oplechování Cu parapetů rš 330 mm včetně rohů   </t>
  </si>
  <si>
    <t>764554202</t>
  </si>
  <si>
    <t xml:space="preserve">Odpadní trouby Cu kruhové D 100 mm   </t>
  </si>
  <si>
    <t>764554211</t>
  </si>
  <si>
    <t xml:space="preserve">Montáž Cu odpadní trouby kruhové D 75 mm dl do 2 m   </t>
  </si>
  <si>
    <t>764556211</t>
  </si>
  <si>
    <t xml:space="preserve">Montáž Cu zděř kruhová   </t>
  </si>
  <si>
    <t>998764102</t>
  </si>
  <si>
    <t xml:space="preserve">Přesun hmot pro konstrukce klempířské v objektech v do 12 m   </t>
  </si>
  <si>
    <t>765311523</t>
  </si>
  <si>
    <t xml:space="preserve">Krytina keramická TONDACH bobrovka složitá střecha korunové na sucho   </t>
  </si>
  <si>
    <t>765311534</t>
  </si>
  <si>
    <t xml:space="preserve">Krytina keramická TONDACH bobrovka hřeben z hřebenáčů 1 nosových do malty   </t>
  </si>
  <si>
    <t>765311544</t>
  </si>
  <si>
    <t xml:space="preserve">Krytina keramická TONDACH bobrovka nároží z hřebenáčů 1 nosových do malty   </t>
  </si>
  <si>
    <t>765311581</t>
  </si>
  <si>
    <t xml:space="preserve">Krytina keramická TONDACH bobrovka taška průchodová   </t>
  </si>
  <si>
    <t>765311582</t>
  </si>
  <si>
    <t xml:space="preserve">Krytina keramická TONDACH bobrovka komínek k průchodové tašce   </t>
  </si>
  <si>
    <t>765311583</t>
  </si>
  <si>
    <t xml:space="preserve">Krytina keramická TONDACH bobrovka přiřezání tašky   </t>
  </si>
  <si>
    <t>765311711</t>
  </si>
  <si>
    <t xml:space="preserve">Krytina keramická TONDACH hřebenáč rozdělovací   </t>
  </si>
  <si>
    <t>765311810</t>
  </si>
  <si>
    <t xml:space="preserve">Demontáž keramické krytiny z tašek bobrovek na sucho do suti   </t>
  </si>
  <si>
    <t>765318861</t>
  </si>
  <si>
    <t xml:space="preserve">Demontáž keramické krytiny hřebenů a nároží z hřebenáčů se zvětralou maltou do suti   </t>
  </si>
  <si>
    <t>998765102</t>
  </si>
  <si>
    <t xml:space="preserve">Přesun hmot pro krytiny tvrdé v objektech v do 12 m   </t>
  </si>
  <si>
    <t>998766102</t>
  </si>
  <si>
    <t xml:space="preserve">Přesun hmot pro konstrukce truhlářské v objektech v do 12 m   </t>
  </si>
  <si>
    <t>RTr</t>
  </si>
  <si>
    <t xml:space="preserve">Dodávka a montáž dřev. dvoukř.oken 100/165 vč. kompletace   </t>
  </si>
  <si>
    <t>ks</t>
  </si>
  <si>
    <t>RTr1</t>
  </si>
  <si>
    <t xml:space="preserve">Dodávka a montáž vchod. dřev. dveří dvoukř. 120/240   </t>
  </si>
  <si>
    <t>RTr2</t>
  </si>
  <si>
    <t xml:space="preserve">Dod. a mont. dřevěné jednokř. dveře s úpr. do půd. prostor + izol   </t>
  </si>
  <si>
    <t xml:space="preserve">Kožené kancelářské křeslo (otočné, loketní opěrky, výškově nastavitelné)   </t>
  </si>
  <si>
    <t>RZam1</t>
  </si>
  <si>
    <t xml:space="preserve">Mříž dveřní kovář. zpracovaná   </t>
  </si>
  <si>
    <t>RZam</t>
  </si>
  <si>
    <t xml:space="preserve">Mříž okenní kovář. zpracovaná   </t>
  </si>
  <si>
    <t>767662120</t>
  </si>
  <si>
    <t xml:space="preserve">Montáž mříží pevných přivařených   </t>
  </si>
  <si>
    <t>767996801</t>
  </si>
  <si>
    <t xml:space="preserve">Demontáž atypických zámečnických konstrukcí hmotnosti jednotlivých dílů do 50 kg - stáv.mříže   </t>
  </si>
  <si>
    <t>kg</t>
  </si>
  <si>
    <t>998767102</t>
  </si>
  <si>
    <t xml:space="preserve">Přesun hmot pro zámečnické konstrukce v objektech v do 12 m   </t>
  </si>
  <si>
    <t>RObkl</t>
  </si>
  <si>
    <t xml:space="preserve">Obkladové pásky TERCA   </t>
  </si>
  <si>
    <t>781731111</t>
  </si>
  <si>
    <t xml:space="preserve">Montáž obkladů vnějších stěn obkladačky cihelné do malty do 50 ks/m2   </t>
  </si>
  <si>
    <t>998781102</t>
  </si>
  <si>
    <t xml:space="preserve">Přesun hmot pro obklady keramické v objektech v do 12 m   </t>
  </si>
  <si>
    <t>783783311</t>
  </si>
  <si>
    <t xml:space="preserve">Nátěry tesařských kcí proti dřevokazným houbám, hmyzu a plísním preventivní dvojnásobné v interiéru   </t>
  </si>
  <si>
    <t>EL-1</t>
  </si>
  <si>
    <t xml:space="preserve">Nasvícení objektu ( včetně stavebních přípomocí )   </t>
  </si>
  <si>
    <t>EL-2</t>
  </si>
  <si>
    <t xml:space="preserve">Televizor LCD 40" uhlopříčka , LED podsvícení, fullHD rozlišení - podrobněji viz TZ   </t>
  </si>
  <si>
    <t>EL-3</t>
  </si>
  <si>
    <t xml:space="preserve">3D DVD přehrávač se zesilovačem a reproduktory - podrobněji viz TZ   </t>
  </si>
  <si>
    <t>EL-4</t>
  </si>
  <si>
    <t xml:space="preserve">Propojovací kabely pro TV, DVD a audio   </t>
  </si>
  <si>
    <t>EL-5</t>
  </si>
  <si>
    <t xml:space="preserve">Instalace, konfigurace, zaškolení obsluhy   </t>
  </si>
  <si>
    <t xml:space="preserve">Zpracoval:   </t>
  </si>
  <si>
    <t>OST</t>
  </si>
  <si>
    <t>Ostatní - vybavení</t>
  </si>
  <si>
    <t>Ost-1</t>
  </si>
  <si>
    <t>Ost-2</t>
  </si>
  <si>
    <t>Ost-3</t>
  </si>
  <si>
    <t>Ost-4</t>
  </si>
  <si>
    <t>Ost-5</t>
  </si>
  <si>
    <t>Instalace el. přímotopných panelů</t>
  </si>
  <si>
    <t>Instalace osvětlení schodiště a půdního prostoru</t>
  </si>
  <si>
    <t>Instalace EZS - zabezpečení objektu</t>
  </si>
  <si>
    <t>Revizní zpráva elektro</t>
  </si>
  <si>
    <t>PD DPS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</si>
</sst>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###0;\-###0"/>
    <numFmt numFmtId="166" formatCode="#,##0;\-#,##0"/>
    <numFmt numFmtId="167" formatCode="0.00%;\-0.00%"/>
    <numFmt numFmtId="168" formatCode="#,##0.000;\-#,##0.000"/>
    <numFmt numFmtId="169" formatCode="#,##0.00_ ;\-#,##0.00\ "/>
  </numFmts>
  <fonts count="54">
    <font>
      <sz val="8"/>
      <name val="MS Sans Serif"/>
      <family val="0"/>
    </font>
    <font>
      <b/>
      <sz val="14"/>
      <color indexed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b/>
      <u val="single"/>
      <sz val="8"/>
      <color indexed="10"/>
      <name val="Arial CE"/>
      <family val="0"/>
    </font>
    <font>
      <b/>
      <sz val="18"/>
      <color indexed="10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11"/>
      <name val="Arial CE"/>
      <family val="0"/>
    </font>
    <font>
      <b/>
      <i/>
      <sz val="9"/>
      <name val="Arial CE"/>
      <family val="0"/>
    </font>
    <font>
      <sz val="8"/>
      <name val="Arial CYR"/>
      <family val="0"/>
    </font>
    <font>
      <i/>
      <sz val="8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0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6" fillId="0" borderId="24" xfId="0" applyFont="1" applyBorder="1" applyAlignment="1" applyProtection="1">
      <alignment horizontal="left" vertical="center"/>
      <protection/>
    </xf>
    <xf numFmtId="0" fontId="6" fillId="0" borderId="25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6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11" fillId="0" borderId="29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165" fontId="2" fillId="0" borderId="36" xfId="0" applyNumberFormat="1" applyFont="1" applyBorder="1" applyAlignment="1" applyProtection="1">
      <alignment horizontal="right" vertical="center"/>
      <protection/>
    </xf>
    <xf numFmtId="165" fontId="2" fillId="0" borderId="37" xfId="0" applyNumberFormat="1" applyFont="1" applyBorder="1" applyAlignment="1" applyProtection="1">
      <alignment horizontal="right" vertical="center"/>
      <protection/>
    </xf>
    <xf numFmtId="166" fontId="12" fillId="0" borderId="38" xfId="0" applyNumberFormat="1" applyFont="1" applyBorder="1" applyAlignment="1" applyProtection="1">
      <alignment horizontal="right" vertical="center"/>
      <protection/>
    </xf>
    <xf numFmtId="164" fontId="12" fillId="0" borderId="39" xfId="0" applyNumberFormat="1" applyFont="1" applyBorder="1" applyAlignment="1" applyProtection="1">
      <alignment horizontal="right" vertical="center"/>
      <protection/>
    </xf>
    <xf numFmtId="165" fontId="2" fillId="0" borderId="38" xfId="0" applyNumberFormat="1" applyFont="1" applyBorder="1" applyAlignment="1" applyProtection="1">
      <alignment horizontal="right" vertical="center"/>
      <protection/>
    </xf>
    <xf numFmtId="165" fontId="2" fillId="0" borderId="39" xfId="0" applyNumberFormat="1" applyFont="1" applyBorder="1" applyAlignment="1" applyProtection="1">
      <alignment horizontal="right" vertical="center"/>
      <protection/>
    </xf>
    <xf numFmtId="165" fontId="12" fillId="0" borderId="37" xfId="0" applyNumberFormat="1" applyFont="1" applyBorder="1" applyAlignment="1" applyProtection="1">
      <alignment horizontal="right" vertical="center"/>
      <protection/>
    </xf>
    <xf numFmtId="166" fontId="12" fillId="0" borderId="16" xfId="0" applyNumberFormat="1" applyFont="1" applyBorder="1" applyAlignment="1" applyProtection="1">
      <alignment horizontal="right" vertical="center"/>
      <protection/>
    </xf>
    <xf numFmtId="164" fontId="12" fillId="0" borderId="37" xfId="0" applyNumberFormat="1" applyFont="1" applyBorder="1" applyAlignment="1" applyProtection="1">
      <alignment horizontal="right" vertical="center"/>
      <protection/>
    </xf>
    <xf numFmtId="165" fontId="2" fillId="0" borderId="40" xfId="0" applyNumberFormat="1" applyFont="1" applyBorder="1" applyAlignment="1" applyProtection="1">
      <alignment horizontal="right" vertical="center"/>
      <protection/>
    </xf>
    <xf numFmtId="0" fontId="11" fillId="0" borderId="29" xfId="0" applyFont="1" applyBorder="1" applyAlignment="1" applyProtection="1">
      <alignment horizontal="left" vertical="center" wrapText="1"/>
      <protection/>
    </xf>
    <xf numFmtId="0" fontId="13" fillId="0" borderId="31" xfId="0" applyFont="1" applyBorder="1" applyAlignment="1" applyProtection="1">
      <alignment horizontal="left" vertical="center"/>
      <protection/>
    </xf>
    <xf numFmtId="0" fontId="13" fillId="0" borderId="33" xfId="0" applyFont="1" applyBorder="1" applyAlignment="1" applyProtection="1">
      <alignment horizontal="left" vertical="center"/>
      <protection/>
    </xf>
    <xf numFmtId="0" fontId="11" fillId="0" borderId="34" xfId="0" applyFont="1" applyBorder="1" applyAlignment="1" applyProtection="1">
      <alignment horizontal="left" vertical="center"/>
      <protection/>
    </xf>
    <xf numFmtId="0" fontId="11" fillId="0" borderId="32" xfId="0" applyFont="1" applyBorder="1" applyAlignment="1" applyProtection="1">
      <alignment horizontal="left" vertical="center"/>
      <protection/>
    </xf>
    <xf numFmtId="0" fontId="11" fillId="0" borderId="35" xfId="0" applyFont="1" applyBorder="1" applyAlignment="1" applyProtection="1">
      <alignment horizontal="left" vertical="center"/>
      <protection/>
    </xf>
    <xf numFmtId="0" fontId="11" fillId="0" borderId="3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left" vertical="center"/>
      <protection/>
    </xf>
    <xf numFmtId="0" fontId="3" fillId="0" borderId="43" xfId="0" applyFont="1" applyBorder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left" vertical="center"/>
      <protection/>
    </xf>
    <xf numFmtId="164" fontId="12" fillId="0" borderId="45" xfId="0" applyNumberFormat="1" applyFont="1" applyBorder="1" applyAlignment="1" applyProtection="1">
      <alignment horizontal="righ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5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166" fontId="2" fillId="0" borderId="45" xfId="0" applyNumberFormat="1" applyFont="1" applyBorder="1" applyAlignment="1" applyProtection="1">
      <alignment horizontal="right" vertical="center"/>
      <protection/>
    </xf>
    <xf numFmtId="165" fontId="2" fillId="0" borderId="48" xfId="0" applyNumberFormat="1" applyFont="1" applyBorder="1" applyAlignment="1" applyProtection="1">
      <alignment horizontal="right" vertical="center"/>
      <protection/>
    </xf>
    <xf numFmtId="0" fontId="6" fillId="0" borderId="45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167" fontId="6" fillId="0" borderId="44" xfId="0" applyNumberFormat="1" applyFont="1" applyBorder="1" applyAlignment="1" applyProtection="1">
      <alignment horizontal="righ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/>
      <protection/>
    </xf>
    <xf numFmtId="164" fontId="12" fillId="0" borderId="28" xfId="0" applyNumberFormat="1" applyFont="1" applyBorder="1" applyAlignment="1" applyProtection="1">
      <alignment horizontal="right" vertical="center"/>
      <protection/>
    </xf>
    <xf numFmtId="166" fontId="2" fillId="0" borderId="28" xfId="0" applyNumberFormat="1" applyFont="1" applyBorder="1" applyAlignment="1" applyProtection="1">
      <alignment horizontal="right" vertical="center"/>
      <protection/>
    </xf>
    <xf numFmtId="165" fontId="2" fillId="0" borderId="30" xfId="0" applyNumberFormat="1" applyFont="1" applyBorder="1" applyAlignment="1" applyProtection="1">
      <alignment horizontal="right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164" fontId="12" fillId="0" borderId="53" xfId="0" applyNumberFormat="1" applyFont="1" applyBorder="1" applyAlignment="1" applyProtection="1">
      <alignment horizontal="right" vertical="center"/>
      <protection/>
    </xf>
    <xf numFmtId="164" fontId="12" fillId="0" borderId="29" xfId="0" applyNumberFormat="1" applyFont="1" applyBorder="1" applyAlignment="1" applyProtection="1">
      <alignment horizontal="right" vertical="center"/>
      <protection/>
    </xf>
    <xf numFmtId="165" fontId="12" fillId="0" borderId="16" xfId="0" applyNumberFormat="1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horizontal="left" vertical="top"/>
      <protection/>
    </xf>
    <xf numFmtId="0" fontId="3" fillId="0" borderId="54" xfId="0" applyFont="1" applyBorder="1" applyAlignment="1" applyProtection="1">
      <alignment horizontal="left" vertical="center"/>
      <protection/>
    </xf>
    <xf numFmtId="0" fontId="3" fillId="0" borderId="55" xfId="0" applyFont="1" applyBorder="1" applyAlignment="1" applyProtection="1">
      <alignment horizontal="left" vertical="center"/>
      <protection/>
    </xf>
    <xf numFmtId="0" fontId="3" fillId="0" borderId="56" xfId="0" applyFont="1" applyBorder="1" applyAlignment="1" applyProtection="1">
      <alignment horizontal="left" vertical="center"/>
      <protection/>
    </xf>
    <xf numFmtId="0" fontId="3" fillId="0" borderId="57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/>
      <protection/>
    </xf>
    <xf numFmtId="0" fontId="3" fillId="0" borderId="59" xfId="0" applyFont="1" applyBorder="1" applyAlignment="1" applyProtection="1">
      <alignment horizontal="left" vertical="center"/>
      <protection/>
    </xf>
    <xf numFmtId="0" fontId="3" fillId="0" borderId="49" xfId="0" applyFont="1" applyBorder="1" applyAlignment="1" applyProtection="1">
      <alignment horizontal="left"/>
      <protection/>
    </xf>
    <xf numFmtId="2" fontId="6" fillId="0" borderId="48" xfId="0" applyNumberFormat="1" applyFont="1" applyBorder="1" applyAlignment="1" applyProtection="1">
      <alignment horizontal="right" vertical="center"/>
      <protection/>
    </xf>
    <xf numFmtId="164" fontId="12" fillId="0" borderId="49" xfId="0" applyNumberFormat="1" applyFont="1" applyBorder="1" applyAlignment="1" applyProtection="1">
      <alignment horizontal="right" vertical="center"/>
      <protection/>
    </xf>
    <xf numFmtId="0" fontId="3" fillId="0" borderId="60" xfId="0" applyFont="1" applyBorder="1" applyAlignment="1" applyProtection="1">
      <alignment horizontal="left" vertical="center"/>
      <protection/>
    </xf>
    <xf numFmtId="0" fontId="11" fillId="0" borderId="61" xfId="0" applyFont="1" applyBorder="1" applyAlignment="1" applyProtection="1">
      <alignment horizontal="left" vertical="top"/>
      <protection/>
    </xf>
    <xf numFmtId="0" fontId="3" fillId="0" borderId="62" xfId="0" applyFont="1" applyBorder="1" applyAlignment="1" applyProtection="1">
      <alignment horizontal="left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6" fillId="0" borderId="48" xfId="0" applyFont="1" applyBorder="1" applyAlignment="1" applyProtection="1">
      <alignment horizontal="left" vertical="center"/>
      <protection/>
    </xf>
    <xf numFmtId="0" fontId="11" fillId="0" borderId="39" xfId="0" applyFont="1" applyBorder="1" applyAlignment="1" applyProtection="1">
      <alignment horizontal="left" vertical="center"/>
      <protection/>
    </xf>
    <xf numFmtId="164" fontId="14" fillId="0" borderId="24" xfId="0" applyNumberFormat="1" applyFont="1" applyBorder="1" applyAlignment="1" applyProtection="1">
      <alignment horizontal="righ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63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left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15" fillId="33" borderId="0" xfId="0" applyFont="1" applyFill="1" applyAlignment="1" applyProtection="1">
      <alignment horizontal="left"/>
      <protection/>
    </xf>
    <xf numFmtId="0" fontId="10" fillId="33" borderId="0" xfId="0" applyFont="1" applyFill="1" applyAlignment="1" applyProtection="1">
      <alignment horizontal="left"/>
      <protection/>
    </xf>
    <xf numFmtId="0" fontId="6" fillId="34" borderId="26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/>
      <protection/>
    </xf>
    <xf numFmtId="0" fontId="16" fillId="35" borderId="0" xfId="0" applyFont="1" applyFill="1" applyAlignment="1">
      <alignment horizontal="left" wrapText="1"/>
    </xf>
    <xf numFmtId="164" fontId="16" fillId="35" borderId="0" xfId="0" applyNumberFormat="1" applyFont="1" applyFill="1" applyAlignment="1">
      <alignment horizontal="right"/>
    </xf>
    <xf numFmtId="168" fontId="16" fillId="35" borderId="0" xfId="0" applyNumberFormat="1" applyFont="1" applyFill="1" applyAlignment="1">
      <alignment horizontal="right"/>
    </xf>
    <xf numFmtId="0" fontId="14" fillId="36" borderId="0" xfId="0" applyFont="1" applyFill="1" applyAlignment="1">
      <alignment horizontal="left" wrapText="1"/>
    </xf>
    <xf numFmtId="164" fontId="14" fillId="36" borderId="0" xfId="0" applyNumberFormat="1" applyFont="1" applyFill="1" applyAlignment="1">
      <alignment horizontal="right"/>
    </xf>
    <xf numFmtId="168" fontId="14" fillId="36" borderId="0" xfId="0" applyNumberFormat="1" applyFont="1" applyFill="1" applyAlignment="1">
      <alignment horizontal="right"/>
    </xf>
    <xf numFmtId="0" fontId="17" fillId="0" borderId="0" xfId="0" applyFont="1" applyAlignment="1">
      <alignment horizontal="left" wrapText="1"/>
    </xf>
    <xf numFmtId="164" fontId="17" fillId="0" borderId="0" xfId="0" applyNumberFormat="1" applyFont="1" applyAlignment="1">
      <alignment horizontal="right"/>
    </xf>
    <xf numFmtId="168" fontId="17" fillId="0" borderId="0" xfId="0" applyNumberFormat="1" applyFont="1" applyAlignment="1">
      <alignment horizontal="right"/>
    </xf>
    <xf numFmtId="0" fontId="7" fillId="0" borderId="0" xfId="0" applyFont="1" applyAlignment="1">
      <alignment horizontal="left" wrapText="1"/>
    </xf>
    <xf numFmtId="164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right"/>
    </xf>
    <xf numFmtId="0" fontId="18" fillId="34" borderId="26" xfId="0" applyFont="1" applyFill="1" applyBorder="1" applyAlignment="1" applyProtection="1">
      <alignment horizontal="center" vertical="center" wrapText="1"/>
      <protection/>
    </xf>
    <xf numFmtId="16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168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6" fontId="6" fillId="0" borderId="64" xfId="0" applyNumberFormat="1" applyFont="1" applyBorder="1" applyAlignment="1">
      <alignment horizontal="center"/>
    </xf>
    <xf numFmtId="0" fontId="6" fillId="0" borderId="65" xfId="0" applyFont="1" applyBorder="1" applyAlignment="1">
      <alignment horizontal="left" wrapText="1"/>
    </xf>
    <xf numFmtId="168" fontId="6" fillId="0" borderId="65" xfId="0" applyNumberFormat="1" applyFont="1" applyBorder="1" applyAlignment="1">
      <alignment horizontal="right"/>
    </xf>
    <xf numFmtId="164" fontId="6" fillId="0" borderId="65" xfId="0" applyNumberFormat="1" applyFont="1" applyBorder="1" applyAlignment="1">
      <alignment horizontal="right"/>
    </xf>
    <xf numFmtId="168" fontId="6" fillId="0" borderId="66" xfId="0" applyNumberFormat="1" applyFont="1" applyBorder="1" applyAlignment="1">
      <alignment horizontal="right"/>
    </xf>
    <xf numFmtId="166" fontId="6" fillId="0" borderId="67" xfId="0" applyNumberFormat="1" applyFont="1" applyBorder="1" applyAlignment="1">
      <alignment horizontal="center"/>
    </xf>
    <xf numFmtId="0" fontId="6" fillId="0" borderId="68" xfId="0" applyFont="1" applyBorder="1" applyAlignment="1">
      <alignment horizontal="left" wrapText="1"/>
    </xf>
    <xf numFmtId="168" fontId="6" fillId="0" borderId="68" xfId="0" applyNumberFormat="1" applyFont="1" applyBorder="1" applyAlignment="1">
      <alignment horizontal="right"/>
    </xf>
    <xf numFmtId="164" fontId="6" fillId="0" borderId="68" xfId="0" applyNumberFormat="1" applyFont="1" applyBorder="1" applyAlignment="1">
      <alignment horizontal="right"/>
    </xf>
    <xf numFmtId="168" fontId="6" fillId="0" borderId="69" xfId="0" applyNumberFormat="1" applyFont="1" applyBorder="1" applyAlignment="1">
      <alignment horizontal="right"/>
    </xf>
    <xf numFmtId="166" fontId="6" fillId="0" borderId="70" xfId="0" applyNumberFormat="1" applyFont="1" applyBorder="1" applyAlignment="1">
      <alignment horizontal="center"/>
    </xf>
    <xf numFmtId="0" fontId="6" fillId="0" borderId="71" xfId="0" applyFont="1" applyBorder="1" applyAlignment="1">
      <alignment horizontal="left" wrapText="1"/>
    </xf>
    <xf numFmtId="168" fontId="6" fillId="0" borderId="71" xfId="0" applyNumberFormat="1" applyFont="1" applyBorder="1" applyAlignment="1">
      <alignment horizontal="right"/>
    </xf>
    <xf numFmtId="164" fontId="6" fillId="0" borderId="71" xfId="0" applyNumberFormat="1" applyFont="1" applyBorder="1" applyAlignment="1">
      <alignment horizontal="right"/>
    </xf>
    <xf numFmtId="168" fontId="6" fillId="0" borderId="72" xfId="0" applyNumberFormat="1" applyFont="1" applyBorder="1" applyAlignment="1">
      <alignment horizontal="right"/>
    </xf>
    <xf numFmtId="166" fontId="6" fillId="0" borderId="73" xfId="0" applyNumberFormat="1" applyFont="1" applyBorder="1" applyAlignment="1">
      <alignment horizontal="center"/>
    </xf>
    <xf numFmtId="0" fontId="6" fillId="0" borderId="74" xfId="0" applyFont="1" applyBorder="1" applyAlignment="1">
      <alignment horizontal="left" wrapText="1"/>
    </xf>
    <xf numFmtId="168" fontId="6" fillId="0" borderId="74" xfId="0" applyNumberFormat="1" applyFont="1" applyBorder="1" applyAlignment="1">
      <alignment horizontal="right"/>
    </xf>
    <xf numFmtId="164" fontId="6" fillId="0" borderId="74" xfId="0" applyNumberFormat="1" applyFont="1" applyBorder="1" applyAlignment="1">
      <alignment horizontal="right"/>
    </xf>
    <xf numFmtId="168" fontId="6" fillId="0" borderId="75" xfId="0" applyNumberFormat="1" applyFont="1" applyBorder="1" applyAlignment="1">
      <alignment horizontal="right"/>
    </xf>
    <xf numFmtId="166" fontId="19" fillId="0" borderId="73" xfId="0" applyNumberFormat="1" applyFont="1" applyBorder="1" applyAlignment="1">
      <alignment horizontal="center"/>
    </xf>
    <xf numFmtId="0" fontId="19" fillId="0" borderId="74" xfId="0" applyFont="1" applyBorder="1" applyAlignment="1">
      <alignment horizontal="left" wrapText="1"/>
    </xf>
    <xf numFmtId="168" fontId="19" fillId="0" borderId="74" xfId="0" applyNumberFormat="1" applyFont="1" applyBorder="1" applyAlignment="1">
      <alignment horizontal="right"/>
    </xf>
    <xf numFmtId="164" fontId="19" fillId="0" borderId="74" xfId="0" applyNumberFormat="1" applyFont="1" applyBorder="1" applyAlignment="1">
      <alignment horizontal="right"/>
    </xf>
    <xf numFmtId="168" fontId="19" fillId="0" borderId="75" xfId="0" applyNumberFormat="1" applyFont="1" applyBorder="1" applyAlignment="1">
      <alignment horizontal="right"/>
    </xf>
    <xf numFmtId="166" fontId="19" fillId="0" borderId="64" xfId="0" applyNumberFormat="1" applyFont="1" applyBorder="1" applyAlignment="1">
      <alignment horizontal="center"/>
    </xf>
    <xf numFmtId="0" fontId="19" fillId="0" borderId="65" xfId="0" applyFont="1" applyBorder="1" applyAlignment="1">
      <alignment horizontal="left" wrapText="1"/>
    </xf>
    <xf numFmtId="168" fontId="19" fillId="0" borderId="65" xfId="0" applyNumberFormat="1" applyFont="1" applyBorder="1" applyAlignment="1">
      <alignment horizontal="right"/>
    </xf>
    <xf numFmtId="164" fontId="19" fillId="0" borderId="65" xfId="0" applyNumberFormat="1" applyFont="1" applyBorder="1" applyAlignment="1">
      <alignment horizontal="right"/>
    </xf>
    <xf numFmtId="168" fontId="19" fillId="0" borderId="66" xfId="0" applyNumberFormat="1" applyFont="1" applyBorder="1" applyAlignment="1">
      <alignment horizontal="right"/>
    </xf>
    <xf numFmtId="166" fontId="19" fillId="0" borderId="70" xfId="0" applyNumberFormat="1" applyFont="1" applyBorder="1" applyAlignment="1">
      <alignment horizontal="center"/>
    </xf>
    <xf numFmtId="0" fontId="19" fillId="0" borderId="71" xfId="0" applyFont="1" applyBorder="1" applyAlignment="1">
      <alignment horizontal="left" wrapText="1"/>
    </xf>
    <xf numFmtId="168" fontId="19" fillId="0" borderId="71" xfId="0" applyNumberFormat="1" applyFont="1" applyBorder="1" applyAlignment="1">
      <alignment horizontal="right"/>
    </xf>
    <xf numFmtId="164" fontId="19" fillId="0" borderId="71" xfId="0" applyNumberFormat="1" applyFont="1" applyBorder="1" applyAlignment="1">
      <alignment horizontal="right"/>
    </xf>
    <xf numFmtId="168" fontId="19" fillId="0" borderId="72" xfId="0" applyNumberFormat="1" applyFont="1" applyBorder="1" applyAlignment="1">
      <alignment horizontal="right"/>
    </xf>
    <xf numFmtId="166" fontId="7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8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 vertical="top"/>
    </xf>
    <xf numFmtId="169" fontId="0" fillId="0" borderId="0" xfId="0" applyNumberFormat="1" applyAlignment="1">
      <alignment horizontal="left" vertical="top"/>
    </xf>
    <xf numFmtId="0" fontId="4" fillId="0" borderId="39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24" xfId="0" applyFont="1" applyBorder="1" applyAlignment="1" applyProtection="1">
      <alignment horizontal="left" vertical="center"/>
      <protection/>
    </xf>
    <xf numFmtId="0" fontId="6" fillId="0" borderId="25" xfId="0" applyFont="1" applyBorder="1" applyAlignment="1" applyProtection="1">
      <alignment horizontal="left" vertical="center"/>
      <protection/>
    </xf>
    <xf numFmtId="164" fontId="6" fillId="0" borderId="0" xfId="0" applyNumberFormat="1" applyFont="1" applyAlignment="1" applyProtection="1">
      <alignment horizontal="left" vertical="center"/>
      <protection/>
    </xf>
    <xf numFmtId="164" fontId="6" fillId="0" borderId="62" xfId="0" applyNumberFormat="1" applyFont="1" applyBorder="1" applyAlignment="1" applyProtection="1">
      <alignment horizontal="left" vertical="center"/>
      <protection/>
    </xf>
    <xf numFmtId="0" fontId="6" fillId="0" borderId="62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left" vertical="center" wrapText="1"/>
      <protection/>
    </xf>
    <xf numFmtId="0" fontId="6" fillId="0" borderId="76" xfId="0" applyFont="1" applyBorder="1" applyAlignment="1" applyProtection="1">
      <alignment horizontal="left" vertical="center" wrapText="1"/>
      <protection/>
    </xf>
    <xf numFmtId="0" fontId="6" fillId="0" borderId="19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6" fillId="0" borderId="77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76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77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tabSelected="1" zoomScalePageLayoutView="0" workbookViewId="0" topLeftCell="A1">
      <pane ySplit="3" topLeftCell="A22" activePane="bottomLeft" state="frozen"/>
      <selection pane="topLeft" activeCell="A1" sqref="A1"/>
      <selection pane="bottomLeft" activeCell="R33" sqref="R33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4.66015625" style="2" customWidth="1"/>
    <col min="14" max="14" width="5.66015625" style="2" customWidth="1"/>
    <col min="15" max="15" width="4.16015625" style="2" customWidth="1"/>
    <col min="16" max="16" width="15.33203125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7"/>
    </row>
    <row r="2" spans="1:19" s="2" customFormat="1" ht="21" customHeight="1">
      <c r="A2" s="8"/>
      <c r="B2" s="9"/>
      <c r="C2" s="9"/>
      <c r="D2" s="9"/>
      <c r="E2" s="9"/>
      <c r="F2" s="9"/>
      <c r="G2" s="10" t="s">
        <v>3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1"/>
    </row>
    <row r="3" spans="1:19" s="2" customFormat="1" ht="14.25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9"/>
      <c r="P3" s="13"/>
      <c r="Q3" s="13"/>
      <c r="R3" s="13"/>
      <c r="S3" s="14"/>
    </row>
    <row r="4" spans="1:19" s="2" customFormat="1" ht="9" customHeight="1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</row>
    <row r="5" spans="1:19" s="2" customFormat="1" ht="24.75" customHeight="1">
      <c r="A5" s="18"/>
      <c r="B5" s="19" t="s">
        <v>4</v>
      </c>
      <c r="C5" s="19"/>
      <c r="D5" s="19"/>
      <c r="E5" s="193" t="s">
        <v>0</v>
      </c>
      <c r="F5" s="194"/>
      <c r="G5" s="194"/>
      <c r="H5" s="194"/>
      <c r="I5" s="194"/>
      <c r="J5" s="194"/>
      <c r="K5" s="194"/>
      <c r="L5" s="195"/>
      <c r="M5" s="19"/>
      <c r="N5" s="19"/>
      <c r="O5" s="183" t="s">
        <v>5</v>
      </c>
      <c r="P5" s="183"/>
      <c r="Q5" s="20"/>
      <c r="R5" s="21"/>
      <c r="S5" s="22"/>
    </row>
    <row r="6" spans="1:19" s="2" customFormat="1" ht="24.75" customHeight="1">
      <c r="A6" s="18"/>
      <c r="B6" s="19" t="s">
        <v>6</v>
      </c>
      <c r="C6" s="19"/>
      <c r="D6" s="19"/>
      <c r="E6" s="196"/>
      <c r="F6" s="197"/>
      <c r="G6" s="197"/>
      <c r="H6" s="197"/>
      <c r="I6" s="197"/>
      <c r="J6" s="197"/>
      <c r="K6" s="197"/>
      <c r="L6" s="198"/>
      <c r="M6" s="19"/>
      <c r="N6" s="19"/>
      <c r="O6" s="183" t="s">
        <v>7</v>
      </c>
      <c r="P6" s="183"/>
      <c r="Q6" s="23"/>
      <c r="R6" s="24"/>
      <c r="S6" s="22"/>
    </row>
    <row r="7" spans="1:19" s="2" customFormat="1" ht="24.75" customHeight="1" thickBot="1">
      <c r="A7" s="18"/>
      <c r="B7" s="19"/>
      <c r="C7" s="19"/>
      <c r="D7" s="19"/>
      <c r="E7" s="199" t="s">
        <v>8</v>
      </c>
      <c r="F7" s="200"/>
      <c r="G7" s="200"/>
      <c r="H7" s="200"/>
      <c r="I7" s="200"/>
      <c r="J7" s="200"/>
      <c r="K7" s="200"/>
      <c r="L7" s="201"/>
      <c r="M7" s="19"/>
      <c r="N7" s="19"/>
      <c r="O7" s="183" t="s">
        <v>9</v>
      </c>
      <c r="P7" s="183"/>
      <c r="Q7" s="25" t="s">
        <v>10</v>
      </c>
      <c r="R7" s="26"/>
      <c r="S7" s="22"/>
    </row>
    <row r="8" spans="1:19" s="2" customFormat="1" ht="24.75" customHeight="1" thickBo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83" t="s">
        <v>11</v>
      </c>
      <c r="P8" s="183"/>
      <c r="Q8" s="19" t="s">
        <v>12</v>
      </c>
      <c r="R8" s="19"/>
      <c r="S8" s="22"/>
    </row>
    <row r="9" spans="1:19" s="2" customFormat="1" ht="24.75" customHeight="1" thickBot="1">
      <c r="A9" s="18"/>
      <c r="B9" s="19" t="s">
        <v>13</v>
      </c>
      <c r="C9" s="19"/>
      <c r="D9" s="19"/>
      <c r="E9" s="184" t="s">
        <v>8</v>
      </c>
      <c r="F9" s="185"/>
      <c r="G9" s="185"/>
      <c r="H9" s="185"/>
      <c r="I9" s="185"/>
      <c r="J9" s="185"/>
      <c r="K9" s="185"/>
      <c r="L9" s="186"/>
      <c r="M9" s="19"/>
      <c r="N9" s="19"/>
      <c r="O9" s="178"/>
      <c r="P9" s="179"/>
      <c r="Q9" s="27"/>
      <c r="R9" s="29"/>
      <c r="S9" s="22"/>
    </row>
    <row r="10" spans="1:19" s="2" customFormat="1" ht="24.75" customHeight="1" thickBot="1">
      <c r="A10" s="18"/>
      <c r="B10" s="19" t="s">
        <v>14</v>
      </c>
      <c r="C10" s="19"/>
      <c r="D10" s="19"/>
      <c r="E10" s="187" t="s">
        <v>8</v>
      </c>
      <c r="F10" s="188"/>
      <c r="G10" s="188"/>
      <c r="H10" s="188"/>
      <c r="I10" s="188"/>
      <c r="J10" s="188"/>
      <c r="K10" s="188"/>
      <c r="L10" s="189"/>
      <c r="M10" s="19"/>
      <c r="N10" s="19"/>
      <c r="O10" s="178"/>
      <c r="P10" s="179"/>
      <c r="Q10" s="27"/>
      <c r="R10" s="29"/>
      <c r="S10" s="22"/>
    </row>
    <row r="11" spans="1:19" s="2" customFormat="1" ht="24.75" customHeight="1" thickBot="1">
      <c r="A11" s="18"/>
      <c r="B11" s="19" t="s">
        <v>15</v>
      </c>
      <c r="C11" s="19"/>
      <c r="D11" s="19"/>
      <c r="E11" s="190" t="s">
        <v>8</v>
      </c>
      <c r="F11" s="191"/>
      <c r="G11" s="191"/>
      <c r="H11" s="191"/>
      <c r="I11" s="191"/>
      <c r="J11" s="191"/>
      <c r="K11" s="191"/>
      <c r="L11" s="192"/>
      <c r="M11" s="19"/>
      <c r="N11" s="19"/>
      <c r="O11" s="178"/>
      <c r="P11" s="179"/>
      <c r="Q11" s="27"/>
      <c r="R11" s="29"/>
      <c r="S11" s="22"/>
    </row>
    <row r="12" spans="1:19" s="2" customFormat="1" ht="18.75" customHeight="1">
      <c r="A12" s="18"/>
      <c r="B12" s="19"/>
      <c r="C12" s="19"/>
      <c r="D12" s="19"/>
      <c r="E12" s="30"/>
      <c r="F12" s="19"/>
      <c r="G12" s="19"/>
      <c r="H12" s="19"/>
      <c r="I12" s="19"/>
      <c r="J12" s="19"/>
      <c r="K12" s="19"/>
      <c r="L12" s="19"/>
      <c r="M12" s="19"/>
      <c r="N12" s="19"/>
      <c r="O12" s="30"/>
      <c r="P12" s="30"/>
      <c r="Q12" s="30"/>
      <c r="R12" s="19"/>
      <c r="S12" s="22"/>
    </row>
    <row r="13" spans="1:19" s="2" customFormat="1" ht="18.75" customHeight="1" thickBot="1">
      <c r="A13" s="18"/>
      <c r="B13" s="19"/>
      <c r="C13" s="19"/>
      <c r="D13" s="19"/>
      <c r="E13" s="30" t="s">
        <v>16</v>
      </c>
      <c r="F13" s="19"/>
      <c r="G13" s="19" t="s">
        <v>17</v>
      </c>
      <c r="H13" s="19"/>
      <c r="I13" s="19"/>
      <c r="J13" s="19"/>
      <c r="K13" s="19"/>
      <c r="L13" s="19"/>
      <c r="M13" s="19"/>
      <c r="N13" s="19"/>
      <c r="O13" s="177" t="s">
        <v>18</v>
      </c>
      <c r="P13" s="177"/>
      <c r="Q13" s="30"/>
      <c r="R13" s="31"/>
      <c r="S13" s="22"/>
    </row>
    <row r="14" spans="1:19" s="2" customFormat="1" ht="18.75" customHeight="1" thickBot="1">
      <c r="A14" s="18"/>
      <c r="B14" s="19"/>
      <c r="C14" s="19"/>
      <c r="D14" s="19"/>
      <c r="E14" s="32"/>
      <c r="F14" s="19"/>
      <c r="G14" s="27"/>
      <c r="H14" s="33"/>
      <c r="I14" s="28"/>
      <c r="J14" s="19"/>
      <c r="K14" s="19"/>
      <c r="L14" s="19"/>
      <c r="M14" s="19"/>
      <c r="N14" s="19"/>
      <c r="O14" s="178" t="s">
        <v>19</v>
      </c>
      <c r="P14" s="179"/>
      <c r="Q14" s="30"/>
      <c r="R14" s="34"/>
      <c r="S14" s="22"/>
    </row>
    <row r="15" spans="1:19" s="2" customFormat="1" ht="9" customHeight="1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19"/>
      <c r="P15" s="36"/>
      <c r="Q15" s="36"/>
      <c r="R15" s="36"/>
      <c r="S15" s="37"/>
    </row>
    <row r="16" spans="1:19" s="2" customFormat="1" ht="20.25" customHeight="1">
      <c r="A16" s="38"/>
      <c r="B16" s="39"/>
      <c r="C16" s="39"/>
      <c r="D16" s="39"/>
      <c r="E16" s="40" t="s">
        <v>20</v>
      </c>
      <c r="F16" s="39"/>
      <c r="G16" s="39"/>
      <c r="H16" s="39"/>
      <c r="I16" s="39"/>
      <c r="J16" s="39"/>
      <c r="K16" s="39"/>
      <c r="L16" s="39"/>
      <c r="M16" s="39"/>
      <c r="N16" s="39"/>
      <c r="O16" s="16"/>
      <c r="P16" s="39"/>
      <c r="Q16" s="39"/>
      <c r="R16" s="39"/>
      <c r="S16" s="41"/>
    </row>
    <row r="17" spans="1:19" s="2" customFormat="1" ht="21.75" customHeight="1">
      <c r="A17" s="42" t="s">
        <v>21</v>
      </c>
      <c r="B17" s="43"/>
      <c r="C17" s="43"/>
      <c r="D17" s="44"/>
      <c r="E17" s="45" t="s">
        <v>22</v>
      </c>
      <c r="F17" s="44"/>
      <c r="G17" s="45" t="s">
        <v>23</v>
      </c>
      <c r="H17" s="43"/>
      <c r="I17" s="44"/>
      <c r="J17" s="45" t="s">
        <v>24</v>
      </c>
      <c r="K17" s="43"/>
      <c r="L17" s="45" t="s">
        <v>25</v>
      </c>
      <c r="M17" s="43"/>
      <c r="N17" s="43"/>
      <c r="O17" s="43"/>
      <c r="P17" s="44"/>
      <c r="Q17" s="45" t="s">
        <v>26</v>
      </c>
      <c r="R17" s="43"/>
      <c r="S17" s="46"/>
    </row>
    <row r="18" spans="1:19" s="2" customFormat="1" ht="19.5" customHeight="1">
      <c r="A18" s="47"/>
      <c r="B18" s="48"/>
      <c r="C18" s="48"/>
      <c r="D18" s="49">
        <v>0</v>
      </c>
      <c r="E18" s="50">
        <v>0</v>
      </c>
      <c r="F18" s="51"/>
      <c r="G18" s="52"/>
      <c r="H18" s="48"/>
      <c r="I18" s="49">
        <v>0</v>
      </c>
      <c r="J18" s="50">
        <v>0</v>
      </c>
      <c r="K18" s="53"/>
      <c r="L18" s="52"/>
      <c r="M18" s="48"/>
      <c r="N18" s="48"/>
      <c r="O18" s="54"/>
      <c r="P18" s="49">
        <v>0</v>
      </c>
      <c r="Q18" s="52"/>
      <c r="R18" s="55">
        <v>0</v>
      </c>
      <c r="S18" s="56"/>
    </row>
    <row r="19" spans="1:19" s="2" customFormat="1" ht="20.25" customHeight="1">
      <c r="A19" s="38"/>
      <c r="B19" s="39"/>
      <c r="C19" s="39"/>
      <c r="D19" s="39"/>
      <c r="E19" s="40" t="s">
        <v>27</v>
      </c>
      <c r="F19" s="39"/>
      <c r="G19" s="39"/>
      <c r="H19" s="39"/>
      <c r="I19" s="39"/>
      <c r="J19" s="57" t="s">
        <v>28</v>
      </c>
      <c r="K19" s="39"/>
      <c r="L19" s="39"/>
      <c r="M19" s="39"/>
      <c r="N19" s="39"/>
      <c r="O19" s="36"/>
      <c r="P19" s="39"/>
      <c r="Q19" s="39"/>
      <c r="R19" s="39"/>
      <c r="S19" s="41"/>
    </row>
    <row r="20" spans="1:19" s="2" customFormat="1" ht="19.5" customHeight="1">
      <c r="A20" s="58" t="s">
        <v>29</v>
      </c>
      <c r="B20" s="59"/>
      <c r="C20" s="60" t="s">
        <v>30</v>
      </c>
      <c r="D20" s="61"/>
      <c r="E20" s="61"/>
      <c r="F20" s="62"/>
      <c r="G20" s="58" t="s">
        <v>31</v>
      </c>
      <c r="H20" s="63"/>
      <c r="I20" s="60" t="s">
        <v>32</v>
      </c>
      <c r="J20" s="61"/>
      <c r="K20" s="61"/>
      <c r="L20" s="58" t="s">
        <v>33</v>
      </c>
      <c r="M20" s="63"/>
      <c r="N20" s="60" t="s">
        <v>34</v>
      </c>
      <c r="O20" s="64"/>
      <c r="P20" s="61"/>
      <c r="Q20" s="61"/>
      <c r="R20" s="61"/>
      <c r="S20" s="62"/>
    </row>
    <row r="21" spans="1:19" s="2" customFormat="1" ht="19.5" customHeight="1">
      <c r="A21" s="65" t="s">
        <v>35</v>
      </c>
      <c r="B21" s="66" t="s">
        <v>36</v>
      </c>
      <c r="C21" s="67"/>
      <c r="D21" s="68" t="s">
        <v>37</v>
      </c>
      <c r="E21" s="69">
        <v>0</v>
      </c>
      <c r="F21" s="70"/>
      <c r="G21" s="65" t="s">
        <v>38</v>
      </c>
      <c r="H21" s="71" t="s">
        <v>39</v>
      </c>
      <c r="I21" s="72"/>
      <c r="J21" s="73">
        <v>0</v>
      </c>
      <c r="K21" s="74"/>
      <c r="L21" s="65" t="s">
        <v>40</v>
      </c>
      <c r="M21" s="75" t="s">
        <v>41</v>
      </c>
      <c r="N21" s="76"/>
      <c r="O21" s="76"/>
      <c r="P21" s="76"/>
      <c r="Q21" s="77">
        <v>0.03</v>
      </c>
      <c r="R21" s="69">
        <f>SUM(E27:E28)*Q21</f>
        <v>0</v>
      </c>
      <c r="S21" s="70"/>
    </row>
    <row r="22" spans="1:19" s="2" customFormat="1" ht="19.5" customHeight="1">
      <c r="A22" s="65" t="s">
        <v>42</v>
      </c>
      <c r="B22" s="78"/>
      <c r="C22" s="79"/>
      <c r="D22" s="68" t="s">
        <v>43</v>
      </c>
      <c r="E22" s="69">
        <f>SUM('Rekapitulace rozpočtu'!E10)</f>
        <v>0</v>
      </c>
      <c r="F22" s="70"/>
      <c r="G22" s="65" t="s">
        <v>44</v>
      </c>
      <c r="H22" s="19" t="s">
        <v>45</v>
      </c>
      <c r="I22" s="72"/>
      <c r="J22" s="73">
        <v>0</v>
      </c>
      <c r="K22" s="74"/>
      <c r="L22" s="65" t="s">
        <v>46</v>
      </c>
      <c r="M22" s="75" t="s">
        <v>367</v>
      </c>
      <c r="N22" s="76"/>
      <c r="O22" s="19"/>
      <c r="P22" s="76"/>
      <c r="Q22" s="77">
        <v>0.02</v>
      </c>
      <c r="R22" s="69">
        <f>SUM(E28:E29)*Q22</f>
        <v>0</v>
      </c>
      <c r="S22" s="70"/>
    </row>
    <row r="23" spans="1:19" s="2" customFormat="1" ht="19.5" customHeight="1">
      <c r="A23" s="65" t="s">
        <v>47</v>
      </c>
      <c r="B23" s="66" t="s">
        <v>48</v>
      </c>
      <c r="C23" s="67"/>
      <c r="D23" s="68" t="s">
        <v>37</v>
      </c>
      <c r="E23" s="69">
        <f>SUM('Rekapitulace rozpočtu'!C18)</f>
        <v>0</v>
      </c>
      <c r="F23" s="70"/>
      <c r="G23" s="65" t="s">
        <v>49</v>
      </c>
      <c r="H23" s="71" t="s">
        <v>50</v>
      </c>
      <c r="I23" s="72"/>
      <c r="J23" s="73">
        <v>0</v>
      </c>
      <c r="K23" s="74"/>
      <c r="L23" s="65" t="s">
        <v>51</v>
      </c>
      <c r="M23" s="75" t="s">
        <v>52</v>
      </c>
      <c r="N23" s="76"/>
      <c r="O23" s="76"/>
      <c r="P23" s="76"/>
      <c r="Q23" s="77">
        <v>0</v>
      </c>
      <c r="R23" s="69">
        <v>0</v>
      </c>
      <c r="S23" s="70"/>
    </row>
    <row r="24" spans="1:19" s="2" customFormat="1" ht="19.5" customHeight="1">
      <c r="A24" s="65" t="s">
        <v>53</v>
      </c>
      <c r="B24" s="78"/>
      <c r="C24" s="79"/>
      <c r="D24" s="68" t="s">
        <v>43</v>
      </c>
      <c r="E24" s="69">
        <f>SUM('Rekapitulace rozpočtu'!D18)</f>
        <v>0</v>
      </c>
      <c r="F24" s="70"/>
      <c r="G24" s="65" t="s">
        <v>54</v>
      </c>
      <c r="H24" s="71"/>
      <c r="I24" s="72"/>
      <c r="J24" s="73">
        <v>0</v>
      </c>
      <c r="K24" s="74"/>
      <c r="L24" s="65" t="s">
        <v>55</v>
      </c>
      <c r="M24" s="75" t="s">
        <v>56</v>
      </c>
      <c r="N24" s="76"/>
      <c r="O24" s="19"/>
      <c r="P24" s="76"/>
      <c r="Q24" s="77">
        <v>0.01</v>
      </c>
      <c r="R24" s="69">
        <f>SUM(E27:E28)*Q24</f>
        <v>0</v>
      </c>
      <c r="S24" s="70"/>
    </row>
    <row r="25" spans="1:19" s="2" customFormat="1" ht="19.5" customHeight="1">
      <c r="A25" s="65" t="s">
        <v>57</v>
      </c>
      <c r="B25" s="66" t="s">
        <v>58</v>
      </c>
      <c r="C25" s="67"/>
      <c r="D25" s="68" t="s">
        <v>37</v>
      </c>
      <c r="E25" s="69">
        <v>0</v>
      </c>
      <c r="F25" s="70"/>
      <c r="G25" s="80"/>
      <c r="H25" s="76"/>
      <c r="I25" s="72"/>
      <c r="J25" s="73"/>
      <c r="K25" s="74"/>
      <c r="L25" s="65" t="s">
        <v>59</v>
      </c>
      <c r="M25" s="75" t="s">
        <v>60</v>
      </c>
      <c r="N25" s="76"/>
      <c r="O25" s="76"/>
      <c r="P25" s="76"/>
      <c r="Q25" s="77">
        <v>0.01</v>
      </c>
      <c r="R25" s="69">
        <f>SUM(E27:E28)*Q25</f>
        <v>0</v>
      </c>
      <c r="S25" s="70"/>
    </row>
    <row r="26" spans="1:19" s="2" customFormat="1" ht="19.5" customHeight="1">
      <c r="A26" s="65" t="s">
        <v>61</v>
      </c>
      <c r="B26" s="78"/>
      <c r="C26" s="79"/>
      <c r="D26" s="68" t="s">
        <v>43</v>
      </c>
      <c r="E26" s="69">
        <f>SUM('Rekapitulace rozpočtu'!E26)</f>
        <v>0</v>
      </c>
      <c r="F26" s="70"/>
      <c r="G26" s="80"/>
      <c r="H26" s="76"/>
      <c r="I26" s="72"/>
      <c r="J26" s="73"/>
      <c r="K26" s="74"/>
      <c r="L26" s="65" t="s">
        <v>62</v>
      </c>
      <c r="M26" s="71" t="s">
        <v>63</v>
      </c>
      <c r="N26" s="76"/>
      <c r="O26" s="19"/>
      <c r="P26" s="76"/>
      <c r="Q26" s="72"/>
      <c r="R26" s="69">
        <v>0</v>
      </c>
      <c r="S26" s="70"/>
    </row>
    <row r="27" spans="1:19" s="2" customFormat="1" ht="19.5" customHeight="1">
      <c r="A27" s="65" t="s">
        <v>64</v>
      </c>
      <c r="B27" s="81" t="s">
        <v>65</v>
      </c>
      <c r="C27" s="76"/>
      <c r="D27" s="72"/>
      <c r="E27" s="82">
        <f>SUM(E21:E26)</f>
        <v>0</v>
      </c>
      <c r="F27" s="41"/>
      <c r="G27" s="65" t="s">
        <v>66</v>
      </c>
      <c r="H27" s="81" t="s">
        <v>67</v>
      </c>
      <c r="I27" s="72"/>
      <c r="J27" s="83"/>
      <c r="K27" s="84"/>
      <c r="L27" s="65" t="s">
        <v>68</v>
      </c>
      <c r="M27" s="81" t="s">
        <v>69</v>
      </c>
      <c r="N27" s="76"/>
      <c r="O27" s="76"/>
      <c r="P27" s="76"/>
      <c r="Q27" s="72"/>
      <c r="R27" s="82">
        <f>SUM(R21:R26)</f>
        <v>0</v>
      </c>
      <c r="S27" s="41"/>
    </row>
    <row r="28" spans="1:19" s="2" customFormat="1" ht="19.5" customHeight="1">
      <c r="A28" s="85" t="s">
        <v>70</v>
      </c>
      <c r="B28" s="176" t="s">
        <v>2</v>
      </c>
      <c r="C28" s="87"/>
      <c r="D28" s="88"/>
      <c r="E28" s="89">
        <f>SUM('Rekapitulace rozpočtu'!E27)</f>
        <v>0</v>
      </c>
      <c r="F28" s="37"/>
      <c r="G28" s="85" t="s">
        <v>71</v>
      </c>
      <c r="H28" s="86" t="s">
        <v>72</v>
      </c>
      <c r="I28" s="88"/>
      <c r="J28" s="90">
        <v>0</v>
      </c>
      <c r="K28" s="91"/>
      <c r="L28" s="85" t="s">
        <v>73</v>
      </c>
      <c r="M28" s="86" t="s">
        <v>74</v>
      </c>
      <c r="N28" s="87"/>
      <c r="O28" s="36"/>
      <c r="P28" s="87"/>
      <c r="Q28" s="88"/>
      <c r="R28" s="89">
        <v>0</v>
      </c>
      <c r="S28" s="37"/>
    </row>
    <row r="29" spans="1:19" s="2" customFormat="1" ht="19.5" customHeight="1">
      <c r="A29" s="92" t="s">
        <v>14</v>
      </c>
      <c r="B29" s="16"/>
      <c r="C29" s="16"/>
      <c r="D29" s="16"/>
      <c r="E29" s="16"/>
      <c r="F29" s="93"/>
      <c r="G29" s="94"/>
      <c r="H29" s="16"/>
      <c r="I29" s="16"/>
      <c r="J29" s="16"/>
      <c r="K29" s="16"/>
      <c r="L29" s="58" t="s">
        <v>75</v>
      </c>
      <c r="M29" s="44"/>
      <c r="N29" s="60" t="s">
        <v>76</v>
      </c>
      <c r="O29" s="19"/>
      <c r="P29" s="43"/>
      <c r="Q29" s="43"/>
      <c r="R29" s="43"/>
      <c r="S29" s="46"/>
    </row>
    <row r="30" spans="1:19" s="2" customFormat="1" ht="19.5" customHeight="1">
      <c r="A30" s="18"/>
      <c r="B30" s="19"/>
      <c r="C30" s="19"/>
      <c r="D30" s="19"/>
      <c r="E30" s="19"/>
      <c r="F30" s="95"/>
      <c r="G30" s="96"/>
      <c r="H30" s="19"/>
      <c r="I30" s="19"/>
      <c r="J30" s="19"/>
      <c r="K30" s="19"/>
      <c r="L30" s="65" t="s">
        <v>77</v>
      </c>
      <c r="M30" s="71" t="s">
        <v>78</v>
      </c>
      <c r="N30" s="76"/>
      <c r="O30" s="76"/>
      <c r="P30" s="76"/>
      <c r="Q30" s="72"/>
      <c r="R30" s="82">
        <f>SUM(E27+E28+R27)</f>
        <v>0</v>
      </c>
      <c r="S30" s="41"/>
    </row>
    <row r="31" spans="1:19" s="2" customFormat="1" ht="19.5" customHeight="1">
      <c r="A31" s="97" t="s">
        <v>79</v>
      </c>
      <c r="B31" s="98"/>
      <c r="C31" s="98"/>
      <c r="D31" s="98"/>
      <c r="E31" s="98"/>
      <c r="F31" s="79"/>
      <c r="G31" s="99" t="s">
        <v>80</v>
      </c>
      <c r="H31" s="98"/>
      <c r="I31" s="98"/>
      <c r="J31" s="98"/>
      <c r="K31" s="98"/>
      <c r="L31" s="65" t="s">
        <v>81</v>
      </c>
      <c r="M31" s="75" t="s">
        <v>82</v>
      </c>
      <c r="N31" s="100">
        <v>15</v>
      </c>
      <c r="O31" s="30" t="s">
        <v>83</v>
      </c>
      <c r="P31" s="180">
        <v>0</v>
      </c>
      <c r="Q31" s="177"/>
      <c r="R31" s="101">
        <v>0</v>
      </c>
      <c r="S31" s="102"/>
    </row>
    <row r="32" spans="1:19" s="2" customFormat="1" ht="20.25" customHeight="1" thickBot="1">
      <c r="A32" s="103" t="s">
        <v>13</v>
      </c>
      <c r="B32" s="104"/>
      <c r="C32" s="104"/>
      <c r="D32" s="104"/>
      <c r="E32" s="104"/>
      <c r="F32" s="67"/>
      <c r="G32" s="105"/>
      <c r="H32" s="104"/>
      <c r="I32" s="104"/>
      <c r="J32" s="104"/>
      <c r="K32" s="104"/>
      <c r="L32" s="65" t="s">
        <v>84</v>
      </c>
      <c r="M32" s="75" t="s">
        <v>82</v>
      </c>
      <c r="N32" s="100">
        <v>21</v>
      </c>
      <c r="O32" s="106" t="s">
        <v>83</v>
      </c>
      <c r="P32" s="181">
        <f>SUM(R30)</f>
        <v>0</v>
      </c>
      <c r="Q32" s="182"/>
      <c r="R32" s="69">
        <f>SUM(N32*P32*0.01)</f>
        <v>0</v>
      </c>
      <c r="S32" s="70"/>
    </row>
    <row r="33" spans="1:19" s="2" customFormat="1" ht="20.25" customHeight="1" thickBot="1">
      <c r="A33" s="18"/>
      <c r="B33" s="19"/>
      <c r="C33" s="19"/>
      <c r="D33" s="19"/>
      <c r="E33" s="19"/>
      <c r="F33" s="95"/>
      <c r="G33" s="96"/>
      <c r="H33" s="19"/>
      <c r="I33" s="19"/>
      <c r="J33" s="19"/>
      <c r="K33" s="19"/>
      <c r="L33" s="85" t="s">
        <v>85</v>
      </c>
      <c r="M33" s="107" t="s">
        <v>86</v>
      </c>
      <c r="N33" s="87"/>
      <c r="O33" s="19"/>
      <c r="P33" s="87"/>
      <c r="Q33" s="88"/>
      <c r="R33" s="108">
        <f>SUM(R30:R32)</f>
        <v>0</v>
      </c>
      <c r="S33" s="29"/>
    </row>
    <row r="34" spans="1:19" s="2" customFormat="1" ht="19.5" customHeight="1">
      <c r="A34" s="97" t="s">
        <v>79</v>
      </c>
      <c r="B34" s="98"/>
      <c r="C34" s="98"/>
      <c r="D34" s="98"/>
      <c r="E34" s="98"/>
      <c r="F34" s="79"/>
      <c r="G34" s="99" t="s">
        <v>80</v>
      </c>
      <c r="H34" s="98"/>
      <c r="I34" s="98"/>
      <c r="J34" s="98"/>
      <c r="K34" s="98"/>
      <c r="L34" s="58" t="s">
        <v>87</v>
      </c>
      <c r="M34" s="44"/>
      <c r="N34" s="60" t="s">
        <v>88</v>
      </c>
      <c r="O34" s="16"/>
      <c r="P34" s="43"/>
      <c r="Q34" s="43"/>
      <c r="R34" s="109"/>
      <c r="S34" s="46"/>
    </row>
    <row r="35" spans="1:19" s="2" customFormat="1" ht="20.25" customHeight="1">
      <c r="A35" s="103" t="s">
        <v>15</v>
      </c>
      <c r="B35" s="104"/>
      <c r="C35" s="104"/>
      <c r="D35" s="104"/>
      <c r="E35" s="104"/>
      <c r="F35" s="67"/>
      <c r="G35" s="105"/>
      <c r="H35" s="104"/>
      <c r="I35" s="104"/>
      <c r="J35" s="104"/>
      <c r="K35" s="104"/>
      <c r="L35" s="65" t="s">
        <v>89</v>
      </c>
      <c r="M35" s="71" t="s">
        <v>90</v>
      </c>
      <c r="N35" s="76"/>
      <c r="O35" s="76"/>
      <c r="P35" s="76"/>
      <c r="Q35" s="72"/>
      <c r="R35" s="69">
        <v>0</v>
      </c>
      <c r="S35" s="70"/>
    </row>
    <row r="36" spans="1:19" s="2" customFormat="1" ht="19.5" customHeight="1">
      <c r="A36" s="18"/>
      <c r="B36" s="19"/>
      <c r="C36" s="19"/>
      <c r="D36" s="19"/>
      <c r="E36" s="19"/>
      <c r="F36" s="95"/>
      <c r="G36" s="96"/>
      <c r="H36" s="19"/>
      <c r="I36" s="19"/>
      <c r="J36" s="19"/>
      <c r="K36" s="19"/>
      <c r="L36" s="65" t="s">
        <v>91</v>
      </c>
      <c r="M36" s="71" t="s">
        <v>92</v>
      </c>
      <c r="N36" s="76"/>
      <c r="O36" s="98"/>
      <c r="P36" s="76"/>
      <c r="Q36" s="72"/>
      <c r="R36" s="69">
        <v>0</v>
      </c>
      <c r="S36" s="70"/>
    </row>
    <row r="37" spans="1:19" s="2" customFormat="1" ht="19.5" customHeight="1">
      <c r="A37" s="110" t="s">
        <v>79</v>
      </c>
      <c r="B37" s="36"/>
      <c r="C37" s="36"/>
      <c r="D37" s="36"/>
      <c r="E37" s="36"/>
      <c r="F37" s="111"/>
      <c r="G37" s="112" t="s">
        <v>80</v>
      </c>
      <c r="H37" s="36"/>
      <c r="I37" s="36"/>
      <c r="J37" s="36"/>
      <c r="K37" s="36"/>
      <c r="L37" s="85" t="s">
        <v>93</v>
      </c>
      <c r="M37" s="86" t="s">
        <v>94</v>
      </c>
      <c r="N37" s="87"/>
      <c r="O37" s="36"/>
      <c r="P37" s="87"/>
      <c r="Q37" s="88"/>
      <c r="R37" s="50">
        <v>0</v>
      </c>
      <c r="S37" s="113"/>
    </row>
  </sheetData>
  <sheetProtection/>
  <mergeCells count="17">
    <mergeCell ref="O11:P11"/>
    <mergeCell ref="E5:L5"/>
    <mergeCell ref="O5:P5"/>
    <mergeCell ref="E6:L6"/>
    <mergeCell ref="O6:P6"/>
    <mergeCell ref="E7:L7"/>
    <mergeCell ref="O7:P7"/>
    <mergeCell ref="O13:P13"/>
    <mergeCell ref="O14:P14"/>
    <mergeCell ref="P31:Q31"/>
    <mergeCell ref="P32:Q32"/>
    <mergeCell ref="O8:P8"/>
    <mergeCell ref="E9:L9"/>
    <mergeCell ref="O9:P9"/>
    <mergeCell ref="E10:L10"/>
    <mergeCell ref="O10:P10"/>
    <mergeCell ref="E11:L11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3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zoomScalePageLayoutView="0" workbookViewId="0" topLeftCell="A7">
      <selection activeCell="J22" sqref="J22"/>
    </sheetView>
  </sheetViews>
  <sheetFormatPr defaultColWidth="10.66015625" defaultRowHeight="12" customHeight="1"/>
  <cols>
    <col min="1" max="1" width="14.16015625" style="2" customWidth="1"/>
    <col min="2" max="2" width="41.66015625" style="2" customWidth="1"/>
    <col min="3" max="7" width="18.16015625" style="2" customWidth="1"/>
    <col min="8" max="16384" width="10.66015625" style="1" customWidth="1"/>
  </cols>
  <sheetData>
    <row r="1" spans="1:7" s="2" customFormat="1" ht="17.25" customHeight="1">
      <c r="A1" s="114" t="s">
        <v>95</v>
      </c>
      <c r="B1" s="115"/>
      <c r="C1" s="115"/>
      <c r="D1" s="115"/>
      <c r="E1" s="115"/>
      <c r="F1" s="115"/>
      <c r="G1" s="115"/>
    </row>
    <row r="2" spans="1:7" s="2" customFormat="1" ht="17.25" customHeight="1">
      <c r="A2" s="3" t="s">
        <v>96</v>
      </c>
      <c r="B2" s="4"/>
      <c r="C2" s="4"/>
      <c r="D2" s="115"/>
      <c r="E2" s="115"/>
      <c r="F2" s="115"/>
      <c r="G2" s="115"/>
    </row>
    <row r="3" spans="1:7" s="2" customFormat="1" ht="12.75" customHeight="1">
      <c r="A3" s="3" t="s">
        <v>97</v>
      </c>
      <c r="B3" s="4"/>
      <c r="C3" s="4" t="s">
        <v>98</v>
      </c>
      <c r="D3" s="115"/>
      <c r="E3" s="115"/>
      <c r="F3" s="115"/>
      <c r="G3" s="115"/>
    </row>
    <row r="4" spans="1:7" s="2" customFormat="1" ht="12.75" customHeight="1">
      <c r="A4" s="3"/>
      <c r="B4" s="3"/>
      <c r="C4" s="4" t="s">
        <v>99</v>
      </c>
      <c r="D4" s="115"/>
      <c r="E4" s="115"/>
      <c r="F4" s="115"/>
      <c r="G4" s="115"/>
    </row>
    <row r="5" spans="1:7" s="2" customFormat="1" ht="12.75" customHeight="1">
      <c r="A5" s="4" t="s">
        <v>100</v>
      </c>
      <c r="B5" s="4"/>
      <c r="C5" s="4" t="s">
        <v>101</v>
      </c>
      <c r="D5" s="115"/>
      <c r="E5" s="115"/>
      <c r="F5" s="115"/>
      <c r="G5" s="115"/>
    </row>
    <row r="6" spans="1:7" s="2" customFormat="1" ht="6" customHeight="1" thickBot="1">
      <c r="A6" s="115"/>
      <c r="B6" s="115"/>
      <c r="C6" s="115"/>
      <c r="D6" s="115"/>
      <c r="E6" s="115"/>
      <c r="F6" s="115"/>
      <c r="G6" s="115"/>
    </row>
    <row r="7" spans="1:7" s="2" customFormat="1" ht="22.5" customHeight="1" thickBot="1">
      <c r="A7" s="116" t="s">
        <v>1</v>
      </c>
      <c r="B7" s="116" t="s">
        <v>102</v>
      </c>
      <c r="C7" s="116" t="s">
        <v>103</v>
      </c>
      <c r="D7" s="116" t="s">
        <v>43</v>
      </c>
      <c r="E7" s="116" t="s">
        <v>104</v>
      </c>
      <c r="F7" s="116" t="s">
        <v>105</v>
      </c>
      <c r="G7" s="116" t="s">
        <v>106</v>
      </c>
    </row>
    <row r="8" spans="1:7" s="2" customFormat="1" ht="12.75" customHeight="1" thickBot="1">
      <c r="A8" s="116" t="s">
        <v>35</v>
      </c>
      <c r="B8" s="116" t="s">
        <v>42</v>
      </c>
      <c r="C8" s="116" t="s">
        <v>47</v>
      </c>
      <c r="D8" s="116" t="s">
        <v>53</v>
      </c>
      <c r="E8" s="116" t="s">
        <v>57</v>
      </c>
      <c r="F8" s="116" t="s">
        <v>61</v>
      </c>
      <c r="G8" s="116" t="s">
        <v>64</v>
      </c>
    </row>
    <row r="9" spans="1:7" s="2" customFormat="1" ht="4.5" customHeight="1">
      <c r="A9" s="117"/>
      <c r="B9" s="117"/>
      <c r="C9" s="117"/>
      <c r="D9" s="117"/>
      <c r="E9" s="117"/>
      <c r="F9" s="117"/>
      <c r="G9" s="117"/>
    </row>
    <row r="10" spans="1:7" s="2" customFormat="1" ht="16.5" customHeight="1">
      <c r="A10" s="118" t="s">
        <v>36</v>
      </c>
      <c r="B10" s="118" t="s">
        <v>107</v>
      </c>
      <c r="C10" s="119">
        <f>SUM(C11:C16)</f>
        <v>0</v>
      </c>
      <c r="D10" s="119">
        <f>SUM(D11:D16)</f>
        <v>0</v>
      </c>
      <c r="E10" s="119">
        <f aca="true" t="shared" si="0" ref="E10:E18">SUM(C10:D10)</f>
        <v>0</v>
      </c>
      <c r="F10" s="120">
        <v>10.971203</v>
      </c>
      <c r="G10" s="120">
        <v>45.61928</v>
      </c>
    </row>
    <row r="11" spans="1:7" s="2" customFormat="1" ht="15" customHeight="1">
      <c r="A11" s="121" t="s">
        <v>35</v>
      </c>
      <c r="B11" s="121" t="s">
        <v>108</v>
      </c>
      <c r="C11" s="122">
        <v>0</v>
      </c>
      <c r="D11" s="122">
        <f>SUM(Rozpočet!G12)</f>
        <v>0</v>
      </c>
      <c r="E11" s="122">
        <f t="shared" si="0"/>
        <v>0</v>
      </c>
      <c r="F11" s="123">
        <v>0</v>
      </c>
      <c r="G11" s="123">
        <v>2.805</v>
      </c>
    </row>
    <row r="12" spans="1:7" s="2" customFormat="1" ht="15" customHeight="1">
      <c r="A12" s="121" t="s">
        <v>47</v>
      </c>
      <c r="B12" s="121" t="s">
        <v>109</v>
      </c>
      <c r="C12" s="122">
        <v>0</v>
      </c>
      <c r="D12" s="122">
        <f>SUM(Rozpočet!G16)</f>
        <v>0</v>
      </c>
      <c r="E12" s="122">
        <f t="shared" si="0"/>
        <v>0</v>
      </c>
      <c r="F12" s="123">
        <v>2.109125</v>
      </c>
      <c r="G12" s="123">
        <v>0</v>
      </c>
    </row>
    <row r="13" spans="1:7" s="2" customFormat="1" ht="15" customHeight="1">
      <c r="A13" s="121" t="s">
        <v>53</v>
      </c>
      <c r="B13" s="121" t="s">
        <v>110</v>
      </c>
      <c r="C13" s="122">
        <v>0</v>
      </c>
      <c r="D13" s="122">
        <f>SUM(Rozpočet!G20)</f>
        <v>0</v>
      </c>
      <c r="E13" s="122">
        <f t="shared" si="0"/>
        <v>0</v>
      </c>
      <c r="F13" s="123">
        <v>0.583528</v>
      </c>
      <c r="G13" s="123">
        <v>0</v>
      </c>
    </row>
    <row r="14" spans="1:7" s="2" customFormat="1" ht="15" customHeight="1">
      <c r="A14" s="121" t="s">
        <v>57</v>
      </c>
      <c r="B14" s="121" t="s">
        <v>111</v>
      </c>
      <c r="C14" s="122">
        <v>0</v>
      </c>
      <c r="D14" s="122">
        <f>SUM(Rozpočet!G23)</f>
        <v>0</v>
      </c>
      <c r="E14" s="122">
        <f t="shared" si="0"/>
        <v>0</v>
      </c>
      <c r="F14" s="123">
        <v>0.92675</v>
      </c>
      <c r="G14" s="123">
        <v>0</v>
      </c>
    </row>
    <row r="15" spans="1:7" s="2" customFormat="1" ht="27" customHeight="1">
      <c r="A15" s="121" t="s">
        <v>61</v>
      </c>
      <c r="B15" s="121" t="s">
        <v>112</v>
      </c>
      <c r="C15" s="122">
        <v>0</v>
      </c>
      <c r="D15" s="122">
        <f>SUM(Rozpočet!G25)</f>
        <v>0</v>
      </c>
      <c r="E15" s="122">
        <f t="shared" si="0"/>
        <v>0</v>
      </c>
      <c r="F15" s="123">
        <v>7.35</v>
      </c>
      <c r="G15" s="123">
        <v>0</v>
      </c>
    </row>
    <row r="16" spans="1:7" s="2" customFormat="1" ht="15" customHeight="1">
      <c r="A16" s="121" t="s">
        <v>44</v>
      </c>
      <c r="B16" s="121" t="s">
        <v>113</v>
      </c>
      <c r="C16" s="122">
        <v>0</v>
      </c>
      <c r="D16" s="122">
        <f>SUM(Rozpočet!G34)</f>
        <v>0</v>
      </c>
      <c r="E16" s="122">
        <f t="shared" si="0"/>
        <v>0</v>
      </c>
      <c r="F16" s="123">
        <v>0.0018</v>
      </c>
      <c r="G16" s="123">
        <v>42.81428</v>
      </c>
    </row>
    <row r="17" spans="1:7" s="2" customFormat="1" ht="14.25" customHeight="1">
      <c r="A17" s="124" t="s">
        <v>114</v>
      </c>
      <c r="B17" s="124" t="s">
        <v>115</v>
      </c>
      <c r="C17" s="125">
        <v>0</v>
      </c>
      <c r="D17" s="125">
        <f>SUM(Rozpočet!G55)</f>
        <v>0</v>
      </c>
      <c r="E17" s="125">
        <f t="shared" si="0"/>
        <v>0</v>
      </c>
      <c r="F17" s="126">
        <v>0</v>
      </c>
      <c r="G17" s="126">
        <v>0</v>
      </c>
    </row>
    <row r="18" spans="1:7" s="2" customFormat="1" ht="16.5" customHeight="1">
      <c r="A18" s="118" t="s">
        <v>48</v>
      </c>
      <c r="B18" s="118" t="s">
        <v>116</v>
      </c>
      <c r="C18" s="119">
        <f>SUM(C19:C25)</f>
        <v>0</v>
      </c>
      <c r="D18" s="119">
        <f>SUM(D19:D25)</f>
        <v>0</v>
      </c>
      <c r="E18" s="119">
        <f t="shared" si="0"/>
        <v>0</v>
      </c>
      <c r="F18" s="120">
        <v>36.1041348</v>
      </c>
      <c r="G18" s="120">
        <v>35.5481345</v>
      </c>
    </row>
    <row r="19" spans="1:7" s="2" customFormat="1" ht="15" customHeight="1">
      <c r="A19" s="121" t="s">
        <v>117</v>
      </c>
      <c r="B19" s="121" t="s">
        <v>118</v>
      </c>
      <c r="C19" s="122">
        <f>SUM(Rozpočet!G66+Rozpočet!G68+Rozpočet!G70+Rozpočet!G72+Rozpočet!G75+Rozpočet!G78)</f>
        <v>0</v>
      </c>
      <c r="D19" s="122">
        <f>SUM(Rozpočet!G61+Rozpočet!G62+Rozpočet!G63+Rozpočet!G64+Rozpočet!G65+Rozpočet!G67+Rozpočet!G69+Rozpočet!G71+Rozpočet!G73+Rozpočet!G74+Rozpočet!G76+Rozpočet!G77+Rozpočet!G79)</f>
        <v>0</v>
      </c>
      <c r="E19" s="122">
        <f aca="true" t="shared" si="1" ref="E19:E25">SUM(C19:D19)</f>
        <v>0</v>
      </c>
      <c r="F19" s="123">
        <v>11.34782</v>
      </c>
      <c r="G19" s="123">
        <v>14.3175</v>
      </c>
    </row>
    <row r="20" spans="1:7" s="2" customFormat="1" ht="15" customHeight="1">
      <c r="A20" s="121" t="s">
        <v>119</v>
      </c>
      <c r="B20" s="121" t="s">
        <v>120</v>
      </c>
      <c r="C20" s="122">
        <f>SUM(Rozpočet!G87)</f>
        <v>0</v>
      </c>
      <c r="D20" s="122">
        <f>SUM(Rozpočet!G80-Rozpočet!G87)</f>
        <v>0</v>
      </c>
      <c r="E20" s="122">
        <f t="shared" si="1"/>
        <v>0</v>
      </c>
      <c r="F20" s="123">
        <v>0.300441</v>
      </c>
      <c r="G20" s="123">
        <v>0.2838545</v>
      </c>
    </row>
    <row r="21" spans="1:7" s="2" customFormat="1" ht="15" customHeight="1">
      <c r="A21" s="121" t="s">
        <v>121</v>
      </c>
      <c r="B21" s="121" t="s">
        <v>122</v>
      </c>
      <c r="C21" s="122">
        <v>0</v>
      </c>
      <c r="D21" s="122">
        <f>SUM(Rozpočet!G99)</f>
        <v>0</v>
      </c>
      <c r="E21" s="122">
        <f t="shared" si="1"/>
        <v>0</v>
      </c>
      <c r="F21" s="123">
        <v>23.5012188</v>
      </c>
      <c r="G21" s="123">
        <v>20.75678</v>
      </c>
    </row>
    <row r="22" spans="1:7" s="2" customFormat="1" ht="15" customHeight="1">
      <c r="A22" s="121" t="s">
        <v>123</v>
      </c>
      <c r="B22" s="121" t="s">
        <v>124</v>
      </c>
      <c r="C22" s="122">
        <v>0</v>
      </c>
      <c r="D22" s="122">
        <f>SUM(Rozpočet!G110)</f>
        <v>0</v>
      </c>
      <c r="E22" s="122">
        <f t="shared" si="1"/>
        <v>0</v>
      </c>
      <c r="F22" s="123">
        <v>0</v>
      </c>
      <c r="G22" s="123">
        <v>0</v>
      </c>
    </row>
    <row r="23" spans="1:7" s="2" customFormat="1" ht="15" customHeight="1">
      <c r="A23" s="121" t="s">
        <v>125</v>
      </c>
      <c r="B23" s="121" t="s">
        <v>126</v>
      </c>
      <c r="C23" s="122">
        <f>SUM(Rozpočet!G116:G117)</f>
        <v>0</v>
      </c>
      <c r="D23" s="122">
        <f>SUM(Rozpočet!G118+Rozpočet!G119+Rozpočet!G120)</f>
        <v>0</v>
      </c>
      <c r="E23" s="122">
        <f t="shared" si="1"/>
        <v>0</v>
      </c>
      <c r="F23" s="123">
        <v>0.0228</v>
      </c>
      <c r="G23" s="123">
        <v>0.19</v>
      </c>
    </row>
    <row r="24" spans="1:7" s="2" customFormat="1" ht="27" customHeight="1">
      <c r="A24" s="121" t="s">
        <v>127</v>
      </c>
      <c r="B24" s="121" t="s">
        <v>128</v>
      </c>
      <c r="C24" s="122">
        <f>SUM(Rozpočet!G122)</f>
        <v>0</v>
      </c>
      <c r="D24" s="122">
        <f>SUM(Rozpočet!G123+Rozpočet!G124)</f>
        <v>0</v>
      </c>
      <c r="E24" s="122">
        <f t="shared" si="1"/>
        <v>0</v>
      </c>
      <c r="F24" s="123">
        <v>0.91516</v>
      </c>
      <c r="G24" s="123">
        <v>0</v>
      </c>
    </row>
    <row r="25" spans="1:7" s="2" customFormat="1" ht="15" customHeight="1">
      <c r="A25" s="121" t="s">
        <v>129</v>
      </c>
      <c r="B25" s="121" t="s">
        <v>130</v>
      </c>
      <c r="C25" s="122">
        <v>0</v>
      </c>
      <c r="D25" s="122">
        <f>SUM(Rozpočet!G125)</f>
        <v>0</v>
      </c>
      <c r="E25" s="122">
        <f t="shared" si="1"/>
        <v>0</v>
      </c>
      <c r="F25" s="123">
        <v>0.016695</v>
      </c>
      <c r="G25" s="123">
        <v>0</v>
      </c>
    </row>
    <row r="26" spans="1:7" s="2" customFormat="1" ht="16.5" customHeight="1">
      <c r="A26" s="118" t="s">
        <v>131</v>
      </c>
      <c r="B26" s="118" t="s">
        <v>132</v>
      </c>
      <c r="C26" s="119">
        <v>0</v>
      </c>
      <c r="D26" s="119">
        <f>SUM(Rozpočet!G127)</f>
        <v>0</v>
      </c>
      <c r="E26" s="119">
        <f>SUM(C26:D26)</f>
        <v>0</v>
      </c>
      <c r="F26" s="120">
        <v>0</v>
      </c>
      <c r="G26" s="120">
        <v>0</v>
      </c>
    </row>
    <row r="27" spans="1:7" s="2" customFormat="1" ht="16.5" customHeight="1">
      <c r="A27" s="118" t="s">
        <v>356</v>
      </c>
      <c r="B27" s="118" t="s">
        <v>357</v>
      </c>
      <c r="C27" s="119">
        <v>0</v>
      </c>
      <c r="D27" s="119">
        <f>SUM(Rozpočet!G133)</f>
        <v>0</v>
      </c>
      <c r="E27" s="119">
        <f>SUM(C27:D27)</f>
        <v>0</v>
      </c>
      <c r="F27" s="120">
        <v>0</v>
      </c>
      <c r="G27" s="120">
        <v>0</v>
      </c>
    </row>
    <row r="28" spans="1:7" s="2" customFormat="1" ht="21" customHeight="1">
      <c r="A28" s="127"/>
      <c r="B28" s="127" t="s">
        <v>133</v>
      </c>
      <c r="C28" s="128">
        <f>SUM(C27+C26+C18+C10)</f>
        <v>0</v>
      </c>
      <c r="D28" s="128">
        <f>SUM(D27+D26+D18+D10)</f>
        <v>0</v>
      </c>
      <c r="E28" s="128">
        <f>SUM(E27+E26+E18+E10)</f>
        <v>0</v>
      </c>
      <c r="F28" s="129">
        <v>47.0753378</v>
      </c>
      <c r="G28" s="129">
        <v>81.1674145</v>
      </c>
    </row>
    <row r="29" ht="12" customHeight="1">
      <c r="C29" s="175"/>
    </row>
  </sheetData>
  <sheetProtection/>
  <printOptions horizontalCentered="1"/>
  <pageMargins left="0.39370079040527345" right="0.39370079040527345" top="0.5905511644151475" bottom="0.7874015808105469" header="0" footer="0"/>
  <pageSetup fitToHeight="100" fitToWidth="1" horizontalDpi="600" verticalDpi="600" orientation="portrait" paperSize="9" scale="82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9"/>
  <sheetViews>
    <sheetView showGridLines="0" zoomScalePageLayoutView="0" workbookViewId="0" topLeftCell="A7">
      <selection activeCell="F13" sqref="F13"/>
    </sheetView>
  </sheetViews>
  <sheetFormatPr defaultColWidth="10.5" defaultRowHeight="12" customHeight="1"/>
  <cols>
    <col min="1" max="1" width="3.83203125" style="171" customWidth="1"/>
    <col min="2" max="2" width="12" style="172" customWidth="1"/>
    <col min="3" max="3" width="49.83203125" style="172" customWidth="1"/>
    <col min="4" max="4" width="5.5" style="172" customWidth="1"/>
    <col min="5" max="5" width="11.33203125" style="173" customWidth="1"/>
    <col min="6" max="6" width="11.5" style="174" customWidth="1"/>
    <col min="7" max="7" width="13.83203125" style="174" customWidth="1"/>
    <col min="8" max="8" width="13" style="173" customWidth="1"/>
    <col min="9" max="16384" width="10.5" style="1" customWidth="1"/>
  </cols>
  <sheetData>
    <row r="1" spans="1:8" s="2" customFormat="1" ht="17.25" customHeight="1">
      <c r="A1" s="114" t="s">
        <v>134</v>
      </c>
      <c r="B1" s="115"/>
      <c r="C1" s="115"/>
      <c r="D1" s="115"/>
      <c r="E1" s="115"/>
      <c r="F1" s="115"/>
      <c r="G1" s="115"/>
      <c r="H1" s="115"/>
    </row>
    <row r="2" spans="1:8" s="2" customFormat="1" ht="12.75" customHeight="1">
      <c r="A2" s="3" t="s">
        <v>96</v>
      </c>
      <c r="B2" s="115"/>
      <c r="C2" s="115"/>
      <c r="D2" s="115"/>
      <c r="E2" s="115"/>
      <c r="F2" s="115"/>
      <c r="G2" s="115"/>
      <c r="H2" s="115"/>
    </row>
    <row r="3" spans="1:8" s="2" customFormat="1" ht="12.75" customHeight="1">
      <c r="A3" s="3" t="s">
        <v>97</v>
      </c>
      <c r="B3" s="115"/>
      <c r="C3" s="115"/>
      <c r="D3" s="115"/>
      <c r="E3" s="4" t="s">
        <v>100</v>
      </c>
      <c r="F3" s="115"/>
      <c r="G3" s="115"/>
      <c r="H3" s="115"/>
    </row>
    <row r="4" spans="1:8" s="2" customFormat="1" ht="12.75" customHeight="1">
      <c r="A4" s="3"/>
      <c r="B4" s="115"/>
      <c r="C4" s="3"/>
      <c r="D4" s="115"/>
      <c r="E4" s="4" t="s">
        <v>135</v>
      </c>
      <c r="F4" s="115"/>
      <c r="G4" s="115"/>
      <c r="H4" s="115"/>
    </row>
    <row r="5" spans="1:8" s="2" customFormat="1" ht="12.75" customHeight="1">
      <c r="A5" s="4" t="s">
        <v>98</v>
      </c>
      <c r="B5" s="115"/>
      <c r="C5" s="115"/>
      <c r="D5" s="115"/>
      <c r="E5" s="4" t="s">
        <v>355</v>
      </c>
      <c r="F5" s="115"/>
      <c r="G5" s="115"/>
      <c r="H5" s="115"/>
    </row>
    <row r="6" spans="1:8" s="2" customFormat="1" ht="12.75" customHeight="1">
      <c r="A6" s="4" t="s">
        <v>99</v>
      </c>
      <c r="B6" s="115"/>
      <c r="C6" s="115"/>
      <c r="D6" s="115"/>
      <c r="E6" s="4" t="s">
        <v>101</v>
      </c>
      <c r="F6" s="115"/>
      <c r="G6" s="115"/>
      <c r="H6" s="115"/>
    </row>
    <row r="7" spans="1:8" s="2" customFormat="1" ht="6" customHeight="1" thickBot="1">
      <c r="A7" s="115"/>
      <c r="B7" s="115"/>
      <c r="C7" s="115"/>
      <c r="D7" s="115"/>
      <c r="E7" s="115"/>
      <c r="F7" s="115"/>
      <c r="G7" s="115"/>
      <c r="H7" s="115"/>
    </row>
    <row r="8" spans="1:8" s="2" customFormat="1" ht="28.5" customHeight="1" thickBot="1">
      <c r="A8" s="130" t="s">
        <v>136</v>
      </c>
      <c r="B8" s="130" t="s">
        <v>137</v>
      </c>
      <c r="C8" s="130" t="s">
        <v>102</v>
      </c>
      <c r="D8" s="130" t="s">
        <v>138</v>
      </c>
      <c r="E8" s="130" t="s">
        <v>139</v>
      </c>
      <c r="F8" s="130" t="s">
        <v>140</v>
      </c>
      <c r="G8" s="130" t="s">
        <v>104</v>
      </c>
      <c r="H8" s="130" t="s">
        <v>105</v>
      </c>
    </row>
    <row r="9" spans="1:8" s="2" customFormat="1" ht="12.75" customHeight="1" thickBot="1">
      <c r="A9" s="130" t="s">
        <v>35</v>
      </c>
      <c r="B9" s="130" t="s">
        <v>42</v>
      </c>
      <c r="C9" s="130" t="s">
        <v>47</v>
      </c>
      <c r="D9" s="130" t="s">
        <v>53</v>
      </c>
      <c r="E9" s="130" t="s">
        <v>57</v>
      </c>
      <c r="F9" s="130" t="s">
        <v>61</v>
      </c>
      <c r="G9" s="130" t="s">
        <v>64</v>
      </c>
      <c r="H9" s="130" t="s">
        <v>38</v>
      </c>
    </row>
    <row r="10" spans="1:8" s="2" customFormat="1" ht="9.75" customHeight="1">
      <c r="A10" s="117"/>
      <c r="B10" s="117"/>
      <c r="C10" s="117"/>
      <c r="D10" s="117"/>
      <c r="E10" s="117"/>
      <c r="F10" s="117"/>
      <c r="G10" s="117"/>
      <c r="H10" s="117"/>
    </row>
    <row r="11" spans="1:8" s="2" customFormat="1" ht="21" customHeight="1">
      <c r="A11" s="131"/>
      <c r="B11" s="132" t="s">
        <v>36</v>
      </c>
      <c r="C11" s="132" t="s">
        <v>107</v>
      </c>
      <c r="D11" s="132"/>
      <c r="E11" s="133"/>
      <c r="F11" s="134"/>
      <c r="G11" s="134">
        <f>SUM(G12+G16+G20+G23+G25+G34)</f>
        <v>0</v>
      </c>
      <c r="H11" s="133">
        <v>10.971203</v>
      </c>
    </row>
    <row r="12" spans="1:8" s="2" customFormat="1" ht="21" customHeight="1" thickBot="1">
      <c r="A12" s="131"/>
      <c r="B12" s="132" t="s">
        <v>35</v>
      </c>
      <c r="C12" s="132" t="s">
        <v>108</v>
      </c>
      <c r="D12" s="132"/>
      <c r="E12" s="133"/>
      <c r="F12" s="134"/>
      <c r="G12" s="134">
        <f>SUM(G13:G15)</f>
        <v>0</v>
      </c>
      <c r="H12" s="133">
        <v>0</v>
      </c>
    </row>
    <row r="13" spans="1:8" s="2" customFormat="1" ht="24" customHeight="1">
      <c r="A13" s="135">
        <v>1</v>
      </c>
      <c r="B13" s="136" t="s">
        <v>141</v>
      </c>
      <c r="C13" s="136" t="s">
        <v>142</v>
      </c>
      <c r="D13" s="136" t="s">
        <v>143</v>
      </c>
      <c r="E13" s="137">
        <v>11</v>
      </c>
      <c r="F13" s="138"/>
      <c r="G13" s="138">
        <f>SUM(E13*F13)</f>
        <v>0</v>
      </c>
      <c r="H13" s="139">
        <v>0</v>
      </c>
    </row>
    <row r="14" spans="1:8" s="2" customFormat="1" ht="13.5" customHeight="1">
      <c r="A14" s="140">
        <v>2</v>
      </c>
      <c r="B14" s="141" t="s">
        <v>144</v>
      </c>
      <c r="C14" s="141" t="s">
        <v>145</v>
      </c>
      <c r="D14" s="141" t="s">
        <v>146</v>
      </c>
      <c r="E14" s="142">
        <v>2.8</v>
      </c>
      <c r="F14" s="143"/>
      <c r="G14" s="143">
        <f>SUM(E14*F14)</f>
        <v>0</v>
      </c>
      <c r="H14" s="144">
        <v>0</v>
      </c>
    </row>
    <row r="15" spans="1:8" s="2" customFormat="1" ht="24" customHeight="1" thickBot="1">
      <c r="A15" s="145">
        <v>3</v>
      </c>
      <c r="B15" s="146" t="s">
        <v>147</v>
      </c>
      <c r="C15" s="146" t="s">
        <v>148</v>
      </c>
      <c r="D15" s="146" t="s">
        <v>146</v>
      </c>
      <c r="E15" s="147">
        <v>2.8</v>
      </c>
      <c r="F15" s="148"/>
      <c r="G15" s="148">
        <f>SUM(E15*F15)</f>
        <v>0</v>
      </c>
      <c r="H15" s="149">
        <v>0</v>
      </c>
    </row>
    <row r="16" spans="1:8" s="2" customFormat="1" ht="21" customHeight="1" thickBot="1">
      <c r="A16" s="131"/>
      <c r="B16" s="132" t="s">
        <v>47</v>
      </c>
      <c r="C16" s="132" t="s">
        <v>109</v>
      </c>
      <c r="D16" s="132"/>
      <c r="E16" s="133"/>
      <c r="F16" s="134"/>
      <c r="G16" s="134">
        <f>SUM(G17:G19)</f>
        <v>0</v>
      </c>
      <c r="H16" s="133">
        <v>2.109125</v>
      </c>
    </row>
    <row r="17" spans="1:8" s="2" customFormat="1" ht="24" customHeight="1">
      <c r="A17" s="135">
        <v>4</v>
      </c>
      <c r="B17" s="136" t="s">
        <v>149</v>
      </c>
      <c r="C17" s="136" t="s">
        <v>150</v>
      </c>
      <c r="D17" s="136" t="s">
        <v>146</v>
      </c>
      <c r="E17" s="137">
        <v>1.25</v>
      </c>
      <c r="F17" s="138"/>
      <c r="G17" s="138">
        <f>SUM(E17*F17)</f>
        <v>0</v>
      </c>
      <c r="H17" s="139">
        <v>2.109125</v>
      </c>
    </row>
    <row r="18" spans="1:8" s="2" customFormat="1" ht="24" customHeight="1">
      <c r="A18" s="140">
        <v>5</v>
      </c>
      <c r="B18" s="141" t="s">
        <v>151</v>
      </c>
      <c r="C18" s="141" t="s">
        <v>152</v>
      </c>
      <c r="D18" s="141" t="s">
        <v>153</v>
      </c>
      <c r="E18" s="142">
        <v>1</v>
      </c>
      <c r="F18" s="143"/>
      <c r="G18" s="143">
        <f>SUM(E18*F18)</f>
        <v>0</v>
      </c>
      <c r="H18" s="144">
        <v>0</v>
      </c>
    </row>
    <row r="19" spans="1:8" s="2" customFormat="1" ht="13.5" customHeight="1" thickBot="1">
      <c r="A19" s="145">
        <v>6</v>
      </c>
      <c r="B19" s="146" t="s">
        <v>154</v>
      </c>
      <c r="C19" s="146" t="s">
        <v>155</v>
      </c>
      <c r="D19" s="146" t="s">
        <v>153</v>
      </c>
      <c r="E19" s="147">
        <v>1</v>
      </c>
      <c r="F19" s="148"/>
      <c r="G19" s="148">
        <f>SUM(E19*F19)</f>
        <v>0</v>
      </c>
      <c r="H19" s="149">
        <v>0</v>
      </c>
    </row>
    <row r="20" spans="1:8" s="2" customFormat="1" ht="21" customHeight="1" thickBot="1">
      <c r="A20" s="131"/>
      <c r="B20" s="132" t="s">
        <v>53</v>
      </c>
      <c r="C20" s="132" t="s">
        <v>110</v>
      </c>
      <c r="D20" s="132"/>
      <c r="E20" s="133"/>
      <c r="F20" s="134"/>
      <c r="G20" s="134">
        <f>SUM(G21:G22)</f>
        <v>0</v>
      </c>
      <c r="H20" s="133">
        <v>0.583528</v>
      </c>
    </row>
    <row r="21" spans="1:8" s="2" customFormat="1" ht="13.5" customHeight="1">
      <c r="A21" s="135">
        <v>7</v>
      </c>
      <c r="B21" s="136" t="s">
        <v>156</v>
      </c>
      <c r="C21" s="136" t="s">
        <v>157</v>
      </c>
      <c r="D21" s="136" t="s">
        <v>143</v>
      </c>
      <c r="E21" s="137">
        <v>0.8</v>
      </c>
      <c r="F21" s="138"/>
      <c r="G21" s="138">
        <f>SUM(E21*F21)</f>
        <v>0</v>
      </c>
      <c r="H21" s="139">
        <v>0.234592</v>
      </c>
    </row>
    <row r="22" spans="1:8" s="2" customFormat="1" ht="13.5" customHeight="1" thickBot="1">
      <c r="A22" s="145">
        <v>8</v>
      </c>
      <c r="B22" s="146" t="s">
        <v>158</v>
      </c>
      <c r="C22" s="146" t="s">
        <v>159</v>
      </c>
      <c r="D22" s="146" t="s">
        <v>143</v>
      </c>
      <c r="E22" s="147">
        <v>1.2</v>
      </c>
      <c r="F22" s="148"/>
      <c r="G22" s="148">
        <f>SUM(E22*F22)</f>
        <v>0</v>
      </c>
      <c r="H22" s="149">
        <v>0.348936</v>
      </c>
    </row>
    <row r="23" spans="1:8" s="2" customFormat="1" ht="21" customHeight="1" thickBot="1">
      <c r="A23" s="131"/>
      <c r="B23" s="132" t="s">
        <v>57</v>
      </c>
      <c r="C23" s="132" t="s">
        <v>111</v>
      </c>
      <c r="D23" s="132"/>
      <c r="E23" s="133"/>
      <c r="F23" s="134"/>
      <c r="G23" s="134">
        <f>SUM(G24)</f>
        <v>0</v>
      </c>
      <c r="H23" s="133">
        <v>0.92675</v>
      </c>
    </row>
    <row r="24" spans="1:8" s="2" customFormat="1" ht="24" customHeight="1" thickBot="1">
      <c r="A24" s="150">
        <v>9</v>
      </c>
      <c r="B24" s="151" t="s">
        <v>160</v>
      </c>
      <c r="C24" s="151" t="s">
        <v>161</v>
      </c>
      <c r="D24" s="151" t="s">
        <v>143</v>
      </c>
      <c r="E24" s="152">
        <v>11</v>
      </c>
      <c r="F24" s="153"/>
      <c r="G24" s="153">
        <f>SUM(E24*F24)</f>
        <v>0</v>
      </c>
      <c r="H24" s="154">
        <v>0.92675</v>
      </c>
    </row>
    <row r="25" spans="1:8" s="2" customFormat="1" ht="21" customHeight="1" thickBot="1">
      <c r="A25" s="131"/>
      <c r="B25" s="132" t="s">
        <v>61</v>
      </c>
      <c r="C25" s="132" t="s">
        <v>112</v>
      </c>
      <c r="D25" s="132"/>
      <c r="E25" s="133"/>
      <c r="F25" s="134"/>
      <c r="G25" s="134">
        <f>SUM(G26:G33)</f>
        <v>0</v>
      </c>
      <c r="H25" s="133">
        <v>7.35</v>
      </c>
    </row>
    <row r="26" spans="1:8" s="2" customFormat="1" ht="24" customHeight="1">
      <c r="A26" s="135">
        <v>10</v>
      </c>
      <c r="B26" s="136" t="s">
        <v>162</v>
      </c>
      <c r="C26" s="136" t="s">
        <v>163</v>
      </c>
      <c r="D26" s="136" t="s">
        <v>143</v>
      </c>
      <c r="E26" s="137">
        <v>252.4</v>
      </c>
      <c r="F26" s="138"/>
      <c r="G26" s="138">
        <f>SUM(E26*F26)</f>
        <v>0</v>
      </c>
      <c r="H26" s="139">
        <v>0</v>
      </c>
    </row>
    <row r="27" spans="1:8" s="2" customFormat="1" ht="24" customHeight="1">
      <c r="A27" s="140">
        <v>11</v>
      </c>
      <c r="B27" s="141" t="s">
        <v>164</v>
      </c>
      <c r="C27" s="141" t="s">
        <v>165</v>
      </c>
      <c r="D27" s="141" t="s">
        <v>143</v>
      </c>
      <c r="E27" s="142">
        <v>252.4</v>
      </c>
      <c r="F27" s="143"/>
      <c r="G27" s="143">
        <f aca="true" t="shared" si="0" ref="G27:G32">SUM(E27*F27)</f>
        <v>0</v>
      </c>
      <c r="H27" s="144">
        <v>0</v>
      </c>
    </row>
    <row r="28" spans="1:8" s="2" customFormat="1" ht="13.5" customHeight="1">
      <c r="A28" s="140">
        <v>12</v>
      </c>
      <c r="B28" s="141" t="s">
        <v>166</v>
      </c>
      <c r="C28" s="141" t="s">
        <v>167</v>
      </c>
      <c r="D28" s="141" t="s">
        <v>143</v>
      </c>
      <c r="E28" s="142">
        <v>27.4</v>
      </c>
      <c r="F28" s="143"/>
      <c r="G28" s="143">
        <f t="shared" si="0"/>
        <v>0</v>
      </c>
      <c r="H28" s="144">
        <v>0</v>
      </c>
    </row>
    <row r="29" spans="1:8" s="2" customFormat="1" ht="24" customHeight="1">
      <c r="A29" s="140">
        <v>13</v>
      </c>
      <c r="B29" s="141" t="s">
        <v>168</v>
      </c>
      <c r="C29" s="141" t="s">
        <v>169</v>
      </c>
      <c r="D29" s="141" t="s">
        <v>143</v>
      </c>
      <c r="E29" s="142">
        <v>27.4</v>
      </c>
      <c r="F29" s="143"/>
      <c r="G29" s="143">
        <f t="shared" si="0"/>
        <v>0</v>
      </c>
      <c r="H29" s="144">
        <v>0</v>
      </c>
    </row>
    <row r="30" spans="1:8" s="2" customFormat="1" ht="24" customHeight="1">
      <c r="A30" s="140">
        <v>14</v>
      </c>
      <c r="B30" s="141" t="s">
        <v>170</v>
      </c>
      <c r="C30" s="141" t="s">
        <v>171</v>
      </c>
      <c r="D30" s="141" t="s">
        <v>143</v>
      </c>
      <c r="E30" s="142">
        <v>126.2</v>
      </c>
      <c r="F30" s="143"/>
      <c r="G30" s="143">
        <f t="shared" si="0"/>
        <v>0</v>
      </c>
      <c r="H30" s="144">
        <v>0</v>
      </c>
    </row>
    <row r="31" spans="1:8" s="2" customFormat="1" ht="13.5" customHeight="1">
      <c r="A31" s="140">
        <v>15</v>
      </c>
      <c r="B31" s="141" t="s">
        <v>172</v>
      </c>
      <c r="C31" s="141" t="s">
        <v>173</v>
      </c>
      <c r="D31" s="141" t="s">
        <v>143</v>
      </c>
      <c r="E31" s="142">
        <v>126.2</v>
      </c>
      <c r="F31" s="143"/>
      <c r="G31" s="143">
        <f t="shared" si="0"/>
        <v>0</v>
      </c>
      <c r="H31" s="144">
        <v>0</v>
      </c>
    </row>
    <row r="32" spans="1:8" s="2" customFormat="1" ht="24" customHeight="1">
      <c r="A32" s="140">
        <v>16</v>
      </c>
      <c r="B32" s="141" t="s">
        <v>174</v>
      </c>
      <c r="C32" s="141" t="s">
        <v>175</v>
      </c>
      <c r="D32" s="141" t="s">
        <v>176</v>
      </c>
      <c r="E32" s="142">
        <v>87</v>
      </c>
      <c r="F32" s="143"/>
      <c r="G32" s="143">
        <f t="shared" si="0"/>
        <v>0</v>
      </c>
      <c r="H32" s="144">
        <v>0</v>
      </c>
    </row>
    <row r="33" spans="1:8" s="2" customFormat="1" ht="13.5" customHeight="1" thickBot="1">
      <c r="A33" s="145">
        <v>17</v>
      </c>
      <c r="B33" s="146" t="s">
        <v>177</v>
      </c>
      <c r="C33" s="146" t="s">
        <v>178</v>
      </c>
      <c r="D33" s="146" t="s">
        <v>146</v>
      </c>
      <c r="E33" s="147">
        <v>17.5</v>
      </c>
      <c r="F33" s="148"/>
      <c r="G33" s="148">
        <f>SUM(E33*F33)</f>
        <v>0</v>
      </c>
      <c r="H33" s="149">
        <v>7.35</v>
      </c>
    </row>
    <row r="34" spans="1:8" s="2" customFormat="1" ht="21" customHeight="1" thickBot="1">
      <c r="A34" s="131"/>
      <c r="B34" s="132" t="s">
        <v>44</v>
      </c>
      <c r="C34" s="132" t="s">
        <v>113</v>
      </c>
      <c r="D34" s="132"/>
      <c r="E34" s="133"/>
      <c r="F34" s="134"/>
      <c r="G34" s="134">
        <f>SUM(G35:G55)</f>
        <v>0</v>
      </c>
      <c r="H34" s="133">
        <v>0.0018</v>
      </c>
    </row>
    <row r="35" spans="1:8" s="2" customFormat="1" ht="13.5" customHeight="1">
      <c r="A35" s="135">
        <v>18</v>
      </c>
      <c r="B35" s="136" t="s">
        <v>179</v>
      </c>
      <c r="C35" s="136" t="s">
        <v>180</v>
      </c>
      <c r="D35" s="136" t="s">
        <v>143</v>
      </c>
      <c r="E35" s="137">
        <v>198</v>
      </c>
      <c r="F35" s="138"/>
      <c r="G35" s="138">
        <f>SUM(E35*F35)</f>
        <v>0</v>
      </c>
      <c r="H35" s="139">
        <v>0</v>
      </c>
    </row>
    <row r="36" spans="1:8" s="2" customFormat="1" ht="24" customHeight="1">
      <c r="A36" s="140">
        <v>19</v>
      </c>
      <c r="B36" s="141" t="s">
        <v>181</v>
      </c>
      <c r="C36" s="141" t="s">
        <v>182</v>
      </c>
      <c r="D36" s="141" t="s">
        <v>143</v>
      </c>
      <c r="E36" s="142">
        <v>396</v>
      </c>
      <c r="F36" s="143"/>
      <c r="G36" s="143">
        <f aca="true" t="shared" si="1" ref="G36:G53">SUM(E36*F36)</f>
        <v>0</v>
      </c>
      <c r="H36" s="144">
        <v>0</v>
      </c>
    </row>
    <row r="37" spans="1:8" s="2" customFormat="1" ht="24" customHeight="1">
      <c r="A37" s="140">
        <v>20</v>
      </c>
      <c r="B37" s="141" t="s">
        <v>183</v>
      </c>
      <c r="C37" s="141" t="s">
        <v>184</v>
      </c>
      <c r="D37" s="141" t="s">
        <v>143</v>
      </c>
      <c r="E37" s="142">
        <v>198</v>
      </c>
      <c r="F37" s="143"/>
      <c r="G37" s="143">
        <f t="shared" si="1"/>
        <v>0</v>
      </c>
      <c r="H37" s="144">
        <v>0</v>
      </c>
    </row>
    <row r="38" spans="1:8" s="2" customFormat="1" ht="13.5" customHeight="1">
      <c r="A38" s="140">
        <v>21</v>
      </c>
      <c r="B38" s="141" t="s">
        <v>185</v>
      </c>
      <c r="C38" s="141" t="s">
        <v>186</v>
      </c>
      <c r="D38" s="141" t="s">
        <v>187</v>
      </c>
      <c r="E38" s="142">
        <v>180</v>
      </c>
      <c r="F38" s="143"/>
      <c r="G38" s="143">
        <f t="shared" si="1"/>
        <v>0</v>
      </c>
      <c r="H38" s="144">
        <v>0.0018</v>
      </c>
    </row>
    <row r="39" spans="1:8" s="2" customFormat="1" ht="24" customHeight="1">
      <c r="A39" s="140">
        <v>22</v>
      </c>
      <c r="B39" s="141" t="s">
        <v>188</v>
      </c>
      <c r="C39" s="141" t="s">
        <v>189</v>
      </c>
      <c r="D39" s="141" t="s">
        <v>146</v>
      </c>
      <c r="E39" s="142">
        <v>1.7</v>
      </c>
      <c r="F39" s="143"/>
      <c r="G39" s="143">
        <f t="shared" si="1"/>
        <v>0</v>
      </c>
      <c r="H39" s="144">
        <v>0</v>
      </c>
    </row>
    <row r="40" spans="1:8" s="2" customFormat="1" ht="24" customHeight="1">
      <c r="A40" s="140">
        <v>23</v>
      </c>
      <c r="B40" s="141" t="s">
        <v>190</v>
      </c>
      <c r="C40" s="141" t="s">
        <v>191</v>
      </c>
      <c r="D40" s="141" t="s">
        <v>146</v>
      </c>
      <c r="E40" s="142">
        <v>0.4</v>
      </c>
      <c r="F40" s="143"/>
      <c r="G40" s="143">
        <f t="shared" si="1"/>
        <v>0</v>
      </c>
      <c r="H40" s="144">
        <v>0</v>
      </c>
    </row>
    <row r="41" spans="1:8" s="2" customFormat="1" ht="24" customHeight="1">
      <c r="A41" s="140">
        <v>24</v>
      </c>
      <c r="B41" s="141" t="s">
        <v>192</v>
      </c>
      <c r="C41" s="141" t="s">
        <v>193</v>
      </c>
      <c r="D41" s="141" t="s">
        <v>146</v>
      </c>
      <c r="E41" s="142">
        <v>0.85</v>
      </c>
      <c r="F41" s="143"/>
      <c r="G41" s="143">
        <f t="shared" si="1"/>
        <v>0</v>
      </c>
      <c r="H41" s="144">
        <v>0</v>
      </c>
    </row>
    <row r="42" spans="1:8" s="2" customFormat="1" ht="24" customHeight="1">
      <c r="A42" s="140">
        <v>25</v>
      </c>
      <c r="B42" s="141" t="s">
        <v>194</v>
      </c>
      <c r="C42" s="141" t="s">
        <v>195</v>
      </c>
      <c r="D42" s="141" t="s">
        <v>176</v>
      </c>
      <c r="E42" s="142">
        <v>6</v>
      </c>
      <c r="F42" s="143"/>
      <c r="G42" s="143">
        <f t="shared" si="1"/>
        <v>0</v>
      </c>
      <c r="H42" s="144">
        <v>0</v>
      </c>
    </row>
    <row r="43" spans="1:8" s="2" customFormat="1" ht="13.5" customHeight="1">
      <c r="A43" s="140">
        <v>26</v>
      </c>
      <c r="B43" s="141" t="s">
        <v>196</v>
      </c>
      <c r="C43" s="141" t="s">
        <v>197</v>
      </c>
      <c r="D43" s="141" t="s">
        <v>146</v>
      </c>
      <c r="E43" s="142">
        <v>19.98</v>
      </c>
      <c r="F43" s="143"/>
      <c r="G43" s="143">
        <f t="shared" si="1"/>
        <v>0</v>
      </c>
      <c r="H43" s="144">
        <v>0</v>
      </c>
    </row>
    <row r="44" spans="1:8" s="2" customFormat="1" ht="13.5" customHeight="1">
      <c r="A44" s="140">
        <v>27</v>
      </c>
      <c r="B44" s="141" t="s">
        <v>198</v>
      </c>
      <c r="C44" s="141" t="s">
        <v>199</v>
      </c>
      <c r="D44" s="141" t="s">
        <v>143</v>
      </c>
      <c r="E44" s="142">
        <v>27.4</v>
      </c>
      <c r="F44" s="143"/>
      <c r="G44" s="143">
        <f t="shared" si="1"/>
        <v>0</v>
      </c>
      <c r="H44" s="144">
        <v>0</v>
      </c>
    </row>
    <row r="45" spans="1:8" s="2" customFormat="1" ht="13.5" customHeight="1">
      <c r="A45" s="140">
        <v>28</v>
      </c>
      <c r="B45" s="141" t="s">
        <v>200</v>
      </c>
      <c r="C45" s="141" t="s">
        <v>201</v>
      </c>
      <c r="D45" s="141" t="s">
        <v>187</v>
      </c>
      <c r="E45" s="142">
        <v>30</v>
      </c>
      <c r="F45" s="143"/>
      <c r="G45" s="143">
        <f t="shared" si="1"/>
        <v>0</v>
      </c>
      <c r="H45" s="144">
        <v>0</v>
      </c>
    </row>
    <row r="46" spans="1:8" s="2" customFormat="1" ht="13.5" customHeight="1">
      <c r="A46" s="140">
        <v>29</v>
      </c>
      <c r="B46" s="141" t="s">
        <v>202</v>
      </c>
      <c r="C46" s="141" t="s">
        <v>203</v>
      </c>
      <c r="D46" s="141" t="s">
        <v>187</v>
      </c>
      <c r="E46" s="142">
        <v>7</v>
      </c>
      <c r="F46" s="143"/>
      <c r="G46" s="143">
        <f t="shared" si="1"/>
        <v>0</v>
      </c>
      <c r="H46" s="144">
        <v>0</v>
      </c>
    </row>
    <row r="47" spans="1:8" s="2" customFormat="1" ht="24" customHeight="1">
      <c r="A47" s="140">
        <v>30</v>
      </c>
      <c r="B47" s="141" t="s">
        <v>204</v>
      </c>
      <c r="C47" s="141" t="s">
        <v>205</v>
      </c>
      <c r="D47" s="141" t="s">
        <v>143</v>
      </c>
      <c r="E47" s="142">
        <v>24.75</v>
      </c>
      <c r="F47" s="143"/>
      <c r="G47" s="143">
        <f t="shared" si="1"/>
        <v>0</v>
      </c>
      <c r="H47" s="144">
        <v>0</v>
      </c>
    </row>
    <row r="48" spans="1:8" s="2" customFormat="1" ht="13.5" customHeight="1">
      <c r="A48" s="140">
        <v>31</v>
      </c>
      <c r="B48" s="141" t="s">
        <v>206</v>
      </c>
      <c r="C48" s="141" t="s">
        <v>207</v>
      </c>
      <c r="D48" s="141" t="s">
        <v>143</v>
      </c>
      <c r="E48" s="142">
        <v>10.64</v>
      </c>
      <c r="F48" s="143"/>
      <c r="G48" s="143">
        <f t="shared" si="1"/>
        <v>0</v>
      </c>
      <c r="H48" s="144">
        <v>0</v>
      </c>
    </row>
    <row r="49" spans="1:8" s="2" customFormat="1" ht="13.5" customHeight="1">
      <c r="A49" s="140">
        <v>32</v>
      </c>
      <c r="B49" s="141" t="s">
        <v>208</v>
      </c>
      <c r="C49" s="141" t="s">
        <v>209</v>
      </c>
      <c r="D49" s="141" t="s">
        <v>143</v>
      </c>
      <c r="E49" s="142">
        <v>115.2</v>
      </c>
      <c r="F49" s="143"/>
      <c r="G49" s="143">
        <f t="shared" si="1"/>
        <v>0</v>
      </c>
      <c r="H49" s="144">
        <v>0</v>
      </c>
    </row>
    <row r="50" spans="1:8" s="2" customFormat="1" ht="13.5" customHeight="1">
      <c r="A50" s="140">
        <v>33</v>
      </c>
      <c r="B50" s="141" t="s">
        <v>210</v>
      </c>
      <c r="C50" s="141" t="s">
        <v>211</v>
      </c>
      <c r="D50" s="141" t="s">
        <v>212</v>
      </c>
      <c r="E50" s="142">
        <v>81.167</v>
      </c>
      <c r="F50" s="143"/>
      <c r="G50" s="143">
        <f t="shared" si="1"/>
        <v>0</v>
      </c>
      <c r="H50" s="144">
        <v>0</v>
      </c>
    </row>
    <row r="51" spans="1:8" s="2" customFormat="1" ht="13.5" customHeight="1">
      <c r="A51" s="140">
        <v>34</v>
      </c>
      <c r="B51" s="141" t="s">
        <v>213</v>
      </c>
      <c r="C51" s="141" t="s">
        <v>214</v>
      </c>
      <c r="D51" s="141" t="s">
        <v>212</v>
      </c>
      <c r="E51" s="142">
        <v>81.167</v>
      </c>
      <c r="F51" s="143"/>
      <c r="G51" s="143">
        <f t="shared" si="1"/>
        <v>0</v>
      </c>
      <c r="H51" s="144">
        <v>0</v>
      </c>
    </row>
    <row r="52" spans="1:8" s="2" customFormat="1" ht="13.5" customHeight="1">
      <c r="A52" s="140">
        <v>35</v>
      </c>
      <c r="B52" s="141" t="s">
        <v>215</v>
      </c>
      <c r="C52" s="141" t="s">
        <v>216</v>
      </c>
      <c r="D52" s="141" t="s">
        <v>212</v>
      </c>
      <c r="E52" s="142">
        <v>405.835</v>
      </c>
      <c r="F52" s="143"/>
      <c r="G52" s="143">
        <f t="shared" si="1"/>
        <v>0</v>
      </c>
      <c r="H52" s="144">
        <v>0</v>
      </c>
    </row>
    <row r="53" spans="1:8" s="2" customFormat="1" ht="13.5" customHeight="1">
      <c r="A53" s="140">
        <v>36</v>
      </c>
      <c r="B53" s="141" t="s">
        <v>217</v>
      </c>
      <c r="C53" s="141" t="s">
        <v>218</v>
      </c>
      <c r="D53" s="141" t="s">
        <v>212</v>
      </c>
      <c r="E53" s="142">
        <v>81.167</v>
      </c>
      <c r="F53" s="143"/>
      <c r="G53" s="143">
        <f t="shared" si="1"/>
        <v>0</v>
      </c>
      <c r="H53" s="144">
        <v>0</v>
      </c>
    </row>
    <row r="54" spans="1:8" s="2" customFormat="1" ht="13.5" customHeight="1" thickBot="1">
      <c r="A54" s="145">
        <v>37</v>
      </c>
      <c r="B54" s="146" t="s">
        <v>219</v>
      </c>
      <c r="C54" s="146" t="s">
        <v>220</v>
      </c>
      <c r="D54" s="146" t="s">
        <v>153</v>
      </c>
      <c r="E54" s="147">
        <v>1</v>
      </c>
      <c r="F54" s="148"/>
      <c r="G54" s="148">
        <f>SUM(E54*F54)</f>
        <v>0</v>
      </c>
      <c r="H54" s="149">
        <v>0</v>
      </c>
    </row>
    <row r="55" spans="1:8" s="2" customFormat="1" ht="13.5" customHeight="1" thickBot="1">
      <c r="A55" s="131"/>
      <c r="B55" s="132" t="s">
        <v>114</v>
      </c>
      <c r="C55" s="132" t="s">
        <v>115</v>
      </c>
      <c r="D55" s="132"/>
      <c r="E55" s="133"/>
      <c r="F55" s="134"/>
      <c r="G55" s="134">
        <f>SUM(G56:G58)</f>
        <v>0</v>
      </c>
      <c r="H55" s="133">
        <v>0</v>
      </c>
    </row>
    <row r="56" spans="1:8" s="2" customFormat="1" ht="13.5" customHeight="1">
      <c r="A56" s="135">
        <v>38</v>
      </c>
      <c r="B56" s="136" t="s">
        <v>221</v>
      </c>
      <c r="C56" s="136" t="s">
        <v>222</v>
      </c>
      <c r="D56" s="136" t="s">
        <v>212</v>
      </c>
      <c r="E56" s="137">
        <v>22.401</v>
      </c>
      <c r="F56" s="138"/>
      <c r="G56" s="138">
        <f>SUM(E56*F56)</f>
        <v>0</v>
      </c>
      <c r="H56" s="139">
        <v>0</v>
      </c>
    </row>
    <row r="57" spans="1:8" s="2" customFormat="1" ht="24" customHeight="1">
      <c r="A57" s="140">
        <v>39</v>
      </c>
      <c r="B57" s="141" t="s">
        <v>223</v>
      </c>
      <c r="C57" s="141" t="s">
        <v>224</v>
      </c>
      <c r="D57" s="141" t="s">
        <v>212</v>
      </c>
      <c r="E57" s="142">
        <v>22.401</v>
      </c>
      <c r="F57" s="143"/>
      <c r="G57" s="143">
        <f>SUM(E57*F57)</f>
        <v>0</v>
      </c>
      <c r="H57" s="144">
        <v>0</v>
      </c>
    </row>
    <row r="58" spans="1:8" s="2" customFormat="1" ht="13.5" customHeight="1" thickBot="1">
      <c r="A58" s="145">
        <v>40</v>
      </c>
      <c r="B58" s="146" t="s">
        <v>225</v>
      </c>
      <c r="C58" s="146" t="s">
        <v>226</v>
      </c>
      <c r="D58" s="146" t="s">
        <v>212</v>
      </c>
      <c r="E58" s="147">
        <v>22.401</v>
      </c>
      <c r="F58" s="148"/>
      <c r="G58" s="148">
        <f>SUM(E58*F58)</f>
        <v>0</v>
      </c>
      <c r="H58" s="149">
        <v>0</v>
      </c>
    </row>
    <row r="59" spans="1:8" s="2" customFormat="1" ht="21" customHeight="1">
      <c r="A59" s="131"/>
      <c r="B59" s="132" t="s">
        <v>48</v>
      </c>
      <c r="C59" s="132" t="s">
        <v>116</v>
      </c>
      <c r="D59" s="132"/>
      <c r="E59" s="133"/>
      <c r="F59" s="134"/>
      <c r="G59" s="134">
        <f>SUM(G60+G80+G99+G110+G115+G121+G125)</f>
        <v>0</v>
      </c>
      <c r="H59" s="133">
        <v>36.1041348</v>
      </c>
    </row>
    <row r="60" spans="1:8" s="2" customFormat="1" ht="21" customHeight="1" thickBot="1">
      <c r="A60" s="131"/>
      <c r="B60" s="132" t="s">
        <v>117</v>
      </c>
      <c r="C60" s="132" t="s">
        <v>118</v>
      </c>
      <c r="D60" s="132"/>
      <c r="E60" s="133"/>
      <c r="F60" s="134"/>
      <c r="G60" s="134">
        <f>SUM(G61:G79)</f>
        <v>0</v>
      </c>
      <c r="H60" s="133">
        <v>11.34782</v>
      </c>
    </row>
    <row r="61" spans="1:8" s="2" customFormat="1" ht="24" customHeight="1">
      <c r="A61" s="135">
        <v>41</v>
      </c>
      <c r="B61" s="136" t="s">
        <v>227</v>
      </c>
      <c r="C61" s="136" t="s">
        <v>228</v>
      </c>
      <c r="D61" s="136" t="s">
        <v>176</v>
      </c>
      <c r="E61" s="137">
        <v>54</v>
      </c>
      <c r="F61" s="138"/>
      <c r="G61" s="138">
        <f aca="true" t="shared" si="2" ref="G61:G79">SUM(E61*F61)</f>
        <v>0</v>
      </c>
      <c r="H61" s="139">
        <v>0.31482</v>
      </c>
    </row>
    <row r="62" spans="1:8" s="2" customFormat="1" ht="24" customHeight="1">
      <c r="A62" s="140">
        <v>42</v>
      </c>
      <c r="B62" s="141" t="s">
        <v>229</v>
      </c>
      <c r="C62" s="141" t="s">
        <v>230</v>
      </c>
      <c r="D62" s="141" t="s">
        <v>176</v>
      </c>
      <c r="E62" s="142">
        <v>312</v>
      </c>
      <c r="F62" s="143"/>
      <c r="G62" s="143">
        <f t="shared" si="2"/>
        <v>0</v>
      </c>
      <c r="H62" s="144">
        <v>0</v>
      </c>
    </row>
    <row r="63" spans="1:8" s="2" customFormat="1" ht="24" customHeight="1">
      <c r="A63" s="140">
        <v>43</v>
      </c>
      <c r="B63" s="141" t="s">
        <v>231</v>
      </c>
      <c r="C63" s="141" t="s">
        <v>232</v>
      </c>
      <c r="D63" s="141" t="s">
        <v>176</v>
      </c>
      <c r="E63" s="142">
        <v>141.4</v>
      </c>
      <c r="F63" s="143"/>
      <c r="G63" s="143">
        <f t="shared" si="2"/>
        <v>0</v>
      </c>
      <c r="H63" s="144">
        <v>0</v>
      </c>
    </row>
    <row r="64" spans="1:8" s="2" customFormat="1" ht="24" customHeight="1">
      <c r="A64" s="140">
        <v>44</v>
      </c>
      <c r="B64" s="141" t="s">
        <v>233</v>
      </c>
      <c r="C64" s="141" t="s">
        <v>234</v>
      </c>
      <c r="D64" s="141" t="s">
        <v>176</v>
      </c>
      <c r="E64" s="142">
        <v>56</v>
      </c>
      <c r="F64" s="143"/>
      <c r="G64" s="143">
        <f t="shared" si="2"/>
        <v>0</v>
      </c>
      <c r="H64" s="144">
        <v>0</v>
      </c>
    </row>
    <row r="65" spans="1:8" s="2" customFormat="1" ht="24" customHeight="1" thickBot="1">
      <c r="A65" s="145">
        <v>45</v>
      </c>
      <c r="B65" s="146" t="s">
        <v>235</v>
      </c>
      <c r="C65" s="146" t="s">
        <v>236</v>
      </c>
      <c r="D65" s="146" t="s">
        <v>176</v>
      </c>
      <c r="E65" s="147">
        <v>312.6</v>
      </c>
      <c r="F65" s="148"/>
      <c r="G65" s="148">
        <f t="shared" si="2"/>
        <v>0</v>
      </c>
      <c r="H65" s="149">
        <v>0</v>
      </c>
    </row>
    <row r="66" spans="1:8" s="2" customFormat="1" ht="13.5" customHeight="1" thickBot="1">
      <c r="A66" s="155">
        <v>46</v>
      </c>
      <c r="B66" s="156" t="s">
        <v>237</v>
      </c>
      <c r="C66" s="156" t="s">
        <v>238</v>
      </c>
      <c r="D66" s="156" t="s">
        <v>146</v>
      </c>
      <c r="E66" s="157">
        <v>5.72</v>
      </c>
      <c r="F66" s="158"/>
      <c r="G66" s="158">
        <f t="shared" si="2"/>
        <v>0</v>
      </c>
      <c r="H66" s="159">
        <v>3.146</v>
      </c>
    </row>
    <row r="67" spans="1:8" s="2" customFormat="1" ht="24" customHeight="1" thickBot="1">
      <c r="A67" s="150">
        <v>47</v>
      </c>
      <c r="B67" s="151" t="s">
        <v>239</v>
      </c>
      <c r="C67" s="151" t="s">
        <v>240</v>
      </c>
      <c r="D67" s="151" t="s">
        <v>176</v>
      </c>
      <c r="E67" s="152">
        <v>56</v>
      </c>
      <c r="F67" s="153"/>
      <c r="G67" s="153">
        <f t="shared" si="2"/>
        <v>0</v>
      </c>
      <c r="H67" s="154">
        <v>0</v>
      </c>
    </row>
    <row r="68" spans="1:8" s="2" customFormat="1" ht="13.5" customHeight="1" thickBot="1">
      <c r="A68" s="155">
        <v>48</v>
      </c>
      <c r="B68" s="156" t="s">
        <v>237</v>
      </c>
      <c r="C68" s="156" t="s">
        <v>238</v>
      </c>
      <c r="D68" s="156" t="s">
        <v>146</v>
      </c>
      <c r="E68" s="157">
        <v>3.256</v>
      </c>
      <c r="F68" s="158"/>
      <c r="G68" s="158">
        <f t="shared" si="2"/>
        <v>0</v>
      </c>
      <c r="H68" s="159">
        <v>1.7908</v>
      </c>
    </row>
    <row r="69" spans="1:8" s="2" customFormat="1" ht="24" customHeight="1" thickBot="1">
      <c r="A69" s="150">
        <v>49</v>
      </c>
      <c r="B69" s="151" t="s">
        <v>241</v>
      </c>
      <c r="C69" s="151" t="s">
        <v>240</v>
      </c>
      <c r="D69" s="151" t="s">
        <v>176</v>
      </c>
      <c r="E69" s="152">
        <v>141.4</v>
      </c>
      <c r="F69" s="153"/>
      <c r="G69" s="153">
        <f t="shared" si="2"/>
        <v>0</v>
      </c>
      <c r="H69" s="154">
        <v>0</v>
      </c>
    </row>
    <row r="70" spans="1:8" s="2" customFormat="1" ht="13.5" customHeight="1" thickBot="1">
      <c r="A70" s="155">
        <v>50</v>
      </c>
      <c r="B70" s="156" t="s">
        <v>242</v>
      </c>
      <c r="C70" s="156" t="s">
        <v>243</v>
      </c>
      <c r="D70" s="156" t="s">
        <v>146</v>
      </c>
      <c r="E70" s="157">
        <v>6.084</v>
      </c>
      <c r="F70" s="158"/>
      <c r="G70" s="158">
        <f t="shared" si="2"/>
        <v>0</v>
      </c>
      <c r="H70" s="159">
        <v>3.3462</v>
      </c>
    </row>
    <row r="71" spans="1:8" s="2" customFormat="1" ht="24" customHeight="1" thickBot="1">
      <c r="A71" s="150">
        <v>51</v>
      </c>
      <c r="B71" s="151" t="s">
        <v>244</v>
      </c>
      <c r="C71" s="151" t="s">
        <v>245</v>
      </c>
      <c r="D71" s="151" t="s">
        <v>143</v>
      </c>
      <c r="E71" s="152">
        <v>296.14</v>
      </c>
      <c r="F71" s="153"/>
      <c r="G71" s="153">
        <f t="shared" si="2"/>
        <v>0</v>
      </c>
      <c r="H71" s="154">
        <v>0</v>
      </c>
    </row>
    <row r="72" spans="1:8" s="2" customFormat="1" ht="13.5" customHeight="1" thickBot="1">
      <c r="A72" s="155">
        <v>52</v>
      </c>
      <c r="B72" s="156" t="s">
        <v>246</v>
      </c>
      <c r="C72" s="156" t="s">
        <v>247</v>
      </c>
      <c r="D72" s="156" t="s">
        <v>146</v>
      </c>
      <c r="E72" s="157">
        <v>2.75</v>
      </c>
      <c r="F72" s="158"/>
      <c r="G72" s="158">
        <f t="shared" si="2"/>
        <v>0</v>
      </c>
      <c r="H72" s="159">
        <v>0</v>
      </c>
    </row>
    <row r="73" spans="1:8" s="2" customFormat="1" ht="24" customHeight="1">
      <c r="A73" s="135">
        <v>53</v>
      </c>
      <c r="B73" s="136" t="s">
        <v>248</v>
      </c>
      <c r="C73" s="136" t="s">
        <v>249</v>
      </c>
      <c r="D73" s="136" t="s">
        <v>143</v>
      </c>
      <c r="E73" s="137">
        <v>296.14</v>
      </c>
      <c r="F73" s="138"/>
      <c r="G73" s="138">
        <f t="shared" si="2"/>
        <v>0</v>
      </c>
      <c r="H73" s="139">
        <v>0</v>
      </c>
    </row>
    <row r="74" spans="1:8" s="2" customFormat="1" ht="24" customHeight="1" thickBot="1">
      <c r="A74" s="145">
        <v>54</v>
      </c>
      <c r="B74" s="146" t="s">
        <v>250</v>
      </c>
      <c r="C74" s="146" t="s">
        <v>251</v>
      </c>
      <c r="D74" s="146" t="s">
        <v>176</v>
      </c>
      <c r="E74" s="147">
        <v>6.38</v>
      </c>
      <c r="F74" s="148"/>
      <c r="G74" s="148">
        <f t="shared" si="2"/>
        <v>0</v>
      </c>
      <c r="H74" s="149">
        <v>0</v>
      </c>
    </row>
    <row r="75" spans="1:8" s="2" customFormat="1" ht="13.5" customHeight="1" thickBot="1">
      <c r="A75" s="155">
        <v>55</v>
      </c>
      <c r="B75" s="156" t="s">
        <v>242</v>
      </c>
      <c r="C75" s="156" t="s">
        <v>252</v>
      </c>
      <c r="D75" s="156" t="s">
        <v>146</v>
      </c>
      <c r="E75" s="157">
        <v>0.2</v>
      </c>
      <c r="F75" s="158"/>
      <c r="G75" s="158">
        <f t="shared" si="2"/>
        <v>0</v>
      </c>
      <c r="H75" s="159">
        <v>0.11</v>
      </c>
    </row>
    <row r="76" spans="1:8" s="2" customFormat="1" ht="13.5" customHeight="1">
      <c r="A76" s="135">
        <v>56</v>
      </c>
      <c r="B76" s="136" t="s">
        <v>253</v>
      </c>
      <c r="C76" s="136" t="s">
        <v>254</v>
      </c>
      <c r="D76" s="136" t="s">
        <v>187</v>
      </c>
      <c r="E76" s="137">
        <v>3</v>
      </c>
      <c r="F76" s="138"/>
      <c r="G76" s="138">
        <f t="shared" si="2"/>
        <v>0</v>
      </c>
      <c r="H76" s="139">
        <v>0</v>
      </c>
    </row>
    <row r="77" spans="1:8" s="2" customFormat="1" ht="13.5" customHeight="1" thickBot="1">
      <c r="A77" s="145">
        <v>57</v>
      </c>
      <c r="B77" s="146" t="s">
        <v>255</v>
      </c>
      <c r="C77" s="146" t="s">
        <v>256</v>
      </c>
      <c r="D77" s="146" t="s">
        <v>143</v>
      </c>
      <c r="E77" s="147">
        <v>135.2</v>
      </c>
      <c r="F77" s="148"/>
      <c r="G77" s="148">
        <f t="shared" si="2"/>
        <v>0</v>
      </c>
      <c r="H77" s="149">
        <v>0</v>
      </c>
    </row>
    <row r="78" spans="1:8" s="2" customFormat="1" ht="24" customHeight="1" thickBot="1">
      <c r="A78" s="155">
        <v>58</v>
      </c>
      <c r="B78" s="156" t="s">
        <v>257</v>
      </c>
      <c r="C78" s="156" t="s">
        <v>258</v>
      </c>
      <c r="D78" s="156" t="s">
        <v>146</v>
      </c>
      <c r="E78" s="157">
        <v>4.8</v>
      </c>
      <c r="F78" s="158"/>
      <c r="G78" s="158">
        <f t="shared" si="2"/>
        <v>0</v>
      </c>
      <c r="H78" s="159">
        <v>2.64</v>
      </c>
    </row>
    <row r="79" spans="1:8" s="2" customFormat="1" ht="24" customHeight="1" thickBot="1">
      <c r="A79" s="150">
        <v>59</v>
      </c>
      <c r="B79" s="151" t="s">
        <v>259</v>
      </c>
      <c r="C79" s="151" t="s">
        <v>260</v>
      </c>
      <c r="D79" s="151" t="s">
        <v>212</v>
      </c>
      <c r="E79" s="152">
        <v>13.272</v>
      </c>
      <c r="F79" s="153"/>
      <c r="G79" s="153">
        <f t="shared" si="2"/>
        <v>0</v>
      </c>
      <c r="H79" s="154">
        <v>0</v>
      </c>
    </row>
    <row r="80" spans="1:8" s="2" customFormat="1" ht="21" customHeight="1" thickBot="1">
      <c r="A80" s="131"/>
      <c r="B80" s="132" t="s">
        <v>119</v>
      </c>
      <c r="C80" s="132" t="s">
        <v>120</v>
      </c>
      <c r="D80" s="132"/>
      <c r="E80" s="133"/>
      <c r="F80" s="134"/>
      <c r="G80" s="134">
        <f>SUM(G81:G98)</f>
        <v>0</v>
      </c>
      <c r="H80" s="133">
        <v>0.300441</v>
      </c>
    </row>
    <row r="81" spans="1:8" s="2" customFormat="1" ht="13.5" customHeight="1">
      <c r="A81" s="135">
        <v>60</v>
      </c>
      <c r="B81" s="136" t="s">
        <v>261</v>
      </c>
      <c r="C81" s="136" t="s">
        <v>262</v>
      </c>
      <c r="D81" s="136" t="s">
        <v>176</v>
      </c>
      <c r="E81" s="137">
        <v>66.4</v>
      </c>
      <c r="F81" s="138"/>
      <c r="G81" s="138">
        <f aca="true" t="shared" si="3" ref="G81:G88">SUM(E81*F81)</f>
        <v>0</v>
      </c>
      <c r="H81" s="139">
        <v>0.21912</v>
      </c>
    </row>
    <row r="82" spans="1:8" s="2" customFormat="1" ht="13.5" customHeight="1">
      <c r="A82" s="140">
        <v>61</v>
      </c>
      <c r="B82" s="141" t="s">
        <v>263</v>
      </c>
      <c r="C82" s="141" t="s">
        <v>264</v>
      </c>
      <c r="D82" s="141" t="s">
        <v>176</v>
      </c>
      <c r="E82" s="142">
        <v>66.4</v>
      </c>
      <c r="F82" s="143"/>
      <c r="G82" s="143">
        <f t="shared" si="3"/>
        <v>0</v>
      </c>
      <c r="H82" s="144">
        <v>0.003984</v>
      </c>
    </row>
    <row r="83" spans="1:8" s="2" customFormat="1" ht="13.5" customHeight="1">
      <c r="A83" s="140">
        <v>62</v>
      </c>
      <c r="B83" s="141" t="s">
        <v>265</v>
      </c>
      <c r="C83" s="141" t="s">
        <v>266</v>
      </c>
      <c r="D83" s="141" t="s">
        <v>187</v>
      </c>
      <c r="E83" s="142">
        <v>6</v>
      </c>
      <c r="F83" s="143"/>
      <c r="G83" s="143">
        <f t="shared" si="3"/>
        <v>0</v>
      </c>
      <c r="H83" s="144">
        <v>0.00012</v>
      </c>
    </row>
    <row r="84" spans="1:8" s="2" customFormat="1" ht="13.5" customHeight="1">
      <c r="A84" s="140">
        <v>63</v>
      </c>
      <c r="B84" s="141" t="s">
        <v>267</v>
      </c>
      <c r="C84" s="141" t="s">
        <v>268</v>
      </c>
      <c r="D84" s="141" t="s">
        <v>187</v>
      </c>
      <c r="E84" s="142">
        <v>4</v>
      </c>
      <c r="F84" s="143"/>
      <c r="G84" s="143">
        <f t="shared" si="3"/>
        <v>0</v>
      </c>
      <c r="H84" s="144">
        <v>0.0002</v>
      </c>
    </row>
    <row r="85" spans="1:8" s="2" customFormat="1" ht="13.5" customHeight="1">
      <c r="A85" s="140">
        <v>64</v>
      </c>
      <c r="B85" s="141" t="s">
        <v>269</v>
      </c>
      <c r="C85" s="141" t="s">
        <v>270</v>
      </c>
      <c r="D85" s="141" t="s">
        <v>187</v>
      </c>
      <c r="E85" s="142">
        <v>3</v>
      </c>
      <c r="F85" s="143"/>
      <c r="G85" s="143">
        <f t="shared" si="3"/>
        <v>0</v>
      </c>
      <c r="H85" s="144">
        <v>9E-05</v>
      </c>
    </row>
    <row r="86" spans="1:8" s="2" customFormat="1" ht="13.5" customHeight="1" thickBot="1">
      <c r="A86" s="145">
        <v>65</v>
      </c>
      <c r="B86" s="146" t="s">
        <v>271</v>
      </c>
      <c r="C86" s="146" t="s">
        <v>272</v>
      </c>
      <c r="D86" s="146" t="s">
        <v>187</v>
      </c>
      <c r="E86" s="147">
        <v>69</v>
      </c>
      <c r="F86" s="148"/>
      <c r="G86" s="148">
        <f t="shared" si="3"/>
        <v>0</v>
      </c>
      <c r="H86" s="149">
        <v>0</v>
      </c>
    </row>
    <row r="87" spans="1:8" s="2" customFormat="1" ht="13.5" customHeight="1" thickBot="1">
      <c r="A87" s="155">
        <v>66</v>
      </c>
      <c r="B87" s="156" t="s">
        <v>273</v>
      </c>
      <c r="C87" s="156" t="s">
        <v>274</v>
      </c>
      <c r="D87" s="156" t="s">
        <v>187</v>
      </c>
      <c r="E87" s="157">
        <v>3</v>
      </c>
      <c r="F87" s="158"/>
      <c r="G87" s="158">
        <f t="shared" si="3"/>
        <v>0</v>
      </c>
      <c r="H87" s="159">
        <v>0</v>
      </c>
    </row>
    <row r="88" spans="1:8" s="2" customFormat="1" ht="13.5" customHeight="1">
      <c r="A88" s="135">
        <v>67</v>
      </c>
      <c r="B88" s="136" t="s">
        <v>273</v>
      </c>
      <c r="C88" s="136" t="s">
        <v>275</v>
      </c>
      <c r="D88" s="136" t="s">
        <v>187</v>
      </c>
      <c r="E88" s="137">
        <v>3</v>
      </c>
      <c r="F88" s="138"/>
      <c r="G88" s="138">
        <f t="shared" si="3"/>
        <v>0</v>
      </c>
      <c r="H88" s="139">
        <v>0.00018</v>
      </c>
    </row>
    <row r="89" spans="1:8" s="2" customFormat="1" ht="24" customHeight="1">
      <c r="A89" s="140">
        <v>68</v>
      </c>
      <c r="B89" s="141" t="s">
        <v>276</v>
      </c>
      <c r="C89" s="141" t="s">
        <v>277</v>
      </c>
      <c r="D89" s="141" t="s">
        <v>176</v>
      </c>
      <c r="E89" s="142">
        <v>66.4</v>
      </c>
      <c r="F89" s="143"/>
      <c r="G89" s="143">
        <f aca="true" t="shared" si="4" ref="G89:G97">SUM(E89*F89)</f>
        <v>0</v>
      </c>
      <c r="H89" s="144">
        <v>0</v>
      </c>
    </row>
    <row r="90" spans="1:8" s="2" customFormat="1" ht="13.5" customHeight="1">
      <c r="A90" s="140">
        <v>69</v>
      </c>
      <c r="B90" s="141" t="s">
        <v>278</v>
      </c>
      <c r="C90" s="141" t="s">
        <v>279</v>
      </c>
      <c r="D90" s="141" t="s">
        <v>176</v>
      </c>
      <c r="E90" s="142">
        <v>23.75</v>
      </c>
      <c r="F90" s="143"/>
      <c r="G90" s="143">
        <f t="shared" si="4"/>
        <v>0</v>
      </c>
      <c r="H90" s="144">
        <v>0</v>
      </c>
    </row>
    <row r="91" spans="1:8" s="2" customFormat="1" ht="13.5" customHeight="1">
      <c r="A91" s="140">
        <v>70</v>
      </c>
      <c r="B91" s="141" t="s">
        <v>280</v>
      </c>
      <c r="C91" s="141" t="s">
        <v>281</v>
      </c>
      <c r="D91" s="141" t="s">
        <v>187</v>
      </c>
      <c r="E91" s="142">
        <v>3</v>
      </c>
      <c r="F91" s="143"/>
      <c r="G91" s="143">
        <f t="shared" si="4"/>
        <v>0</v>
      </c>
      <c r="H91" s="144">
        <v>0</v>
      </c>
    </row>
    <row r="92" spans="1:8" s="2" customFormat="1" ht="13.5" customHeight="1">
      <c r="A92" s="140">
        <v>71</v>
      </c>
      <c r="B92" s="141" t="s">
        <v>282</v>
      </c>
      <c r="C92" s="141" t="s">
        <v>283</v>
      </c>
      <c r="D92" s="141" t="s">
        <v>176</v>
      </c>
      <c r="E92" s="142">
        <v>9.8</v>
      </c>
      <c r="F92" s="143"/>
      <c r="G92" s="143">
        <f t="shared" si="4"/>
        <v>0</v>
      </c>
      <c r="H92" s="144">
        <v>0</v>
      </c>
    </row>
    <row r="93" spans="1:8" s="2" customFormat="1" ht="13.5" customHeight="1">
      <c r="A93" s="140">
        <v>72</v>
      </c>
      <c r="B93" s="141" t="s">
        <v>284</v>
      </c>
      <c r="C93" s="141" t="s">
        <v>285</v>
      </c>
      <c r="D93" s="141" t="s">
        <v>176</v>
      </c>
      <c r="E93" s="142">
        <v>8</v>
      </c>
      <c r="F93" s="143"/>
      <c r="G93" s="143">
        <f t="shared" si="4"/>
        <v>0</v>
      </c>
      <c r="H93" s="144">
        <v>0.01248</v>
      </c>
    </row>
    <row r="94" spans="1:8" s="2" customFormat="1" ht="13.5" customHeight="1">
      <c r="A94" s="140">
        <v>73</v>
      </c>
      <c r="B94" s="141" t="s">
        <v>286</v>
      </c>
      <c r="C94" s="141" t="s">
        <v>287</v>
      </c>
      <c r="D94" s="141" t="s">
        <v>176</v>
      </c>
      <c r="E94" s="142">
        <v>17.85</v>
      </c>
      <c r="F94" s="143"/>
      <c r="G94" s="143">
        <f t="shared" si="4"/>
        <v>0</v>
      </c>
      <c r="H94" s="144">
        <v>0.036771</v>
      </c>
    </row>
    <row r="95" spans="1:8" s="2" customFormat="1" ht="13.5" customHeight="1">
      <c r="A95" s="140">
        <v>74</v>
      </c>
      <c r="B95" s="141" t="s">
        <v>288</v>
      </c>
      <c r="C95" s="141" t="s">
        <v>289</v>
      </c>
      <c r="D95" s="141" t="s">
        <v>176</v>
      </c>
      <c r="E95" s="142">
        <v>9.8</v>
      </c>
      <c r="F95" s="143"/>
      <c r="G95" s="143">
        <f t="shared" si="4"/>
        <v>0</v>
      </c>
      <c r="H95" s="144">
        <v>0.026166</v>
      </c>
    </row>
    <row r="96" spans="1:8" s="2" customFormat="1" ht="13.5" customHeight="1">
      <c r="A96" s="140">
        <v>75</v>
      </c>
      <c r="B96" s="141" t="s">
        <v>290</v>
      </c>
      <c r="C96" s="141" t="s">
        <v>291</v>
      </c>
      <c r="D96" s="141" t="s">
        <v>176</v>
      </c>
      <c r="E96" s="142">
        <v>9.8</v>
      </c>
      <c r="F96" s="143"/>
      <c r="G96" s="143">
        <f t="shared" si="4"/>
        <v>0</v>
      </c>
      <c r="H96" s="144">
        <v>0.00049</v>
      </c>
    </row>
    <row r="97" spans="1:8" s="2" customFormat="1" ht="13.5" customHeight="1">
      <c r="A97" s="140">
        <v>76</v>
      </c>
      <c r="B97" s="141" t="s">
        <v>292</v>
      </c>
      <c r="C97" s="141" t="s">
        <v>293</v>
      </c>
      <c r="D97" s="141" t="s">
        <v>187</v>
      </c>
      <c r="E97" s="142">
        <v>12</v>
      </c>
      <c r="F97" s="143"/>
      <c r="G97" s="143">
        <f t="shared" si="4"/>
        <v>0</v>
      </c>
      <c r="H97" s="144">
        <v>0.00084</v>
      </c>
    </row>
    <row r="98" spans="1:8" s="2" customFormat="1" ht="24" customHeight="1" thickBot="1">
      <c r="A98" s="145">
        <v>77</v>
      </c>
      <c r="B98" s="146" t="s">
        <v>294</v>
      </c>
      <c r="C98" s="146" t="s">
        <v>295</v>
      </c>
      <c r="D98" s="146" t="s">
        <v>212</v>
      </c>
      <c r="E98" s="147">
        <v>0.307</v>
      </c>
      <c r="F98" s="148"/>
      <c r="G98" s="148">
        <f>SUM(E98*F98)</f>
        <v>0</v>
      </c>
      <c r="H98" s="149">
        <v>0</v>
      </c>
    </row>
    <row r="99" spans="1:8" s="2" customFormat="1" ht="21" customHeight="1" thickBot="1">
      <c r="A99" s="131"/>
      <c r="B99" s="132" t="s">
        <v>121</v>
      </c>
      <c r="C99" s="132" t="s">
        <v>122</v>
      </c>
      <c r="D99" s="132"/>
      <c r="E99" s="133"/>
      <c r="F99" s="134"/>
      <c r="G99" s="134">
        <f>SUM(G100:G109)</f>
        <v>0</v>
      </c>
      <c r="H99" s="133">
        <v>23.5012188</v>
      </c>
    </row>
    <row r="100" spans="1:8" s="2" customFormat="1" ht="24" customHeight="1">
      <c r="A100" s="135">
        <v>78</v>
      </c>
      <c r="B100" s="136" t="s">
        <v>296</v>
      </c>
      <c r="C100" s="136" t="s">
        <v>297</v>
      </c>
      <c r="D100" s="136" t="s">
        <v>143</v>
      </c>
      <c r="E100" s="137">
        <v>296.14</v>
      </c>
      <c r="F100" s="138"/>
      <c r="G100" s="138">
        <f>SUM(E100*F100)</f>
        <v>0</v>
      </c>
      <c r="H100" s="139">
        <v>22.9271588</v>
      </c>
    </row>
    <row r="101" spans="1:8" s="2" customFormat="1" ht="24" customHeight="1">
      <c r="A101" s="140">
        <v>79</v>
      </c>
      <c r="B101" s="141" t="s">
        <v>298</v>
      </c>
      <c r="C101" s="141" t="s">
        <v>299</v>
      </c>
      <c r="D101" s="141" t="s">
        <v>176</v>
      </c>
      <c r="E101" s="142">
        <v>12</v>
      </c>
      <c r="F101" s="143"/>
      <c r="G101" s="143">
        <f aca="true" t="shared" si="5" ref="G101:G108">SUM(E101*F101)</f>
        <v>0</v>
      </c>
      <c r="H101" s="144">
        <v>0.15972</v>
      </c>
    </row>
    <row r="102" spans="1:8" s="2" customFormat="1" ht="24" customHeight="1">
      <c r="A102" s="140">
        <v>80</v>
      </c>
      <c r="B102" s="141" t="s">
        <v>300</v>
      </c>
      <c r="C102" s="141" t="s">
        <v>301</v>
      </c>
      <c r="D102" s="141" t="s">
        <v>176</v>
      </c>
      <c r="E102" s="142">
        <v>26.8</v>
      </c>
      <c r="F102" s="143"/>
      <c r="G102" s="143">
        <f t="shared" si="5"/>
        <v>0</v>
      </c>
      <c r="H102" s="144">
        <v>0.356976</v>
      </c>
    </row>
    <row r="103" spans="1:8" s="2" customFormat="1" ht="13.5" customHeight="1">
      <c r="A103" s="140">
        <v>81</v>
      </c>
      <c r="B103" s="141" t="s">
        <v>302</v>
      </c>
      <c r="C103" s="141" t="s">
        <v>303</v>
      </c>
      <c r="D103" s="141" t="s">
        <v>187</v>
      </c>
      <c r="E103" s="142">
        <v>4</v>
      </c>
      <c r="F103" s="143"/>
      <c r="G103" s="143">
        <f t="shared" si="5"/>
        <v>0</v>
      </c>
      <c r="H103" s="144">
        <v>0.0232</v>
      </c>
    </row>
    <row r="104" spans="1:8" s="2" customFormat="1" ht="24" customHeight="1">
      <c r="A104" s="140">
        <v>82</v>
      </c>
      <c r="B104" s="141" t="s">
        <v>304</v>
      </c>
      <c r="C104" s="141" t="s">
        <v>305</v>
      </c>
      <c r="D104" s="141" t="s">
        <v>187</v>
      </c>
      <c r="E104" s="142">
        <v>4</v>
      </c>
      <c r="F104" s="143"/>
      <c r="G104" s="143">
        <f t="shared" si="5"/>
        <v>0</v>
      </c>
      <c r="H104" s="144">
        <v>0.0242</v>
      </c>
    </row>
    <row r="105" spans="1:8" s="2" customFormat="1" ht="13.5" customHeight="1">
      <c r="A105" s="140">
        <v>83</v>
      </c>
      <c r="B105" s="141" t="s">
        <v>306</v>
      </c>
      <c r="C105" s="141" t="s">
        <v>307</v>
      </c>
      <c r="D105" s="141" t="s">
        <v>176</v>
      </c>
      <c r="E105" s="142">
        <v>58.1</v>
      </c>
      <c r="F105" s="143"/>
      <c r="G105" s="143">
        <f t="shared" si="5"/>
        <v>0</v>
      </c>
      <c r="H105" s="144">
        <v>0.002324</v>
      </c>
    </row>
    <row r="106" spans="1:8" s="2" customFormat="1" ht="13.5" customHeight="1">
      <c r="A106" s="140">
        <v>84</v>
      </c>
      <c r="B106" s="141" t="s">
        <v>308</v>
      </c>
      <c r="C106" s="141" t="s">
        <v>309</v>
      </c>
      <c r="D106" s="141" t="s">
        <v>187</v>
      </c>
      <c r="E106" s="142">
        <v>2</v>
      </c>
      <c r="F106" s="143"/>
      <c r="G106" s="143">
        <f t="shared" si="5"/>
        <v>0</v>
      </c>
      <c r="H106" s="144">
        <v>0.00764</v>
      </c>
    </row>
    <row r="107" spans="1:8" s="2" customFormat="1" ht="24" customHeight="1">
      <c r="A107" s="140">
        <v>85</v>
      </c>
      <c r="B107" s="141" t="s">
        <v>310</v>
      </c>
      <c r="C107" s="141" t="s">
        <v>311</v>
      </c>
      <c r="D107" s="141" t="s">
        <v>143</v>
      </c>
      <c r="E107" s="142">
        <v>296.14</v>
      </c>
      <c r="F107" s="143"/>
      <c r="G107" s="143">
        <f t="shared" si="5"/>
        <v>0</v>
      </c>
      <c r="H107" s="144">
        <v>0</v>
      </c>
    </row>
    <row r="108" spans="1:8" s="2" customFormat="1" ht="24" customHeight="1">
      <c r="A108" s="140">
        <v>86</v>
      </c>
      <c r="B108" s="141" t="s">
        <v>312</v>
      </c>
      <c r="C108" s="141" t="s">
        <v>313</v>
      </c>
      <c r="D108" s="141" t="s">
        <v>176</v>
      </c>
      <c r="E108" s="142">
        <v>39.8</v>
      </c>
      <c r="F108" s="143"/>
      <c r="G108" s="143">
        <f t="shared" si="5"/>
        <v>0</v>
      </c>
      <c r="H108" s="144">
        <v>0</v>
      </c>
    </row>
    <row r="109" spans="1:8" s="2" customFormat="1" ht="13.5" customHeight="1" thickBot="1">
      <c r="A109" s="145">
        <v>87</v>
      </c>
      <c r="B109" s="146" t="s">
        <v>314</v>
      </c>
      <c r="C109" s="146" t="s">
        <v>315</v>
      </c>
      <c r="D109" s="146" t="s">
        <v>212</v>
      </c>
      <c r="E109" s="147">
        <v>23.664</v>
      </c>
      <c r="F109" s="148"/>
      <c r="G109" s="148">
        <f>SUM(E109*F109)</f>
        <v>0</v>
      </c>
      <c r="H109" s="149">
        <v>0</v>
      </c>
    </row>
    <row r="110" spans="1:8" s="2" customFormat="1" ht="21" customHeight="1" thickBot="1">
      <c r="A110" s="131"/>
      <c r="B110" s="132" t="s">
        <v>123</v>
      </c>
      <c r="C110" s="132" t="s">
        <v>124</v>
      </c>
      <c r="D110" s="132"/>
      <c r="E110" s="133"/>
      <c r="F110" s="134"/>
      <c r="G110" s="134">
        <f>SUM(G111:G114)</f>
        <v>0</v>
      </c>
      <c r="H110" s="133">
        <v>0</v>
      </c>
    </row>
    <row r="111" spans="1:8" s="2" customFormat="1" ht="24" customHeight="1">
      <c r="A111" s="135">
        <v>88</v>
      </c>
      <c r="B111" s="136" t="s">
        <v>316</v>
      </c>
      <c r="C111" s="136" t="s">
        <v>317</v>
      </c>
      <c r="D111" s="136" t="s">
        <v>212</v>
      </c>
      <c r="E111" s="137">
        <v>0.65</v>
      </c>
      <c r="F111" s="138"/>
      <c r="G111" s="138">
        <f>SUM(E111*F111)</f>
        <v>0</v>
      </c>
      <c r="H111" s="139">
        <v>0</v>
      </c>
    </row>
    <row r="112" spans="1:8" s="2" customFormat="1" ht="24" customHeight="1">
      <c r="A112" s="140">
        <v>89</v>
      </c>
      <c r="B112" s="141" t="s">
        <v>318</v>
      </c>
      <c r="C112" s="141" t="s">
        <v>319</v>
      </c>
      <c r="D112" s="141" t="s">
        <v>320</v>
      </c>
      <c r="E112" s="142">
        <v>15</v>
      </c>
      <c r="F112" s="143"/>
      <c r="G112" s="143">
        <f>SUM(E112*F112)</f>
        <v>0</v>
      </c>
      <c r="H112" s="144">
        <v>0</v>
      </c>
    </row>
    <row r="113" spans="1:8" s="2" customFormat="1" ht="13.5" customHeight="1">
      <c r="A113" s="140">
        <v>90</v>
      </c>
      <c r="B113" s="141" t="s">
        <v>321</v>
      </c>
      <c r="C113" s="141" t="s">
        <v>322</v>
      </c>
      <c r="D113" s="141" t="s">
        <v>320</v>
      </c>
      <c r="E113" s="142">
        <v>3</v>
      </c>
      <c r="F113" s="143"/>
      <c r="G113" s="143">
        <f>SUM(E113*F113)</f>
        <v>0</v>
      </c>
      <c r="H113" s="144">
        <v>0</v>
      </c>
    </row>
    <row r="114" spans="1:8" s="2" customFormat="1" ht="24" customHeight="1">
      <c r="A114" s="140">
        <v>91</v>
      </c>
      <c r="B114" s="141" t="s">
        <v>323</v>
      </c>
      <c r="C114" s="141" t="s">
        <v>324</v>
      </c>
      <c r="D114" s="141" t="s">
        <v>320</v>
      </c>
      <c r="E114" s="142">
        <v>1</v>
      </c>
      <c r="F114" s="143"/>
      <c r="G114" s="143">
        <f>SUM(E114*F114)</f>
        <v>0</v>
      </c>
      <c r="H114" s="144">
        <v>0</v>
      </c>
    </row>
    <row r="115" spans="1:8" s="2" customFormat="1" ht="21" customHeight="1" thickBot="1">
      <c r="A115" s="131"/>
      <c r="B115" s="132" t="s">
        <v>125</v>
      </c>
      <c r="C115" s="132" t="s">
        <v>126</v>
      </c>
      <c r="D115" s="132"/>
      <c r="E115" s="133"/>
      <c r="F115" s="134"/>
      <c r="G115" s="134">
        <f>SUM(G116:G120)</f>
        <v>0</v>
      </c>
      <c r="H115" s="133">
        <v>0.0228</v>
      </c>
    </row>
    <row r="116" spans="1:8" s="2" customFormat="1" ht="13.5" customHeight="1">
      <c r="A116" s="160">
        <v>92</v>
      </c>
      <c r="B116" s="161" t="s">
        <v>326</v>
      </c>
      <c r="C116" s="161" t="s">
        <v>327</v>
      </c>
      <c r="D116" s="161" t="s">
        <v>320</v>
      </c>
      <c r="E116" s="162">
        <v>3</v>
      </c>
      <c r="F116" s="163"/>
      <c r="G116" s="163">
        <f>SUM(E116*F116)</f>
        <v>0</v>
      </c>
      <c r="H116" s="164">
        <v>0</v>
      </c>
    </row>
    <row r="117" spans="1:8" s="2" customFormat="1" ht="13.5" customHeight="1" thickBot="1">
      <c r="A117" s="165">
        <v>93</v>
      </c>
      <c r="B117" s="166" t="s">
        <v>328</v>
      </c>
      <c r="C117" s="166" t="s">
        <v>329</v>
      </c>
      <c r="D117" s="166" t="s">
        <v>320</v>
      </c>
      <c r="E117" s="167">
        <v>15</v>
      </c>
      <c r="F117" s="168"/>
      <c r="G117" s="168">
        <f>SUM(E117*F117)</f>
        <v>0</v>
      </c>
      <c r="H117" s="169">
        <v>0</v>
      </c>
    </row>
    <row r="118" spans="1:8" s="2" customFormat="1" ht="13.5" customHeight="1">
      <c r="A118" s="135">
        <v>94</v>
      </c>
      <c r="B118" s="136" t="s">
        <v>330</v>
      </c>
      <c r="C118" s="136" t="s">
        <v>331</v>
      </c>
      <c r="D118" s="136" t="s">
        <v>143</v>
      </c>
      <c r="E118" s="137">
        <v>35</v>
      </c>
      <c r="F118" s="138"/>
      <c r="G118" s="138">
        <f>SUM(E118*F118)</f>
        <v>0</v>
      </c>
      <c r="H118" s="139">
        <v>0.0133</v>
      </c>
    </row>
    <row r="119" spans="1:8" s="2" customFormat="1" ht="24" customHeight="1">
      <c r="A119" s="140">
        <v>95</v>
      </c>
      <c r="B119" s="141" t="s">
        <v>332</v>
      </c>
      <c r="C119" s="141" t="s">
        <v>333</v>
      </c>
      <c r="D119" s="141" t="s">
        <v>334</v>
      </c>
      <c r="E119" s="142">
        <v>190</v>
      </c>
      <c r="F119" s="143"/>
      <c r="G119" s="143">
        <f>SUM(E119*F119)</f>
        <v>0</v>
      </c>
      <c r="H119" s="144">
        <v>0.0095</v>
      </c>
    </row>
    <row r="120" spans="1:8" s="2" customFormat="1" ht="24" customHeight="1" thickBot="1">
      <c r="A120" s="145">
        <v>96</v>
      </c>
      <c r="B120" s="146" t="s">
        <v>335</v>
      </c>
      <c r="C120" s="146" t="s">
        <v>336</v>
      </c>
      <c r="D120" s="146" t="s">
        <v>212</v>
      </c>
      <c r="E120" s="147">
        <v>0.323</v>
      </c>
      <c r="F120" s="148"/>
      <c r="G120" s="148">
        <f>SUM(E120*F120)</f>
        <v>0</v>
      </c>
      <c r="H120" s="149">
        <v>0</v>
      </c>
    </row>
    <row r="121" spans="1:8" s="2" customFormat="1" ht="21" customHeight="1" thickBot="1">
      <c r="A121" s="131"/>
      <c r="B121" s="132" t="s">
        <v>127</v>
      </c>
      <c r="C121" s="132" t="s">
        <v>128</v>
      </c>
      <c r="D121" s="132"/>
      <c r="E121" s="133"/>
      <c r="F121" s="134"/>
      <c r="G121" s="134">
        <f>SUM(G122:G124)</f>
        <v>0</v>
      </c>
      <c r="H121" s="133">
        <v>0.91516</v>
      </c>
    </row>
    <row r="122" spans="1:8" s="2" customFormat="1" ht="13.5" customHeight="1" thickBot="1">
      <c r="A122" s="155">
        <v>97</v>
      </c>
      <c r="B122" s="156" t="s">
        <v>337</v>
      </c>
      <c r="C122" s="156" t="s">
        <v>338</v>
      </c>
      <c r="D122" s="156" t="s">
        <v>143</v>
      </c>
      <c r="E122" s="157">
        <v>30.76</v>
      </c>
      <c r="F122" s="158"/>
      <c r="G122" s="158">
        <f>SUM(E122*F122)</f>
        <v>0</v>
      </c>
      <c r="H122" s="159">
        <v>0</v>
      </c>
    </row>
    <row r="123" spans="1:8" s="2" customFormat="1" ht="24" customHeight="1">
      <c r="A123" s="135">
        <v>98</v>
      </c>
      <c r="B123" s="136" t="s">
        <v>339</v>
      </c>
      <c r="C123" s="136" t="s">
        <v>340</v>
      </c>
      <c r="D123" s="136" t="s">
        <v>143</v>
      </c>
      <c r="E123" s="137">
        <v>27.4</v>
      </c>
      <c r="F123" s="138"/>
      <c r="G123" s="138">
        <f>SUM(E123*F123)</f>
        <v>0</v>
      </c>
      <c r="H123" s="139">
        <v>0.91516</v>
      </c>
    </row>
    <row r="124" spans="1:8" s="2" customFormat="1" ht="13.5" customHeight="1" thickBot="1">
      <c r="A124" s="145">
        <v>99</v>
      </c>
      <c r="B124" s="146" t="s">
        <v>341</v>
      </c>
      <c r="C124" s="146" t="s">
        <v>342</v>
      </c>
      <c r="D124" s="146" t="s">
        <v>212</v>
      </c>
      <c r="E124" s="147">
        <v>1.455</v>
      </c>
      <c r="F124" s="148"/>
      <c r="G124" s="148">
        <f>SUM(E124*F124)</f>
        <v>0</v>
      </c>
      <c r="H124" s="149">
        <v>0</v>
      </c>
    </row>
    <row r="125" spans="1:8" s="2" customFormat="1" ht="21" customHeight="1" thickBot="1">
      <c r="A125" s="131"/>
      <c r="B125" s="132" t="s">
        <v>129</v>
      </c>
      <c r="C125" s="132" t="s">
        <v>130</v>
      </c>
      <c r="D125" s="132"/>
      <c r="E125" s="133"/>
      <c r="F125" s="134"/>
      <c r="G125" s="134">
        <f>SUM(G126)</f>
        <v>0</v>
      </c>
      <c r="H125" s="133">
        <v>0.016695</v>
      </c>
    </row>
    <row r="126" spans="1:8" s="2" customFormat="1" ht="24" customHeight="1" thickBot="1">
      <c r="A126" s="150">
        <v>100</v>
      </c>
      <c r="B126" s="151" t="s">
        <v>343</v>
      </c>
      <c r="C126" s="151" t="s">
        <v>344</v>
      </c>
      <c r="D126" s="151" t="s">
        <v>143</v>
      </c>
      <c r="E126" s="152">
        <v>556.5</v>
      </c>
      <c r="F126" s="153"/>
      <c r="G126" s="153">
        <f>SUM(E126*F126)</f>
        <v>0</v>
      </c>
      <c r="H126" s="154">
        <v>0.016695</v>
      </c>
    </row>
    <row r="127" spans="1:8" s="2" customFormat="1" ht="21" customHeight="1" thickBot="1">
      <c r="A127" s="131"/>
      <c r="B127" s="132" t="s">
        <v>131</v>
      </c>
      <c r="C127" s="132" t="s">
        <v>132</v>
      </c>
      <c r="D127" s="132"/>
      <c r="E127" s="133"/>
      <c r="F127" s="134"/>
      <c r="G127" s="134">
        <f>SUM(G128:G132)</f>
        <v>0</v>
      </c>
      <c r="H127" s="133">
        <v>0</v>
      </c>
    </row>
    <row r="128" spans="1:8" s="2" customFormat="1" ht="13.5" customHeight="1">
      <c r="A128" s="135">
        <v>101</v>
      </c>
      <c r="B128" s="136" t="s">
        <v>345</v>
      </c>
      <c r="C128" s="136" t="s">
        <v>346</v>
      </c>
      <c r="D128" s="136" t="s">
        <v>153</v>
      </c>
      <c r="E128" s="137">
        <v>1</v>
      </c>
      <c r="F128" s="138"/>
      <c r="G128" s="138">
        <f>SUM(E128*F128)</f>
        <v>0</v>
      </c>
      <c r="H128" s="139">
        <v>0</v>
      </c>
    </row>
    <row r="129" spans="1:8" s="2" customFormat="1" ht="13.5" customHeight="1">
      <c r="A129" s="140">
        <v>102</v>
      </c>
      <c r="B129" s="141" t="s">
        <v>347</v>
      </c>
      <c r="C129" s="141" t="s">
        <v>363</v>
      </c>
      <c r="D129" s="141" t="s">
        <v>320</v>
      </c>
      <c r="E129" s="142">
        <v>11</v>
      </c>
      <c r="F129" s="143"/>
      <c r="G129" s="143">
        <f>SUM(E129*F129)</f>
        <v>0</v>
      </c>
      <c r="H129" s="144">
        <v>0</v>
      </c>
    </row>
    <row r="130" spans="1:8" s="2" customFormat="1" ht="13.5" customHeight="1">
      <c r="A130" s="140">
        <v>103</v>
      </c>
      <c r="B130" s="141" t="s">
        <v>349</v>
      </c>
      <c r="C130" s="141" t="s">
        <v>364</v>
      </c>
      <c r="D130" s="141" t="s">
        <v>153</v>
      </c>
      <c r="E130" s="142">
        <v>1</v>
      </c>
      <c r="F130" s="143"/>
      <c r="G130" s="143">
        <f>SUM(E130*F130)</f>
        <v>0</v>
      </c>
      <c r="H130" s="144">
        <v>0</v>
      </c>
    </row>
    <row r="131" spans="1:8" s="2" customFormat="1" ht="13.5" customHeight="1">
      <c r="A131" s="140">
        <v>104</v>
      </c>
      <c r="B131" s="141" t="s">
        <v>351</v>
      </c>
      <c r="C131" s="141" t="s">
        <v>365</v>
      </c>
      <c r="D131" s="141" t="s">
        <v>153</v>
      </c>
      <c r="E131" s="142">
        <v>1</v>
      </c>
      <c r="F131" s="143"/>
      <c r="G131" s="143">
        <f>SUM(E131*F131)</f>
        <v>0</v>
      </c>
      <c r="H131" s="144">
        <v>0</v>
      </c>
    </row>
    <row r="132" spans="1:8" s="2" customFormat="1" ht="13.5" customHeight="1" thickBot="1">
      <c r="A132" s="145">
        <v>105</v>
      </c>
      <c r="B132" s="146" t="s">
        <v>353</v>
      </c>
      <c r="C132" s="146" t="s">
        <v>366</v>
      </c>
      <c r="D132" s="146" t="s">
        <v>153</v>
      </c>
      <c r="E132" s="147">
        <v>1</v>
      </c>
      <c r="F132" s="148"/>
      <c r="G132" s="148">
        <f>SUM(E132*F132)</f>
        <v>0</v>
      </c>
      <c r="H132" s="149">
        <v>0</v>
      </c>
    </row>
    <row r="133" spans="1:8" s="2" customFormat="1" ht="21" customHeight="1" thickBot="1">
      <c r="A133" s="131"/>
      <c r="B133" s="132" t="s">
        <v>356</v>
      </c>
      <c r="C133" s="132" t="s">
        <v>357</v>
      </c>
      <c r="D133" s="132"/>
      <c r="E133" s="133"/>
      <c r="F133" s="134"/>
      <c r="G133" s="134">
        <f>SUM(G134:G138)</f>
        <v>0</v>
      </c>
      <c r="H133" s="133">
        <v>0</v>
      </c>
    </row>
    <row r="134" spans="1:8" s="2" customFormat="1" ht="26.25" customHeight="1" thickBot="1">
      <c r="A134" s="135">
        <v>106</v>
      </c>
      <c r="B134" s="146" t="s">
        <v>358</v>
      </c>
      <c r="C134" s="146" t="s">
        <v>325</v>
      </c>
      <c r="D134" s="146" t="s">
        <v>320</v>
      </c>
      <c r="E134" s="147">
        <v>1</v>
      </c>
      <c r="F134" s="148"/>
      <c r="G134" s="148">
        <f>SUM(E134*F134)</f>
        <v>0</v>
      </c>
      <c r="H134" s="149">
        <v>0</v>
      </c>
    </row>
    <row r="135" spans="1:8" s="2" customFormat="1" ht="24" customHeight="1">
      <c r="A135" s="140">
        <v>107</v>
      </c>
      <c r="B135" s="141" t="s">
        <v>359</v>
      </c>
      <c r="C135" s="141" t="s">
        <v>348</v>
      </c>
      <c r="D135" s="141" t="s">
        <v>320</v>
      </c>
      <c r="E135" s="142">
        <v>1</v>
      </c>
      <c r="F135" s="143"/>
      <c r="G135" s="143">
        <f>SUM(E135*F135)</f>
        <v>0</v>
      </c>
      <c r="H135" s="144">
        <v>0</v>
      </c>
    </row>
    <row r="136" spans="1:8" s="2" customFormat="1" ht="24" customHeight="1">
      <c r="A136" s="140">
        <v>108</v>
      </c>
      <c r="B136" s="141" t="s">
        <v>360</v>
      </c>
      <c r="C136" s="141" t="s">
        <v>350</v>
      </c>
      <c r="D136" s="141" t="s">
        <v>320</v>
      </c>
      <c r="E136" s="142">
        <v>1</v>
      </c>
      <c r="F136" s="143"/>
      <c r="G136" s="143">
        <f>SUM(E136*F136)</f>
        <v>0</v>
      </c>
      <c r="H136" s="144">
        <v>0</v>
      </c>
    </row>
    <row r="137" spans="1:8" s="2" customFormat="1" ht="13.5" customHeight="1">
      <c r="A137" s="140">
        <v>109</v>
      </c>
      <c r="B137" s="141" t="s">
        <v>361</v>
      </c>
      <c r="C137" s="141" t="s">
        <v>352</v>
      </c>
      <c r="D137" s="141" t="s">
        <v>153</v>
      </c>
      <c r="E137" s="142">
        <v>1</v>
      </c>
      <c r="F137" s="143"/>
      <c r="G137" s="143">
        <f>SUM(E137*F137)</f>
        <v>0</v>
      </c>
      <c r="H137" s="144">
        <v>0</v>
      </c>
    </row>
    <row r="138" spans="1:8" s="2" customFormat="1" ht="13.5" customHeight="1" thickBot="1">
      <c r="A138" s="145">
        <v>11</v>
      </c>
      <c r="B138" s="146" t="s">
        <v>362</v>
      </c>
      <c r="C138" s="146" t="s">
        <v>354</v>
      </c>
      <c r="D138" s="146" t="s">
        <v>153</v>
      </c>
      <c r="E138" s="147">
        <v>1</v>
      </c>
      <c r="F138" s="148"/>
      <c r="G138" s="148">
        <f>SUM(E138*F138)</f>
        <v>0</v>
      </c>
      <c r="H138" s="149">
        <v>0</v>
      </c>
    </row>
    <row r="139" spans="1:8" s="2" customFormat="1" ht="21" customHeight="1">
      <c r="A139" s="170"/>
      <c r="B139" s="127"/>
      <c r="C139" s="127" t="s">
        <v>133</v>
      </c>
      <c r="D139" s="127"/>
      <c r="E139" s="129"/>
      <c r="F139" s="128"/>
      <c r="G139" s="128">
        <f>SUM(G127+G59+G11+G133)</f>
        <v>0</v>
      </c>
      <c r="H139" s="129">
        <v>47.0753378</v>
      </c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2013-02-12T08:21:22Z</cp:lastPrinted>
  <dcterms:modified xsi:type="dcterms:W3CDTF">2013-02-13T11:08:42Z</dcterms:modified>
  <cp:category/>
  <cp:version/>
  <cp:contentType/>
  <cp:contentStatus/>
</cp:coreProperties>
</file>