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ek\Desktop\"/>
    </mc:Choice>
  </mc:AlternateContent>
  <xr:revisionPtr revIDLastSave="0" documentId="13_ncr:11_{E9072261-4858-413C-B75D-A3F703443073}" xr6:coauthVersionLast="45" xr6:coauthVersionMax="45" xr10:uidLastSave="{00000000-0000-0000-0000-000000000000}"/>
  <bookViews>
    <workbookView xWindow="26205" yWindow="585" windowWidth="23430" windowHeight="18300" xr2:uid="{00000000-000D-0000-FFFF-FFFF00000000}"/>
  </bookViews>
  <sheets>
    <sheet name="Stavba" sheetId="1" r:id="rId1"/>
    <sheet name="VzorPolozky" sheetId="10" state="hidden" r:id="rId2"/>
    <sheet name="SO 01 01 Pol" sheetId="12" r:id="rId3"/>
    <sheet name="SO 02 01 Pol" sheetId="13" r:id="rId4"/>
  </sheets>
  <externalReferences>
    <externalReference r:id="rId5"/>
  </externalReferences>
  <definedNames>
    <definedName name="CelkemDPHVypocet" localSheetId="0">Stavba!$H$44</definedName>
    <definedName name="CenaCelkem">Stavba!$G$29</definedName>
    <definedName name="CenaCelkemBezDPH">Stavba!$G$28</definedName>
    <definedName name="CenaCelkemVypocet" localSheetId="0">Stavba!$I$44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'SO 01 01 Pol'!$1:$7</definedName>
    <definedName name="_xlnm.Print_Titles" localSheetId="3">'SO 02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'SO 01 01 Pol'!$A$1:$X$48</definedName>
    <definedName name="_xlnm.Print_Area" localSheetId="3">'SO 02 01 Pol'!$A$1:$X$144</definedName>
    <definedName name="_xlnm.Print_Area" localSheetId="0">Stavba!$A$1:$J$69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Stavba!$F$44</definedName>
    <definedName name="ZakladDPHZakl">Stavba!$G$25</definedName>
    <definedName name="ZakladDPHZaklVypocet" localSheetId="0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134" i="13"/>
  <c r="BA91" i="13"/>
  <c r="BA62" i="13"/>
  <c r="BA38" i="13"/>
  <c r="G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V8" i="13" s="1"/>
  <c r="G11" i="13"/>
  <c r="G12" i="13"/>
  <c r="I12" i="13"/>
  <c r="I11" i="13" s="1"/>
  <c r="K12" i="13"/>
  <c r="M12" i="13"/>
  <c r="M11" i="13" s="1"/>
  <c r="O12" i="13"/>
  <c r="O11" i="13" s="1"/>
  <c r="Q12" i="13"/>
  <c r="V12" i="13"/>
  <c r="V11" i="13" s="1"/>
  <c r="G16" i="13"/>
  <c r="M16" i="13" s="1"/>
  <c r="I16" i="13"/>
  <c r="K16" i="13"/>
  <c r="K11" i="13" s="1"/>
  <c r="O16" i="13"/>
  <c r="Q16" i="13"/>
  <c r="V16" i="13"/>
  <c r="G17" i="13"/>
  <c r="I17" i="13"/>
  <c r="K17" i="13"/>
  <c r="M17" i="13"/>
  <c r="O17" i="13"/>
  <c r="Q17" i="13"/>
  <c r="Q11" i="13" s="1"/>
  <c r="V17" i="13"/>
  <c r="G19" i="13"/>
  <c r="I19" i="13"/>
  <c r="K19" i="13"/>
  <c r="M19" i="13"/>
  <c r="O19" i="13"/>
  <c r="Q19" i="13"/>
  <c r="V19" i="13"/>
  <c r="K20" i="13"/>
  <c r="Q20" i="13"/>
  <c r="G21" i="13"/>
  <c r="G20" i="13" s="1"/>
  <c r="I21" i="13"/>
  <c r="I20" i="13" s="1"/>
  <c r="K21" i="13"/>
  <c r="O21" i="13"/>
  <c r="O20" i="13" s="1"/>
  <c r="Q21" i="13"/>
  <c r="V21" i="13"/>
  <c r="V20" i="13" s="1"/>
  <c r="G28" i="13"/>
  <c r="G27" i="13" s="1"/>
  <c r="I28" i="13"/>
  <c r="K28" i="13"/>
  <c r="K27" i="13" s="1"/>
  <c r="O28" i="13"/>
  <c r="Q28" i="13"/>
  <c r="Q27" i="13" s="1"/>
  <c r="V28" i="13"/>
  <c r="V27" i="13" s="1"/>
  <c r="G31" i="13"/>
  <c r="I31" i="13"/>
  <c r="I27" i="13" s="1"/>
  <c r="K31" i="13"/>
  <c r="M31" i="13"/>
  <c r="O31" i="13"/>
  <c r="O27" i="13" s="1"/>
  <c r="Q31" i="13"/>
  <c r="V31" i="13"/>
  <c r="G34" i="13"/>
  <c r="I34" i="13"/>
  <c r="K34" i="13"/>
  <c r="M34" i="13"/>
  <c r="O34" i="13"/>
  <c r="Q34" i="13"/>
  <c r="V34" i="13"/>
  <c r="G35" i="13"/>
  <c r="I35" i="13"/>
  <c r="K35" i="13"/>
  <c r="M35" i="13"/>
  <c r="O35" i="13"/>
  <c r="Q35" i="13"/>
  <c r="V35" i="13"/>
  <c r="G37" i="13"/>
  <c r="M37" i="13" s="1"/>
  <c r="I37" i="13"/>
  <c r="K37" i="13"/>
  <c r="O37" i="13"/>
  <c r="Q37" i="13"/>
  <c r="V37" i="13"/>
  <c r="G40" i="13"/>
  <c r="M40" i="13" s="1"/>
  <c r="I40" i="13"/>
  <c r="K40" i="13"/>
  <c r="O40" i="13"/>
  <c r="Q40" i="13"/>
  <c r="V40" i="13"/>
  <c r="G42" i="13"/>
  <c r="M42" i="13" s="1"/>
  <c r="I42" i="13"/>
  <c r="K42" i="13"/>
  <c r="O42" i="13"/>
  <c r="Q42" i="13"/>
  <c r="V42" i="13"/>
  <c r="G45" i="13"/>
  <c r="M45" i="13" s="1"/>
  <c r="I45" i="13"/>
  <c r="K45" i="13"/>
  <c r="O45" i="13"/>
  <c r="Q45" i="13"/>
  <c r="V45" i="13"/>
  <c r="G47" i="13"/>
  <c r="G48" i="13"/>
  <c r="I48" i="13"/>
  <c r="I47" i="13" s="1"/>
  <c r="K48" i="13"/>
  <c r="M48" i="13"/>
  <c r="M47" i="13" s="1"/>
  <c r="O48" i="13"/>
  <c r="O47" i="13" s="1"/>
  <c r="Q48" i="13"/>
  <c r="V48" i="13"/>
  <c r="V47" i="13" s="1"/>
  <c r="G51" i="13"/>
  <c r="I51" i="13"/>
  <c r="K51" i="13"/>
  <c r="K47" i="13" s="1"/>
  <c r="M51" i="13"/>
  <c r="O51" i="13"/>
  <c r="Q51" i="13"/>
  <c r="Q47" i="13" s="1"/>
  <c r="V51" i="13"/>
  <c r="G52" i="13"/>
  <c r="I52" i="13"/>
  <c r="K52" i="13"/>
  <c r="M52" i="13"/>
  <c r="O52" i="13"/>
  <c r="Q52" i="13"/>
  <c r="V52" i="13"/>
  <c r="O53" i="13"/>
  <c r="V53" i="13"/>
  <c r="G54" i="13"/>
  <c r="G53" i="13" s="1"/>
  <c r="I54" i="13"/>
  <c r="I53" i="13" s="1"/>
  <c r="K54" i="13"/>
  <c r="K53" i="13" s="1"/>
  <c r="O54" i="13"/>
  <c r="Q54" i="13"/>
  <c r="Q53" i="13" s="1"/>
  <c r="V54" i="13"/>
  <c r="G56" i="13"/>
  <c r="V56" i="13"/>
  <c r="G57" i="13"/>
  <c r="I57" i="13"/>
  <c r="I56" i="13" s="1"/>
  <c r="K57" i="13"/>
  <c r="K56" i="13" s="1"/>
  <c r="M57" i="13"/>
  <c r="M56" i="13" s="1"/>
  <c r="O57" i="13"/>
  <c r="O56" i="13" s="1"/>
  <c r="Q57" i="13"/>
  <c r="Q56" i="13" s="1"/>
  <c r="V57" i="13"/>
  <c r="G58" i="13"/>
  <c r="G59" i="13"/>
  <c r="I59" i="13"/>
  <c r="I58" i="13" s="1"/>
  <c r="K59" i="13"/>
  <c r="M59" i="13"/>
  <c r="M58" i="13" s="1"/>
  <c r="O59" i="13"/>
  <c r="O58" i="13" s="1"/>
  <c r="Q59" i="13"/>
  <c r="Q58" i="13" s="1"/>
  <c r="V59" i="13"/>
  <c r="V58" i="13" s="1"/>
  <c r="G61" i="13"/>
  <c r="I61" i="13"/>
  <c r="K61" i="13"/>
  <c r="K58" i="13" s="1"/>
  <c r="M61" i="13"/>
  <c r="O61" i="13"/>
  <c r="Q61" i="13"/>
  <c r="V61" i="13"/>
  <c r="G65" i="13"/>
  <c r="M65" i="13" s="1"/>
  <c r="I65" i="13"/>
  <c r="I64" i="13" s="1"/>
  <c r="K65" i="13"/>
  <c r="O65" i="13"/>
  <c r="O64" i="13" s="1"/>
  <c r="Q65" i="13"/>
  <c r="V65" i="13"/>
  <c r="V64" i="13" s="1"/>
  <c r="G69" i="13"/>
  <c r="M69" i="13" s="1"/>
  <c r="I69" i="13"/>
  <c r="K69" i="13"/>
  <c r="K64" i="13" s="1"/>
  <c r="O69" i="13"/>
  <c r="Q69" i="13"/>
  <c r="Q64" i="13" s="1"/>
  <c r="V69" i="13"/>
  <c r="G71" i="13"/>
  <c r="G64" i="13" s="1"/>
  <c r="I71" i="13"/>
  <c r="K71" i="13"/>
  <c r="O71" i="13"/>
  <c r="Q71" i="13"/>
  <c r="V71" i="13"/>
  <c r="G73" i="13"/>
  <c r="I73" i="13"/>
  <c r="K73" i="13"/>
  <c r="M73" i="13"/>
  <c r="O73" i="13"/>
  <c r="Q73" i="13"/>
  <c r="V73" i="13"/>
  <c r="G75" i="13"/>
  <c r="M75" i="13" s="1"/>
  <c r="I75" i="13"/>
  <c r="K75" i="13"/>
  <c r="O75" i="13"/>
  <c r="Q75" i="13"/>
  <c r="V75" i="13"/>
  <c r="G77" i="13"/>
  <c r="I77" i="13"/>
  <c r="K77" i="13"/>
  <c r="M77" i="13"/>
  <c r="O77" i="13"/>
  <c r="Q77" i="13"/>
  <c r="V77" i="13"/>
  <c r="G86" i="13"/>
  <c r="G85" i="13" s="1"/>
  <c r="I86" i="13"/>
  <c r="I85" i="13" s="1"/>
  <c r="K86" i="13"/>
  <c r="M86" i="13"/>
  <c r="O86" i="13"/>
  <c r="Q86" i="13"/>
  <c r="Q85" i="13" s="1"/>
  <c r="V86" i="13"/>
  <c r="G87" i="13"/>
  <c r="M87" i="13" s="1"/>
  <c r="I87" i="13"/>
  <c r="K87" i="13"/>
  <c r="O87" i="13"/>
  <c r="O85" i="13" s="1"/>
  <c r="Q87" i="13"/>
  <c r="V87" i="13"/>
  <c r="V85" i="13" s="1"/>
  <c r="G88" i="13"/>
  <c r="M88" i="13" s="1"/>
  <c r="I88" i="13"/>
  <c r="K88" i="13"/>
  <c r="O88" i="13"/>
  <c r="Q88" i="13"/>
  <c r="V88" i="13"/>
  <c r="G90" i="13"/>
  <c r="M90" i="13" s="1"/>
  <c r="I90" i="13"/>
  <c r="K90" i="13"/>
  <c r="O90" i="13"/>
  <c r="Q90" i="13"/>
  <c r="V90" i="13"/>
  <c r="G92" i="13"/>
  <c r="I92" i="13"/>
  <c r="K92" i="13"/>
  <c r="M92" i="13"/>
  <c r="O92" i="13"/>
  <c r="Q92" i="13"/>
  <c r="V92" i="13"/>
  <c r="G93" i="13"/>
  <c r="M93" i="13" s="1"/>
  <c r="I93" i="13"/>
  <c r="K93" i="13"/>
  <c r="O93" i="13"/>
  <c r="Q93" i="13"/>
  <c r="V93" i="13"/>
  <c r="G95" i="13"/>
  <c r="I95" i="13"/>
  <c r="K95" i="13"/>
  <c r="M95" i="13"/>
  <c r="O95" i="13"/>
  <c r="Q95" i="13"/>
  <c r="V95" i="13"/>
  <c r="G97" i="13"/>
  <c r="M97" i="13" s="1"/>
  <c r="I97" i="13"/>
  <c r="K97" i="13"/>
  <c r="K85" i="13" s="1"/>
  <c r="O97" i="13"/>
  <c r="Q97" i="13"/>
  <c r="V97" i="13"/>
  <c r="G100" i="13"/>
  <c r="M100" i="13" s="1"/>
  <c r="M99" i="13" s="1"/>
  <c r="I100" i="13"/>
  <c r="I99" i="13" s="1"/>
  <c r="K100" i="13"/>
  <c r="K99" i="13" s="1"/>
  <c r="O100" i="13"/>
  <c r="O99" i="13" s="1"/>
  <c r="Q100" i="13"/>
  <c r="V100" i="13"/>
  <c r="V99" i="13" s="1"/>
  <c r="G101" i="13"/>
  <c r="I101" i="13"/>
  <c r="K101" i="13"/>
  <c r="M101" i="13"/>
  <c r="O101" i="13"/>
  <c r="Q101" i="13"/>
  <c r="Q99" i="13" s="1"/>
  <c r="V101" i="13"/>
  <c r="G102" i="13"/>
  <c r="G99" i="13" s="1"/>
  <c r="I102" i="13"/>
  <c r="K102" i="13"/>
  <c r="M102" i="13"/>
  <c r="O102" i="13"/>
  <c r="Q102" i="13"/>
  <c r="V102" i="13"/>
  <c r="G103" i="13"/>
  <c r="I103" i="13"/>
  <c r="K103" i="13"/>
  <c r="M103" i="13"/>
  <c r="O103" i="13"/>
  <c r="Q103" i="13"/>
  <c r="V103" i="13"/>
  <c r="G105" i="13"/>
  <c r="I105" i="13"/>
  <c r="I104" i="13" s="1"/>
  <c r="K105" i="13"/>
  <c r="M105" i="13"/>
  <c r="O105" i="13"/>
  <c r="Q105" i="13"/>
  <c r="V105" i="13"/>
  <c r="V104" i="13" s="1"/>
  <c r="G106" i="13"/>
  <c r="M106" i="13" s="1"/>
  <c r="I106" i="13"/>
  <c r="K106" i="13"/>
  <c r="K104" i="13" s="1"/>
  <c r="O106" i="13"/>
  <c r="O104" i="13" s="1"/>
  <c r="Q106" i="13"/>
  <c r="V106" i="13"/>
  <c r="G107" i="13"/>
  <c r="I107" i="13"/>
  <c r="K107" i="13"/>
  <c r="M107" i="13"/>
  <c r="O107" i="13"/>
  <c r="Q107" i="13"/>
  <c r="V107" i="13"/>
  <c r="G108" i="13"/>
  <c r="M108" i="13" s="1"/>
  <c r="I108" i="13"/>
  <c r="K108" i="13"/>
  <c r="O108" i="13"/>
  <c r="Q108" i="13"/>
  <c r="V108" i="13"/>
  <c r="G109" i="13"/>
  <c r="I109" i="13"/>
  <c r="K109" i="13"/>
  <c r="M109" i="13"/>
  <c r="O109" i="13"/>
  <c r="Q109" i="13"/>
  <c r="Q104" i="13" s="1"/>
  <c r="V109" i="13"/>
  <c r="G110" i="13"/>
  <c r="I110" i="13"/>
  <c r="K110" i="13"/>
  <c r="M110" i="13"/>
  <c r="O110" i="13"/>
  <c r="Q110" i="13"/>
  <c r="V110" i="13"/>
  <c r="G111" i="13"/>
  <c r="I111" i="13"/>
  <c r="K111" i="13"/>
  <c r="M111" i="13"/>
  <c r="O111" i="13"/>
  <c r="Q111" i="13"/>
  <c r="V111" i="13"/>
  <c r="G112" i="13"/>
  <c r="G104" i="13" s="1"/>
  <c r="I112" i="13"/>
  <c r="K112" i="13"/>
  <c r="O112" i="13"/>
  <c r="Q112" i="13"/>
  <c r="V112" i="13"/>
  <c r="G113" i="13"/>
  <c r="I113" i="13"/>
  <c r="K113" i="13"/>
  <c r="M113" i="13"/>
  <c r="O113" i="13"/>
  <c r="Q113" i="13"/>
  <c r="V113" i="13"/>
  <c r="G114" i="13"/>
  <c r="M114" i="13" s="1"/>
  <c r="I114" i="13"/>
  <c r="K114" i="13"/>
  <c r="O114" i="13"/>
  <c r="Q114" i="13"/>
  <c r="V114" i="13"/>
  <c r="G115" i="13"/>
  <c r="I115" i="13"/>
  <c r="K115" i="13"/>
  <c r="M115" i="13"/>
  <c r="O115" i="13"/>
  <c r="Q115" i="13"/>
  <c r="V115" i="13"/>
  <c r="I116" i="13"/>
  <c r="O116" i="13"/>
  <c r="G117" i="13"/>
  <c r="I117" i="13"/>
  <c r="K117" i="13"/>
  <c r="K116" i="13" s="1"/>
  <c r="M117" i="13"/>
  <c r="M116" i="13" s="1"/>
  <c r="O117" i="13"/>
  <c r="Q117" i="13"/>
  <c r="Q116" i="13" s="1"/>
  <c r="V117" i="13"/>
  <c r="G118" i="13"/>
  <c r="G116" i="13" s="1"/>
  <c r="I118" i="13"/>
  <c r="K118" i="13"/>
  <c r="M118" i="13"/>
  <c r="O118" i="13"/>
  <c r="Q118" i="13"/>
  <c r="V118" i="13"/>
  <c r="V116" i="13" s="1"/>
  <c r="I119" i="13"/>
  <c r="O119" i="13"/>
  <c r="G120" i="13"/>
  <c r="G119" i="13" s="1"/>
  <c r="I120" i="13"/>
  <c r="K120" i="13"/>
  <c r="K119" i="13" s="1"/>
  <c r="O120" i="13"/>
  <c r="Q120" i="13"/>
  <c r="Q119" i="13" s="1"/>
  <c r="V120" i="13"/>
  <c r="V119" i="13" s="1"/>
  <c r="I121" i="13"/>
  <c r="G122" i="13"/>
  <c r="I122" i="13"/>
  <c r="K122" i="13"/>
  <c r="K121" i="13" s="1"/>
  <c r="M122" i="13"/>
  <c r="O122" i="13"/>
  <c r="O121" i="13" s="1"/>
  <c r="Q122" i="13"/>
  <c r="V122" i="13"/>
  <c r="G123" i="13"/>
  <c r="G121" i="13" s="1"/>
  <c r="I123" i="13"/>
  <c r="K123" i="13"/>
  <c r="M123" i="13"/>
  <c r="O123" i="13"/>
  <c r="Q123" i="13"/>
  <c r="Q121" i="13" s="1"/>
  <c r="V123" i="13"/>
  <c r="G124" i="13"/>
  <c r="M124" i="13" s="1"/>
  <c r="I124" i="13"/>
  <c r="K124" i="13"/>
  <c r="O124" i="13"/>
  <c r="Q124" i="13"/>
  <c r="V124" i="13"/>
  <c r="G125" i="13"/>
  <c r="I125" i="13"/>
  <c r="K125" i="13"/>
  <c r="M125" i="13"/>
  <c r="O125" i="13"/>
  <c r="Q125" i="13"/>
  <c r="V125" i="13"/>
  <c r="G126" i="13"/>
  <c r="I126" i="13"/>
  <c r="K126" i="13"/>
  <c r="M126" i="13"/>
  <c r="O126" i="13"/>
  <c r="Q126" i="13"/>
  <c r="V126" i="13"/>
  <c r="V121" i="13" s="1"/>
  <c r="G127" i="13"/>
  <c r="I127" i="13"/>
  <c r="K127" i="13"/>
  <c r="M127" i="13"/>
  <c r="O127" i="13"/>
  <c r="Q127" i="13"/>
  <c r="V127" i="13"/>
  <c r="G128" i="13"/>
  <c r="Q128" i="13"/>
  <c r="G129" i="13"/>
  <c r="I129" i="13"/>
  <c r="I128" i="13" s="1"/>
  <c r="K129" i="13"/>
  <c r="M129" i="13"/>
  <c r="O129" i="13"/>
  <c r="Q129" i="13"/>
  <c r="V129" i="13"/>
  <c r="V128" i="13" s="1"/>
  <c r="G130" i="13"/>
  <c r="I130" i="13"/>
  <c r="K130" i="13"/>
  <c r="K128" i="13" s="1"/>
  <c r="M130" i="13"/>
  <c r="O130" i="13"/>
  <c r="O128" i="13" s="1"/>
  <c r="Q130" i="13"/>
  <c r="V130" i="13"/>
  <c r="G131" i="13"/>
  <c r="I131" i="13"/>
  <c r="K131" i="13"/>
  <c r="M131" i="13"/>
  <c r="O131" i="13"/>
  <c r="Q131" i="13"/>
  <c r="V131" i="13"/>
  <c r="G132" i="13"/>
  <c r="M132" i="13" s="1"/>
  <c r="I132" i="13"/>
  <c r="K132" i="13"/>
  <c r="O132" i="13"/>
  <c r="Q132" i="13"/>
  <c r="V132" i="13"/>
  <c r="AE134" i="13"/>
  <c r="AF134" i="13"/>
  <c r="G38" i="12"/>
  <c r="G8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G11" i="12"/>
  <c r="M11" i="12" s="1"/>
  <c r="I11" i="12"/>
  <c r="K11" i="12"/>
  <c r="O11" i="12"/>
  <c r="Q11" i="12"/>
  <c r="V11" i="12"/>
  <c r="V8" i="12" s="1"/>
  <c r="G15" i="12"/>
  <c r="I15" i="12"/>
  <c r="K15" i="12"/>
  <c r="M15" i="12"/>
  <c r="O15" i="12"/>
  <c r="Q15" i="12"/>
  <c r="V15" i="12"/>
  <c r="G17" i="12"/>
  <c r="I17" i="12"/>
  <c r="K17" i="12"/>
  <c r="M17" i="12"/>
  <c r="O17" i="12"/>
  <c r="Q17" i="12"/>
  <c r="V17" i="12"/>
  <c r="G19" i="12"/>
  <c r="O19" i="12"/>
  <c r="Q19" i="12"/>
  <c r="G20" i="12"/>
  <c r="M20" i="12" s="1"/>
  <c r="M19" i="12" s="1"/>
  <c r="I20" i="12"/>
  <c r="I19" i="12" s="1"/>
  <c r="K20" i="12"/>
  <c r="K19" i="12" s="1"/>
  <c r="O20" i="12"/>
  <c r="Q20" i="12"/>
  <c r="V20" i="12"/>
  <c r="V19" i="12" s="1"/>
  <c r="K22" i="12"/>
  <c r="Q22" i="12"/>
  <c r="V22" i="12"/>
  <c r="G23" i="12"/>
  <c r="G22" i="12" s="1"/>
  <c r="I23" i="12"/>
  <c r="I22" i="12" s="1"/>
  <c r="K23" i="12"/>
  <c r="O23" i="12"/>
  <c r="O22" i="12" s="1"/>
  <c r="Q23" i="12"/>
  <c r="V23" i="12"/>
  <c r="G25" i="12"/>
  <c r="M25" i="12" s="1"/>
  <c r="I25" i="12"/>
  <c r="K25" i="12"/>
  <c r="O25" i="12"/>
  <c r="Q25" i="12"/>
  <c r="V25" i="12"/>
  <c r="G27" i="12"/>
  <c r="K27" i="12"/>
  <c r="G28" i="12"/>
  <c r="I28" i="12"/>
  <c r="I27" i="12" s="1"/>
  <c r="K28" i="12"/>
  <c r="M28" i="12"/>
  <c r="M27" i="12" s="1"/>
  <c r="O28" i="12"/>
  <c r="O27" i="12" s="1"/>
  <c r="Q28" i="12"/>
  <c r="V28" i="12"/>
  <c r="V27" i="12" s="1"/>
  <c r="G30" i="12"/>
  <c r="I30" i="12"/>
  <c r="K30" i="12"/>
  <c r="M30" i="12"/>
  <c r="O30" i="12"/>
  <c r="Q30" i="12"/>
  <c r="Q27" i="12" s="1"/>
  <c r="V30" i="12"/>
  <c r="G31" i="12"/>
  <c r="Q31" i="12"/>
  <c r="G32" i="12"/>
  <c r="M32" i="12" s="1"/>
  <c r="I32" i="12"/>
  <c r="I31" i="12" s="1"/>
  <c r="K32" i="12"/>
  <c r="K31" i="12" s="1"/>
  <c r="O32" i="12"/>
  <c r="O31" i="12" s="1"/>
  <c r="Q32" i="12"/>
  <c r="V32" i="12"/>
  <c r="V31" i="12" s="1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AE38" i="12"/>
  <c r="I20" i="1"/>
  <c r="I19" i="1"/>
  <c r="I18" i="1"/>
  <c r="I17" i="1"/>
  <c r="I16" i="1"/>
  <c r="F44" i="1"/>
  <c r="G23" i="1" s="1"/>
  <c r="G44" i="1"/>
  <c r="G25" i="1" s="1"/>
  <c r="A25" i="1" s="1"/>
  <c r="H43" i="1"/>
  <c r="I43" i="1" s="1"/>
  <c r="H42" i="1"/>
  <c r="I42" i="1" s="1"/>
  <c r="H41" i="1"/>
  <c r="I41" i="1" s="1"/>
  <c r="H40" i="1"/>
  <c r="I40" i="1" s="1"/>
  <c r="H39" i="1"/>
  <c r="I39" i="1" s="1"/>
  <c r="I44" i="1" s="1"/>
  <c r="I69" i="1" l="1"/>
  <c r="J68" i="1" s="1"/>
  <c r="J60" i="1"/>
  <c r="J52" i="1"/>
  <c r="J53" i="1"/>
  <c r="J66" i="1"/>
  <c r="J62" i="1"/>
  <c r="J55" i="1"/>
  <c r="J56" i="1"/>
  <c r="J65" i="1"/>
  <c r="J61" i="1"/>
  <c r="J57" i="1"/>
  <c r="J54" i="1"/>
  <c r="J58" i="1"/>
  <c r="J51" i="1"/>
  <c r="J59" i="1"/>
  <c r="J63" i="1"/>
  <c r="J67" i="1"/>
  <c r="G26" i="1"/>
  <c r="A26" i="1"/>
  <c r="A23" i="1"/>
  <c r="G28" i="1"/>
  <c r="M121" i="13"/>
  <c r="M128" i="13"/>
  <c r="M85" i="13"/>
  <c r="M54" i="13"/>
  <c r="M53" i="13" s="1"/>
  <c r="M71" i="13"/>
  <c r="M64" i="13" s="1"/>
  <c r="M21" i="13"/>
  <c r="M20" i="13" s="1"/>
  <c r="M120" i="13"/>
  <c r="M119" i="13" s="1"/>
  <c r="M112" i="13"/>
  <c r="M104" i="13" s="1"/>
  <c r="M28" i="13"/>
  <c r="M27" i="13" s="1"/>
  <c r="M31" i="12"/>
  <c r="M8" i="12"/>
  <c r="AF38" i="12"/>
  <c r="M23" i="12"/>
  <c r="M22" i="12" s="1"/>
  <c r="J42" i="1"/>
  <c r="J39" i="1"/>
  <c r="J44" i="1" s="1"/>
  <c r="J43" i="1"/>
  <c r="J41" i="1"/>
  <c r="J40" i="1"/>
  <c r="H44" i="1"/>
  <c r="I21" i="1"/>
  <c r="J28" i="1"/>
  <c r="J26" i="1"/>
  <c r="G38" i="1"/>
  <c r="F38" i="1"/>
  <c r="J23" i="1"/>
  <c r="J24" i="1"/>
  <c r="J25" i="1"/>
  <c r="J27" i="1"/>
  <c r="E24" i="1"/>
  <c r="E26" i="1"/>
  <c r="J64" i="1" l="1"/>
  <c r="J69" i="1"/>
  <c r="G24" i="1"/>
  <c r="A27" i="1" s="1"/>
  <c r="A24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Radek</author>
  </authors>
  <commentList>
    <comment ref="S6" authorId="0" shapeId="0" xr:uid="{D4AB519B-1ED5-4B5B-9789-AF1EC821EB9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0C750A7-56FF-465D-A5D9-15120CEBF07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Radek</author>
  </authors>
  <commentList>
    <comment ref="S6" authorId="0" shapeId="0" xr:uid="{80D48B2C-85B7-41DF-B87C-EA304E15AD8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4DAA4E5-180A-4CDC-A944-A4205E8830E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<sst xmlns="http://schemas.openxmlformats.org/spreadsheetml/2006/main" count="954" uniqueCount="347">
  <si>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</si>
  <si>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</si>
  <si>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</si>
  <si>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</si>
  <si>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</si>
  <si>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</si>
  <si>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</si>
  <si>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</si>
  <si>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</si>
  <si>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</si>
  <si>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</si>
  <si>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</si>
  <si>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</si>
  <si>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</si>
  <si>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</si>
  <si>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</si>
  <si>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</si>
  <si>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</si>
  <si>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</si>
  <si>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</si>
  <si>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</si>
  <si>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</si>
  <si>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</si>
  <si>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</si>
  <si>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</si>
  <si>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</si>
  <si>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</si>
  <si>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</si>
  <si>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</si>
  <si>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</si>
  <si>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</si>
  <si>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</si>
  <si>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</si>
  <si>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</si>
  <si>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</si>
  <si>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</si>
  <si>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</si>
  <si>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</si>
  <si>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</si>
  <si>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</si>
  <si>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</si>
  <si>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2020/04RP_REV3_U</t>
  </si>
  <si>
    <t>Brno - Rekonstrukce haly Vinohradská 82 - Uznatelné položky</t>
  </si>
  <si>
    <t>Stavba</t>
  </si>
  <si>
    <t>SO 01</t>
  </si>
  <si>
    <t>Demontáž stávající haly</t>
  </si>
  <si>
    <t>01</t>
  </si>
  <si>
    <t>Demontáž</t>
  </si>
  <si>
    <t>SO 02</t>
  </si>
  <si>
    <t>Nová hala</t>
  </si>
  <si>
    <t>Celkem za stavbu</t>
  </si>
  <si>
    <t>CZK</t>
  </si>
  <si>
    <t>Rekapitulace dílů</t>
  </si>
  <si>
    <t>Typ dílu</t>
  </si>
  <si>
    <t>3</t>
  </si>
  <si>
    <t>Svislé a kompletní konstrukce</t>
  </si>
  <si>
    <t>34</t>
  </si>
  <si>
    <t>Stěny a příčky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</si>
  <si>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</si>
  <si>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</si>
  <si>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</si>
  <si>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</si>
  <si>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</si>
  <si>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</si>
  <si>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</si>
  <si>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</si>
  <si>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</si>
  <si>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</si>
  <si>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</si>
  <si>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</si>
  <si>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</si>
  <si>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</si>
  <si>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</si>
  <si>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</si>
  <si>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764</t>
  </si>
  <si>
    <t>Konstrukce klempířské</t>
  </si>
  <si>
    <t>767</t>
  </si>
  <si>
    <t>Konstrukce zámečnické</t>
  </si>
  <si>
    <t>769</t>
  </si>
  <si>
    <t>Otvorové prvky z plastu</t>
  </si>
  <si>
    <t>782</t>
  </si>
  <si>
    <t>Požárně bezpečnostní řešení</t>
  </si>
  <si>
    <t>799</t>
  </si>
  <si>
    <t>Ostatní</t>
  </si>
  <si>
    <t>999</t>
  </si>
  <si>
    <t>PROFESE</t>
  </si>
  <si>
    <t>PSU</t>
  </si>
  <si>
    <t>D96</t>
  </si>
  <si>
    <t>Přesuny suti a vybouraných hmot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</si>
  <si>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</si>
  <si>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</si>
  <si>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</si>
  <si>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</si>
  <si>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</si>
  <si>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</si>
  <si>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</si>
  <si>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</si>
  <si>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</si>
  <si>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</si>
  <si>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</si>
  <si>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</si>
  <si>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</si>
  <si>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</si>
  <si>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</si>
  <si>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</si>
  <si>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</si>
  <si>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</si>
  <si>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</si>
  <si>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</si>
  <si>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</si>
  <si>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</si>
  <si>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</si>
  <si>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</si>
  <si>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</si>
  <si>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</si>
  <si>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</si>
  <si>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</si>
  <si>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</si>
  <si>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962032432R00</t>
  </si>
  <si>
    <t>Bourání zdiva z dutých cihel nebo tvárnic na MVC</t>
  </si>
  <si>
    <t>m3</t>
  </si>
  <si>
    <t>RTS 20/ I</t>
  </si>
  <si>
    <t>Práce</t>
  </si>
  <si>
    <t>POL1_</t>
  </si>
  <si>
    <t>1.NP : (54-3,78*4+15+ 54-3,78 )*1,2*0,3</t>
  </si>
  <si>
    <t>VV</t>
  </si>
  <si>
    <t>962090511R00</t>
  </si>
  <si>
    <t>Demontáž panelů stěn. sendvič.,tl. jádra do 100 mm</t>
  </si>
  <si>
    <t>m2</t>
  </si>
  <si>
    <t>plášť : 53,74*4,5*2+(15,74*4,5+15,74*1,67/2)*2</t>
  </si>
  <si>
    <t>okna : -436,5</t>
  </si>
  <si>
    <t>vrata : -3*3,78*5</t>
  </si>
  <si>
    <t>963094111R00</t>
  </si>
  <si>
    <t>Demontáž panelů střeš. sendvič.,tl. jádra do 100mm</t>
  </si>
  <si>
    <t>8*2*60,43</t>
  </si>
  <si>
    <t>965042241RT2</t>
  </si>
  <si>
    <t>Bourání mazanin betonových tl. nad 10 cm, nad 4 m2 ručně tl. mazaniny 15 - 20 cm</t>
  </si>
  <si>
    <t>1.NP : 15*59,59*0,2</t>
  </si>
  <si>
    <t>711140101R00</t>
  </si>
  <si>
    <t>Odstr.izolace proti vlhk.vodor. pásy přitav.,1vrst</t>
  </si>
  <si>
    <t>1.NP : 15*59,59</t>
  </si>
  <si>
    <t>764351810R00</t>
  </si>
  <si>
    <t>Demontáž žlabů 4hran., rovných, rš 330 mm, do 30°</t>
  </si>
  <si>
    <t>m</t>
  </si>
  <si>
    <t>60,4*2</t>
  </si>
  <si>
    <t>764454801R00</t>
  </si>
  <si>
    <t>Demontáž odpadních trub kruhových,D 75 a 100 mm</t>
  </si>
  <si>
    <t>6,5*6</t>
  </si>
  <si>
    <t>767112811R00</t>
  </si>
  <si>
    <t>Demontáž stěn pro zasklení šroubovaných - okna pláště</t>
  </si>
  <si>
    <t>4*3+46*3+4*3*2+5*3*4+12*3+1,5*1*3+1,5*3*12*3</t>
  </si>
  <si>
    <t>767920860R00</t>
  </si>
  <si>
    <t>Demontáž vrat  plochy do 20 m2</t>
  </si>
  <si>
    <t>kus</t>
  </si>
  <si>
    <t>980-02</t>
  </si>
  <si>
    <t>Poplatek za likvidaci demontovaného skla</t>
  </si>
  <si>
    <t>t</t>
  </si>
  <si>
    <t>Vlastní</t>
  </si>
  <si>
    <t>Indiv</t>
  </si>
  <si>
    <t>980-03</t>
  </si>
  <si>
    <t>Poplatek za likvidaci demontovaných sendvičových panelů</t>
  </si>
  <si>
    <t>980-04</t>
  </si>
  <si>
    <t>Poplatek za likvidaci odstraněných  izolačních pásů</t>
  </si>
  <si>
    <t>979096211R00</t>
  </si>
  <si>
    <t>Drcení stavební suti mobilní drticí jednotkou - včetně manipulace a přesunu do 1km</t>
  </si>
  <si>
    <t>(178,77+37,476)*2,2</t>
  </si>
  <si>
    <t>SUM</t>
  </si>
  <si>
    <t>Poznámky uchazeče k zadání</t>
  </si>
  <si>
    <t>POPUZIV</t>
  </si>
  <si>
    <t>END</t>
  </si>
  <si>
    <t>RP01</t>
  </si>
  <si>
    <t>D+M vaznic METSEC, vč. plošiny a spoj. materiálu</t>
  </si>
  <si>
    <t>6*0,54*1000</t>
  </si>
  <si>
    <t>342172052R00</t>
  </si>
  <si>
    <t>Montáž stěn.panelů Kingspan, lem.prvky složité</t>
  </si>
  <si>
    <t>opláštění : 15,64*7,175*2</t>
  </si>
  <si>
    <t>opláštění : 60,44*7,175*2</t>
  </si>
  <si>
    <t>odečet výplní : -(147+30+12+6+6+5,4+2,7+7,398+16,8)</t>
  </si>
  <si>
    <t>612300-1</t>
  </si>
  <si>
    <t>stěnový panel tl. 120mm DP 3 RAL 9007/9002 M/L EW/EI  30/15, U=0,19</t>
  </si>
  <si>
    <t>Specifikace</t>
  </si>
  <si>
    <t>POL3_</t>
  </si>
  <si>
    <t>444172052R00</t>
  </si>
  <si>
    <t>Montáž střeš.panelů Kingspan, lem.prvky složité</t>
  </si>
  <si>
    <t>60,440*8,145*2</t>
  </si>
  <si>
    <t>612300-2</t>
  </si>
  <si>
    <t>střešní panel tl 160mm REI 15 DP3 RAL 7035/9002 T/Q  U=0,19</t>
  </si>
  <si>
    <t>625907111R00</t>
  </si>
  <si>
    <t>Očištění ocel.konstrukcí od usazenin, rzi a nátěru</t>
  </si>
  <si>
    <t>sloupy : 0,2*0,4*15*8</t>
  </si>
  <si>
    <t>sloupky : 0,15*4*5*2,9</t>
  </si>
  <si>
    <t>vazníky I 240 : 0,7*15,5*11</t>
  </si>
  <si>
    <t>vazničky U 200 : 0,55*60,4*12</t>
  </si>
  <si>
    <t>ztužidla : (0,1*2*14,5+1,8*2*0,1)*11</t>
  </si>
  <si>
    <t>631312611R00</t>
  </si>
  <si>
    <t>Mazanina betonová tl. 5 - 8 cm C 16/20</t>
  </si>
  <si>
    <t>Včetně vytvoření dilatačních spár, bez zaplnění.</t>
  </si>
  <si>
    <t>POP</t>
  </si>
  <si>
    <t>2.NP : (8*15-2,4*3,4)*0,08</t>
  </si>
  <si>
    <t>631315811RT4</t>
  </si>
  <si>
    <t>Mazanina betonová tl. 12 - 24 cm C 30/37 vyztužená ocelovými vlákny 30 kg/m3</t>
  </si>
  <si>
    <t>774,3*0,15</t>
  </si>
  <si>
    <t>631316231R00</t>
  </si>
  <si>
    <t>Hlazení betonových mazanin, strojně</t>
  </si>
  <si>
    <t>63138x</t>
  </si>
  <si>
    <t>Výlevka monolitická 3700/2200 vyztužená ocelovými vlákny 30 kg/m3, spádový beton</t>
  </si>
  <si>
    <t>kpl</t>
  </si>
  <si>
    <t>632419106RT2X</t>
  </si>
  <si>
    <t>Samonivelač. stěrka Atemit, ruční zpracování tl.5 mm cementová podlahová stěrka PCI Pericem 515</t>
  </si>
  <si>
    <t>Speciální cementová samonivelační podlahová stěrka pro tloušťky 1-15 mm. Pouze pro vnitřní použití, vhodná pro podlahová vytápění, pro jemné vyrovnání nerovných podlah.</t>
  </si>
  <si>
    <t>1.NP: 101 : 12*15-3,7*2,2-0,3*12,8-2,3*0,3-5,7*0,3</t>
  </si>
  <si>
    <t>631361921RT4</t>
  </si>
  <si>
    <t>Výztuž mazanin svařovanou sítí průměr drátu  6,0, oka 100/100 mm KH30</t>
  </si>
  <si>
    <t>2.NP : (8*15-2,4*3,4)*0,002*1,1</t>
  </si>
  <si>
    <t>632441017RT1X</t>
  </si>
  <si>
    <t>Potěr anhydritový ,plocha do 100 m2, tl.65 mm samonivelační potěr MFC Anhydrit 020</t>
  </si>
  <si>
    <t>1.NP: 102-105 : 57+2,3+17,4+6,4</t>
  </si>
  <si>
    <t>2.NP: 201-206 : 102,3</t>
  </si>
  <si>
    <t>632441017RT1XX</t>
  </si>
  <si>
    <t>Potěr anhydritový ,plocha do 100 m2, tl.75 mm samonivelační potěr MFC Anhydrit 020</t>
  </si>
  <si>
    <t>1.NP: 106,107 : 2,3+23,2</t>
  </si>
  <si>
    <t>941941051R00</t>
  </si>
  <si>
    <t>Montáž lešení leh.řad.s podlahami,š.1,5 m, H 10 m</t>
  </si>
  <si>
    <t>Včetně kotvení lešení.</t>
  </si>
  <si>
    <t>15*48</t>
  </si>
  <si>
    <t>941941391R00</t>
  </si>
  <si>
    <t>Příplatek za každý měsíc použití lešení k pol.1051</t>
  </si>
  <si>
    <t>941941851R00</t>
  </si>
  <si>
    <t>Demontáž lešení leh.řad.s podlahami,š.1,5 m,H 10 m</t>
  </si>
  <si>
    <t>952901221R00</t>
  </si>
  <si>
    <t>Vyčištění průmyslových budov a objektů výrobních</t>
  </si>
  <si>
    <t>60*15</t>
  </si>
  <si>
    <t>998014021R00</t>
  </si>
  <si>
    <t>Přesun hmot, budovy mont. vícepodl. s pláštěm, 18m</t>
  </si>
  <si>
    <t>Přesun hmot</t>
  </si>
  <si>
    <t>POL7_</t>
  </si>
  <si>
    <t>711111006RZ3</t>
  </si>
  <si>
    <t>Izolace proti vlhkosti vodor.,nátěr penetr.emulzí včetně emulze Dekprimer 0,3 kg/m2</t>
  </si>
  <si>
    <t>1.NP: 101-107 : 774,3+57+2,3+17,4+6,4+2,3+23,2</t>
  </si>
  <si>
    <t>711141559RY2</t>
  </si>
  <si>
    <t>Izolace proti vlhk. vodorovná pásy přitavením 1 vrstva - včetně dod. Glastek 40 special mineral</t>
  </si>
  <si>
    <t>Provedení očištění povrchu a natavení jedné vrstvy modifikovaného asfaltového pásu včetně dodávky materiálů.</t>
  </si>
  <si>
    <t>1.NP : 882,9</t>
  </si>
  <si>
    <t>713121111R00</t>
  </si>
  <si>
    <t>Izolace tepelná podlah na sucho, jednovrstvá</t>
  </si>
  <si>
    <t>1.NP: 101 : 774,3</t>
  </si>
  <si>
    <t>102-107 : 57+2,3+17,4+6,4+2,3+23,2</t>
  </si>
  <si>
    <t>2.NP: 201-204 : 16,4+38,5+23,8+14,1+4,5+5</t>
  </si>
  <si>
    <t>283754901R</t>
  </si>
  <si>
    <t>Deska polystyrenová BACHL XPS 300 SF tl. 40 mm hladká, s ozubem, 1265 x 615 mm</t>
  </si>
  <si>
    <t>SPCM</t>
  </si>
  <si>
    <t>9,5*1,1</t>
  </si>
  <si>
    <t>283754902R</t>
  </si>
  <si>
    <t>Deska polystyrenová BACHL XPS 300 SF tl. 50 mm hladká, s ozubem, 1265 x 615 mm</t>
  </si>
  <si>
    <t>92,8*1,1</t>
  </si>
  <si>
    <t>283754904R</t>
  </si>
  <si>
    <t>Deska polystyrenová BACHL XPS 300 SF tl. 80 mm hladká, s ozubem, 1265 x 615 mm</t>
  </si>
  <si>
    <t>774,3*1,1</t>
  </si>
  <si>
    <t>283754908R</t>
  </si>
  <si>
    <t>Deska polystyrenová BACHL XPS 300 SF tl. 150 mm hladká, s ozubem, 1265 x 615 mm</t>
  </si>
  <si>
    <t>108,6*1,1</t>
  </si>
  <si>
    <t>713511371R00</t>
  </si>
  <si>
    <t>Nátěr protipož. třívrstvý Promapaint nosníků I a H</t>
  </si>
  <si>
    <t>Nátěr je tvořen základním nátěrem, zpěňujícím nátěrem a krycím nátěrem vč. dodávky.</t>
  </si>
  <si>
    <t>Včetně pomocného lešení o výšce podlahy do 1900 mm a pro zatížení do 1,5 kPa.</t>
  </si>
  <si>
    <t>622421491R00</t>
  </si>
  <si>
    <t>Doplňky zatepl. systémů, rohová lišta Pz s okapničkou</t>
  </si>
  <si>
    <t>764292621RT1</t>
  </si>
  <si>
    <t>Oplechování nároží Pz plech CLASSIC walzblank</t>
  </si>
  <si>
    <t>764293492R00</t>
  </si>
  <si>
    <t>Montáz hřebene střechy Pz</t>
  </si>
  <si>
    <t>včetně spojovacích prostředků.</t>
  </si>
  <si>
    <t>765319411RT5</t>
  </si>
  <si>
    <t>Montáž hřebene z hřebenáčů s větracím pásem Pz vč. hřebenáče režného a větracího pásu z hliníku</t>
  </si>
  <si>
    <t>Dodávka a montáž hřebenáče, větracího pásu, hřebenové latě, ukončení hřebenáče včetně spojovacích prostředků.</t>
  </si>
  <si>
    <t>764251493R00</t>
  </si>
  <si>
    <t>Montáž rohů žlabů z Pz čtyřhranných</t>
  </si>
  <si>
    <t>764223492R00</t>
  </si>
  <si>
    <t>Montáž oplechování rohů okapů Pz</t>
  </si>
  <si>
    <t>764552604R00</t>
  </si>
  <si>
    <t>Svod z Pz, hranatý, 120/120 mm</t>
  </si>
  <si>
    <t>včetně objímek.</t>
  </si>
  <si>
    <t>764292651RT1</t>
  </si>
  <si>
    <t>Lemování Pz,napojení na stěnu jednodíl plech CLASSIC walzblank</t>
  </si>
  <si>
    <t>296+296+20,95+13,9+13,9+120,88</t>
  </si>
  <si>
    <t>767 - Z/01</t>
  </si>
  <si>
    <t>Dveře hliníkové s nadsvětlíkem 2000/2700 2kř prosklené, dvojsklo, RAL 7016 U=1,2 magnetická čidla otevření</t>
  </si>
  <si>
    <t>ks</t>
  </si>
  <si>
    <t>767 - Z/02</t>
  </si>
  <si>
    <t>Dveře hliníkové s nadsvětlíkem 1000/2700 2kř prosklené, dvojsklo, RAL 7016 U=1,2  magnetická čidla otevření</t>
  </si>
  <si>
    <t>767 - Z/03</t>
  </si>
  <si>
    <t>Vrata hliníková sekční 2750/2700 , 1kř, plné, svět signalizace bez požární odolnosti, ovládací prvky, U=1,2</t>
  </si>
  <si>
    <t>767 - Z/04</t>
  </si>
  <si>
    <t>Vrata hliníková sekční s integrovanými dveřmi 4000/4200 , 1kř, plné, svět signalizace bez požární odolnosti, ovládací prvky, U=1,2 integrované dveře 900/2050, panik kov, samozavírač</t>
  </si>
  <si>
    <t>769 - PL/01</t>
  </si>
  <si>
    <t>Okno plastové 1000/1500 fix, dvojsklo, RAL 7016 U=1,1</t>
  </si>
  <si>
    <t>769 - PL/02</t>
  </si>
  <si>
    <t>Okno plastové 1000/1500 výklopné, dvojsklo, RAL 7016 U=1,1</t>
  </si>
  <si>
    <t>769 - PL/02a</t>
  </si>
  <si>
    <t>Motorky ovládání okna plastového 1000/1500 výklopného - v halové části</t>
  </si>
  <si>
    <t>769 - PL/03</t>
  </si>
  <si>
    <t>Okno plastové 1000/1500 otvíravé, dvojsklo, RAL 7016 U=1,1</t>
  </si>
  <si>
    <t>769 - PL/04</t>
  </si>
  <si>
    <t>Okno plastové 2000/1500 výklopné otvíravé, dvojsklo, RAL 7016 U=1,1</t>
  </si>
  <si>
    <t>769 - PL/05</t>
  </si>
  <si>
    <t>Okno plastové 4000/1500  otvíravé, dvojsklo, RAL 7016 U=1,1</t>
  </si>
  <si>
    <t>769 - PL/06</t>
  </si>
  <si>
    <t>Okno plastové 1100/1120 fix, dvojsklo, RAL 7016, vnitřní žaluzie U=1,1</t>
  </si>
  <si>
    <t>769 - PL/07</t>
  </si>
  <si>
    <t>Okno plastové 2000/1500 fix, dvojsklo, RAL 7016, vnitřní žaluzie U=1,1</t>
  </si>
  <si>
    <t>769 - PL/08</t>
  </si>
  <si>
    <t>Parapet vnitřní, dřevotř., š 400mm, RAL 7012 HPL laminát</t>
  </si>
  <si>
    <t>769 - PL/09</t>
  </si>
  <si>
    <t>769 - PL/10</t>
  </si>
  <si>
    <t>Parapet vnitřní, dřevotř., š 250mm, RAL 7012 HPL laminát</t>
  </si>
  <si>
    <t>782 - BPŘ/03</t>
  </si>
  <si>
    <t>Požární žebřík dl 6485</t>
  </si>
  <si>
    <t>782 - BPŘ/04</t>
  </si>
  <si>
    <t>Požární žebřík dl 6815</t>
  </si>
  <si>
    <t>799 - O/03</t>
  </si>
  <si>
    <t>OC konstrukce pro nesení VZT jednotky 1600/3200  pororošt</t>
  </si>
  <si>
    <t>999 - 04</t>
  </si>
  <si>
    <t xml:space="preserve">SLABOPROUD a MaR - samostatný rozpočet </t>
  </si>
  <si>
    <t>soubor</t>
  </si>
  <si>
    <t>999 - 05</t>
  </si>
  <si>
    <t xml:space="preserve">SILNOPROUD - samostatný rozpočet  </t>
  </si>
  <si>
    <t>999 - 08</t>
  </si>
  <si>
    <t>VYTÁPĚNÍ - samostaný rozpočet</t>
  </si>
  <si>
    <t>999 - 09</t>
  </si>
  <si>
    <t xml:space="preserve">VZDUCHOTECHNIKA - samostatný rozpočet    </t>
  </si>
  <si>
    <t>999 - 10</t>
  </si>
  <si>
    <t xml:space="preserve">CHLAZENÍ - samostatný rozpočet    </t>
  </si>
  <si>
    <t>RPeS1001</t>
  </si>
  <si>
    <t>D+M Fotovoltaické elektrárny 40KWp</t>
  </si>
  <si>
    <t>ON - 01</t>
  </si>
  <si>
    <t>Zařízení staveniště</t>
  </si>
  <si>
    <t>VRN</t>
  </si>
  <si>
    <t>POL99_8</t>
  </si>
  <si>
    <t>005124010R</t>
  </si>
  <si>
    <t>Koordinační činnost</t>
  </si>
  <si>
    <t>00511 R</t>
  </si>
  <si>
    <t xml:space="preserve">Geodetické práce </t>
  </si>
  <si>
    <t>ON - 02</t>
  </si>
  <si>
    <t>Dokumentace skut provedení stavby</t>
  </si>
  <si>
    <t>Pastra, s.r.o.</t>
  </si>
  <si>
    <t>Zábrdovická 25/2, Zábrdovice, 615 00 Brno</t>
  </si>
  <si>
    <t>CZ26892278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</si>
</sst>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" xfId="0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" fontId="12" fillId="2" borderId="7" xfId="0" applyNumberFormat="1" applyFont="1" applyFill="1" applyBorder="1" applyAlignment="1">
      <alignment horizontal="righ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2" borderId="36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2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2" borderId="39" xfId="0" applyNumberFormat="1" applyFont="1" applyFill="1" applyBorder="1" applyAlignment="1">
      <alignment horizontal="center" vertical="center"/>
    </xf>
    <xf numFmtId="4" fontId="3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15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2" borderId="0" xfId="0" applyNumberFormat="1" applyFont="1" applyFill="1" applyBorder="1" applyAlignment="1">
      <alignment vertical="top" shrinkToFit="1"/>
    </xf>
    <xf numFmtId="0" fontId="5" fillId="2" borderId="29" xfId="0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 shrinkToFit="1"/>
    </xf>
    <xf numFmtId="164" fontId="5" fillId="2" borderId="18" xfId="0" applyNumberFormat="1" applyFont="1" applyFill="1" applyBorder="1" applyAlignment="1">
      <alignment vertical="top" shrinkToFit="1"/>
    </xf>
    <xf numFmtId="4" fontId="5" fillId="2" borderId="18" xfId="0" applyNumberFormat="1" applyFont="1" applyFill="1" applyBorder="1" applyAlignment="1">
      <alignment vertical="top" shrinkToFit="1"/>
    </xf>
    <xf numFmtId="4" fontId="5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5" fillId="2" borderId="22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rt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2"/>
  <sheetViews>
    <sheetView showGridLines="0" tabSelected="1" topLeftCell="B1" zoomScaleNormal="100" zoomScaleSheetLayoutView="75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6" t="s">
        <v>4</v>
      </c>
      <c r="C1" s="77"/>
      <c r="D1" s="77"/>
      <c r="E1" s="77"/>
      <c r="F1" s="77"/>
      <c r="G1" s="77"/>
      <c r="H1" s="77"/>
      <c r="I1" s="77"/>
      <c r="J1" s="78"/>
    </row>
    <row r="2" spans="1:15" ht="36" customHeight="1" x14ac:dyDescent="0.2">
      <c r="A2" s="2"/>
      <c r="B2" s="110" t="s">
        <v>24</v>
      </c>
      <c r="C2" s="111"/>
      <c r="D2" s="112" t="s">
        <v>41</v>
      </c>
      <c r="E2" s="113" t="s">
        <v>42</v>
      </c>
      <c r="F2" s="114"/>
      <c r="G2" s="114"/>
      <c r="H2" s="114"/>
      <c r="I2" s="114"/>
      <c r="J2" s="115"/>
      <c r="O2" s="1"/>
    </row>
    <row r="3" spans="1:15" ht="27" hidden="1" customHeight="1" x14ac:dyDescent="0.2">
      <c r="A3" s="2"/>
      <c r="B3" s="116"/>
      <c r="C3" s="111"/>
      <c r="D3" s="117"/>
      <c r="E3" s="118"/>
      <c r="F3" s="119"/>
      <c r="G3" s="119"/>
      <c r="H3" s="119"/>
      <c r="I3" s="119"/>
      <c r="J3" s="120"/>
    </row>
    <row r="4" spans="1:15" ht="23.25" customHeight="1" x14ac:dyDescent="0.2">
      <c r="A4" s="2"/>
      <c r="B4" s="121"/>
      <c r="C4" s="122"/>
      <c r="D4" s="123"/>
      <c r="E4" s="124"/>
      <c r="F4" s="124"/>
      <c r="G4" s="124"/>
      <c r="H4" s="124"/>
      <c r="I4" s="124"/>
      <c r="J4" s="125"/>
    </row>
    <row r="5" spans="1:15" ht="24" customHeight="1" x14ac:dyDescent="0.2">
      <c r="A5" s="2"/>
      <c r="B5" s="31" t="s">
        <v>23</v>
      </c>
      <c r="D5" s="91" t="s">
        <v>344</v>
      </c>
      <c r="E5" s="92"/>
      <c r="F5" s="92"/>
      <c r="G5" s="92"/>
      <c r="H5" s="18" t="s">
        <v>40</v>
      </c>
      <c r="I5" s="268">
        <v>26892278</v>
      </c>
      <c r="J5" s="8"/>
    </row>
    <row r="6" spans="1:15" ht="15.75" customHeight="1" x14ac:dyDescent="0.2">
      <c r="A6" s="2"/>
      <c r="B6" s="28"/>
      <c r="C6" s="55"/>
      <c r="D6" s="85" t="s">
        <v>345</v>
      </c>
      <c r="E6" s="93"/>
      <c r="F6" s="93"/>
      <c r="G6" s="93"/>
      <c r="H6" s="18" t="s">
        <v>36</v>
      </c>
      <c r="I6" s="268" t="s">
        <v>346</v>
      </c>
      <c r="J6" s="8"/>
    </row>
    <row r="7" spans="1:15" ht="15.75" customHeight="1" x14ac:dyDescent="0.2">
      <c r="A7" s="2"/>
      <c r="B7" s="29"/>
      <c r="C7" s="56"/>
      <c r="D7" s="53"/>
      <c r="E7" s="94"/>
      <c r="F7" s="95"/>
      <c r="G7" s="95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6"/>
      <c r="E11" s="126"/>
      <c r="F11" s="126"/>
      <c r="G11" s="126"/>
      <c r="H11" s="18" t="s">
        <v>40</v>
      </c>
      <c r="I11" s="131"/>
      <c r="J11" s="8"/>
    </row>
    <row r="12" spans="1:15" ht="15.75" customHeight="1" x14ac:dyDescent="0.2">
      <c r="A12" s="2"/>
      <c r="B12" s="28"/>
      <c r="C12" s="55"/>
      <c r="D12" s="127"/>
      <c r="E12" s="127"/>
      <c r="F12" s="127"/>
      <c r="G12" s="127"/>
      <c r="H12" s="18" t="s">
        <v>36</v>
      </c>
      <c r="I12" s="131"/>
      <c r="J12" s="8"/>
    </row>
    <row r="13" spans="1:15" ht="15.75" customHeight="1" x14ac:dyDescent="0.2">
      <c r="A13" s="2"/>
      <c r="B13" s="29"/>
      <c r="C13" s="56"/>
      <c r="D13" s="130"/>
      <c r="E13" s="128"/>
      <c r="F13" s="129"/>
      <c r="G13" s="129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6"/>
      <c r="F15" s="86"/>
      <c r="G15" s="87"/>
      <c r="H15" s="87"/>
      <c r="I15" s="87" t="s">
        <v>31</v>
      </c>
      <c r="J15" s="88"/>
    </row>
    <row r="16" spans="1:15" ht="23.25" customHeight="1" x14ac:dyDescent="0.2">
      <c r="A16" s="193" t="s">
        <v>26</v>
      </c>
      <c r="B16" s="38" t="s">
        <v>26</v>
      </c>
      <c r="C16" s="62"/>
      <c r="D16" s="63"/>
      <c r="E16" s="82"/>
      <c r="F16" s="83"/>
      <c r="G16" s="82"/>
      <c r="H16" s="83"/>
      <c r="I16" s="82">
        <f>SUMIF(F51:F68,A16,I51:I68)+SUMIF(F51:F68,"PSU",I51:I68)</f>
        <v>0</v>
      </c>
      <c r="J16" s="84"/>
    </row>
    <row r="17" spans="1:10" ht="23.25" customHeight="1" x14ac:dyDescent="0.2">
      <c r="A17" s="193" t="s">
        <v>27</v>
      </c>
      <c r="B17" s="38" t="s">
        <v>27</v>
      </c>
      <c r="C17" s="62"/>
      <c r="D17" s="63"/>
      <c r="E17" s="82"/>
      <c r="F17" s="83"/>
      <c r="G17" s="82"/>
      <c r="H17" s="83"/>
      <c r="I17" s="82">
        <f>SUMIF(F51:F68,A17,I51:I68)</f>
        <v>0</v>
      </c>
      <c r="J17" s="84"/>
    </row>
    <row r="18" spans="1:10" ht="23.25" customHeight="1" x14ac:dyDescent="0.2">
      <c r="A18" s="193" t="s">
        <v>28</v>
      </c>
      <c r="B18" s="38" t="s">
        <v>28</v>
      </c>
      <c r="C18" s="62"/>
      <c r="D18" s="63"/>
      <c r="E18" s="82"/>
      <c r="F18" s="83"/>
      <c r="G18" s="82"/>
      <c r="H18" s="83"/>
      <c r="I18" s="82">
        <f>SUMIF(F51:F68,A18,I51:I68)</f>
        <v>0</v>
      </c>
      <c r="J18" s="84"/>
    </row>
    <row r="19" spans="1:10" ht="23.25" customHeight="1" x14ac:dyDescent="0.2">
      <c r="A19" s="193" t="s">
        <v>90</v>
      </c>
      <c r="B19" s="38" t="s">
        <v>29</v>
      </c>
      <c r="C19" s="62"/>
      <c r="D19" s="63"/>
      <c r="E19" s="82"/>
      <c r="F19" s="83"/>
      <c r="G19" s="82"/>
      <c r="H19" s="83"/>
      <c r="I19" s="82">
        <f>SUMIF(F51:F68,A19,I51:I68)</f>
        <v>0</v>
      </c>
      <c r="J19" s="84"/>
    </row>
    <row r="20" spans="1:10" ht="23.25" customHeight="1" x14ac:dyDescent="0.2">
      <c r="A20" s="193" t="s">
        <v>89</v>
      </c>
      <c r="B20" s="38" t="s">
        <v>30</v>
      </c>
      <c r="C20" s="62"/>
      <c r="D20" s="63"/>
      <c r="E20" s="82"/>
      <c r="F20" s="83"/>
      <c r="G20" s="82"/>
      <c r="H20" s="83"/>
      <c r="I20" s="82">
        <f>SUMIF(F51:F68,A20,I51:I68)</f>
        <v>0</v>
      </c>
      <c r="J20" s="84"/>
    </row>
    <row r="21" spans="1:10" ht="23.25" customHeight="1" x14ac:dyDescent="0.2">
      <c r="A21" s="2"/>
      <c r="B21" s="48" t="s">
        <v>31</v>
      </c>
      <c r="C21" s="64"/>
      <c r="D21" s="65"/>
      <c r="E21" s="89"/>
      <c r="F21" s="90"/>
      <c r="G21" s="89"/>
      <c r="H21" s="90"/>
      <c r="I21" s="89">
        <f>SUM(I16:J20)</f>
        <v>0</v>
      </c>
      <c r="J21" s="10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99">
        <f>ZakladDPHSniVypocet</f>
        <v>0</v>
      </c>
      <c r="H23" s="100"/>
      <c r="I23" s="100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7">
        <f>A23</f>
        <v>0</v>
      </c>
      <c r="H24" s="98"/>
      <c r="I24" s="98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99">
        <f>ZakladDPHZaklVypocet</f>
        <v>0</v>
      </c>
      <c r="H25" s="100"/>
      <c r="I25" s="100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79">
        <f>A25</f>
        <v>0</v>
      </c>
      <c r="H26" s="80"/>
      <c r="I26" s="80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1">
        <f>CenaCelkem-(ZakladDPHSni+DPHSni+ZakladDPHZakl+DPHZakl)</f>
        <v>0</v>
      </c>
      <c r="H27" s="81"/>
      <c r="I27" s="81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37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51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2"/>
      <c r="E34" s="103"/>
      <c r="G34" s="104"/>
      <c r="H34" s="105"/>
      <c r="I34" s="105"/>
      <c r="J34" s="25"/>
    </row>
    <row r="35" spans="1:10" ht="12.75" customHeight="1" x14ac:dyDescent="0.2">
      <c r="A35" s="2"/>
      <c r="B35" s="2"/>
      <c r="D35" s="96" t="s">
        <v>2</v>
      </c>
      <c r="E35" s="96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17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39</v>
      </c>
      <c r="B38" s="139" t="s">
        <v>18</v>
      </c>
      <c r="C38" s="140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43</v>
      </c>
      <c r="C39" s="145"/>
      <c r="D39" s="145"/>
      <c r="E39" s="145"/>
      <c r="F39" s="146">
        <f>'SO 01 01 Pol'!AE38+'SO 02 01 Pol'!AE134</f>
        <v>0</v>
      </c>
      <c r="G39" s="147">
        <f>'SO 01 01 Pol'!AF38+'SO 02 01 Pol'!AF134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">
      <c r="A40" s="134">
        <v>2</v>
      </c>
      <c r="B40" s="150" t="s">
        <v>44</v>
      </c>
      <c r="C40" s="151" t="s">
        <v>45</v>
      </c>
      <c r="D40" s="151"/>
      <c r="E40" s="151"/>
      <c r="F40" s="152">
        <f>'SO 01 01 Pol'!AE38</f>
        <v>0</v>
      </c>
      <c r="G40" s="153">
        <f>'SO 01 01 Pol'!AF38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4">
        <v>3</v>
      </c>
      <c r="B41" s="155" t="s">
        <v>46</v>
      </c>
      <c r="C41" s="145" t="s">
        <v>47</v>
      </c>
      <c r="D41" s="145"/>
      <c r="E41" s="145"/>
      <c r="F41" s="156">
        <f>'SO 01 01 Pol'!AE38</f>
        <v>0</v>
      </c>
      <c r="G41" s="148">
        <f>'SO 01 01 Pol'!AF38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x14ac:dyDescent="0.2">
      <c r="A42" s="134">
        <v>2</v>
      </c>
      <c r="B42" s="150" t="s">
        <v>48</v>
      </c>
      <c r="C42" s="151" t="s">
        <v>49</v>
      </c>
      <c r="D42" s="151"/>
      <c r="E42" s="151"/>
      <c r="F42" s="152">
        <f>'SO 02 01 Pol'!AE134</f>
        <v>0</v>
      </c>
      <c r="G42" s="153">
        <f>'SO 02 01 Pol'!AF134</f>
        <v>0</v>
      </c>
      <c r="H42" s="153">
        <f>(F42*SazbaDPH1/100)+(G42*SazbaDPH2/100)</f>
        <v>0</v>
      </c>
      <c r="I42" s="153">
        <f>F42+G42+H42</f>
        <v>0</v>
      </c>
      <c r="J42" s="154" t="str">
        <f>IF(CenaCelkemVypocet=0,"",I42/CenaCelkemVypocet*100)</f>
        <v/>
      </c>
    </row>
    <row r="43" spans="1:10" ht="25.5" customHeight="1" x14ac:dyDescent="0.2">
      <c r="A43" s="134">
        <v>3</v>
      </c>
      <c r="B43" s="155" t="s">
        <v>46</v>
      </c>
      <c r="C43" s="145" t="s">
        <v>49</v>
      </c>
      <c r="D43" s="145"/>
      <c r="E43" s="145"/>
      <c r="F43" s="156">
        <f>'SO 02 01 Pol'!AE134</f>
        <v>0</v>
      </c>
      <c r="G43" s="148">
        <f>'SO 02 01 Pol'!AF134</f>
        <v>0</v>
      </c>
      <c r="H43" s="148">
        <f>(F43*SazbaDPH1/100)+(G43*SazbaDPH2/100)</f>
        <v>0</v>
      </c>
      <c r="I43" s="148">
        <f>F43+G43+H43</f>
        <v>0</v>
      </c>
      <c r="J43" s="149" t="str">
        <f>IF(CenaCelkemVypocet=0,"",I43/CenaCelkemVypocet*100)</f>
        <v/>
      </c>
    </row>
    <row r="44" spans="1:10" ht="25.5" customHeight="1" x14ac:dyDescent="0.2">
      <c r="A44" s="134"/>
      <c r="B44" s="157" t="s">
        <v>50</v>
      </c>
      <c r="C44" s="158"/>
      <c r="D44" s="158"/>
      <c r="E44" s="159"/>
      <c r="F44" s="160">
        <f>SUMIF(A39:A43,"=1",F39:F43)</f>
        <v>0</v>
      </c>
      <c r="G44" s="161">
        <f>SUMIF(A39:A43,"=1",G39:G43)</f>
        <v>0</v>
      </c>
      <c r="H44" s="161">
        <f>SUMIF(A39:A43,"=1",H39:H43)</f>
        <v>0</v>
      </c>
      <c r="I44" s="161">
        <f>SUMIF(A39:A43,"=1",I39:I43)</f>
        <v>0</v>
      </c>
      <c r="J44" s="162">
        <f>SUMIF(A39:A43,"=1",J39:J43)</f>
        <v>0</v>
      </c>
    </row>
    <row r="48" spans="1:10" ht="15.75" x14ac:dyDescent="0.25">
      <c r="B48" s="173" t="s">
        <v>52</v>
      </c>
    </row>
    <row r="50" spans="1:10" ht="25.5" customHeight="1" x14ac:dyDescent="0.2">
      <c r="A50" s="175"/>
      <c r="B50" s="178" t="s">
        <v>18</v>
      </c>
      <c r="C50" s="178" t="s">
        <v>6</v>
      </c>
      <c r="D50" s="179"/>
      <c r="E50" s="179"/>
      <c r="F50" s="180" t="s">
        <v>53</v>
      </c>
      <c r="G50" s="180"/>
      <c r="H50" s="180"/>
      <c r="I50" s="180" t="s">
        <v>31</v>
      </c>
      <c r="J50" s="180" t="s">
        <v>0</v>
      </c>
    </row>
    <row r="51" spans="1:10" ht="36.75" customHeight="1" x14ac:dyDescent="0.2">
      <c r="A51" s="176"/>
      <c r="B51" s="181" t="s">
        <v>54</v>
      </c>
      <c r="C51" s="182" t="s">
        <v>55</v>
      </c>
      <c r="D51" s="183"/>
      <c r="E51" s="183"/>
      <c r="F51" s="189" t="s">
        <v>26</v>
      </c>
      <c r="G51" s="190"/>
      <c r="H51" s="190"/>
      <c r="I51" s="190">
        <f>'SO 02 01 Pol'!G8</f>
        <v>0</v>
      </c>
      <c r="J51" s="187" t="str">
        <f>IF(I69=0,"",I51/I69*100)</f>
        <v/>
      </c>
    </row>
    <row r="52" spans="1:10" ht="36.75" customHeight="1" x14ac:dyDescent="0.2">
      <c r="A52" s="176"/>
      <c r="B52" s="181" t="s">
        <v>56</v>
      </c>
      <c r="C52" s="182" t="s">
        <v>57</v>
      </c>
      <c r="D52" s="183"/>
      <c r="E52" s="183"/>
      <c r="F52" s="189" t="s">
        <v>26</v>
      </c>
      <c r="G52" s="190"/>
      <c r="H52" s="190"/>
      <c r="I52" s="190">
        <f>'SO 02 01 Pol'!G11</f>
        <v>0</v>
      </c>
      <c r="J52" s="187" t="str">
        <f>IF(I69=0,"",I52/I69*100)</f>
        <v/>
      </c>
    </row>
    <row r="53" spans="1:10" ht="36.75" customHeight="1" x14ac:dyDescent="0.2">
      <c r="A53" s="176"/>
      <c r="B53" s="181" t="s">
        <v>58</v>
      </c>
      <c r="C53" s="182" t="s">
        <v>59</v>
      </c>
      <c r="D53" s="183"/>
      <c r="E53" s="183"/>
      <c r="F53" s="189" t="s">
        <v>26</v>
      </c>
      <c r="G53" s="190"/>
      <c r="H53" s="190"/>
      <c r="I53" s="190">
        <f>'SO 02 01 Pol'!G20</f>
        <v>0</v>
      </c>
      <c r="J53" s="187" t="str">
        <f>IF(I69=0,"",I53/I69*100)</f>
        <v/>
      </c>
    </row>
    <row r="54" spans="1:10" ht="36.75" customHeight="1" x14ac:dyDescent="0.2">
      <c r="A54" s="176"/>
      <c r="B54" s="181" t="s">
        <v>60</v>
      </c>
      <c r="C54" s="182" t="s">
        <v>61</v>
      </c>
      <c r="D54" s="183"/>
      <c r="E54" s="183"/>
      <c r="F54" s="189" t="s">
        <v>26</v>
      </c>
      <c r="G54" s="190"/>
      <c r="H54" s="190"/>
      <c r="I54" s="190">
        <f>'SO 02 01 Pol'!G27</f>
        <v>0</v>
      </c>
      <c r="J54" s="187" t="str">
        <f>IF(I69=0,"",I54/I69*100)</f>
        <v/>
      </c>
    </row>
    <row r="55" spans="1:10" ht="36.75" customHeight="1" x14ac:dyDescent="0.2">
      <c r="A55" s="176"/>
      <c r="B55" s="181" t="s">
        <v>62</v>
      </c>
      <c r="C55" s="182" t="s">
        <v>63</v>
      </c>
      <c r="D55" s="183"/>
      <c r="E55" s="183"/>
      <c r="F55" s="189" t="s">
        <v>26</v>
      </c>
      <c r="G55" s="190"/>
      <c r="H55" s="190"/>
      <c r="I55" s="190">
        <f>'SO 02 01 Pol'!G47</f>
        <v>0</v>
      </c>
      <c r="J55" s="187" t="str">
        <f>IF(I69=0,"",I55/I69*100)</f>
        <v/>
      </c>
    </row>
    <row r="56" spans="1:10" ht="36.75" customHeight="1" x14ac:dyDescent="0.2">
      <c r="A56" s="176"/>
      <c r="B56" s="181" t="s">
        <v>64</v>
      </c>
      <c r="C56" s="182" t="s">
        <v>65</v>
      </c>
      <c r="D56" s="183"/>
      <c r="E56" s="183"/>
      <c r="F56" s="189" t="s">
        <v>26</v>
      </c>
      <c r="G56" s="190"/>
      <c r="H56" s="190"/>
      <c r="I56" s="190">
        <f>'SO 02 01 Pol'!G53</f>
        <v>0</v>
      </c>
      <c r="J56" s="187" t="str">
        <f>IF(I69=0,"",I56/I69*100)</f>
        <v/>
      </c>
    </row>
    <row r="57" spans="1:10" ht="36.75" customHeight="1" x14ac:dyDescent="0.2">
      <c r="A57" s="176"/>
      <c r="B57" s="181" t="s">
        <v>66</v>
      </c>
      <c r="C57" s="182" t="s">
        <v>67</v>
      </c>
      <c r="D57" s="183"/>
      <c r="E57" s="183"/>
      <c r="F57" s="189" t="s">
        <v>26</v>
      </c>
      <c r="G57" s="190"/>
      <c r="H57" s="190"/>
      <c r="I57" s="190">
        <f>'SO 01 01 Pol'!G8</f>
        <v>0</v>
      </c>
      <c r="J57" s="187" t="str">
        <f>IF(I69=0,"",I57/I69*100)</f>
        <v/>
      </c>
    </row>
    <row r="58" spans="1:10" ht="36.75" customHeight="1" x14ac:dyDescent="0.2">
      <c r="A58" s="176"/>
      <c r="B58" s="181" t="s">
        <v>68</v>
      </c>
      <c r="C58" s="182" t="s">
        <v>69</v>
      </c>
      <c r="D58" s="183"/>
      <c r="E58" s="183"/>
      <c r="F58" s="189" t="s">
        <v>26</v>
      </c>
      <c r="G58" s="190"/>
      <c r="H58" s="190"/>
      <c r="I58" s="190">
        <f>'SO 02 01 Pol'!G56</f>
        <v>0</v>
      </c>
      <c r="J58" s="187" t="str">
        <f>IF(I69=0,"",I58/I69*100)</f>
        <v/>
      </c>
    </row>
    <row r="59" spans="1:10" ht="36.75" customHeight="1" x14ac:dyDescent="0.2">
      <c r="A59" s="176"/>
      <c r="B59" s="181" t="s">
        <v>70</v>
      </c>
      <c r="C59" s="182" t="s">
        <v>71</v>
      </c>
      <c r="D59" s="183"/>
      <c r="E59" s="183"/>
      <c r="F59" s="189" t="s">
        <v>27</v>
      </c>
      <c r="G59" s="190"/>
      <c r="H59" s="190"/>
      <c r="I59" s="190">
        <f>'SO 01 01 Pol'!G19+'SO 02 01 Pol'!G58</f>
        <v>0</v>
      </c>
      <c r="J59" s="187" t="str">
        <f>IF(I69=0,"",I59/I69*100)</f>
        <v/>
      </c>
    </row>
    <row r="60" spans="1:10" ht="36.75" customHeight="1" x14ac:dyDescent="0.2">
      <c r="A60" s="176"/>
      <c r="B60" s="181" t="s">
        <v>72</v>
      </c>
      <c r="C60" s="182" t="s">
        <v>73</v>
      </c>
      <c r="D60" s="183"/>
      <c r="E60" s="183"/>
      <c r="F60" s="189" t="s">
        <v>27</v>
      </c>
      <c r="G60" s="190"/>
      <c r="H60" s="190"/>
      <c r="I60" s="190">
        <f>'SO 02 01 Pol'!G64</f>
        <v>0</v>
      </c>
      <c r="J60" s="187" t="str">
        <f>IF(I69=0,"",I60/I69*100)</f>
        <v/>
      </c>
    </row>
    <row r="61" spans="1:10" ht="36.75" customHeight="1" x14ac:dyDescent="0.2">
      <c r="A61" s="176"/>
      <c r="B61" s="181" t="s">
        <v>74</v>
      </c>
      <c r="C61" s="182" t="s">
        <v>75</v>
      </c>
      <c r="D61" s="183"/>
      <c r="E61" s="183"/>
      <c r="F61" s="189" t="s">
        <v>27</v>
      </c>
      <c r="G61" s="190"/>
      <c r="H61" s="190"/>
      <c r="I61" s="190">
        <f>'SO 01 01 Pol'!G22+'SO 02 01 Pol'!G85</f>
        <v>0</v>
      </c>
      <c r="J61" s="187" t="str">
        <f>IF(I69=0,"",I61/I69*100)</f>
        <v/>
      </c>
    </row>
    <row r="62" spans="1:10" ht="36.75" customHeight="1" x14ac:dyDescent="0.2">
      <c r="A62" s="176"/>
      <c r="B62" s="181" t="s">
        <v>76</v>
      </c>
      <c r="C62" s="182" t="s">
        <v>77</v>
      </c>
      <c r="D62" s="183"/>
      <c r="E62" s="183"/>
      <c r="F62" s="189" t="s">
        <v>27</v>
      </c>
      <c r="G62" s="190"/>
      <c r="H62" s="190"/>
      <c r="I62" s="190">
        <f>'SO 01 01 Pol'!G27+'SO 02 01 Pol'!G99</f>
        <v>0</v>
      </c>
      <c r="J62" s="187" t="str">
        <f>IF(I69=0,"",I62/I69*100)</f>
        <v/>
      </c>
    </row>
    <row r="63" spans="1:10" ht="36.75" customHeight="1" x14ac:dyDescent="0.2">
      <c r="A63" s="176"/>
      <c r="B63" s="181" t="s">
        <v>78</v>
      </c>
      <c r="C63" s="182" t="s">
        <v>79</v>
      </c>
      <c r="D63" s="183"/>
      <c r="E63" s="183"/>
      <c r="F63" s="189" t="s">
        <v>27</v>
      </c>
      <c r="G63" s="190"/>
      <c r="H63" s="190"/>
      <c r="I63" s="190">
        <f>'SO 02 01 Pol'!G104</f>
        <v>0</v>
      </c>
      <c r="J63" s="187" t="str">
        <f>IF(I69=0,"",I63/I69*100)</f>
        <v/>
      </c>
    </row>
    <row r="64" spans="1:10" ht="36.75" customHeight="1" x14ac:dyDescent="0.2">
      <c r="A64" s="176"/>
      <c r="B64" s="181" t="s">
        <v>80</v>
      </c>
      <c r="C64" s="182" t="s">
        <v>81</v>
      </c>
      <c r="D64" s="183"/>
      <c r="E64" s="183"/>
      <c r="F64" s="189" t="s">
        <v>27</v>
      </c>
      <c r="G64" s="190"/>
      <c r="H64" s="190"/>
      <c r="I64" s="190">
        <f>'SO 02 01 Pol'!G116</f>
        <v>0</v>
      </c>
      <c r="J64" s="187" t="str">
        <f>IF(I69=0,"",I64/I69*100)</f>
        <v/>
      </c>
    </row>
    <row r="65" spans="1:10" ht="36.75" customHeight="1" x14ac:dyDescent="0.2">
      <c r="A65" s="176"/>
      <c r="B65" s="181" t="s">
        <v>82</v>
      </c>
      <c r="C65" s="182" t="s">
        <v>83</v>
      </c>
      <c r="D65" s="183"/>
      <c r="E65" s="183"/>
      <c r="F65" s="189" t="s">
        <v>27</v>
      </c>
      <c r="G65" s="190"/>
      <c r="H65" s="190"/>
      <c r="I65" s="190">
        <f>'SO 02 01 Pol'!G119</f>
        <v>0</v>
      </c>
      <c r="J65" s="187" t="str">
        <f>IF(I69=0,"",I65/I69*100)</f>
        <v/>
      </c>
    </row>
    <row r="66" spans="1:10" ht="36.75" customHeight="1" x14ac:dyDescent="0.2">
      <c r="A66" s="176"/>
      <c r="B66" s="181" t="s">
        <v>84</v>
      </c>
      <c r="C66" s="182" t="s">
        <v>85</v>
      </c>
      <c r="D66" s="183"/>
      <c r="E66" s="183"/>
      <c r="F66" s="189" t="s">
        <v>86</v>
      </c>
      <c r="G66" s="190"/>
      <c r="H66" s="190"/>
      <c r="I66" s="190">
        <f>'SO 02 01 Pol'!G121</f>
        <v>0</v>
      </c>
      <c r="J66" s="187" t="str">
        <f>IF(I69=0,"",I66/I69*100)</f>
        <v/>
      </c>
    </row>
    <row r="67" spans="1:10" ht="36.75" customHeight="1" x14ac:dyDescent="0.2">
      <c r="A67" s="176"/>
      <c r="B67" s="181" t="s">
        <v>87</v>
      </c>
      <c r="C67" s="182" t="s">
        <v>88</v>
      </c>
      <c r="D67" s="183"/>
      <c r="E67" s="183"/>
      <c r="F67" s="189" t="s">
        <v>86</v>
      </c>
      <c r="G67" s="190"/>
      <c r="H67" s="190"/>
      <c r="I67" s="190">
        <f>'SO 01 01 Pol'!G31</f>
        <v>0</v>
      </c>
      <c r="J67" s="187" t="str">
        <f>IF(I69=0,"",I67/I69*100)</f>
        <v/>
      </c>
    </row>
    <row r="68" spans="1:10" ht="36.75" customHeight="1" x14ac:dyDescent="0.2">
      <c r="A68" s="176"/>
      <c r="B68" s="181" t="s">
        <v>89</v>
      </c>
      <c r="C68" s="182" t="s">
        <v>30</v>
      </c>
      <c r="D68" s="183"/>
      <c r="E68" s="183"/>
      <c r="F68" s="189" t="s">
        <v>89</v>
      </c>
      <c r="G68" s="190"/>
      <c r="H68" s="190"/>
      <c r="I68" s="190">
        <f>'SO 02 01 Pol'!G128</f>
        <v>0</v>
      </c>
      <c r="J68" s="187" t="str">
        <f>IF(I69=0,"",I68/I69*100)</f>
        <v/>
      </c>
    </row>
    <row r="69" spans="1:10" ht="25.5" customHeight="1" x14ac:dyDescent="0.2">
      <c r="A69" s="177"/>
      <c r="B69" s="184" t="s">
        <v>1</v>
      </c>
      <c r="C69" s="185"/>
      <c r="D69" s="186"/>
      <c r="E69" s="186"/>
      <c r="F69" s="191"/>
      <c r="G69" s="192"/>
      <c r="H69" s="192"/>
      <c r="I69" s="192">
        <f>SUM(I51:I68)</f>
        <v>0</v>
      </c>
      <c r="J69" s="188">
        <f>SUM(J51:J68)</f>
        <v>0</v>
      </c>
    </row>
    <row r="70" spans="1:10" x14ac:dyDescent="0.2">
      <c r="F70" s="132"/>
      <c r="G70" s="132"/>
      <c r="H70" s="132"/>
      <c r="I70" s="132"/>
      <c r="J70" s="133"/>
    </row>
    <row r="71" spans="1:10" x14ac:dyDescent="0.2">
      <c r="F71" s="132"/>
      <c r="G71" s="132"/>
      <c r="H71" s="132"/>
      <c r="I71" s="132"/>
      <c r="J71" s="133"/>
    </row>
    <row r="72" spans="1:10" x14ac:dyDescent="0.2">
      <c r="F72" s="132"/>
      <c r="G72" s="132"/>
      <c r="H72" s="132"/>
      <c r="I72" s="132"/>
      <c r="J72" s="13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C65:E65"/>
    <mergeCell ref="C66:E66"/>
    <mergeCell ref="C67:E67"/>
    <mergeCell ref="C68:E68"/>
    <mergeCell ref="D5:G5"/>
    <mergeCell ref="D6:G6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6" t="s">
        <v>7</v>
      </c>
      <c r="B1" s="106"/>
      <c r="C1" s="107"/>
      <c r="D1" s="106"/>
      <c r="E1" s="106"/>
      <c r="F1" s="106"/>
      <c r="G1" s="106"/>
    </row>
    <row r="2" spans="1:7" ht="24.95" customHeight="1" x14ac:dyDescent="0.2">
      <c r="A2" s="50" t="s">
        <v>8</v>
      </c>
      <c r="B2" s="49"/>
      <c r="C2" s="108"/>
      <c r="D2" s="108"/>
      <c r="E2" s="108"/>
      <c r="F2" s="108"/>
      <c r="G2" s="109"/>
    </row>
    <row r="3" spans="1:7" ht="24.95" customHeight="1" x14ac:dyDescent="0.2">
      <c r="A3" s="50" t="s">
        <v>9</v>
      </c>
      <c r="B3" s="49"/>
      <c r="C3" s="108"/>
      <c r="D3" s="108"/>
      <c r="E3" s="108"/>
      <c r="F3" s="108"/>
      <c r="G3" s="109"/>
    </row>
    <row r="4" spans="1:7" ht="24.95" customHeight="1" x14ac:dyDescent="0.2">
      <c r="A4" s="50" t="s">
        <v>10</v>
      </c>
      <c r="B4" s="49"/>
      <c r="C4" s="108"/>
      <c r="D4" s="108"/>
      <c r="E4" s="108"/>
      <c r="F4" s="108"/>
      <c r="G4" s="10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4B81-D950-49D3-80C0-62F8C45C645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4" t="s">
        <v>7</v>
      </c>
      <c r="B1" s="194"/>
      <c r="C1" s="194"/>
      <c r="D1" s="194"/>
      <c r="E1" s="194"/>
      <c r="F1" s="194"/>
      <c r="G1" s="194"/>
      <c r="AG1" t="s">
        <v>91</v>
      </c>
    </row>
    <row r="2" spans="1:60" ht="24.95" customHeight="1" x14ac:dyDescent="0.2">
      <c r="A2" s="195" t="s">
        <v>8</v>
      </c>
      <c r="B2" s="49" t="s">
        <v>41</v>
      </c>
      <c r="C2" s="198" t="s">
        <v>42</v>
      </c>
      <c r="D2" s="196"/>
      <c r="E2" s="196"/>
      <c r="F2" s="196"/>
      <c r="G2" s="197"/>
      <c r="AG2" t="s">
        <v>92</v>
      </c>
    </row>
    <row r="3" spans="1:60" ht="24.95" customHeight="1" x14ac:dyDescent="0.2">
      <c r="A3" s="195" t="s">
        <v>9</v>
      </c>
      <c r="B3" s="49" t="s">
        <v>44</v>
      </c>
      <c r="C3" s="198" t="s">
        <v>45</v>
      </c>
      <c r="D3" s="196"/>
      <c r="E3" s="196"/>
      <c r="F3" s="196"/>
      <c r="G3" s="197"/>
      <c r="AC3" s="174" t="s">
        <v>92</v>
      </c>
      <c r="AG3" t="s">
        <v>93</v>
      </c>
    </row>
    <row r="4" spans="1:60" ht="24.95" customHeight="1" x14ac:dyDescent="0.2">
      <c r="A4" s="199" t="s">
        <v>10</v>
      </c>
      <c r="B4" s="200" t="s">
        <v>46</v>
      </c>
      <c r="C4" s="201" t="s">
        <v>47</v>
      </c>
      <c r="D4" s="202"/>
      <c r="E4" s="202"/>
      <c r="F4" s="202"/>
      <c r="G4" s="203"/>
      <c r="AG4" t="s">
        <v>94</v>
      </c>
    </row>
    <row r="5" spans="1:60" x14ac:dyDescent="0.2">
      <c r="D5" s="10"/>
    </row>
    <row r="6" spans="1:60" ht="38.25" x14ac:dyDescent="0.2">
      <c r="A6" s="205" t="s">
        <v>95</v>
      </c>
      <c r="B6" s="207" t="s">
        <v>96</v>
      </c>
      <c r="C6" s="207" t="s">
        <v>97</v>
      </c>
      <c r="D6" s="206" t="s">
        <v>98</v>
      </c>
      <c r="E6" s="205" t="s">
        <v>99</v>
      </c>
      <c r="F6" s="204" t="s">
        <v>100</v>
      </c>
      <c r="G6" s="205" t="s">
        <v>31</v>
      </c>
      <c r="H6" s="208" t="s">
        <v>32</v>
      </c>
      <c r="I6" s="208" t="s">
        <v>101</v>
      </c>
      <c r="J6" s="208" t="s">
        <v>33</v>
      </c>
      <c r="K6" s="208" t="s">
        <v>102</v>
      </c>
      <c r="L6" s="208" t="s">
        <v>103</v>
      </c>
      <c r="M6" s="208" t="s">
        <v>104</v>
      </c>
      <c r="N6" s="208" t="s">
        <v>105</v>
      </c>
      <c r="O6" s="208" t="s">
        <v>106</v>
      </c>
      <c r="P6" s="208" t="s">
        <v>107</v>
      </c>
      <c r="Q6" s="208" t="s">
        <v>108</v>
      </c>
      <c r="R6" s="208" t="s">
        <v>109</v>
      </c>
      <c r="S6" s="208" t="s">
        <v>110</v>
      </c>
      <c r="T6" s="208" t="s">
        <v>111</v>
      </c>
      <c r="U6" s="208" t="s">
        <v>112</v>
      </c>
      <c r="V6" s="208" t="s">
        <v>113</v>
      </c>
      <c r="W6" s="208" t="s">
        <v>114</v>
      </c>
      <c r="X6" s="208" t="s">
        <v>115</v>
      </c>
    </row>
    <row r="7" spans="1:60" hidden="1" x14ac:dyDescent="0.2">
      <c r="A7" s="3"/>
      <c r="B7" s="4"/>
      <c r="C7" s="4"/>
      <c r="D7" s="6"/>
      <c r="E7" s="210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</row>
    <row r="8" spans="1:60" x14ac:dyDescent="0.2">
      <c r="A8" s="233" t="s">
        <v>116</v>
      </c>
      <c r="B8" s="234" t="s">
        <v>66</v>
      </c>
      <c r="C8" s="252" t="s">
        <v>67</v>
      </c>
      <c r="D8" s="235"/>
      <c r="E8" s="236"/>
      <c r="F8" s="237"/>
      <c r="G8" s="238">
        <f>SUMIF(AG9:AG18,"&lt;&gt;NOR",G9:G18)</f>
        <v>0</v>
      </c>
      <c r="H8" s="232"/>
      <c r="I8" s="232">
        <f>SUM(I9:I18)</f>
        <v>0</v>
      </c>
      <c r="J8" s="232"/>
      <c r="K8" s="232">
        <f>SUM(K9:K18)</f>
        <v>0</v>
      </c>
      <c r="L8" s="232"/>
      <c r="M8" s="232">
        <f>SUM(M9:M18)</f>
        <v>0</v>
      </c>
      <c r="N8" s="232"/>
      <c r="O8" s="232">
        <f>SUM(O9:O18)</f>
        <v>0.04</v>
      </c>
      <c r="P8" s="232"/>
      <c r="Q8" s="232">
        <f>SUM(Q9:Q18)</f>
        <v>464.45000000000005</v>
      </c>
      <c r="R8" s="232"/>
      <c r="S8" s="232"/>
      <c r="T8" s="232"/>
      <c r="U8" s="232"/>
      <c r="V8" s="232">
        <f>SUM(V9:V18)</f>
        <v>1852.61</v>
      </c>
      <c r="W8" s="232"/>
      <c r="X8" s="232"/>
      <c r="AG8" t="s">
        <v>117</v>
      </c>
    </row>
    <row r="9" spans="1:60" outlineLevel="1" x14ac:dyDescent="0.2">
      <c r="A9" s="239">
        <v>1</v>
      </c>
      <c r="B9" s="240" t="s">
        <v>118</v>
      </c>
      <c r="C9" s="253" t="s">
        <v>119</v>
      </c>
      <c r="D9" s="241" t="s">
        <v>120</v>
      </c>
      <c r="E9" s="242">
        <v>37.475999999999999</v>
      </c>
      <c r="F9" s="243"/>
      <c r="G9" s="244">
        <f>ROUND(E9*F9,2)</f>
        <v>0</v>
      </c>
      <c r="H9" s="229"/>
      <c r="I9" s="228">
        <f>ROUND(E9*H9,2)</f>
        <v>0</v>
      </c>
      <c r="J9" s="229"/>
      <c r="K9" s="228">
        <f>ROUND(E9*J9,2)</f>
        <v>0</v>
      </c>
      <c r="L9" s="228">
        <v>21</v>
      </c>
      <c r="M9" s="228">
        <f>G9*(1+L9/100)</f>
        <v>0</v>
      </c>
      <c r="N9" s="228">
        <v>1.1000000000000001E-3</v>
      </c>
      <c r="O9" s="228">
        <f>ROUND(E9*N9,2)</f>
        <v>0.04</v>
      </c>
      <c r="P9" s="228">
        <v>1.175</v>
      </c>
      <c r="Q9" s="228">
        <f>ROUND(E9*P9,2)</f>
        <v>44.03</v>
      </c>
      <c r="R9" s="228"/>
      <c r="S9" s="228" t="s">
        <v>121</v>
      </c>
      <c r="T9" s="228" t="s">
        <v>121</v>
      </c>
      <c r="U9" s="228">
        <v>1.2829999999999999</v>
      </c>
      <c r="V9" s="228">
        <f>ROUND(E9*U9,2)</f>
        <v>48.08</v>
      </c>
      <c r="W9" s="228"/>
      <c r="X9" s="228" t="s">
        <v>122</v>
      </c>
      <c r="Y9" s="209"/>
      <c r="Z9" s="209"/>
      <c r="AA9" s="209"/>
      <c r="AB9" s="209"/>
      <c r="AC9" s="209"/>
      <c r="AD9" s="209"/>
      <c r="AE9" s="209"/>
      <c r="AF9" s="209"/>
      <c r="AG9" s="209" t="s">
        <v>123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outlineLevel="1" x14ac:dyDescent="0.2">
      <c r="A10" s="226"/>
      <c r="B10" s="227"/>
      <c r="C10" s="254" t="s">
        <v>124</v>
      </c>
      <c r="D10" s="230"/>
      <c r="E10" s="231">
        <v>37.475999999999999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09"/>
      <c r="Z10" s="209"/>
      <c r="AA10" s="209"/>
      <c r="AB10" s="209"/>
      <c r="AC10" s="209"/>
      <c r="AD10" s="209"/>
      <c r="AE10" s="209"/>
      <c r="AF10" s="209"/>
      <c r="AG10" s="209" t="s">
        <v>125</v>
      </c>
      <c r="AH10" s="209">
        <v>0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60" outlineLevel="1" x14ac:dyDescent="0.2">
      <c r="A11" s="239">
        <v>2</v>
      </c>
      <c r="B11" s="240" t="s">
        <v>126</v>
      </c>
      <c r="C11" s="253" t="s">
        <v>127</v>
      </c>
      <c r="D11" s="241" t="s">
        <v>128</v>
      </c>
      <c r="E11" s="242">
        <v>158.4058</v>
      </c>
      <c r="F11" s="243"/>
      <c r="G11" s="244">
        <f>ROUND(E11*F11,2)</f>
        <v>0</v>
      </c>
      <c r="H11" s="229"/>
      <c r="I11" s="228">
        <f>ROUND(E11*H11,2)</f>
        <v>0</v>
      </c>
      <c r="J11" s="229"/>
      <c r="K11" s="228">
        <f>ROUND(E11*J11,2)</f>
        <v>0</v>
      </c>
      <c r="L11" s="228">
        <v>21</v>
      </c>
      <c r="M11" s="228">
        <f>G11*(1+L11/100)</f>
        <v>0</v>
      </c>
      <c r="N11" s="228">
        <v>0</v>
      </c>
      <c r="O11" s="228">
        <f>ROUND(E11*N11,2)</f>
        <v>0</v>
      </c>
      <c r="P11" s="228">
        <v>2.1080000000000002E-2</v>
      </c>
      <c r="Q11" s="228">
        <f>ROUND(E11*P11,2)</f>
        <v>3.34</v>
      </c>
      <c r="R11" s="228"/>
      <c r="S11" s="228" t="s">
        <v>121</v>
      </c>
      <c r="T11" s="228" t="s">
        <v>121</v>
      </c>
      <c r="U11" s="228">
        <v>0.22559999999999999</v>
      </c>
      <c r="V11" s="228">
        <f>ROUND(E11*U11,2)</f>
        <v>35.74</v>
      </c>
      <c r="W11" s="228"/>
      <c r="X11" s="228" t="s">
        <v>122</v>
      </c>
      <c r="Y11" s="209"/>
      <c r="Z11" s="209"/>
      <c r="AA11" s="209"/>
      <c r="AB11" s="209"/>
      <c r="AC11" s="209"/>
      <c r="AD11" s="209"/>
      <c r="AE11" s="209"/>
      <c r="AF11" s="209"/>
      <c r="AG11" s="209" t="s">
        <v>123</v>
      </c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</row>
    <row r="12" spans="1:60" outlineLevel="1" x14ac:dyDescent="0.2">
      <c r="A12" s="226"/>
      <c r="B12" s="227"/>
      <c r="C12" s="254" t="s">
        <v>129</v>
      </c>
      <c r="D12" s="230"/>
      <c r="E12" s="231">
        <v>651.60580000000004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09"/>
      <c r="Z12" s="209"/>
      <c r="AA12" s="209"/>
      <c r="AB12" s="209"/>
      <c r="AC12" s="209"/>
      <c r="AD12" s="209"/>
      <c r="AE12" s="209"/>
      <c r="AF12" s="209"/>
      <c r="AG12" s="209" t="s">
        <v>125</v>
      </c>
      <c r="AH12" s="209">
        <v>0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60" outlineLevel="1" x14ac:dyDescent="0.2">
      <c r="A13" s="226"/>
      <c r="B13" s="227"/>
      <c r="C13" s="254" t="s">
        <v>130</v>
      </c>
      <c r="D13" s="230"/>
      <c r="E13" s="231">
        <v>-436.5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09"/>
      <c r="Z13" s="209"/>
      <c r="AA13" s="209"/>
      <c r="AB13" s="209"/>
      <c r="AC13" s="209"/>
      <c r="AD13" s="209"/>
      <c r="AE13" s="209"/>
      <c r="AF13" s="209"/>
      <c r="AG13" s="209" t="s">
        <v>125</v>
      </c>
      <c r="AH13" s="209">
        <v>0</v>
      </c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</row>
    <row r="14" spans="1:60" outlineLevel="1" x14ac:dyDescent="0.2">
      <c r="A14" s="226"/>
      <c r="B14" s="227"/>
      <c r="C14" s="254" t="s">
        <v>131</v>
      </c>
      <c r="D14" s="230"/>
      <c r="E14" s="231">
        <v>-56.7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09"/>
      <c r="Z14" s="209"/>
      <c r="AA14" s="209"/>
      <c r="AB14" s="209"/>
      <c r="AC14" s="209"/>
      <c r="AD14" s="209"/>
      <c r="AE14" s="209"/>
      <c r="AF14" s="209"/>
      <c r="AG14" s="209" t="s">
        <v>125</v>
      </c>
      <c r="AH14" s="209">
        <v>0</v>
      </c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outlineLevel="1" x14ac:dyDescent="0.2">
      <c r="A15" s="239">
        <v>3</v>
      </c>
      <c r="B15" s="240" t="s">
        <v>132</v>
      </c>
      <c r="C15" s="253" t="s">
        <v>133</v>
      </c>
      <c r="D15" s="241" t="s">
        <v>128</v>
      </c>
      <c r="E15" s="242">
        <v>966.88</v>
      </c>
      <c r="F15" s="243"/>
      <c r="G15" s="244">
        <f>ROUND(E15*F15,2)</f>
        <v>0</v>
      </c>
      <c r="H15" s="229"/>
      <c r="I15" s="228">
        <f>ROUND(E15*H15,2)</f>
        <v>0</v>
      </c>
      <c r="J15" s="229"/>
      <c r="K15" s="228">
        <f>ROUND(E15*J15,2)</f>
        <v>0</v>
      </c>
      <c r="L15" s="228">
        <v>21</v>
      </c>
      <c r="M15" s="228">
        <f>G15*(1+L15/100)</f>
        <v>0</v>
      </c>
      <c r="N15" s="228">
        <v>0</v>
      </c>
      <c r="O15" s="228">
        <f>ROUND(E15*N15,2)</f>
        <v>0</v>
      </c>
      <c r="P15" s="228">
        <v>2.46E-2</v>
      </c>
      <c r="Q15" s="228">
        <f>ROUND(E15*P15,2)</f>
        <v>23.79</v>
      </c>
      <c r="R15" s="228"/>
      <c r="S15" s="228" t="s">
        <v>121</v>
      </c>
      <c r="T15" s="228" t="s">
        <v>121</v>
      </c>
      <c r="U15" s="228">
        <v>0.2208</v>
      </c>
      <c r="V15" s="228">
        <f>ROUND(E15*U15,2)</f>
        <v>213.49</v>
      </c>
      <c r="W15" s="228"/>
      <c r="X15" s="228" t="s">
        <v>122</v>
      </c>
      <c r="Y15" s="209"/>
      <c r="Z15" s="209"/>
      <c r="AA15" s="209"/>
      <c r="AB15" s="209"/>
      <c r="AC15" s="209"/>
      <c r="AD15" s="209"/>
      <c r="AE15" s="209"/>
      <c r="AF15" s="209"/>
      <c r="AG15" s="209" t="s">
        <v>123</v>
      </c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outlineLevel="1" x14ac:dyDescent="0.2">
      <c r="A16" s="226"/>
      <c r="B16" s="227"/>
      <c r="C16" s="254" t="s">
        <v>134</v>
      </c>
      <c r="D16" s="230"/>
      <c r="E16" s="231">
        <v>966.88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09"/>
      <c r="Z16" s="209"/>
      <c r="AA16" s="209"/>
      <c r="AB16" s="209"/>
      <c r="AC16" s="209"/>
      <c r="AD16" s="209"/>
      <c r="AE16" s="209"/>
      <c r="AF16" s="209"/>
      <c r="AG16" s="209" t="s">
        <v>125</v>
      </c>
      <c r="AH16" s="209">
        <v>0</v>
      </c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60" ht="22.5" outlineLevel="1" x14ac:dyDescent="0.2">
      <c r="A17" s="239">
        <v>4</v>
      </c>
      <c r="B17" s="240" t="s">
        <v>135</v>
      </c>
      <c r="C17" s="253" t="s">
        <v>136</v>
      </c>
      <c r="D17" s="241" t="s">
        <v>120</v>
      </c>
      <c r="E17" s="242">
        <v>178.77</v>
      </c>
      <c r="F17" s="243"/>
      <c r="G17" s="244">
        <f>ROUND(E17*F17,2)</f>
        <v>0</v>
      </c>
      <c r="H17" s="229"/>
      <c r="I17" s="228">
        <f>ROUND(E17*H17,2)</f>
        <v>0</v>
      </c>
      <c r="J17" s="229"/>
      <c r="K17" s="228">
        <f>ROUND(E17*J17,2)</f>
        <v>0</v>
      </c>
      <c r="L17" s="228">
        <v>21</v>
      </c>
      <c r="M17" s="228">
        <f>G17*(1+L17/100)</f>
        <v>0</v>
      </c>
      <c r="N17" s="228">
        <v>0</v>
      </c>
      <c r="O17" s="228">
        <f>ROUND(E17*N17,2)</f>
        <v>0</v>
      </c>
      <c r="P17" s="228">
        <v>2.2000000000000002</v>
      </c>
      <c r="Q17" s="228">
        <f>ROUND(E17*P17,2)</f>
        <v>393.29</v>
      </c>
      <c r="R17" s="228"/>
      <c r="S17" s="228" t="s">
        <v>121</v>
      </c>
      <c r="T17" s="228" t="s">
        <v>121</v>
      </c>
      <c r="U17" s="228">
        <v>8.6999999999999993</v>
      </c>
      <c r="V17" s="228">
        <f>ROUND(E17*U17,2)</f>
        <v>1555.3</v>
      </c>
      <c r="W17" s="228"/>
      <c r="X17" s="228" t="s">
        <v>122</v>
      </c>
      <c r="Y17" s="209"/>
      <c r="Z17" s="209"/>
      <c r="AA17" s="209"/>
      <c r="AB17" s="209"/>
      <c r="AC17" s="209"/>
      <c r="AD17" s="209"/>
      <c r="AE17" s="209"/>
      <c r="AF17" s="209"/>
      <c r="AG17" s="209" t="s">
        <v>123</v>
      </c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</row>
    <row r="18" spans="1:60" outlineLevel="1" x14ac:dyDescent="0.2">
      <c r="A18" s="226"/>
      <c r="B18" s="227"/>
      <c r="C18" s="254" t="s">
        <v>137</v>
      </c>
      <c r="D18" s="230"/>
      <c r="E18" s="231">
        <v>178.77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09"/>
      <c r="Z18" s="209"/>
      <c r="AA18" s="209"/>
      <c r="AB18" s="209"/>
      <c r="AC18" s="209"/>
      <c r="AD18" s="209"/>
      <c r="AE18" s="209"/>
      <c r="AF18" s="209"/>
      <c r="AG18" s="209" t="s">
        <v>125</v>
      </c>
      <c r="AH18" s="209">
        <v>0</v>
      </c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x14ac:dyDescent="0.2">
      <c r="A19" s="233" t="s">
        <v>116</v>
      </c>
      <c r="B19" s="234" t="s">
        <v>70</v>
      </c>
      <c r="C19" s="252" t="s">
        <v>71</v>
      </c>
      <c r="D19" s="235"/>
      <c r="E19" s="236"/>
      <c r="F19" s="237"/>
      <c r="G19" s="238">
        <f>SUMIF(AG20:AG21,"&lt;&gt;NOR",G20:G21)</f>
        <v>0</v>
      </c>
      <c r="H19" s="232"/>
      <c r="I19" s="232">
        <f>SUM(I20:I21)</f>
        <v>0</v>
      </c>
      <c r="J19" s="232"/>
      <c r="K19" s="232">
        <f>SUM(K20:K21)</f>
        <v>0</v>
      </c>
      <c r="L19" s="232"/>
      <c r="M19" s="232">
        <f>SUM(M20:M21)</f>
        <v>0</v>
      </c>
      <c r="N19" s="232"/>
      <c r="O19" s="232">
        <f>SUM(O20:O21)</f>
        <v>0</v>
      </c>
      <c r="P19" s="232"/>
      <c r="Q19" s="232">
        <f>SUM(Q20:Q21)</f>
        <v>4.3499999999999996</v>
      </c>
      <c r="R19" s="232"/>
      <c r="S19" s="232"/>
      <c r="T19" s="232"/>
      <c r="U19" s="232"/>
      <c r="V19" s="232">
        <f>SUM(V20:V21)</f>
        <v>36.65</v>
      </c>
      <c r="W19" s="232"/>
      <c r="X19" s="232"/>
      <c r="AG19" t="s">
        <v>117</v>
      </c>
    </row>
    <row r="20" spans="1:60" outlineLevel="1" x14ac:dyDescent="0.2">
      <c r="A20" s="239">
        <v>5</v>
      </c>
      <c r="B20" s="240" t="s">
        <v>138</v>
      </c>
      <c r="C20" s="253" t="s">
        <v>139</v>
      </c>
      <c r="D20" s="241" t="s">
        <v>128</v>
      </c>
      <c r="E20" s="242">
        <v>893.85</v>
      </c>
      <c r="F20" s="243"/>
      <c r="G20" s="244">
        <f>ROUND(E20*F20,2)</f>
        <v>0</v>
      </c>
      <c r="H20" s="229"/>
      <c r="I20" s="228">
        <f>ROUND(E20*H20,2)</f>
        <v>0</v>
      </c>
      <c r="J20" s="229"/>
      <c r="K20" s="228">
        <f>ROUND(E20*J20,2)</f>
        <v>0</v>
      </c>
      <c r="L20" s="228">
        <v>21</v>
      </c>
      <c r="M20" s="228">
        <f>G20*(1+L20/100)</f>
        <v>0</v>
      </c>
      <c r="N20" s="228">
        <v>0</v>
      </c>
      <c r="O20" s="228">
        <f>ROUND(E20*N20,2)</f>
        <v>0</v>
      </c>
      <c r="P20" s="228">
        <v>4.8700000000000002E-3</v>
      </c>
      <c r="Q20" s="228">
        <f>ROUND(E20*P20,2)</f>
        <v>4.3499999999999996</v>
      </c>
      <c r="R20" s="228"/>
      <c r="S20" s="228" t="s">
        <v>121</v>
      </c>
      <c r="T20" s="228" t="s">
        <v>121</v>
      </c>
      <c r="U20" s="228">
        <v>4.1000000000000002E-2</v>
      </c>
      <c r="V20" s="228">
        <f>ROUND(E20*U20,2)</f>
        <v>36.65</v>
      </c>
      <c r="W20" s="228"/>
      <c r="X20" s="228" t="s">
        <v>122</v>
      </c>
      <c r="Y20" s="209"/>
      <c r="Z20" s="209"/>
      <c r="AA20" s="209"/>
      <c r="AB20" s="209"/>
      <c r="AC20" s="209"/>
      <c r="AD20" s="209"/>
      <c r="AE20" s="209"/>
      <c r="AF20" s="209"/>
      <c r="AG20" s="209" t="s">
        <v>123</v>
      </c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</row>
    <row r="21" spans="1:60" outlineLevel="1" x14ac:dyDescent="0.2">
      <c r="A21" s="226"/>
      <c r="B21" s="227"/>
      <c r="C21" s="254" t="s">
        <v>140</v>
      </c>
      <c r="D21" s="230"/>
      <c r="E21" s="231">
        <v>893.85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09"/>
      <c r="Z21" s="209"/>
      <c r="AA21" s="209"/>
      <c r="AB21" s="209"/>
      <c r="AC21" s="209"/>
      <c r="AD21" s="209"/>
      <c r="AE21" s="209"/>
      <c r="AF21" s="209"/>
      <c r="AG21" s="209" t="s">
        <v>125</v>
      </c>
      <c r="AH21" s="209">
        <v>0</v>
      </c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</row>
    <row r="22" spans="1:60" x14ac:dyDescent="0.2">
      <c r="A22" s="233" t="s">
        <v>116</v>
      </c>
      <c r="B22" s="234" t="s">
        <v>74</v>
      </c>
      <c r="C22" s="252" t="s">
        <v>75</v>
      </c>
      <c r="D22" s="235"/>
      <c r="E22" s="236"/>
      <c r="F22" s="237"/>
      <c r="G22" s="238">
        <f>SUMIF(AG23:AG26,"&lt;&gt;NOR",G23:G26)</f>
        <v>0</v>
      </c>
      <c r="H22" s="232"/>
      <c r="I22" s="232">
        <f>SUM(I23:I26)</f>
        <v>0</v>
      </c>
      <c r="J22" s="232"/>
      <c r="K22" s="232">
        <f>SUM(K23:K26)</f>
        <v>0</v>
      </c>
      <c r="L22" s="232"/>
      <c r="M22" s="232">
        <f>SUM(M23:M26)</f>
        <v>0</v>
      </c>
      <c r="N22" s="232"/>
      <c r="O22" s="232">
        <f>SUM(O23:O26)</f>
        <v>0</v>
      </c>
      <c r="P22" s="232"/>
      <c r="Q22" s="232">
        <f>SUM(Q23:Q26)</f>
        <v>0.51</v>
      </c>
      <c r="R22" s="232"/>
      <c r="S22" s="232"/>
      <c r="T22" s="232"/>
      <c r="U22" s="232"/>
      <c r="V22" s="232">
        <f>SUM(V23:V26)</f>
        <v>10.58</v>
      </c>
      <c r="W22" s="232"/>
      <c r="X22" s="232"/>
      <c r="AG22" t="s">
        <v>117</v>
      </c>
    </row>
    <row r="23" spans="1:60" outlineLevel="1" x14ac:dyDescent="0.2">
      <c r="A23" s="239">
        <v>6</v>
      </c>
      <c r="B23" s="240" t="s">
        <v>141</v>
      </c>
      <c r="C23" s="253" t="s">
        <v>142</v>
      </c>
      <c r="D23" s="241" t="s">
        <v>143</v>
      </c>
      <c r="E23" s="242">
        <v>120.8</v>
      </c>
      <c r="F23" s="243"/>
      <c r="G23" s="244">
        <f>ROUND(E23*F23,2)</f>
        <v>0</v>
      </c>
      <c r="H23" s="229"/>
      <c r="I23" s="228">
        <f>ROUND(E23*H23,2)</f>
        <v>0</v>
      </c>
      <c r="J23" s="229"/>
      <c r="K23" s="228">
        <f>ROUND(E23*J23,2)</f>
        <v>0</v>
      </c>
      <c r="L23" s="228">
        <v>21</v>
      </c>
      <c r="M23" s="228">
        <f>G23*(1+L23/100)</f>
        <v>0</v>
      </c>
      <c r="N23" s="228">
        <v>0</v>
      </c>
      <c r="O23" s="228">
        <f>ROUND(E23*N23,2)</f>
        <v>0</v>
      </c>
      <c r="P23" s="228">
        <v>3.47E-3</v>
      </c>
      <c r="Q23" s="228">
        <f>ROUND(E23*P23,2)</f>
        <v>0.42</v>
      </c>
      <c r="R23" s="228"/>
      <c r="S23" s="228" t="s">
        <v>121</v>
      </c>
      <c r="T23" s="228" t="s">
        <v>121</v>
      </c>
      <c r="U23" s="228">
        <v>6.9000000000000006E-2</v>
      </c>
      <c r="V23" s="228">
        <f>ROUND(E23*U23,2)</f>
        <v>8.34</v>
      </c>
      <c r="W23" s="228"/>
      <c r="X23" s="228" t="s">
        <v>122</v>
      </c>
      <c r="Y23" s="209"/>
      <c r="Z23" s="209"/>
      <c r="AA23" s="209"/>
      <c r="AB23" s="209"/>
      <c r="AC23" s="209"/>
      <c r="AD23" s="209"/>
      <c r="AE23" s="209"/>
      <c r="AF23" s="209"/>
      <c r="AG23" s="209" t="s">
        <v>123</v>
      </c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</row>
    <row r="24" spans="1:60" outlineLevel="1" x14ac:dyDescent="0.2">
      <c r="A24" s="226"/>
      <c r="B24" s="227"/>
      <c r="C24" s="254" t="s">
        <v>144</v>
      </c>
      <c r="D24" s="230"/>
      <c r="E24" s="231">
        <v>120.8</v>
      </c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09"/>
      <c r="Z24" s="209"/>
      <c r="AA24" s="209"/>
      <c r="AB24" s="209"/>
      <c r="AC24" s="209"/>
      <c r="AD24" s="209"/>
      <c r="AE24" s="209"/>
      <c r="AF24" s="209"/>
      <c r="AG24" s="209" t="s">
        <v>125</v>
      </c>
      <c r="AH24" s="209">
        <v>0</v>
      </c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1:60" outlineLevel="1" x14ac:dyDescent="0.2">
      <c r="A25" s="239">
        <v>7</v>
      </c>
      <c r="B25" s="240" t="s">
        <v>145</v>
      </c>
      <c r="C25" s="253" t="s">
        <v>146</v>
      </c>
      <c r="D25" s="241" t="s">
        <v>143</v>
      </c>
      <c r="E25" s="242">
        <v>39</v>
      </c>
      <c r="F25" s="243"/>
      <c r="G25" s="244">
        <f>ROUND(E25*F25,2)</f>
        <v>0</v>
      </c>
      <c r="H25" s="229"/>
      <c r="I25" s="228">
        <f>ROUND(E25*H25,2)</f>
        <v>0</v>
      </c>
      <c r="J25" s="229"/>
      <c r="K25" s="228">
        <f>ROUND(E25*J25,2)</f>
        <v>0</v>
      </c>
      <c r="L25" s="228">
        <v>21</v>
      </c>
      <c r="M25" s="228">
        <f>G25*(1+L25/100)</f>
        <v>0</v>
      </c>
      <c r="N25" s="228">
        <v>0</v>
      </c>
      <c r="O25" s="228">
        <f>ROUND(E25*N25,2)</f>
        <v>0</v>
      </c>
      <c r="P25" s="228">
        <v>2.2599999999999999E-3</v>
      </c>
      <c r="Q25" s="228">
        <f>ROUND(E25*P25,2)</f>
        <v>0.09</v>
      </c>
      <c r="R25" s="228"/>
      <c r="S25" s="228" t="s">
        <v>121</v>
      </c>
      <c r="T25" s="228" t="s">
        <v>121</v>
      </c>
      <c r="U25" s="228">
        <v>5.7500000000000002E-2</v>
      </c>
      <c r="V25" s="228">
        <f>ROUND(E25*U25,2)</f>
        <v>2.2400000000000002</v>
      </c>
      <c r="W25" s="228"/>
      <c r="X25" s="228" t="s">
        <v>122</v>
      </c>
      <c r="Y25" s="209"/>
      <c r="Z25" s="209"/>
      <c r="AA25" s="209"/>
      <c r="AB25" s="209"/>
      <c r="AC25" s="209"/>
      <c r="AD25" s="209"/>
      <c r="AE25" s="209"/>
      <c r="AF25" s="209"/>
      <c r="AG25" s="209" t="s">
        <v>123</v>
      </c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</row>
    <row r="26" spans="1:60" outlineLevel="1" x14ac:dyDescent="0.2">
      <c r="A26" s="226"/>
      <c r="B26" s="227"/>
      <c r="C26" s="254" t="s">
        <v>147</v>
      </c>
      <c r="D26" s="230"/>
      <c r="E26" s="231">
        <v>39</v>
      </c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09"/>
      <c r="Z26" s="209"/>
      <c r="AA26" s="209"/>
      <c r="AB26" s="209"/>
      <c r="AC26" s="209"/>
      <c r="AD26" s="209"/>
      <c r="AE26" s="209"/>
      <c r="AF26" s="209"/>
      <c r="AG26" s="209" t="s">
        <v>125</v>
      </c>
      <c r="AH26" s="209">
        <v>0</v>
      </c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</row>
    <row r="27" spans="1:60" x14ac:dyDescent="0.2">
      <c r="A27" s="233" t="s">
        <v>116</v>
      </c>
      <c r="B27" s="234" t="s">
        <v>76</v>
      </c>
      <c r="C27" s="252" t="s">
        <v>77</v>
      </c>
      <c r="D27" s="235"/>
      <c r="E27" s="236"/>
      <c r="F27" s="237"/>
      <c r="G27" s="238">
        <f>SUMIF(AG28:AG30,"&lt;&gt;NOR",G28:G30)</f>
        <v>0</v>
      </c>
      <c r="H27" s="232"/>
      <c r="I27" s="232">
        <f>SUM(I28:I30)</f>
        <v>0</v>
      </c>
      <c r="J27" s="232"/>
      <c r="K27" s="232">
        <f>SUM(K28:K30)</f>
        <v>0</v>
      </c>
      <c r="L27" s="232"/>
      <c r="M27" s="232">
        <f>SUM(M28:M30)</f>
        <v>0</v>
      </c>
      <c r="N27" s="232"/>
      <c r="O27" s="232">
        <f>SUM(O28:O30)</f>
        <v>0</v>
      </c>
      <c r="P27" s="232"/>
      <c r="Q27" s="232">
        <f>SUM(Q28:Q30)</f>
        <v>16.399999999999999</v>
      </c>
      <c r="R27" s="232"/>
      <c r="S27" s="232"/>
      <c r="T27" s="232"/>
      <c r="U27" s="232"/>
      <c r="V27" s="232">
        <f>SUM(V28:V30)</f>
        <v>358.97</v>
      </c>
      <c r="W27" s="232"/>
      <c r="X27" s="232"/>
      <c r="AG27" t="s">
        <v>117</v>
      </c>
    </row>
    <row r="28" spans="1:60" ht="22.5" outlineLevel="1" x14ac:dyDescent="0.2">
      <c r="A28" s="239">
        <v>8</v>
      </c>
      <c r="B28" s="240" t="s">
        <v>148</v>
      </c>
      <c r="C28" s="253" t="s">
        <v>149</v>
      </c>
      <c r="D28" s="241" t="s">
        <v>128</v>
      </c>
      <c r="E28" s="242">
        <v>436.5</v>
      </c>
      <c r="F28" s="243"/>
      <c r="G28" s="244">
        <f>ROUND(E28*F28,2)</f>
        <v>0</v>
      </c>
      <c r="H28" s="229"/>
      <c r="I28" s="228">
        <f>ROUND(E28*H28,2)</f>
        <v>0</v>
      </c>
      <c r="J28" s="229"/>
      <c r="K28" s="228">
        <f>ROUND(E28*J28,2)</f>
        <v>0</v>
      </c>
      <c r="L28" s="228">
        <v>21</v>
      </c>
      <c r="M28" s="228">
        <f>G28*(1+L28/100)</f>
        <v>0</v>
      </c>
      <c r="N28" s="228">
        <v>0</v>
      </c>
      <c r="O28" s="228">
        <f>ROUND(E28*N28,2)</f>
        <v>0</v>
      </c>
      <c r="P28" s="228">
        <v>3.3000000000000002E-2</v>
      </c>
      <c r="Q28" s="228">
        <f>ROUND(E28*P28,2)</f>
        <v>14.4</v>
      </c>
      <c r="R28" s="228"/>
      <c r="S28" s="228" t="s">
        <v>121</v>
      </c>
      <c r="T28" s="228" t="s">
        <v>121</v>
      </c>
      <c r="U28" s="228">
        <v>0.78100000000000003</v>
      </c>
      <c r="V28" s="228">
        <f>ROUND(E28*U28,2)</f>
        <v>340.91</v>
      </c>
      <c r="W28" s="228"/>
      <c r="X28" s="228" t="s">
        <v>122</v>
      </c>
      <c r="Y28" s="209"/>
      <c r="Z28" s="209"/>
      <c r="AA28" s="209"/>
      <c r="AB28" s="209"/>
      <c r="AC28" s="209"/>
      <c r="AD28" s="209"/>
      <c r="AE28" s="209"/>
      <c r="AF28" s="209"/>
      <c r="AG28" s="209" t="s">
        <v>123</v>
      </c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60" outlineLevel="1" x14ac:dyDescent="0.2">
      <c r="A29" s="226"/>
      <c r="B29" s="227"/>
      <c r="C29" s="254" t="s">
        <v>150</v>
      </c>
      <c r="D29" s="230"/>
      <c r="E29" s="231">
        <v>436.5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09"/>
      <c r="Z29" s="209"/>
      <c r="AA29" s="209"/>
      <c r="AB29" s="209"/>
      <c r="AC29" s="209"/>
      <c r="AD29" s="209"/>
      <c r="AE29" s="209"/>
      <c r="AF29" s="209"/>
      <c r="AG29" s="209" t="s">
        <v>125</v>
      </c>
      <c r="AH29" s="209">
        <v>0</v>
      </c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</row>
    <row r="30" spans="1:60" outlineLevel="1" x14ac:dyDescent="0.2">
      <c r="A30" s="245">
        <v>9</v>
      </c>
      <c r="B30" s="246" t="s">
        <v>151</v>
      </c>
      <c r="C30" s="255" t="s">
        <v>152</v>
      </c>
      <c r="D30" s="247" t="s">
        <v>153</v>
      </c>
      <c r="E30" s="248">
        <v>5</v>
      </c>
      <c r="F30" s="249"/>
      <c r="G30" s="250">
        <f>ROUND(E30*F30,2)</f>
        <v>0</v>
      </c>
      <c r="H30" s="229"/>
      <c r="I30" s="228">
        <f>ROUND(E30*H30,2)</f>
        <v>0</v>
      </c>
      <c r="J30" s="229"/>
      <c r="K30" s="228">
        <f>ROUND(E30*J30,2)</f>
        <v>0</v>
      </c>
      <c r="L30" s="228">
        <v>21</v>
      </c>
      <c r="M30" s="228">
        <f>G30*(1+L30/100)</f>
        <v>0</v>
      </c>
      <c r="N30" s="228">
        <v>0</v>
      </c>
      <c r="O30" s="228">
        <f>ROUND(E30*N30,2)</f>
        <v>0</v>
      </c>
      <c r="P30" s="228">
        <v>0.4</v>
      </c>
      <c r="Q30" s="228">
        <f>ROUND(E30*P30,2)</f>
        <v>2</v>
      </c>
      <c r="R30" s="228"/>
      <c r="S30" s="228" t="s">
        <v>121</v>
      </c>
      <c r="T30" s="228" t="s">
        <v>121</v>
      </c>
      <c r="U30" s="228">
        <v>3.6120000000000001</v>
      </c>
      <c r="V30" s="228">
        <f>ROUND(E30*U30,2)</f>
        <v>18.059999999999999</v>
      </c>
      <c r="W30" s="228"/>
      <c r="X30" s="228" t="s">
        <v>122</v>
      </c>
      <c r="Y30" s="209"/>
      <c r="Z30" s="209"/>
      <c r="AA30" s="209"/>
      <c r="AB30" s="209"/>
      <c r="AC30" s="209"/>
      <c r="AD30" s="209"/>
      <c r="AE30" s="209"/>
      <c r="AF30" s="209"/>
      <c r="AG30" s="209" t="s">
        <v>123</v>
      </c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x14ac:dyDescent="0.2">
      <c r="A31" s="233" t="s">
        <v>116</v>
      </c>
      <c r="B31" s="234" t="s">
        <v>87</v>
      </c>
      <c r="C31" s="252" t="s">
        <v>88</v>
      </c>
      <c r="D31" s="235"/>
      <c r="E31" s="236"/>
      <c r="F31" s="237"/>
      <c r="G31" s="238">
        <f>SUMIF(AG32:AG36,"&lt;&gt;NOR",G32:G36)</f>
        <v>0</v>
      </c>
      <c r="H31" s="232"/>
      <c r="I31" s="232">
        <f>SUM(I32:I36)</f>
        <v>0</v>
      </c>
      <c r="J31" s="232"/>
      <c r="K31" s="232">
        <f>SUM(K32:K36)</f>
        <v>0</v>
      </c>
      <c r="L31" s="232"/>
      <c r="M31" s="232">
        <f>SUM(M32:M36)</f>
        <v>0</v>
      </c>
      <c r="N31" s="232"/>
      <c r="O31" s="232">
        <f>SUM(O32:O36)</f>
        <v>0</v>
      </c>
      <c r="P31" s="232"/>
      <c r="Q31" s="232">
        <f>SUM(Q32:Q36)</f>
        <v>0</v>
      </c>
      <c r="R31" s="232"/>
      <c r="S31" s="232"/>
      <c r="T31" s="232"/>
      <c r="U31" s="232"/>
      <c r="V31" s="232">
        <f>SUM(V32:V36)</f>
        <v>0</v>
      </c>
      <c r="W31" s="232"/>
      <c r="X31" s="232"/>
      <c r="AG31" t="s">
        <v>117</v>
      </c>
    </row>
    <row r="32" spans="1:60" outlineLevel="1" x14ac:dyDescent="0.2">
      <c r="A32" s="245">
        <v>10</v>
      </c>
      <c r="B32" s="246" t="s">
        <v>154</v>
      </c>
      <c r="C32" s="255" t="s">
        <v>155</v>
      </c>
      <c r="D32" s="247" t="s">
        <v>156</v>
      </c>
      <c r="E32" s="248">
        <v>14.404</v>
      </c>
      <c r="F32" s="249"/>
      <c r="G32" s="250">
        <f>ROUND(E32*F32,2)</f>
        <v>0</v>
      </c>
      <c r="H32" s="229"/>
      <c r="I32" s="228">
        <f>ROUND(E32*H32,2)</f>
        <v>0</v>
      </c>
      <c r="J32" s="229"/>
      <c r="K32" s="228">
        <f>ROUND(E32*J32,2)</f>
        <v>0</v>
      </c>
      <c r="L32" s="228">
        <v>21</v>
      </c>
      <c r="M32" s="228">
        <f>G32*(1+L32/100)</f>
        <v>0</v>
      </c>
      <c r="N32" s="228">
        <v>0</v>
      </c>
      <c r="O32" s="228">
        <f>ROUND(E32*N32,2)</f>
        <v>0</v>
      </c>
      <c r="P32" s="228">
        <v>0</v>
      </c>
      <c r="Q32" s="228">
        <f>ROUND(E32*P32,2)</f>
        <v>0</v>
      </c>
      <c r="R32" s="228"/>
      <c r="S32" s="228" t="s">
        <v>157</v>
      </c>
      <c r="T32" s="228" t="s">
        <v>158</v>
      </c>
      <c r="U32" s="228">
        <v>0</v>
      </c>
      <c r="V32" s="228">
        <f>ROUND(E32*U32,2)</f>
        <v>0</v>
      </c>
      <c r="W32" s="228"/>
      <c r="X32" s="228" t="s">
        <v>122</v>
      </c>
      <c r="Y32" s="209"/>
      <c r="Z32" s="209"/>
      <c r="AA32" s="209"/>
      <c r="AB32" s="209"/>
      <c r="AC32" s="209"/>
      <c r="AD32" s="209"/>
      <c r="AE32" s="209"/>
      <c r="AF32" s="209"/>
      <c r="AG32" s="209" t="s">
        <v>123</v>
      </c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ht="22.5" outlineLevel="1" x14ac:dyDescent="0.2">
      <c r="A33" s="245">
        <v>11</v>
      </c>
      <c r="B33" s="246" t="s">
        <v>159</v>
      </c>
      <c r="C33" s="255" t="s">
        <v>160</v>
      </c>
      <c r="D33" s="247" t="s">
        <v>156</v>
      </c>
      <c r="E33" s="248">
        <v>27.123999999999999</v>
      </c>
      <c r="F33" s="249"/>
      <c r="G33" s="250">
        <f>ROUND(E33*F33,2)</f>
        <v>0</v>
      </c>
      <c r="H33" s="229"/>
      <c r="I33" s="228">
        <f>ROUND(E33*H33,2)</f>
        <v>0</v>
      </c>
      <c r="J33" s="229"/>
      <c r="K33" s="228">
        <f>ROUND(E33*J33,2)</f>
        <v>0</v>
      </c>
      <c r="L33" s="228">
        <v>21</v>
      </c>
      <c r="M33" s="228">
        <f>G33*(1+L33/100)</f>
        <v>0</v>
      </c>
      <c r="N33" s="228">
        <v>0</v>
      </c>
      <c r="O33" s="228">
        <f>ROUND(E33*N33,2)</f>
        <v>0</v>
      </c>
      <c r="P33" s="228">
        <v>0</v>
      </c>
      <c r="Q33" s="228">
        <f>ROUND(E33*P33,2)</f>
        <v>0</v>
      </c>
      <c r="R33" s="228"/>
      <c r="S33" s="228" t="s">
        <v>157</v>
      </c>
      <c r="T33" s="228" t="s">
        <v>158</v>
      </c>
      <c r="U33" s="228">
        <v>0</v>
      </c>
      <c r="V33" s="228">
        <f>ROUND(E33*U33,2)</f>
        <v>0</v>
      </c>
      <c r="W33" s="228"/>
      <c r="X33" s="228" t="s">
        <v>122</v>
      </c>
      <c r="Y33" s="209"/>
      <c r="Z33" s="209"/>
      <c r="AA33" s="209"/>
      <c r="AB33" s="209"/>
      <c r="AC33" s="209"/>
      <c r="AD33" s="209"/>
      <c r="AE33" s="209"/>
      <c r="AF33" s="209"/>
      <c r="AG33" s="209" t="s">
        <v>123</v>
      </c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</row>
    <row r="34" spans="1:60" outlineLevel="1" x14ac:dyDescent="0.2">
      <c r="A34" s="245">
        <v>12</v>
      </c>
      <c r="B34" s="246" t="s">
        <v>161</v>
      </c>
      <c r="C34" s="255" t="s">
        <v>162</v>
      </c>
      <c r="D34" s="247" t="s">
        <v>156</v>
      </c>
      <c r="E34" s="248">
        <v>4.3499999999999996</v>
      </c>
      <c r="F34" s="249"/>
      <c r="G34" s="250">
        <f>ROUND(E34*F34,2)</f>
        <v>0</v>
      </c>
      <c r="H34" s="229"/>
      <c r="I34" s="228">
        <f>ROUND(E34*H34,2)</f>
        <v>0</v>
      </c>
      <c r="J34" s="229"/>
      <c r="K34" s="228">
        <f>ROUND(E34*J34,2)</f>
        <v>0</v>
      </c>
      <c r="L34" s="228">
        <v>21</v>
      </c>
      <c r="M34" s="228">
        <f>G34*(1+L34/100)</f>
        <v>0</v>
      </c>
      <c r="N34" s="228">
        <v>0</v>
      </c>
      <c r="O34" s="228">
        <f>ROUND(E34*N34,2)</f>
        <v>0</v>
      </c>
      <c r="P34" s="228">
        <v>0</v>
      </c>
      <c r="Q34" s="228">
        <f>ROUND(E34*P34,2)</f>
        <v>0</v>
      </c>
      <c r="R34" s="228"/>
      <c r="S34" s="228" t="s">
        <v>157</v>
      </c>
      <c r="T34" s="228" t="s">
        <v>158</v>
      </c>
      <c r="U34" s="228">
        <v>0</v>
      </c>
      <c r="V34" s="228">
        <f>ROUND(E34*U34,2)</f>
        <v>0</v>
      </c>
      <c r="W34" s="228"/>
      <c r="X34" s="228" t="s">
        <v>122</v>
      </c>
      <c r="Y34" s="209"/>
      <c r="Z34" s="209"/>
      <c r="AA34" s="209"/>
      <c r="AB34" s="209"/>
      <c r="AC34" s="209"/>
      <c r="AD34" s="209"/>
      <c r="AE34" s="209"/>
      <c r="AF34" s="209"/>
      <c r="AG34" s="209" t="s">
        <v>123</v>
      </c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</row>
    <row r="35" spans="1:60" ht="22.5" outlineLevel="1" x14ac:dyDescent="0.2">
      <c r="A35" s="239">
        <v>13</v>
      </c>
      <c r="B35" s="240" t="s">
        <v>163</v>
      </c>
      <c r="C35" s="253" t="s">
        <v>164</v>
      </c>
      <c r="D35" s="241" t="s">
        <v>156</v>
      </c>
      <c r="E35" s="242">
        <v>475.74119999999999</v>
      </c>
      <c r="F35" s="243"/>
      <c r="G35" s="244">
        <f>ROUND(E35*F35,2)</f>
        <v>0</v>
      </c>
      <c r="H35" s="229"/>
      <c r="I35" s="228">
        <f>ROUND(E35*H35,2)</f>
        <v>0</v>
      </c>
      <c r="J35" s="229"/>
      <c r="K35" s="228">
        <f>ROUND(E35*J35,2)</f>
        <v>0</v>
      </c>
      <c r="L35" s="228">
        <v>21</v>
      </c>
      <c r="M35" s="228">
        <f>G35*(1+L35/100)</f>
        <v>0</v>
      </c>
      <c r="N35" s="228">
        <v>0</v>
      </c>
      <c r="O35" s="228">
        <f>ROUND(E35*N35,2)</f>
        <v>0</v>
      </c>
      <c r="P35" s="228">
        <v>0</v>
      </c>
      <c r="Q35" s="228">
        <f>ROUND(E35*P35,2)</f>
        <v>0</v>
      </c>
      <c r="R35" s="228"/>
      <c r="S35" s="228" t="s">
        <v>121</v>
      </c>
      <c r="T35" s="228" t="s">
        <v>158</v>
      </c>
      <c r="U35" s="228">
        <v>0</v>
      </c>
      <c r="V35" s="228">
        <f>ROUND(E35*U35,2)</f>
        <v>0</v>
      </c>
      <c r="W35" s="228"/>
      <c r="X35" s="228" t="s">
        <v>122</v>
      </c>
      <c r="Y35" s="209"/>
      <c r="Z35" s="209"/>
      <c r="AA35" s="209"/>
      <c r="AB35" s="209"/>
      <c r="AC35" s="209"/>
      <c r="AD35" s="209"/>
      <c r="AE35" s="209"/>
      <c r="AF35" s="209"/>
      <c r="AG35" s="209" t="s">
        <v>123</v>
      </c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</row>
    <row r="36" spans="1:60" outlineLevel="1" x14ac:dyDescent="0.2">
      <c r="A36" s="226"/>
      <c r="B36" s="227"/>
      <c r="C36" s="254" t="s">
        <v>165</v>
      </c>
      <c r="D36" s="230"/>
      <c r="E36" s="231">
        <v>475.74119999999999</v>
      </c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09"/>
      <c r="Z36" s="209"/>
      <c r="AA36" s="209"/>
      <c r="AB36" s="209"/>
      <c r="AC36" s="209"/>
      <c r="AD36" s="209"/>
      <c r="AE36" s="209"/>
      <c r="AF36" s="209"/>
      <c r="AG36" s="209" t="s">
        <v>125</v>
      </c>
      <c r="AH36" s="209">
        <v>0</v>
      </c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</row>
    <row r="37" spans="1:60" x14ac:dyDescent="0.2">
      <c r="A37" s="3"/>
      <c r="B37" s="4"/>
      <c r="C37" s="256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E37">
        <v>15</v>
      </c>
      <c r="AF37">
        <v>21</v>
      </c>
      <c r="AG37" t="s">
        <v>103</v>
      </c>
    </row>
    <row r="38" spans="1:60" x14ac:dyDescent="0.2">
      <c r="A38" s="212"/>
      <c r="B38" s="213" t="s">
        <v>31</v>
      </c>
      <c r="C38" s="257"/>
      <c r="D38" s="214"/>
      <c r="E38" s="215"/>
      <c r="F38" s="215"/>
      <c r="G38" s="251">
        <f>G8+G19+G22+G27+G31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f>SUMIF(L7:L36,AE37,G7:G36)</f>
        <v>0</v>
      </c>
      <c r="AF38">
        <f>SUMIF(L7:L36,AF37,G7:G36)</f>
        <v>0</v>
      </c>
      <c r="AG38" t="s">
        <v>166</v>
      </c>
    </row>
    <row r="39" spans="1:60" x14ac:dyDescent="0.2">
      <c r="A39" s="3"/>
      <c r="B39" s="4"/>
      <c r="C39" s="256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60" x14ac:dyDescent="0.2">
      <c r="A40" s="3"/>
      <c r="B40" s="4"/>
      <c r="C40" s="256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60" x14ac:dyDescent="0.2">
      <c r="A41" s="216" t="s">
        <v>167</v>
      </c>
      <c r="B41" s="216"/>
      <c r="C41" s="258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60" x14ac:dyDescent="0.2">
      <c r="A42" s="217"/>
      <c r="B42" s="218"/>
      <c r="C42" s="259"/>
      <c r="D42" s="218"/>
      <c r="E42" s="218"/>
      <c r="F42" s="218"/>
      <c r="G42" s="21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G42" t="s">
        <v>168</v>
      </c>
    </row>
    <row r="43" spans="1:60" x14ac:dyDescent="0.2">
      <c r="A43" s="220"/>
      <c r="B43" s="221"/>
      <c r="C43" s="260"/>
      <c r="D43" s="221"/>
      <c r="E43" s="221"/>
      <c r="F43" s="221"/>
      <c r="G43" s="22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60" x14ac:dyDescent="0.2">
      <c r="A44" s="220"/>
      <c r="B44" s="221"/>
      <c r="C44" s="260"/>
      <c r="D44" s="221"/>
      <c r="E44" s="221"/>
      <c r="F44" s="221"/>
      <c r="G44" s="22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60" x14ac:dyDescent="0.2">
      <c r="A45" s="220"/>
      <c r="B45" s="221"/>
      <c r="C45" s="260"/>
      <c r="D45" s="221"/>
      <c r="E45" s="221"/>
      <c r="F45" s="221"/>
      <c r="G45" s="22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60" x14ac:dyDescent="0.2">
      <c r="A46" s="223"/>
      <c r="B46" s="224"/>
      <c r="C46" s="261"/>
      <c r="D46" s="224"/>
      <c r="E46" s="224"/>
      <c r="F46" s="224"/>
      <c r="G46" s="22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60" x14ac:dyDescent="0.2">
      <c r="A47" s="3"/>
      <c r="B47" s="4"/>
      <c r="C47" s="256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60" x14ac:dyDescent="0.2">
      <c r="C48" s="262"/>
      <c r="D48" s="10"/>
      <c r="AG48" t="s">
        <v>169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41:C41"/>
    <mergeCell ref="A42:G46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1AC2-B869-4E5F-B11E-A541F5BBDD9F}">
  <sheetPr>
    <outlinePr summaryBelow="0"/>
  </sheetPr>
  <dimension ref="A1:BH5000"/>
  <sheetViews>
    <sheetView workbookViewId="0">
      <pane ySplit="7" topLeftCell="A8" activePane="bottomLeft" state="frozen"/>
      <selection pane="bottomLeft" activeCell="C21" sqref="C2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194" t="s">
        <v>7</v>
      </c>
      <c r="B1" s="194"/>
      <c r="C1" s="194"/>
      <c r="D1" s="194"/>
      <c r="E1" s="194"/>
      <c r="F1" s="194"/>
      <c r="G1" s="194"/>
      <c r="AG1" t="s">
        <v>91</v>
      </c>
    </row>
    <row r="2" spans="1:60" ht="24.95" customHeight="1" x14ac:dyDescent="0.2">
      <c r="A2" s="195" t="s">
        <v>8</v>
      </c>
      <c r="B2" s="49" t="s">
        <v>41</v>
      </c>
      <c r="C2" s="198" t="s">
        <v>42</v>
      </c>
      <c r="D2" s="196"/>
      <c r="E2" s="196"/>
      <c r="F2" s="196"/>
      <c r="G2" s="197"/>
      <c r="AG2" t="s">
        <v>92</v>
      </c>
    </row>
    <row r="3" spans="1:60" ht="24.95" customHeight="1" x14ac:dyDescent="0.2">
      <c r="A3" s="195" t="s">
        <v>9</v>
      </c>
      <c r="B3" s="49" t="s">
        <v>48</v>
      </c>
      <c r="C3" s="198" t="s">
        <v>49</v>
      </c>
      <c r="D3" s="196"/>
      <c r="E3" s="196"/>
      <c r="F3" s="196"/>
      <c r="G3" s="197"/>
      <c r="AC3" s="174" t="s">
        <v>92</v>
      </c>
      <c r="AG3" t="s">
        <v>93</v>
      </c>
    </row>
    <row r="4" spans="1:60" ht="24.95" customHeight="1" x14ac:dyDescent="0.2">
      <c r="A4" s="199" t="s">
        <v>10</v>
      </c>
      <c r="B4" s="200" t="s">
        <v>46</v>
      </c>
      <c r="C4" s="201" t="s">
        <v>49</v>
      </c>
      <c r="D4" s="202"/>
      <c r="E4" s="202"/>
      <c r="F4" s="202"/>
      <c r="G4" s="203"/>
      <c r="AG4" t="s">
        <v>94</v>
      </c>
    </row>
    <row r="5" spans="1:60" x14ac:dyDescent="0.2">
      <c r="D5" s="10"/>
    </row>
    <row r="6" spans="1:60" ht="38.25" x14ac:dyDescent="0.2">
      <c r="A6" s="205" t="s">
        <v>95</v>
      </c>
      <c r="B6" s="207" t="s">
        <v>96</v>
      </c>
      <c r="C6" s="207" t="s">
        <v>97</v>
      </c>
      <c r="D6" s="206" t="s">
        <v>98</v>
      </c>
      <c r="E6" s="205" t="s">
        <v>99</v>
      </c>
      <c r="F6" s="204" t="s">
        <v>100</v>
      </c>
      <c r="G6" s="205" t="s">
        <v>31</v>
      </c>
      <c r="H6" s="208" t="s">
        <v>32</v>
      </c>
      <c r="I6" s="208" t="s">
        <v>101</v>
      </c>
      <c r="J6" s="208" t="s">
        <v>33</v>
      </c>
      <c r="K6" s="208" t="s">
        <v>102</v>
      </c>
      <c r="L6" s="208" t="s">
        <v>103</v>
      </c>
      <c r="M6" s="208" t="s">
        <v>104</v>
      </c>
      <c r="N6" s="208" t="s">
        <v>105</v>
      </c>
      <c r="O6" s="208" t="s">
        <v>106</v>
      </c>
      <c r="P6" s="208" t="s">
        <v>107</v>
      </c>
      <c r="Q6" s="208" t="s">
        <v>108</v>
      </c>
      <c r="R6" s="208" t="s">
        <v>109</v>
      </c>
      <c r="S6" s="208" t="s">
        <v>110</v>
      </c>
      <c r="T6" s="208" t="s">
        <v>111</v>
      </c>
      <c r="U6" s="208" t="s">
        <v>112</v>
      </c>
      <c r="V6" s="208" t="s">
        <v>113</v>
      </c>
      <c r="W6" s="208" t="s">
        <v>114</v>
      </c>
      <c r="X6" s="208" t="s">
        <v>115</v>
      </c>
    </row>
    <row r="7" spans="1:60" hidden="1" x14ac:dyDescent="0.2">
      <c r="A7" s="3"/>
      <c r="B7" s="4"/>
      <c r="C7" s="4"/>
      <c r="D7" s="6"/>
      <c r="E7" s="210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</row>
    <row r="8" spans="1:60" x14ac:dyDescent="0.2">
      <c r="A8" s="233" t="s">
        <v>116</v>
      </c>
      <c r="B8" s="234" t="s">
        <v>54</v>
      </c>
      <c r="C8" s="252" t="s">
        <v>55</v>
      </c>
      <c r="D8" s="235"/>
      <c r="E8" s="236"/>
      <c r="F8" s="237"/>
      <c r="G8" s="238">
        <f>SUMIF(AG9:AG10,"&lt;&gt;NOR",G9:G10)</f>
        <v>0</v>
      </c>
      <c r="H8" s="232"/>
      <c r="I8" s="232">
        <f>SUM(I9:I10)</f>
        <v>0</v>
      </c>
      <c r="J8" s="232"/>
      <c r="K8" s="232">
        <f>SUM(K9:K10)</f>
        <v>0</v>
      </c>
      <c r="L8" s="232"/>
      <c r="M8" s="232">
        <f>SUM(M9:M10)</f>
        <v>0</v>
      </c>
      <c r="N8" s="232"/>
      <c r="O8" s="232">
        <f>SUM(O9:O10)</f>
        <v>0</v>
      </c>
      <c r="P8" s="232"/>
      <c r="Q8" s="232">
        <f>SUM(Q9:Q10)</f>
        <v>0</v>
      </c>
      <c r="R8" s="232"/>
      <c r="S8" s="232"/>
      <c r="T8" s="232"/>
      <c r="U8" s="232"/>
      <c r="V8" s="232">
        <f>SUM(V9:V10)</f>
        <v>0</v>
      </c>
      <c r="W8" s="232"/>
      <c r="X8" s="232"/>
      <c r="AG8" t="s">
        <v>117</v>
      </c>
    </row>
    <row r="9" spans="1:60" outlineLevel="1" x14ac:dyDescent="0.2">
      <c r="A9" s="239">
        <v>1</v>
      </c>
      <c r="B9" s="240" t="s">
        <v>170</v>
      </c>
      <c r="C9" s="253" t="s">
        <v>171</v>
      </c>
      <c r="D9" s="241" t="s">
        <v>156</v>
      </c>
      <c r="E9" s="242">
        <v>3240</v>
      </c>
      <c r="F9" s="243"/>
      <c r="G9" s="244">
        <f>ROUND(E9*F9,2)</f>
        <v>0</v>
      </c>
      <c r="H9" s="229"/>
      <c r="I9" s="228">
        <f>ROUND(E9*H9,2)</f>
        <v>0</v>
      </c>
      <c r="J9" s="229"/>
      <c r="K9" s="228">
        <f>ROUND(E9*J9,2)</f>
        <v>0</v>
      </c>
      <c r="L9" s="228">
        <v>21</v>
      </c>
      <c r="M9" s="228">
        <f>G9*(1+L9/100)</f>
        <v>0</v>
      </c>
      <c r="N9" s="228">
        <v>0</v>
      </c>
      <c r="O9" s="228">
        <f>ROUND(E9*N9,2)</f>
        <v>0</v>
      </c>
      <c r="P9" s="228">
        <v>0</v>
      </c>
      <c r="Q9" s="228">
        <f>ROUND(E9*P9,2)</f>
        <v>0</v>
      </c>
      <c r="R9" s="228"/>
      <c r="S9" s="228" t="s">
        <v>157</v>
      </c>
      <c r="T9" s="228" t="s">
        <v>158</v>
      </c>
      <c r="U9" s="228">
        <v>0</v>
      </c>
      <c r="V9" s="228">
        <f>ROUND(E9*U9,2)</f>
        <v>0</v>
      </c>
      <c r="W9" s="228"/>
      <c r="X9" s="228" t="s">
        <v>122</v>
      </c>
      <c r="Y9" s="209"/>
      <c r="Z9" s="209"/>
      <c r="AA9" s="209"/>
      <c r="AB9" s="209"/>
      <c r="AC9" s="209"/>
      <c r="AD9" s="209"/>
      <c r="AE9" s="209"/>
      <c r="AF9" s="209"/>
      <c r="AG9" s="209" t="s">
        <v>123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outlineLevel="1" x14ac:dyDescent="0.2">
      <c r="A10" s="226"/>
      <c r="B10" s="227"/>
      <c r="C10" s="254" t="s">
        <v>172</v>
      </c>
      <c r="D10" s="230"/>
      <c r="E10" s="231">
        <v>3240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09"/>
      <c r="Z10" s="209"/>
      <c r="AA10" s="209"/>
      <c r="AB10" s="209"/>
      <c r="AC10" s="209"/>
      <c r="AD10" s="209"/>
      <c r="AE10" s="209"/>
      <c r="AF10" s="209"/>
      <c r="AG10" s="209" t="s">
        <v>125</v>
      </c>
      <c r="AH10" s="209">
        <v>0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60" x14ac:dyDescent="0.2">
      <c r="A11" s="233" t="s">
        <v>116</v>
      </c>
      <c r="B11" s="234" t="s">
        <v>56</v>
      </c>
      <c r="C11" s="252" t="s">
        <v>57</v>
      </c>
      <c r="D11" s="235"/>
      <c r="E11" s="236"/>
      <c r="F11" s="237"/>
      <c r="G11" s="238">
        <f>SUMIF(AG12:AG19,"&lt;&gt;NOR",G12:G19)</f>
        <v>0</v>
      </c>
      <c r="H11" s="232"/>
      <c r="I11" s="232">
        <f>SUM(I12:I19)</f>
        <v>0</v>
      </c>
      <c r="J11" s="232"/>
      <c r="K11" s="232">
        <f>SUM(K12:K19)</f>
        <v>0</v>
      </c>
      <c r="L11" s="232"/>
      <c r="M11" s="232">
        <f>SUM(M12:M19)</f>
        <v>0</v>
      </c>
      <c r="N11" s="232"/>
      <c r="O11" s="232">
        <f>SUM(O12:O19)</f>
        <v>46.81</v>
      </c>
      <c r="P11" s="232"/>
      <c r="Q11" s="232">
        <f>SUM(Q12:Q19)</f>
        <v>0</v>
      </c>
      <c r="R11" s="232"/>
      <c r="S11" s="232"/>
      <c r="T11" s="232"/>
      <c r="U11" s="232"/>
      <c r="V11" s="232">
        <f>SUM(V12:V19)</f>
        <v>774.06999999999994</v>
      </c>
      <c r="W11" s="232"/>
      <c r="X11" s="232"/>
      <c r="AG11" t="s">
        <v>117</v>
      </c>
    </row>
    <row r="12" spans="1:60" outlineLevel="1" x14ac:dyDescent="0.2">
      <c r="A12" s="239">
        <v>2</v>
      </c>
      <c r="B12" s="240" t="s">
        <v>173</v>
      </c>
      <c r="C12" s="253" t="s">
        <v>174</v>
      </c>
      <c r="D12" s="241" t="s">
        <v>128</v>
      </c>
      <c r="E12" s="242">
        <v>858.45</v>
      </c>
      <c r="F12" s="243"/>
      <c r="G12" s="244">
        <f>ROUND(E12*F12,2)</f>
        <v>0</v>
      </c>
      <c r="H12" s="229"/>
      <c r="I12" s="228">
        <f>ROUND(E12*H12,2)</f>
        <v>0</v>
      </c>
      <c r="J12" s="229"/>
      <c r="K12" s="228">
        <f>ROUND(E12*J12,2)</f>
        <v>0</v>
      </c>
      <c r="L12" s="228">
        <v>21</v>
      </c>
      <c r="M12" s="228">
        <f>G12*(1+L12/100)</f>
        <v>0</v>
      </c>
      <c r="N12" s="228">
        <v>0</v>
      </c>
      <c r="O12" s="228">
        <f>ROUND(E12*N12,2)</f>
        <v>0</v>
      </c>
      <c r="P12" s="228">
        <v>0</v>
      </c>
      <c r="Q12" s="228">
        <f>ROUND(E12*P12,2)</f>
        <v>0</v>
      </c>
      <c r="R12" s="228"/>
      <c r="S12" s="228" t="s">
        <v>121</v>
      </c>
      <c r="T12" s="228" t="s">
        <v>121</v>
      </c>
      <c r="U12" s="228">
        <v>0.42</v>
      </c>
      <c r="V12" s="228">
        <f>ROUND(E12*U12,2)</f>
        <v>360.55</v>
      </c>
      <c r="W12" s="228"/>
      <c r="X12" s="228" t="s">
        <v>122</v>
      </c>
      <c r="Y12" s="209"/>
      <c r="Z12" s="209"/>
      <c r="AA12" s="209"/>
      <c r="AB12" s="209"/>
      <c r="AC12" s="209"/>
      <c r="AD12" s="209"/>
      <c r="AE12" s="209"/>
      <c r="AF12" s="209"/>
      <c r="AG12" s="209" t="s">
        <v>123</v>
      </c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60" outlineLevel="1" x14ac:dyDescent="0.2">
      <c r="A13" s="226"/>
      <c r="B13" s="227"/>
      <c r="C13" s="254" t="s">
        <v>175</v>
      </c>
      <c r="D13" s="230"/>
      <c r="E13" s="231">
        <v>224.434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09"/>
      <c r="Z13" s="209"/>
      <c r="AA13" s="209"/>
      <c r="AB13" s="209"/>
      <c r="AC13" s="209"/>
      <c r="AD13" s="209"/>
      <c r="AE13" s="209"/>
      <c r="AF13" s="209"/>
      <c r="AG13" s="209" t="s">
        <v>125</v>
      </c>
      <c r="AH13" s="209">
        <v>0</v>
      </c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</row>
    <row r="14" spans="1:60" outlineLevel="1" x14ac:dyDescent="0.2">
      <c r="A14" s="226"/>
      <c r="B14" s="227"/>
      <c r="C14" s="254" t="s">
        <v>176</v>
      </c>
      <c r="D14" s="230"/>
      <c r="E14" s="231">
        <v>867.31399999999996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09"/>
      <c r="Z14" s="209"/>
      <c r="AA14" s="209"/>
      <c r="AB14" s="209"/>
      <c r="AC14" s="209"/>
      <c r="AD14" s="209"/>
      <c r="AE14" s="209"/>
      <c r="AF14" s="209"/>
      <c r="AG14" s="209" t="s">
        <v>125</v>
      </c>
      <c r="AH14" s="209">
        <v>0</v>
      </c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ht="22.5" outlineLevel="1" x14ac:dyDescent="0.2">
      <c r="A15" s="226"/>
      <c r="B15" s="227"/>
      <c r="C15" s="254" t="s">
        <v>177</v>
      </c>
      <c r="D15" s="230"/>
      <c r="E15" s="231">
        <v>-233.298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09"/>
      <c r="Z15" s="209"/>
      <c r="AA15" s="209"/>
      <c r="AB15" s="209"/>
      <c r="AC15" s="209"/>
      <c r="AD15" s="209"/>
      <c r="AE15" s="209"/>
      <c r="AF15" s="209"/>
      <c r="AG15" s="209" t="s">
        <v>125</v>
      </c>
      <c r="AH15" s="209">
        <v>0</v>
      </c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ht="22.5" outlineLevel="1" x14ac:dyDescent="0.2">
      <c r="A16" s="245">
        <v>3</v>
      </c>
      <c r="B16" s="246" t="s">
        <v>178</v>
      </c>
      <c r="C16" s="255" t="s">
        <v>179</v>
      </c>
      <c r="D16" s="247" t="s">
        <v>128</v>
      </c>
      <c r="E16" s="248">
        <v>858.45</v>
      </c>
      <c r="F16" s="249"/>
      <c r="G16" s="250">
        <f>ROUND(E16*F16,2)</f>
        <v>0</v>
      </c>
      <c r="H16" s="229"/>
      <c r="I16" s="228">
        <f>ROUND(E16*H16,2)</f>
        <v>0</v>
      </c>
      <c r="J16" s="229"/>
      <c r="K16" s="228">
        <f>ROUND(E16*J16,2)</f>
        <v>0</v>
      </c>
      <c r="L16" s="228">
        <v>21</v>
      </c>
      <c r="M16" s="228">
        <f>G16*(1+L16/100)</f>
        <v>0</v>
      </c>
      <c r="N16" s="228">
        <v>2.5399999999999999E-2</v>
      </c>
      <c r="O16" s="228">
        <f>ROUND(E16*N16,2)</f>
        <v>21.8</v>
      </c>
      <c r="P16" s="228">
        <v>0</v>
      </c>
      <c r="Q16" s="228">
        <f>ROUND(E16*P16,2)</f>
        <v>0</v>
      </c>
      <c r="R16" s="228"/>
      <c r="S16" s="228" t="s">
        <v>157</v>
      </c>
      <c r="T16" s="228" t="s">
        <v>158</v>
      </c>
      <c r="U16" s="228">
        <v>0</v>
      </c>
      <c r="V16" s="228">
        <f>ROUND(E16*U16,2)</f>
        <v>0</v>
      </c>
      <c r="W16" s="228"/>
      <c r="X16" s="228" t="s">
        <v>180</v>
      </c>
      <c r="Y16" s="209"/>
      <c r="Z16" s="209"/>
      <c r="AA16" s="209"/>
      <c r="AB16" s="209"/>
      <c r="AC16" s="209"/>
      <c r="AD16" s="209"/>
      <c r="AE16" s="209"/>
      <c r="AF16" s="209"/>
      <c r="AG16" s="209" t="s">
        <v>181</v>
      </c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60" outlineLevel="1" x14ac:dyDescent="0.2">
      <c r="A17" s="239">
        <v>4</v>
      </c>
      <c r="B17" s="240" t="s">
        <v>182</v>
      </c>
      <c r="C17" s="253" t="s">
        <v>183</v>
      </c>
      <c r="D17" s="241" t="s">
        <v>128</v>
      </c>
      <c r="E17" s="242">
        <v>984.56759999999997</v>
      </c>
      <c r="F17" s="243"/>
      <c r="G17" s="244">
        <f>ROUND(E17*F17,2)</f>
        <v>0</v>
      </c>
      <c r="H17" s="229"/>
      <c r="I17" s="228">
        <f>ROUND(E17*H17,2)</f>
        <v>0</v>
      </c>
      <c r="J17" s="229"/>
      <c r="K17" s="228">
        <f>ROUND(E17*J17,2)</f>
        <v>0</v>
      </c>
      <c r="L17" s="228">
        <v>21</v>
      </c>
      <c r="M17" s="228">
        <f>G17*(1+L17/100)</f>
        <v>0</v>
      </c>
      <c r="N17" s="228">
        <v>0</v>
      </c>
      <c r="O17" s="228">
        <f>ROUND(E17*N17,2)</f>
        <v>0</v>
      </c>
      <c r="P17" s="228">
        <v>0</v>
      </c>
      <c r="Q17" s="228">
        <f>ROUND(E17*P17,2)</f>
        <v>0</v>
      </c>
      <c r="R17" s="228"/>
      <c r="S17" s="228" t="s">
        <v>121</v>
      </c>
      <c r="T17" s="228" t="s">
        <v>121</v>
      </c>
      <c r="U17" s="228">
        <v>0.42</v>
      </c>
      <c r="V17" s="228">
        <f>ROUND(E17*U17,2)</f>
        <v>413.52</v>
      </c>
      <c r="W17" s="228"/>
      <c r="X17" s="228" t="s">
        <v>122</v>
      </c>
      <c r="Y17" s="209"/>
      <c r="Z17" s="209"/>
      <c r="AA17" s="209"/>
      <c r="AB17" s="209"/>
      <c r="AC17" s="209"/>
      <c r="AD17" s="209"/>
      <c r="AE17" s="209"/>
      <c r="AF17" s="209"/>
      <c r="AG17" s="209" t="s">
        <v>123</v>
      </c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</row>
    <row r="18" spans="1:60" outlineLevel="1" x14ac:dyDescent="0.2">
      <c r="A18" s="226"/>
      <c r="B18" s="227"/>
      <c r="C18" s="254" t="s">
        <v>184</v>
      </c>
      <c r="D18" s="230"/>
      <c r="E18" s="231">
        <v>984.56759999999997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09"/>
      <c r="Z18" s="209"/>
      <c r="AA18" s="209"/>
      <c r="AB18" s="209"/>
      <c r="AC18" s="209"/>
      <c r="AD18" s="209"/>
      <c r="AE18" s="209"/>
      <c r="AF18" s="209"/>
      <c r="AG18" s="209" t="s">
        <v>125</v>
      </c>
      <c r="AH18" s="209">
        <v>0</v>
      </c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ht="22.5" outlineLevel="1" x14ac:dyDescent="0.2">
      <c r="A19" s="245">
        <v>5</v>
      </c>
      <c r="B19" s="246" t="s">
        <v>185</v>
      </c>
      <c r="C19" s="255" t="s">
        <v>186</v>
      </c>
      <c r="D19" s="247" t="s">
        <v>128</v>
      </c>
      <c r="E19" s="248">
        <v>984.56759999999997</v>
      </c>
      <c r="F19" s="249"/>
      <c r="G19" s="250">
        <f>ROUND(E19*F19,2)</f>
        <v>0</v>
      </c>
      <c r="H19" s="229"/>
      <c r="I19" s="228">
        <f>ROUND(E19*H19,2)</f>
        <v>0</v>
      </c>
      <c r="J19" s="229"/>
      <c r="K19" s="228">
        <f>ROUND(E19*J19,2)</f>
        <v>0</v>
      </c>
      <c r="L19" s="228">
        <v>21</v>
      </c>
      <c r="M19" s="228">
        <f>G19*(1+L19/100)</f>
        <v>0</v>
      </c>
      <c r="N19" s="228">
        <v>2.5399999999999999E-2</v>
      </c>
      <c r="O19" s="228">
        <f>ROUND(E19*N19,2)</f>
        <v>25.01</v>
      </c>
      <c r="P19" s="228">
        <v>0</v>
      </c>
      <c r="Q19" s="228">
        <f>ROUND(E19*P19,2)</f>
        <v>0</v>
      </c>
      <c r="R19" s="228"/>
      <c r="S19" s="228" t="s">
        <v>157</v>
      </c>
      <c r="T19" s="228" t="s">
        <v>158</v>
      </c>
      <c r="U19" s="228">
        <v>0</v>
      </c>
      <c r="V19" s="228">
        <f>ROUND(E19*U19,2)</f>
        <v>0</v>
      </c>
      <c r="W19" s="228"/>
      <c r="X19" s="228" t="s">
        <v>180</v>
      </c>
      <c r="Y19" s="209"/>
      <c r="Z19" s="209"/>
      <c r="AA19" s="209"/>
      <c r="AB19" s="209"/>
      <c r="AC19" s="209"/>
      <c r="AD19" s="209"/>
      <c r="AE19" s="209"/>
      <c r="AF19" s="209"/>
      <c r="AG19" s="209" t="s">
        <v>181</v>
      </c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</row>
    <row r="20" spans="1:60" x14ac:dyDescent="0.2">
      <c r="A20" s="233" t="s">
        <v>116</v>
      </c>
      <c r="B20" s="234" t="s">
        <v>58</v>
      </c>
      <c r="C20" s="252" t="s">
        <v>59</v>
      </c>
      <c r="D20" s="235"/>
      <c r="E20" s="236"/>
      <c r="F20" s="237"/>
      <c r="G20" s="238">
        <f>SUMIF(AG21:AG26,"&lt;&gt;NOR",G21:G26)</f>
        <v>0</v>
      </c>
      <c r="H20" s="232"/>
      <c r="I20" s="232">
        <f>SUM(I21:I26)</f>
        <v>0</v>
      </c>
      <c r="J20" s="232"/>
      <c r="K20" s="232">
        <f>SUM(K21:K26)</f>
        <v>0</v>
      </c>
      <c r="L20" s="232"/>
      <c r="M20" s="232">
        <f>SUM(M21:M26)</f>
        <v>0</v>
      </c>
      <c r="N20" s="232"/>
      <c r="O20" s="232">
        <f>SUM(O21:O26)</f>
        <v>0.12</v>
      </c>
      <c r="P20" s="232"/>
      <c r="Q20" s="232">
        <f>SUM(Q21:Q26)</f>
        <v>0</v>
      </c>
      <c r="R20" s="232"/>
      <c r="S20" s="232"/>
      <c r="T20" s="232"/>
      <c r="U20" s="232"/>
      <c r="V20" s="232">
        <f>SUM(V21:V26)</f>
        <v>188.81</v>
      </c>
      <c r="W20" s="232"/>
      <c r="X20" s="232"/>
      <c r="AG20" t="s">
        <v>117</v>
      </c>
    </row>
    <row r="21" spans="1:60" outlineLevel="1" x14ac:dyDescent="0.2">
      <c r="A21" s="239">
        <v>6</v>
      </c>
      <c r="B21" s="240" t="s">
        <v>187</v>
      </c>
      <c r="C21" s="253" t="s">
        <v>188</v>
      </c>
      <c r="D21" s="241" t="s">
        <v>128</v>
      </c>
      <c r="E21" s="242">
        <v>572.15</v>
      </c>
      <c r="F21" s="243"/>
      <c r="G21" s="244">
        <f>ROUND(E21*F21,2)</f>
        <v>0</v>
      </c>
      <c r="H21" s="229"/>
      <c r="I21" s="228">
        <f>ROUND(E21*H21,2)</f>
        <v>0</v>
      </c>
      <c r="J21" s="229"/>
      <c r="K21" s="228">
        <f>ROUND(E21*J21,2)</f>
        <v>0</v>
      </c>
      <c r="L21" s="228">
        <v>21</v>
      </c>
      <c r="M21" s="228">
        <f>G21*(1+L21/100)</f>
        <v>0</v>
      </c>
      <c r="N21" s="228">
        <v>2.1000000000000001E-4</v>
      </c>
      <c r="O21" s="228">
        <f>ROUND(E21*N21,2)</f>
        <v>0.12</v>
      </c>
      <c r="P21" s="228">
        <v>0</v>
      </c>
      <c r="Q21" s="228">
        <f>ROUND(E21*P21,2)</f>
        <v>0</v>
      </c>
      <c r="R21" s="228"/>
      <c r="S21" s="228" t="s">
        <v>121</v>
      </c>
      <c r="T21" s="228" t="s">
        <v>121</v>
      </c>
      <c r="U21" s="228">
        <v>0.33</v>
      </c>
      <c r="V21" s="228">
        <f>ROUND(E21*U21,2)</f>
        <v>188.81</v>
      </c>
      <c r="W21" s="228"/>
      <c r="X21" s="228" t="s">
        <v>122</v>
      </c>
      <c r="Y21" s="209"/>
      <c r="Z21" s="209"/>
      <c r="AA21" s="209"/>
      <c r="AB21" s="209"/>
      <c r="AC21" s="209"/>
      <c r="AD21" s="209"/>
      <c r="AE21" s="209"/>
      <c r="AF21" s="209"/>
      <c r="AG21" s="209" t="s">
        <v>123</v>
      </c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</row>
    <row r="22" spans="1:60" outlineLevel="1" x14ac:dyDescent="0.2">
      <c r="A22" s="226"/>
      <c r="B22" s="227"/>
      <c r="C22" s="254" t="s">
        <v>189</v>
      </c>
      <c r="D22" s="230"/>
      <c r="E22" s="231">
        <v>9.6</v>
      </c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09"/>
      <c r="Z22" s="209"/>
      <c r="AA22" s="209"/>
      <c r="AB22" s="209"/>
      <c r="AC22" s="209"/>
      <c r="AD22" s="209"/>
      <c r="AE22" s="209"/>
      <c r="AF22" s="209"/>
      <c r="AG22" s="209" t="s">
        <v>125</v>
      </c>
      <c r="AH22" s="209">
        <v>0</v>
      </c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</row>
    <row r="23" spans="1:60" outlineLevel="1" x14ac:dyDescent="0.2">
      <c r="A23" s="226"/>
      <c r="B23" s="227"/>
      <c r="C23" s="254" t="s">
        <v>190</v>
      </c>
      <c r="D23" s="230"/>
      <c r="E23" s="231">
        <v>8.6999999999999993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09"/>
      <c r="Z23" s="209"/>
      <c r="AA23" s="209"/>
      <c r="AB23" s="209"/>
      <c r="AC23" s="209"/>
      <c r="AD23" s="209"/>
      <c r="AE23" s="209"/>
      <c r="AF23" s="209"/>
      <c r="AG23" s="209" t="s">
        <v>125</v>
      </c>
      <c r="AH23" s="209">
        <v>0</v>
      </c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</row>
    <row r="24" spans="1:60" outlineLevel="1" x14ac:dyDescent="0.2">
      <c r="A24" s="226"/>
      <c r="B24" s="227"/>
      <c r="C24" s="254" t="s">
        <v>191</v>
      </c>
      <c r="D24" s="230"/>
      <c r="E24" s="231">
        <v>119.35</v>
      </c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09"/>
      <c r="Z24" s="209"/>
      <c r="AA24" s="209"/>
      <c r="AB24" s="209"/>
      <c r="AC24" s="209"/>
      <c r="AD24" s="209"/>
      <c r="AE24" s="209"/>
      <c r="AF24" s="209"/>
      <c r="AG24" s="209" t="s">
        <v>125</v>
      </c>
      <c r="AH24" s="209">
        <v>0</v>
      </c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1:60" outlineLevel="1" x14ac:dyDescent="0.2">
      <c r="A25" s="226"/>
      <c r="B25" s="227"/>
      <c r="C25" s="254" t="s">
        <v>192</v>
      </c>
      <c r="D25" s="230"/>
      <c r="E25" s="231">
        <v>398.64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09"/>
      <c r="Z25" s="209"/>
      <c r="AA25" s="209"/>
      <c r="AB25" s="209"/>
      <c r="AC25" s="209"/>
      <c r="AD25" s="209"/>
      <c r="AE25" s="209"/>
      <c r="AF25" s="209"/>
      <c r="AG25" s="209" t="s">
        <v>125</v>
      </c>
      <c r="AH25" s="209">
        <v>0</v>
      </c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</row>
    <row r="26" spans="1:60" outlineLevel="1" x14ac:dyDescent="0.2">
      <c r="A26" s="226"/>
      <c r="B26" s="227"/>
      <c r="C26" s="254" t="s">
        <v>193</v>
      </c>
      <c r="D26" s="230"/>
      <c r="E26" s="231">
        <v>35.86</v>
      </c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09"/>
      <c r="Z26" s="209"/>
      <c r="AA26" s="209"/>
      <c r="AB26" s="209"/>
      <c r="AC26" s="209"/>
      <c r="AD26" s="209"/>
      <c r="AE26" s="209"/>
      <c r="AF26" s="209"/>
      <c r="AG26" s="209" t="s">
        <v>125</v>
      </c>
      <c r="AH26" s="209">
        <v>0</v>
      </c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</row>
    <row r="27" spans="1:60" x14ac:dyDescent="0.2">
      <c r="A27" s="233" t="s">
        <v>116</v>
      </c>
      <c r="B27" s="234" t="s">
        <v>60</v>
      </c>
      <c r="C27" s="252" t="s">
        <v>61</v>
      </c>
      <c r="D27" s="235"/>
      <c r="E27" s="236"/>
      <c r="F27" s="237"/>
      <c r="G27" s="238">
        <f>SUMIF(AG28:AG46,"&lt;&gt;NOR",G28:G46)</f>
        <v>0</v>
      </c>
      <c r="H27" s="232"/>
      <c r="I27" s="232">
        <f>SUM(I28:I46)</f>
        <v>0</v>
      </c>
      <c r="J27" s="232"/>
      <c r="K27" s="232">
        <f>SUM(K28:K46)</f>
        <v>0</v>
      </c>
      <c r="L27" s="232"/>
      <c r="M27" s="232">
        <f>SUM(M28:M46)</f>
        <v>0</v>
      </c>
      <c r="N27" s="232"/>
      <c r="O27" s="232">
        <f>SUM(O28:O46)</f>
        <v>351.82999999999993</v>
      </c>
      <c r="P27" s="232"/>
      <c r="Q27" s="232">
        <f>SUM(Q28:Q46)</f>
        <v>0</v>
      </c>
      <c r="R27" s="232"/>
      <c r="S27" s="232"/>
      <c r="T27" s="232"/>
      <c r="U27" s="232"/>
      <c r="V27" s="232">
        <f>SUM(V28:V46)</f>
        <v>519.45000000000005</v>
      </c>
      <c r="W27" s="232"/>
      <c r="X27" s="232"/>
      <c r="AG27" t="s">
        <v>117</v>
      </c>
    </row>
    <row r="28" spans="1:60" outlineLevel="1" x14ac:dyDescent="0.2">
      <c r="A28" s="239">
        <v>7</v>
      </c>
      <c r="B28" s="240" t="s">
        <v>194</v>
      </c>
      <c r="C28" s="253" t="s">
        <v>195</v>
      </c>
      <c r="D28" s="241" t="s">
        <v>120</v>
      </c>
      <c r="E28" s="242">
        <v>8.9472000000000005</v>
      </c>
      <c r="F28" s="243"/>
      <c r="G28" s="244">
        <f>ROUND(E28*F28,2)</f>
        <v>0</v>
      </c>
      <c r="H28" s="229"/>
      <c r="I28" s="228">
        <f>ROUND(E28*H28,2)</f>
        <v>0</v>
      </c>
      <c r="J28" s="229"/>
      <c r="K28" s="228">
        <f>ROUND(E28*J28,2)</f>
        <v>0</v>
      </c>
      <c r="L28" s="228">
        <v>21</v>
      </c>
      <c r="M28" s="228">
        <f>G28*(1+L28/100)</f>
        <v>0</v>
      </c>
      <c r="N28" s="228">
        <v>2.5249999999999999</v>
      </c>
      <c r="O28" s="228">
        <f>ROUND(E28*N28,2)</f>
        <v>22.59</v>
      </c>
      <c r="P28" s="228">
        <v>0</v>
      </c>
      <c r="Q28" s="228">
        <f>ROUND(E28*P28,2)</f>
        <v>0</v>
      </c>
      <c r="R28" s="228"/>
      <c r="S28" s="228" t="s">
        <v>121</v>
      </c>
      <c r="T28" s="228" t="s">
        <v>121</v>
      </c>
      <c r="U28" s="228">
        <v>3.2130000000000001</v>
      </c>
      <c r="V28" s="228">
        <f>ROUND(E28*U28,2)</f>
        <v>28.75</v>
      </c>
      <c r="W28" s="228"/>
      <c r="X28" s="228" t="s">
        <v>122</v>
      </c>
      <c r="Y28" s="209"/>
      <c r="Z28" s="209"/>
      <c r="AA28" s="209"/>
      <c r="AB28" s="209"/>
      <c r="AC28" s="209"/>
      <c r="AD28" s="209"/>
      <c r="AE28" s="209"/>
      <c r="AF28" s="209"/>
      <c r="AG28" s="209" t="s">
        <v>123</v>
      </c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60" outlineLevel="1" x14ac:dyDescent="0.2">
      <c r="A29" s="226"/>
      <c r="B29" s="227"/>
      <c r="C29" s="266" t="s">
        <v>196</v>
      </c>
      <c r="D29" s="263"/>
      <c r="E29" s="263"/>
      <c r="F29" s="263"/>
      <c r="G29" s="263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09"/>
      <c r="Z29" s="209"/>
      <c r="AA29" s="209"/>
      <c r="AB29" s="209"/>
      <c r="AC29" s="209"/>
      <c r="AD29" s="209"/>
      <c r="AE29" s="209"/>
      <c r="AF29" s="209"/>
      <c r="AG29" s="209" t="s">
        <v>197</v>
      </c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</row>
    <row r="30" spans="1:60" outlineLevel="1" x14ac:dyDescent="0.2">
      <c r="A30" s="226"/>
      <c r="B30" s="227"/>
      <c r="C30" s="254" t="s">
        <v>198</v>
      </c>
      <c r="D30" s="230"/>
      <c r="E30" s="231">
        <v>8.9472000000000005</v>
      </c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09"/>
      <c r="Z30" s="209"/>
      <c r="AA30" s="209"/>
      <c r="AB30" s="209"/>
      <c r="AC30" s="209"/>
      <c r="AD30" s="209"/>
      <c r="AE30" s="209"/>
      <c r="AF30" s="209"/>
      <c r="AG30" s="209" t="s">
        <v>125</v>
      </c>
      <c r="AH30" s="209">
        <v>0</v>
      </c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ht="22.5" outlineLevel="1" x14ac:dyDescent="0.2">
      <c r="A31" s="239">
        <v>8</v>
      </c>
      <c r="B31" s="240" t="s">
        <v>199</v>
      </c>
      <c r="C31" s="253" t="s">
        <v>200</v>
      </c>
      <c r="D31" s="241" t="s">
        <v>120</v>
      </c>
      <c r="E31" s="242">
        <v>116.145</v>
      </c>
      <c r="F31" s="243"/>
      <c r="G31" s="244">
        <f>ROUND(E31*F31,2)</f>
        <v>0</v>
      </c>
      <c r="H31" s="229"/>
      <c r="I31" s="228">
        <f>ROUND(E31*H31,2)</f>
        <v>0</v>
      </c>
      <c r="J31" s="229"/>
      <c r="K31" s="228">
        <f>ROUND(E31*J31,2)</f>
        <v>0</v>
      </c>
      <c r="L31" s="228">
        <v>21</v>
      </c>
      <c r="M31" s="228">
        <f>G31*(1+L31/100)</f>
        <v>0</v>
      </c>
      <c r="N31" s="228">
        <v>2.5550000000000002</v>
      </c>
      <c r="O31" s="228">
        <f>ROUND(E31*N31,2)</f>
        <v>296.75</v>
      </c>
      <c r="P31" s="228">
        <v>0</v>
      </c>
      <c r="Q31" s="228">
        <f>ROUND(E31*P31,2)</f>
        <v>0</v>
      </c>
      <c r="R31" s="228"/>
      <c r="S31" s="228" t="s">
        <v>121</v>
      </c>
      <c r="T31" s="228" t="s">
        <v>121</v>
      </c>
      <c r="U31" s="228">
        <v>2.3170000000000002</v>
      </c>
      <c r="V31" s="228">
        <f>ROUND(E31*U31,2)</f>
        <v>269.11</v>
      </c>
      <c r="W31" s="228"/>
      <c r="X31" s="228" t="s">
        <v>122</v>
      </c>
      <c r="Y31" s="209"/>
      <c r="Z31" s="209"/>
      <c r="AA31" s="209"/>
      <c r="AB31" s="209"/>
      <c r="AC31" s="209"/>
      <c r="AD31" s="209"/>
      <c r="AE31" s="209"/>
      <c r="AF31" s="209"/>
      <c r="AG31" s="209" t="s">
        <v>123</v>
      </c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outlineLevel="1" x14ac:dyDescent="0.2">
      <c r="A32" s="226"/>
      <c r="B32" s="227"/>
      <c r="C32" s="266" t="s">
        <v>196</v>
      </c>
      <c r="D32" s="263"/>
      <c r="E32" s="263"/>
      <c r="F32" s="263"/>
      <c r="G32" s="263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09"/>
      <c r="Z32" s="209"/>
      <c r="AA32" s="209"/>
      <c r="AB32" s="209"/>
      <c r="AC32" s="209"/>
      <c r="AD32" s="209"/>
      <c r="AE32" s="209"/>
      <c r="AF32" s="209"/>
      <c r="AG32" s="209" t="s">
        <v>197</v>
      </c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outlineLevel="1" x14ac:dyDescent="0.2">
      <c r="A33" s="226"/>
      <c r="B33" s="227"/>
      <c r="C33" s="254" t="s">
        <v>201</v>
      </c>
      <c r="D33" s="230"/>
      <c r="E33" s="231">
        <v>116.145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09"/>
      <c r="Z33" s="209"/>
      <c r="AA33" s="209"/>
      <c r="AB33" s="209"/>
      <c r="AC33" s="209"/>
      <c r="AD33" s="209"/>
      <c r="AE33" s="209"/>
      <c r="AF33" s="209"/>
      <c r="AG33" s="209" t="s">
        <v>125</v>
      </c>
      <c r="AH33" s="209">
        <v>0</v>
      </c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</row>
    <row r="34" spans="1:60" outlineLevel="1" x14ac:dyDescent="0.2">
      <c r="A34" s="245">
        <v>9</v>
      </c>
      <c r="B34" s="246" t="s">
        <v>202</v>
      </c>
      <c r="C34" s="255" t="s">
        <v>203</v>
      </c>
      <c r="D34" s="247" t="s">
        <v>128</v>
      </c>
      <c r="E34" s="248">
        <v>774.3</v>
      </c>
      <c r="F34" s="249"/>
      <c r="G34" s="250">
        <f>ROUND(E34*F34,2)</f>
        <v>0</v>
      </c>
      <c r="H34" s="229"/>
      <c r="I34" s="228">
        <f>ROUND(E34*H34,2)</f>
        <v>0</v>
      </c>
      <c r="J34" s="229"/>
      <c r="K34" s="228">
        <f>ROUND(E34*J34,2)</f>
        <v>0</v>
      </c>
      <c r="L34" s="228">
        <v>21</v>
      </c>
      <c r="M34" s="228">
        <f>G34*(1+L34/100)</f>
        <v>0</v>
      </c>
      <c r="N34" s="228">
        <v>0</v>
      </c>
      <c r="O34" s="228">
        <f>ROUND(E34*N34,2)</f>
        <v>0</v>
      </c>
      <c r="P34" s="228">
        <v>0</v>
      </c>
      <c r="Q34" s="228">
        <f>ROUND(E34*P34,2)</f>
        <v>0</v>
      </c>
      <c r="R34" s="228"/>
      <c r="S34" s="228" t="s">
        <v>121</v>
      </c>
      <c r="T34" s="228" t="s">
        <v>121</v>
      </c>
      <c r="U34" s="228">
        <v>0.17799999999999999</v>
      </c>
      <c r="V34" s="228">
        <f>ROUND(E34*U34,2)</f>
        <v>137.83000000000001</v>
      </c>
      <c r="W34" s="228"/>
      <c r="X34" s="228" t="s">
        <v>122</v>
      </c>
      <c r="Y34" s="209"/>
      <c r="Z34" s="209"/>
      <c r="AA34" s="209"/>
      <c r="AB34" s="209"/>
      <c r="AC34" s="209"/>
      <c r="AD34" s="209"/>
      <c r="AE34" s="209"/>
      <c r="AF34" s="209"/>
      <c r="AG34" s="209" t="s">
        <v>123</v>
      </c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</row>
    <row r="35" spans="1:60" ht="22.5" outlineLevel="1" x14ac:dyDescent="0.2">
      <c r="A35" s="239">
        <v>10</v>
      </c>
      <c r="B35" s="240" t="s">
        <v>204</v>
      </c>
      <c r="C35" s="253" t="s">
        <v>205</v>
      </c>
      <c r="D35" s="241" t="s">
        <v>206</v>
      </c>
      <c r="E35" s="242">
        <v>1</v>
      </c>
      <c r="F35" s="243"/>
      <c r="G35" s="244">
        <f>ROUND(E35*F35,2)</f>
        <v>0</v>
      </c>
      <c r="H35" s="229"/>
      <c r="I35" s="228">
        <f>ROUND(E35*H35,2)</f>
        <v>0</v>
      </c>
      <c r="J35" s="229"/>
      <c r="K35" s="228">
        <f>ROUND(E35*J35,2)</f>
        <v>0</v>
      </c>
      <c r="L35" s="228">
        <v>21</v>
      </c>
      <c r="M35" s="228">
        <f>G35*(1+L35/100)</f>
        <v>0</v>
      </c>
      <c r="N35" s="228">
        <v>2.5550000000000002</v>
      </c>
      <c r="O35" s="228">
        <f>ROUND(E35*N35,2)</f>
        <v>2.56</v>
      </c>
      <c r="P35" s="228">
        <v>0</v>
      </c>
      <c r="Q35" s="228">
        <f>ROUND(E35*P35,2)</f>
        <v>0</v>
      </c>
      <c r="R35" s="228"/>
      <c r="S35" s="228" t="s">
        <v>157</v>
      </c>
      <c r="T35" s="228" t="s">
        <v>158</v>
      </c>
      <c r="U35" s="228">
        <v>2.3170000000000002</v>
      </c>
      <c r="V35" s="228">
        <f>ROUND(E35*U35,2)</f>
        <v>2.3199999999999998</v>
      </c>
      <c r="W35" s="228"/>
      <c r="X35" s="228" t="s">
        <v>122</v>
      </c>
      <c r="Y35" s="209"/>
      <c r="Z35" s="209"/>
      <c r="AA35" s="209"/>
      <c r="AB35" s="209"/>
      <c r="AC35" s="209"/>
      <c r="AD35" s="209"/>
      <c r="AE35" s="209"/>
      <c r="AF35" s="209"/>
      <c r="AG35" s="209" t="s">
        <v>123</v>
      </c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</row>
    <row r="36" spans="1:60" outlineLevel="1" x14ac:dyDescent="0.2">
      <c r="A36" s="226"/>
      <c r="B36" s="227"/>
      <c r="C36" s="266" t="s">
        <v>196</v>
      </c>
      <c r="D36" s="263"/>
      <c r="E36" s="263"/>
      <c r="F36" s="263"/>
      <c r="G36" s="263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09"/>
      <c r="Z36" s="209"/>
      <c r="AA36" s="209"/>
      <c r="AB36" s="209"/>
      <c r="AC36" s="209"/>
      <c r="AD36" s="209"/>
      <c r="AE36" s="209"/>
      <c r="AF36" s="209"/>
      <c r="AG36" s="209" t="s">
        <v>197</v>
      </c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</row>
    <row r="37" spans="1:60" ht="22.5" outlineLevel="1" x14ac:dyDescent="0.2">
      <c r="A37" s="239">
        <v>11</v>
      </c>
      <c r="B37" s="240" t="s">
        <v>207</v>
      </c>
      <c r="C37" s="253" t="s">
        <v>208</v>
      </c>
      <c r="D37" s="241" t="s">
        <v>128</v>
      </c>
      <c r="E37" s="242">
        <v>165.62</v>
      </c>
      <c r="F37" s="243"/>
      <c r="G37" s="244">
        <f>ROUND(E37*F37,2)</f>
        <v>0</v>
      </c>
      <c r="H37" s="229"/>
      <c r="I37" s="228">
        <f>ROUND(E37*H37,2)</f>
        <v>0</v>
      </c>
      <c r="J37" s="229"/>
      <c r="K37" s="228">
        <f>ROUND(E37*J37,2)</f>
        <v>0</v>
      </c>
      <c r="L37" s="228">
        <v>21</v>
      </c>
      <c r="M37" s="228">
        <f>G37*(1+L37/100)</f>
        <v>0</v>
      </c>
      <c r="N37" s="228">
        <v>1.0710000000000001E-2</v>
      </c>
      <c r="O37" s="228">
        <f>ROUND(E37*N37,2)</f>
        <v>1.77</v>
      </c>
      <c r="P37" s="228">
        <v>0</v>
      </c>
      <c r="Q37" s="228">
        <f>ROUND(E37*P37,2)</f>
        <v>0</v>
      </c>
      <c r="R37" s="228"/>
      <c r="S37" s="228" t="s">
        <v>157</v>
      </c>
      <c r="T37" s="228" t="s">
        <v>158</v>
      </c>
      <c r="U37" s="228">
        <v>0.26150000000000001</v>
      </c>
      <c r="V37" s="228">
        <f>ROUND(E37*U37,2)</f>
        <v>43.31</v>
      </c>
      <c r="W37" s="228"/>
      <c r="X37" s="228" t="s">
        <v>122</v>
      </c>
      <c r="Y37" s="209"/>
      <c r="Z37" s="209"/>
      <c r="AA37" s="209"/>
      <c r="AB37" s="209"/>
      <c r="AC37" s="209"/>
      <c r="AD37" s="209"/>
      <c r="AE37" s="209"/>
      <c r="AF37" s="209"/>
      <c r="AG37" s="209" t="s">
        <v>123</v>
      </c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</row>
    <row r="38" spans="1:60" ht="22.5" outlineLevel="1" x14ac:dyDescent="0.2">
      <c r="A38" s="226"/>
      <c r="B38" s="227"/>
      <c r="C38" s="266" t="s">
        <v>209</v>
      </c>
      <c r="D38" s="263"/>
      <c r="E38" s="263"/>
      <c r="F38" s="263"/>
      <c r="G38" s="263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09"/>
      <c r="Z38" s="209"/>
      <c r="AA38" s="209"/>
      <c r="AB38" s="209"/>
      <c r="AC38" s="209"/>
      <c r="AD38" s="209"/>
      <c r="AE38" s="209"/>
      <c r="AF38" s="209"/>
      <c r="AG38" s="209" t="s">
        <v>197</v>
      </c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64" t="str">
        <f>C38</f>
        <v>Speciální cementová samonivelační podlahová stěrka pro tloušťky 1-15 mm. Pouze pro vnitřní použití, vhodná pro podlahová vytápění, pro jemné vyrovnání nerovných podlah.</v>
      </c>
      <c r="BB38" s="209"/>
      <c r="BC38" s="209"/>
      <c r="BD38" s="209"/>
      <c r="BE38" s="209"/>
      <c r="BF38" s="209"/>
      <c r="BG38" s="209"/>
      <c r="BH38" s="209"/>
    </row>
    <row r="39" spans="1:60" outlineLevel="1" x14ac:dyDescent="0.2">
      <c r="A39" s="226"/>
      <c r="B39" s="227"/>
      <c r="C39" s="254" t="s">
        <v>210</v>
      </c>
      <c r="D39" s="230"/>
      <c r="E39" s="231">
        <v>165.62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09"/>
      <c r="Z39" s="209"/>
      <c r="AA39" s="209"/>
      <c r="AB39" s="209"/>
      <c r="AC39" s="209"/>
      <c r="AD39" s="209"/>
      <c r="AE39" s="209"/>
      <c r="AF39" s="209"/>
      <c r="AG39" s="209" t="s">
        <v>125</v>
      </c>
      <c r="AH39" s="209">
        <v>0</v>
      </c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</row>
    <row r="40" spans="1:60" ht="22.5" outlineLevel="1" x14ac:dyDescent="0.2">
      <c r="A40" s="239">
        <v>12</v>
      </c>
      <c r="B40" s="240" t="s">
        <v>211</v>
      </c>
      <c r="C40" s="253" t="s">
        <v>212</v>
      </c>
      <c r="D40" s="241" t="s">
        <v>156</v>
      </c>
      <c r="E40" s="242">
        <v>0.24604999999999999</v>
      </c>
      <c r="F40" s="243"/>
      <c r="G40" s="244">
        <f>ROUND(E40*F40,2)</f>
        <v>0</v>
      </c>
      <c r="H40" s="229"/>
      <c r="I40" s="228">
        <f>ROUND(E40*H40,2)</f>
        <v>0</v>
      </c>
      <c r="J40" s="229"/>
      <c r="K40" s="228">
        <f>ROUND(E40*J40,2)</f>
        <v>0</v>
      </c>
      <c r="L40" s="228">
        <v>21</v>
      </c>
      <c r="M40" s="228">
        <f>G40*(1+L40/100)</f>
        <v>0</v>
      </c>
      <c r="N40" s="228">
        <v>1.0662499999999999</v>
      </c>
      <c r="O40" s="228">
        <f>ROUND(E40*N40,2)</f>
        <v>0.26</v>
      </c>
      <c r="P40" s="228">
        <v>0</v>
      </c>
      <c r="Q40" s="228">
        <f>ROUND(E40*P40,2)</f>
        <v>0</v>
      </c>
      <c r="R40" s="228"/>
      <c r="S40" s="228" t="s">
        <v>121</v>
      </c>
      <c r="T40" s="228" t="s">
        <v>121</v>
      </c>
      <c r="U40" s="228">
        <v>15.231</v>
      </c>
      <c r="V40" s="228">
        <f>ROUND(E40*U40,2)</f>
        <v>3.75</v>
      </c>
      <c r="W40" s="228"/>
      <c r="X40" s="228" t="s">
        <v>122</v>
      </c>
      <c r="Y40" s="209"/>
      <c r="Z40" s="209"/>
      <c r="AA40" s="209"/>
      <c r="AB40" s="209"/>
      <c r="AC40" s="209"/>
      <c r="AD40" s="209"/>
      <c r="AE40" s="209"/>
      <c r="AF40" s="209"/>
      <c r="AG40" s="209" t="s">
        <v>123</v>
      </c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</row>
    <row r="41" spans="1:60" outlineLevel="1" x14ac:dyDescent="0.2">
      <c r="A41" s="226"/>
      <c r="B41" s="227"/>
      <c r="C41" s="254" t="s">
        <v>213</v>
      </c>
      <c r="D41" s="230"/>
      <c r="E41" s="231">
        <v>0.24604999999999999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09"/>
      <c r="Z41" s="209"/>
      <c r="AA41" s="209"/>
      <c r="AB41" s="209"/>
      <c r="AC41" s="209"/>
      <c r="AD41" s="209"/>
      <c r="AE41" s="209"/>
      <c r="AF41" s="209"/>
      <c r="AG41" s="209" t="s">
        <v>125</v>
      </c>
      <c r="AH41" s="209">
        <v>0</v>
      </c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</row>
    <row r="42" spans="1:60" ht="22.5" outlineLevel="1" x14ac:dyDescent="0.2">
      <c r="A42" s="239">
        <v>13</v>
      </c>
      <c r="B42" s="240" t="s">
        <v>214</v>
      </c>
      <c r="C42" s="253" t="s">
        <v>215</v>
      </c>
      <c r="D42" s="241" t="s">
        <v>128</v>
      </c>
      <c r="E42" s="242">
        <v>185.4</v>
      </c>
      <c r="F42" s="243"/>
      <c r="G42" s="244">
        <f>ROUND(E42*F42,2)</f>
        <v>0</v>
      </c>
      <c r="H42" s="229"/>
      <c r="I42" s="228">
        <f>ROUND(E42*H42,2)</f>
        <v>0</v>
      </c>
      <c r="J42" s="229"/>
      <c r="K42" s="228">
        <f>ROUND(E42*J42,2)</f>
        <v>0</v>
      </c>
      <c r="L42" s="228">
        <v>21</v>
      </c>
      <c r="M42" s="228">
        <f>G42*(1+L42/100)</f>
        <v>0</v>
      </c>
      <c r="N42" s="228">
        <v>0.1323</v>
      </c>
      <c r="O42" s="228">
        <f>ROUND(E42*N42,2)</f>
        <v>24.53</v>
      </c>
      <c r="P42" s="228">
        <v>0</v>
      </c>
      <c r="Q42" s="228">
        <f>ROUND(E42*P42,2)</f>
        <v>0</v>
      </c>
      <c r="R42" s="228"/>
      <c r="S42" s="228" t="s">
        <v>157</v>
      </c>
      <c r="T42" s="228" t="s">
        <v>158</v>
      </c>
      <c r="U42" s="228">
        <v>0.16300000000000001</v>
      </c>
      <c r="V42" s="228">
        <f>ROUND(E42*U42,2)</f>
        <v>30.22</v>
      </c>
      <c r="W42" s="228"/>
      <c r="X42" s="228" t="s">
        <v>122</v>
      </c>
      <c r="Y42" s="209"/>
      <c r="Z42" s="209"/>
      <c r="AA42" s="209"/>
      <c r="AB42" s="209"/>
      <c r="AC42" s="209"/>
      <c r="AD42" s="209"/>
      <c r="AE42" s="209"/>
      <c r="AF42" s="209"/>
      <c r="AG42" s="209" t="s">
        <v>123</v>
      </c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1:60" outlineLevel="1" x14ac:dyDescent="0.2">
      <c r="A43" s="226"/>
      <c r="B43" s="227"/>
      <c r="C43" s="254" t="s">
        <v>216</v>
      </c>
      <c r="D43" s="230"/>
      <c r="E43" s="231">
        <v>83.1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09"/>
      <c r="Z43" s="209"/>
      <c r="AA43" s="209"/>
      <c r="AB43" s="209"/>
      <c r="AC43" s="209"/>
      <c r="AD43" s="209"/>
      <c r="AE43" s="209"/>
      <c r="AF43" s="209"/>
      <c r="AG43" s="209" t="s">
        <v>125</v>
      </c>
      <c r="AH43" s="209">
        <v>0</v>
      </c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</row>
    <row r="44" spans="1:60" outlineLevel="1" x14ac:dyDescent="0.2">
      <c r="A44" s="226"/>
      <c r="B44" s="227"/>
      <c r="C44" s="254" t="s">
        <v>217</v>
      </c>
      <c r="D44" s="230"/>
      <c r="E44" s="231">
        <v>102.3</v>
      </c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09"/>
      <c r="Z44" s="209"/>
      <c r="AA44" s="209"/>
      <c r="AB44" s="209"/>
      <c r="AC44" s="209"/>
      <c r="AD44" s="209"/>
      <c r="AE44" s="209"/>
      <c r="AF44" s="209"/>
      <c r="AG44" s="209" t="s">
        <v>125</v>
      </c>
      <c r="AH44" s="209">
        <v>0</v>
      </c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</row>
    <row r="45" spans="1:60" ht="22.5" outlineLevel="1" x14ac:dyDescent="0.2">
      <c r="A45" s="239">
        <v>14</v>
      </c>
      <c r="B45" s="240" t="s">
        <v>218</v>
      </c>
      <c r="C45" s="253" t="s">
        <v>219</v>
      </c>
      <c r="D45" s="241" t="s">
        <v>128</v>
      </c>
      <c r="E45" s="242">
        <v>25.5</v>
      </c>
      <c r="F45" s="243"/>
      <c r="G45" s="244">
        <f>ROUND(E45*F45,2)</f>
        <v>0</v>
      </c>
      <c r="H45" s="229"/>
      <c r="I45" s="228">
        <f>ROUND(E45*H45,2)</f>
        <v>0</v>
      </c>
      <c r="J45" s="229"/>
      <c r="K45" s="228">
        <f>ROUND(E45*J45,2)</f>
        <v>0</v>
      </c>
      <c r="L45" s="228">
        <v>21</v>
      </c>
      <c r="M45" s="228">
        <f>G45*(1+L45/100)</f>
        <v>0</v>
      </c>
      <c r="N45" s="228">
        <v>0.1323</v>
      </c>
      <c r="O45" s="228">
        <f>ROUND(E45*N45,2)</f>
        <v>3.37</v>
      </c>
      <c r="P45" s="228">
        <v>0</v>
      </c>
      <c r="Q45" s="228">
        <f>ROUND(E45*P45,2)</f>
        <v>0</v>
      </c>
      <c r="R45" s="228"/>
      <c r="S45" s="228" t="s">
        <v>157</v>
      </c>
      <c r="T45" s="228" t="s">
        <v>158</v>
      </c>
      <c r="U45" s="228">
        <v>0.16300000000000001</v>
      </c>
      <c r="V45" s="228">
        <f>ROUND(E45*U45,2)</f>
        <v>4.16</v>
      </c>
      <c r="W45" s="228"/>
      <c r="X45" s="228" t="s">
        <v>122</v>
      </c>
      <c r="Y45" s="209"/>
      <c r="Z45" s="209"/>
      <c r="AA45" s="209"/>
      <c r="AB45" s="209"/>
      <c r="AC45" s="209"/>
      <c r="AD45" s="209"/>
      <c r="AE45" s="209"/>
      <c r="AF45" s="209"/>
      <c r="AG45" s="209" t="s">
        <v>123</v>
      </c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1:60" outlineLevel="1" x14ac:dyDescent="0.2">
      <c r="A46" s="226"/>
      <c r="B46" s="227"/>
      <c r="C46" s="254" t="s">
        <v>220</v>
      </c>
      <c r="D46" s="230"/>
      <c r="E46" s="231">
        <v>25.5</v>
      </c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09"/>
      <c r="Z46" s="209"/>
      <c r="AA46" s="209"/>
      <c r="AB46" s="209"/>
      <c r="AC46" s="209"/>
      <c r="AD46" s="209"/>
      <c r="AE46" s="209"/>
      <c r="AF46" s="209"/>
      <c r="AG46" s="209" t="s">
        <v>125</v>
      </c>
      <c r="AH46" s="209">
        <v>0</v>
      </c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</row>
    <row r="47" spans="1:60" x14ac:dyDescent="0.2">
      <c r="A47" s="233" t="s">
        <v>116</v>
      </c>
      <c r="B47" s="234" t="s">
        <v>62</v>
      </c>
      <c r="C47" s="252" t="s">
        <v>63</v>
      </c>
      <c r="D47" s="235"/>
      <c r="E47" s="236"/>
      <c r="F47" s="237"/>
      <c r="G47" s="238">
        <f>SUMIF(AG48:AG52,"&lt;&gt;NOR",G48:G52)</f>
        <v>0</v>
      </c>
      <c r="H47" s="232"/>
      <c r="I47" s="232">
        <f>SUM(I48:I52)</f>
        <v>0</v>
      </c>
      <c r="J47" s="232"/>
      <c r="K47" s="232">
        <f>SUM(K48:K52)</f>
        <v>0</v>
      </c>
      <c r="L47" s="232"/>
      <c r="M47" s="232">
        <f>SUM(M48:M52)</f>
        <v>0</v>
      </c>
      <c r="N47" s="232"/>
      <c r="O47" s="232">
        <f>SUM(O48:O52)</f>
        <v>18.25</v>
      </c>
      <c r="P47" s="232"/>
      <c r="Q47" s="232">
        <f>SUM(Q48:Q52)</f>
        <v>0</v>
      </c>
      <c r="R47" s="232"/>
      <c r="S47" s="232"/>
      <c r="T47" s="232"/>
      <c r="U47" s="232"/>
      <c r="V47" s="232">
        <f>SUM(V48:V52)</f>
        <v>214.56</v>
      </c>
      <c r="W47" s="232"/>
      <c r="X47" s="232"/>
      <c r="AG47" t="s">
        <v>117</v>
      </c>
    </row>
    <row r="48" spans="1:60" outlineLevel="1" x14ac:dyDescent="0.2">
      <c r="A48" s="239">
        <v>15</v>
      </c>
      <c r="B48" s="240" t="s">
        <v>221</v>
      </c>
      <c r="C48" s="253" t="s">
        <v>222</v>
      </c>
      <c r="D48" s="241" t="s">
        <v>128</v>
      </c>
      <c r="E48" s="242">
        <v>720</v>
      </c>
      <c r="F48" s="243"/>
      <c r="G48" s="244">
        <f>ROUND(E48*F48,2)</f>
        <v>0</v>
      </c>
      <c r="H48" s="229"/>
      <c r="I48" s="228">
        <f>ROUND(E48*H48,2)</f>
        <v>0</v>
      </c>
      <c r="J48" s="229"/>
      <c r="K48" s="228">
        <f>ROUND(E48*J48,2)</f>
        <v>0</v>
      </c>
      <c r="L48" s="228">
        <v>21</v>
      </c>
      <c r="M48" s="228">
        <f>G48*(1+L48/100)</f>
        <v>0</v>
      </c>
      <c r="N48" s="228">
        <v>2.426E-2</v>
      </c>
      <c r="O48" s="228">
        <f>ROUND(E48*N48,2)</f>
        <v>17.47</v>
      </c>
      <c r="P48" s="228">
        <v>0</v>
      </c>
      <c r="Q48" s="228">
        <f>ROUND(E48*P48,2)</f>
        <v>0</v>
      </c>
      <c r="R48" s="228"/>
      <c r="S48" s="228" t="s">
        <v>121</v>
      </c>
      <c r="T48" s="228" t="s">
        <v>121</v>
      </c>
      <c r="U48" s="228">
        <v>0.155</v>
      </c>
      <c r="V48" s="228">
        <f>ROUND(E48*U48,2)</f>
        <v>111.6</v>
      </c>
      <c r="W48" s="228"/>
      <c r="X48" s="228" t="s">
        <v>122</v>
      </c>
      <c r="Y48" s="209"/>
      <c r="Z48" s="209"/>
      <c r="AA48" s="209"/>
      <c r="AB48" s="209"/>
      <c r="AC48" s="209"/>
      <c r="AD48" s="209"/>
      <c r="AE48" s="209"/>
      <c r="AF48" s="209"/>
      <c r="AG48" s="209" t="s">
        <v>123</v>
      </c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</row>
    <row r="49" spans="1:60" outlineLevel="1" x14ac:dyDescent="0.2">
      <c r="A49" s="226"/>
      <c r="B49" s="227"/>
      <c r="C49" s="266" t="s">
        <v>223</v>
      </c>
      <c r="D49" s="263"/>
      <c r="E49" s="263"/>
      <c r="F49" s="263"/>
      <c r="G49" s="263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09"/>
      <c r="Z49" s="209"/>
      <c r="AA49" s="209"/>
      <c r="AB49" s="209"/>
      <c r="AC49" s="209"/>
      <c r="AD49" s="209"/>
      <c r="AE49" s="209"/>
      <c r="AF49" s="209"/>
      <c r="AG49" s="209" t="s">
        <v>197</v>
      </c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</row>
    <row r="50" spans="1:60" outlineLevel="1" x14ac:dyDescent="0.2">
      <c r="A50" s="226"/>
      <c r="B50" s="227"/>
      <c r="C50" s="254" t="s">
        <v>224</v>
      </c>
      <c r="D50" s="230"/>
      <c r="E50" s="231">
        <v>720</v>
      </c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09"/>
      <c r="Z50" s="209"/>
      <c r="AA50" s="209"/>
      <c r="AB50" s="209"/>
      <c r="AC50" s="209"/>
      <c r="AD50" s="209"/>
      <c r="AE50" s="209"/>
      <c r="AF50" s="209"/>
      <c r="AG50" s="209" t="s">
        <v>125</v>
      </c>
      <c r="AH50" s="209">
        <v>0</v>
      </c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</row>
    <row r="51" spans="1:60" outlineLevel="1" x14ac:dyDescent="0.2">
      <c r="A51" s="245">
        <v>16</v>
      </c>
      <c r="B51" s="246" t="s">
        <v>225</v>
      </c>
      <c r="C51" s="255" t="s">
        <v>226</v>
      </c>
      <c r="D51" s="247" t="s">
        <v>128</v>
      </c>
      <c r="E51" s="248">
        <v>720</v>
      </c>
      <c r="F51" s="249"/>
      <c r="G51" s="250">
        <f>ROUND(E51*F51,2)</f>
        <v>0</v>
      </c>
      <c r="H51" s="229"/>
      <c r="I51" s="228">
        <f>ROUND(E51*H51,2)</f>
        <v>0</v>
      </c>
      <c r="J51" s="229"/>
      <c r="K51" s="228">
        <f>ROUND(E51*J51,2)</f>
        <v>0</v>
      </c>
      <c r="L51" s="228">
        <v>21</v>
      </c>
      <c r="M51" s="228">
        <f>G51*(1+L51/100)</f>
        <v>0</v>
      </c>
      <c r="N51" s="228">
        <v>1.09E-3</v>
      </c>
      <c r="O51" s="228">
        <f>ROUND(E51*N51,2)</f>
        <v>0.78</v>
      </c>
      <c r="P51" s="228">
        <v>0</v>
      </c>
      <c r="Q51" s="228">
        <f>ROUND(E51*P51,2)</f>
        <v>0</v>
      </c>
      <c r="R51" s="228"/>
      <c r="S51" s="228" t="s">
        <v>121</v>
      </c>
      <c r="T51" s="228" t="s">
        <v>121</v>
      </c>
      <c r="U51" s="228">
        <v>7.0000000000000001E-3</v>
      </c>
      <c r="V51" s="228">
        <f>ROUND(E51*U51,2)</f>
        <v>5.04</v>
      </c>
      <c r="W51" s="228"/>
      <c r="X51" s="228" t="s">
        <v>122</v>
      </c>
      <c r="Y51" s="209"/>
      <c r="Z51" s="209"/>
      <c r="AA51" s="209"/>
      <c r="AB51" s="209"/>
      <c r="AC51" s="209"/>
      <c r="AD51" s="209"/>
      <c r="AE51" s="209"/>
      <c r="AF51" s="209"/>
      <c r="AG51" s="209" t="s">
        <v>123</v>
      </c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</row>
    <row r="52" spans="1:60" outlineLevel="1" x14ac:dyDescent="0.2">
      <c r="A52" s="245">
        <v>17</v>
      </c>
      <c r="B52" s="246" t="s">
        <v>227</v>
      </c>
      <c r="C52" s="255" t="s">
        <v>228</v>
      </c>
      <c r="D52" s="247" t="s">
        <v>128</v>
      </c>
      <c r="E52" s="248">
        <v>720</v>
      </c>
      <c r="F52" s="249"/>
      <c r="G52" s="250">
        <f>ROUND(E52*F52,2)</f>
        <v>0</v>
      </c>
      <c r="H52" s="229"/>
      <c r="I52" s="228">
        <f>ROUND(E52*H52,2)</f>
        <v>0</v>
      </c>
      <c r="J52" s="229"/>
      <c r="K52" s="228">
        <f>ROUND(E52*J52,2)</f>
        <v>0</v>
      </c>
      <c r="L52" s="228">
        <v>21</v>
      </c>
      <c r="M52" s="228">
        <f>G52*(1+L52/100)</f>
        <v>0</v>
      </c>
      <c r="N52" s="228">
        <v>0</v>
      </c>
      <c r="O52" s="228">
        <f>ROUND(E52*N52,2)</f>
        <v>0</v>
      </c>
      <c r="P52" s="228">
        <v>0</v>
      </c>
      <c r="Q52" s="228">
        <f>ROUND(E52*P52,2)</f>
        <v>0</v>
      </c>
      <c r="R52" s="228"/>
      <c r="S52" s="228" t="s">
        <v>121</v>
      </c>
      <c r="T52" s="228" t="s">
        <v>121</v>
      </c>
      <c r="U52" s="228">
        <v>0.13600000000000001</v>
      </c>
      <c r="V52" s="228">
        <f>ROUND(E52*U52,2)</f>
        <v>97.92</v>
      </c>
      <c r="W52" s="228"/>
      <c r="X52" s="228" t="s">
        <v>122</v>
      </c>
      <c r="Y52" s="209"/>
      <c r="Z52" s="209"/>
      <c r="AA52" s="209"/>
      <c r="AB52" s="209"/>
      <c r="AC52" s="209"/>
      <c r="AD52" s="209"/>
      <c r="AE52" s="209"/>
      <c r="AF52" s="209"/>
      <c r="AG52" s="209" t="s">
        <v>123</v>
      </c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</row>
    <row r="53" spans="1:60" ht="25.5" x14ac:dyDescent="0.2">
      <c r="A53" s="233" t="s">
        <v>116</v>
      </c>
      <c r="B53" s="234" t="s">
        <v>64</v>
      </c>
      <c r="C53" s="252" t="s">
        <v>65</v>
      </c>
      <c r="D53" s="235"/>
      <c r="E53" s="236"/>
      <c r="F53" s="237"/>
      <c r="G53" s="238">
        <f>SUMIF(AG54:AG55,"&lt;&gt;NOR",G54:G55)</f>
        <v>0</v>
      </c>
      <c r="H53" s="232"/>
      <c r="I53" s="232">
        <f>SUM(I54:I55)</f>
        <v>0</v>
      </c>
      <c r="J53" s="232"/>
      <c r="K53" s="232">
        <f>SUM(K54:K55)</f>
        <v>0</v>
      </c>
      <c r="L53" s="232"/>
      <c r="M53" s="232">
        <f>SUM(M54:M55)</f>
        <v>0</v>
      </c>
      <c r="N53" s="232"/>
      <c r="O53" s="232">
        <f>SUM(O54:O55)</f>
        <v>0.04</v>
      </c>
      <c r="P53" s="232"/>
      <c r="Q53" s="232">
        <f>SUM(Q54:Q55)</f>
        <v>0</v>
      </c>
      <c r="R53" s="232"/>
      <c r="S53" s="232"/>
      <c r="T53" s="232"/>
      <c r="U53" s="232"/>
      <c r="V53" s="232">
        <f>SUM(V54:V55)</f>
        <v>236.7</v>
      </c>
      <c r="W53" s="232"/>
      <c r="X53" s="232"/>
      <c r="AG53" t="s">
        <v>117</v>
      </c>
    </row>
    <row r="54" spans="1:60" outlineLevel="1" x14ac:dyDescent="0.2">
      <c r="A54" s="239">
        <v>18</v>
      </c>
      <c r="B54" s="240" t="s">
        <v>229</v>
      </c>
      <c r="C54" s="253" t="s">
        <v>230</v>
      </c>
      <c r="D54" s="241" t="s">
        <v>128</v>
      </c>
      <c r="E54" s="242">
        <v>900</v>
      </c>
      <c r="F54" s="243"/>
      <c r="G54" s="244">
        <f>ROUND(E54*F54,2)</f>
        <v>0</v>
      </c>
      <c r="H54" s="229"/>
      <c r="I54" s="228">
        <f>ROUND(E54*H54,2)</f>
        <v>0</v>
      </c>
      <c r="J54" s="229"/>
      <c r="K54" s="228">
        <f>ROUND(E54*J54,2)</f>
        <v>0</v>
      </c>
      <c r="L54" s="228">
        <v>21</v>
      </c>
      <c r="M54" s="228">
        <f>G54*(1+L54/100)</f>
        <v>0</v>
      </c>
      <c r="N54" s="228">
        <v>4.0000000000000003E-5</v>
      </c>
      <c r="O54" s="228">
        <f>ROUND(E54*N54,2)</f>
        <v>0.04</v>
      </c>
      <c r="P54" s="228">
        <v>0</v>
      </c>
      <c r="Q54" s="228">
        <f>ROUND(E54*P54,2)</f>
        <v>0</v>
      </c>
      <c r="R54" s="228"/>
      <c r="S54" s="228" t="s">
        <v>121</v>
      </c>
      <c r="T54" s="228" t="s">
        <v>121</v>
      </c>
      <c r="U54" s="228">
        <v>0.26300000000000001</v>
      </c>
      <c r="V54" s="228">
        <f>ROUND(E54*U54,2)</f>
        <v>236.7</v>
      </c>
      <c r="W54" s="228"/>
      <c r="X54" s="228" t="s">
        <v>122</v>
      </c>
      <c r="Y54" s="209"/>
      <c r="Z54" s="209"/>
      <c r="AA54" s="209"/>
      <c r="AB54" s="209"/>
      <c r="AC54" s="209"/>
      <c r="AD54" s="209"/>
      <c r="AE54" s="209"/>
      <c r="AF54" s="209"/>
      <c r="AG54" s="209" t="s">
        <v>123</v>
      </c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</row>
    <row r="55" spans="1:60" outlineLevel="1" x14ac:dyDescent="0.2">
      <c r="A55" s="226"/>
      <c r="B55" s="227"/>
      <c r="C55" s="254" t="s">
        <v>231</v>
      </c>
      <c r="D55" s="230"/>
      <c r="E55" s="231">
        <v>900</v>
      </c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09"/>
      <c r="Z55" s="209"/>
      <c r="AA55" s="209"/>
      <c r="AB55" s="209"/>
      <c r="AC55" s="209"/>
      <c r="AD55" s="209"/>
      <c r="AE55" s="209"/>
      <c r="AF55" s="209"/>
      <c r="AG55" s="209" t="s">
        <v>125</v>
      </c>
      <c r="AH55" s="209">
        <v>0</v>
      </c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</row>
    <row r="56" spans="1:60" x14ac:dyDescent="0.2">
      <c r="A56" s="233" t="s">
        <v>116</v>
      </c>
      <c r="B56" s="234" t="s">
        <v>68</v>
      </c>
      <c r="C56" s="252" t="s">
        <v>69</v>
      </c>
      <c r="D56" s="235"/>
      <c r="E56" s="236"/>
      <c r="F56" s="237"/>
      <c r="G56" s="238">
        <f>SUMIF(AG57:AG57,"&lt;&gt;NOR",G57:G57)</f>
        <v>0</v>
      </c>
      <c r="H56" s="232"/>
      <c r="I56" s="232">
        <f>SUM(I57:I57)</f>
        <v>0</v>
      </c>
      <c r="J56" s="232"/>
      <c r="K56" s="232">
        <f>SUM(K57:K57)</f>
        <v>0</v>
      </c>
      <c r="L56" s="232"/>
      <c r="M56" s="232">
        <f>SUM(M57:M57)</f>
        <v>0</v>
      </c>
      <c r="N56" s="232"/>
      <c r="O56" s="232">
        <f>SUM(O57:O57)</f>
        <v>0</v>
      </c>
      <c r="P56" s="232"/>
      <c r="Q56" s="232">
        <f>SUM(Q57:Q57)</f>
        <v>0</v>
      </c>
      <c r="R56" s="232"/>
      <c r="S56" s="232"/>
      <c r="T56" s="232"/>
      <c r="U56" s="232"/>
      <c r="V56" s="232">
        <f>SUM(V57:V57)</f>
        <v>52.97</v>
      </c>
      <c r="W56" s="232"/>
      <c r="X56" s="232"/>
      <c r="AG56" t="s">
        <v>117</v>
      </c>
    </row>
    <row r="57" spans="1:60" outlineLevel="1" x14ac:dyDescent="0.2">
      <c r="A57" s="245">
        <v>19</v>
      </c>
      <c r="B57" s="246" t="s">
        <v>232</v>
      </c>
      <c r="C57" s="255" t="s">
        <v>233</v>
      </c>
      <c r="D57" s="247" t="s">
        <v>156</v>
      </c>
      <c r="E57" s="248">
        <v>417.05615999999998</v>
      </c>
      <c r="F57" s="249"/>
      <c r="G57" s="250">
        <f>ROUND(E57*F57,2)</f>
        <v>0</v>
      </c>
      <c r="H57" s="229"/>
      <c r="I57" s="228">
        <f>ROUND(E57*H57,2)</f>
        <v>0</v>
      </c>
      <c r="J57" s="229"/>
      <c r="K57" s="228">
        <f>ROUND(E57*J57,2)</f>
        <v>0</v>
      </c>
      <c r="L57" s="228">
        <v>21</v>
      </c>
      <c r="M57" s="228">
        <f>G57*(1+L57/100)</f>
        <v>0</v>
      </c>
      <c r="N57" s="228">
        <v>0</v>
      </c>
      <c r="O57" s="228">
        <f>ROUND(E57*N57,2)</f>
        <v>0</v>
      </c>
      <c r="P57" s="228">
        <v>0</v>
      </c>
      <c r="Q57" s="228">
        <f>ROUND(E57*P57,2)</f>
        <v>0</v>
      </c>
      <c r="R57" s="228"/>
      <c r="S57" s="228" t="s">
        <v>121</v>
      </c>
      <c r="T57" s="228" t="s">
        <v>121</v>
      </c>
      <c r="U57" s="228">
        <v>0.127</v>
      </c>
      <c r="V57" s="228">
        <f>ROUND(E57*U57,2)</f>
        <v>52.97</v>
      </c>
      <c r="W57" s="228"/>
      <c r="X57" s="228" t="s">
        <v>234</v>
      </c>
      <c r="Y57" s="209"/>
      <c r="Z57" s="209"/>
      <c r="AA57" s="209"/>
      <c r="AB57" s="209"/>
      <c r="AC57" s="209"/>
      <c r="AD57" s="209"/>
      <c r="AE57" s="209"/>
      <c r="AF57" s="209"/>
      <c r="AG57" s="209" t="s">
        <v>235</v>
      </c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</row>
    <row r="58" spans="1:60" x14ac:dyDescent="0.2">
      <c r="A58" s="233" t="s">
        <v>116</v>
      </c>
      <c r="B58" s="234" t="s">
        <v>70</v>
      </c>
      <c r="C58" s="252" t="s">
        <v>71</v>
      </c>
      <c r="D58" s="235"/>
      <c r="E58" s="236"/>
      <c r="F58" s="237"/>
      <c r="G58" s="238">
        <f>SUMIF(AG59:AG63,"&lt;&gt;NOR",G59:G63)</f>
        <v>0</v>
      </c>
      <c r="H58" s="232"/>
      <c r="I58" s="232">
        <f>SUM(I59:I63)</f>
        <v>0</v>
      </c>
      <c r="J58" s="232"/>
      <c r="K58" s="232">
        <f>SUM(K59:K63)</f>
        <v>0</v>
      </c>
      <c r="L58" s="232"/>
      <c r="M58" s="232">
        <f>SUM(M59:M63)</f>
        <v>0</v>
      </c>
      <c r="N58" s="232"/>
      <c r="O58" s="232">
        <f>SUM(O59:O63)</f>
        <v>5.23</v>
      </c>
      <c r="P58" s="232"/>
      <c r="Q58" s="232">
        <f>SUM(Q59:Q63)</f>
        <v>0</v>
      </c>
      <c r="R58" s="232"/>
      <c r="S58" s="232"/>
      <c r="T58" s="232"/>
      <c r="U58" s="232"/>
      <c r="V58" s="232">
        <f>SUM(V59:V63)</f>
        <v>227.27</v>
      </c>
      <c r="W58" s="232"/>
      <c r="X58" s="232"/>
      <c r="AG58" t="s">
        <v>117</v>
      </c>
    </row>
    <row r="59" spans="1:60" ht="22.5" outlineLevel="1" x14ac:dyDescent="0.2">
      <c r="A59" s="239">
        <v>20</v>
      </c>
      <c r="B59" s="240" t="s">
        <v>236</v>
      </c>
      <c r="C59" s="253" t="s">
        <v>237</v>
      </c>
      <c r="D59" s="241" t="s">
        <v>128</v>
      </c>
      <c r="E59" s="242">
        <v>882.9</v>
      </c>
      <c r="F59" s="243"/>
      <c r="G59" s="244">
        <f>ROUND(E59*F59,2)</f>
        <v>0</v>
      </c>
      <c r="H59" s="229"/>
      <c r="I59" s="228">
        <f>ROUND(E59*H59,2)</f>
        <v>0</v>
      </c>
      <c r="J59" s="229"/>
      <c r="K59" s="228">
        <f>ROUND(E59*J59,2)</f>
        <v>0</v>
      </c>
      <c r="L59" s="228">
        <v>21</v>
      </c>
      <c r="M59" s="228">
        <f>G59*(1+L59/100)</f>
        <v>0</v>
      </c>
      <c r="N59" s="228">
        <v>3.3E-4</v>
      </c>
      <c r="O59" s="228">
        <f>ROUND(E59*N59,2)</f>
        <v>0.28999999999999998</v>
      </c>
      <c r="P59" s="228">
        <v>0</v>
      </c>
      <c r="Q59" s="228">
        <f>ROUND(E59*P59,2)</f>
        <v>0</v>
      </c>
      <c r="R59" s="228"/>
      <c r="S59" s="228" t="s">
        <v>121</v>
      </c>
      <c r="T59" s="228" t="s">
        <v>121</v>
      </c>
      <c r="U59" s="228">
        <v>2.75E-2</v>
      </c>
      <c r="V59" s="228">
        <f>ROUND(E59*U59,2)</f>
        <v>24.28</v>
      </c>
      <c r="W59" s="228"/>
      <c r="X59" s="228" t="s">
        <v>122</v>
      </c>
      <c r="Y59" s="209"/>
      <c r="Z59" s="209"/>
      <c r="AA59" s="209"/>
      <c r="AB59" s="209"/>
      <c r="AC59" s="209"/>
      <c r="AD59" s="209"/>
      <c r="AE59" s="209"/>
      <c r="AF59" s="209"/>
      <c r="AG59" s="209" t="s">
        <v>123</v>
      </c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</row>
    <row r="60" spans="1:60" outlineLevel="1" x14ac:dyDescent="0.2">
      <c r="A60" s="226"/>
      <c r="B60" s="227"/>
      <c r="C60" s="254" t="s">
        <v>238</v>
      </c>
      <c r="D60" s="230"/>
      <c r="E60" s="231">
        <v>882.9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09"/>
      <c r="Z60" s="209"/>
      <c r="AA60" s="209"/>
      <c r="AB60" s="209"/>
      <c r="AC60" s="209"/>
      <c r="AD60" s="209"/>
      <c r="AE60" s="209"/>
      <c r="AF60" s="209"/>
      <c r="AG60" s="209" t="s">
        <v>125</v>
      </c>
      <c r="AH60" s="209">
        <v>0</v>
      </c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</row>
    <row r="61" spans="1:60" ht="22.5" outlineLevel="1" x14ac:dyDescent="0.2">
      <c r="A61" s="239">
        <v>21</v>
      </c>
      <c r="B61" s="240" t="s">
        <v>239</v>
      </c>
      <c r="C61" s="253" t="s">
        <v>240</v>
      </c>
      <c r="D61" s="241" t="s">
        <v>128</v>
      </c>
      <c r="E61" s="242">
        <v>882.9</v>
      </c>
      <c r="F61" s="243"/>
      <c r="G61" s="244">
        <f>ROUND(E61*F61,2)</f>
        <v>0</v>
      </c>
      <c r="H61" s="229"/>
      <c r="I61" s="228">
        <f>ROUND(E61*H61,2)</f>
        <v>0</v>
      </c>
      <c r="J61" s="229"/>
      <c r="K61" s="228">
        <f>ROUND(E61*J61,2)</f>
        <v>0</v>
      </c>
      <c r="L61" s="228">
        <v>21</v>
      </c>
      <c r="M61" s="228">
        <f>G61*(1+L61/100)</f>
        <v>0</v>
      </c>
      <c r="N61" s="228">
        <v>5.5900000000000004E-3</v>
      </c>
      <c r="O61" s="228">
        <f>ROUND(E61*N61,2)</f>
        <v>4.9400000000000004</v>
      </c>
      <c r="P61" s="228">
        <v>0</v>
      </c>
      <c r="Q61" s="228">
        <f>ROUND(E61*P61,2)</f>
        <v>0</v>
      </c>
      <c r="R61" s="228"/>
      <c r="S61" s="228" t="s">
        <v>121</v>
      </c>
      <c r="T61" s="228" t="s">
        <v>121</v>
      </c>
      <c r="U61" s="228">
        <v>0.22991</v>
      </c>
      <c r="V61" s="228">
        <f>ROUND(E61*U61,2)</f>
        <v>202.99</v>
      </c>
      <c r="W61" s="228"/>
      <c r="X61" s="228" t="s">
        <v>122</v>
      </c>
      <c r="Y61" s="209"/>
      <c r="Z61" s="209"/>
      <c r="AA61" s="209"/>
      <c r="AB61" s="209"/>
      <c r="AC61" s="209"/>
      <c r="AD61" s="209"/>
      <c r="AE61" s="209"/>
      <c r="AF61" s="209"/>
      <c r="AG61" s="209" t="s">
        <v>123</v>
      </c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</row>
    <row r="62" spans="1:60" ht="22.5" outlineLevel="1" x14ac:dyDescent="0.2">
      <c r="A62" s="226"/>
      <c r="B62" s="227"/>
      <c r="C62" s="266" t="s">
        <v>241</v>
      </c>
      <c r="D62" s="263"/>
      <c r="E62" s="263"/>
      <c r="F62" s="263"/>
      <c r="G62" s="263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09"/>
      <c r="Z62" s="209"/>
      <c r="AA62" s="209"/>
      <c r="AB62" s="209"/>
      <c r="AC62" s="209"/>
      <c r="AD62" s="209"/>
      <c r="AE62" s="209"/>
      <c r="AF62" s="209"/>
      <c r="AG62" s="209" t="s">
        <v>197</v>
      </c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64" t="str">
        <f>C62</f>
        <v>Provedení očištění povrchu a natavení jedné vrstvy modifikovaného asfaltového pásu včetně dodávky materiálů.</v>
      </c>
      <c r="BB62" s="209"/>
      <c r="BC62" s="209"/>
      <c r="BD62" s="209"/>
      <c r="BE62" s="209"/>
      <c r="BF62" s="209"/>
      <c r="BG62" s="209"/>
      <c r="BH62" s="209"/>
    </row>
    <row r="63" spans="1:60" outlineLevel="1" x14ac:dyDescent="0.2">
      <c r="A63" s="226"/>
      <c r="B63" s="227"/>
      <c r="C63" s="254" t="s">
        <v>242</v>
      </c>
      <c r="D63" s="230"/>
      <c r="E63" s="231">
        <v>882.9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09"/>
      <c r="Z63" s="209"/>
      <c r="AA63" s="209"/>
      <c r="AB63" s="209"/>
      <c r="AC63" s="209"/>
      <c r="AD63" s="209"/>
      <c r="AE63" s="209"/>
      <c r="AF63" s="209"/>
      <c r="AG63" s="209" t="s">
        <v>125</v>
      </c>
      <c r="AH63" s="209">
        <v>0</v>
      </c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</row>
    <row r="64" spans="1:60" x14ac:dyDescent="0.2">
      <c r="A64" s="233" t="s">
        <v>116</v>
      </c>
      <c r="B64" s="234" t="s">
        <v>72</v>
      </c>
      <c r="C64" s="252" t="s">
        <v>73</v>
      </c>
      <c r="D64" s="235"/>
      <c r="E64" s="236"/>
      <c r="F64" s="237"/>
      <c r="G64" s="238">
        <f>SUMIF(AG65:AG84,"&lt;&gt;NOR",G65:G84)</f>
        <v>0</v>
      </c>
      <c r="H64" s="232"/>
      <c r="I64" s="232">
        <f>SUM(I65:I84)</f>
        <v>0</v>
      </c>
      <c r="J64" s="232"/>
      <c r="K64" s="232">
        <f>SUM(K65:K84)</f>
        <v>0</v>
      </c>
      <c r="L64" s="232"/>
      <c r="M64" s="232">
        <f>SUM(M65:M84)</f>
        <v>0</v>
      </c>
      <c r="N64" s="232"/>
      <c r="O64" s="232">
        <f>SUM(O65:O84)</f>
        <v>3.3</v>
      </c>
      <c r="P64" s="232"/>
      <c r="Q64" s="232">
        <f>SUM(Q65:Q84)</f>
        <v>0</v>
      </c>
      <c r="R64" s="232"/>
      <c r="S64" s="232"/>
      <c r="T64" s="232"/>
      <c r="U64" s="232"/>
      <c r="V64" s="232">
        <f>SUM(V65:V84)</f>
        <v>439.27</v>
      </c>
      <c r="W64" s="232"/>
      <c r="X64" s="232"/>
      <c r="AG64" t="s">
        <v>117</v>
      </c>
    </row>
    <row r="65" spans="1:60" outlineLevel="1" x14ac:dyDescent="0.2">
      <c r="A65" s="239">
        <v>22</v>
      </c>
      <c r="B65" s="240" t="s">
        <v>243</v>
      </c>
      <c r="C65" s="253" t="s">
        <v>244</v>
      </c>
      <c r="D65" s="241" t="s">
        <v>128</v>
      </c>
      <c r="E65" s="242">
        <v>985.2</v>
      </c>
      <c r="F65" s="243"/>
      <c r="G65" s="244">
        <f>ROUND(E65*F65,2)</f>
        <v>0</v>
      </c>
      <c r="H65" s="229"/>
      <c r="I65" s="228">
        <f>ROUND(E65*H65,2)</f>
        <v>0</v>
      </c>
      <c r="J65" s="229"/>
      <c r="K65" s="228">
        <f>ROUND(E65*J65,2)</f>
        <v>0</v>
      </c>
      <c r="L65" s="228">
        <v>21</v>
      </c>
      <c r="M65" s="228">
        <f>G65*(1+L65/100)</f>
        <v>0</v>
      </c>
      <c r="N65" s="228">
        <v>0</v>
      </c>
      <c r="O65" s="228">
        <f>ROUND(E65*N65,2)</f>
        <v>0</v>
      </c>
      <c r="P65" s="228">
        <v>0</v>
      </c>
      <c r="Q65" s="228">
        <f>ROUND(E65*P65,2)</f>
        <v>0</v>
      </c>
      <c r="R65" s="228"/>
      <c r="S65" s="228" t="s">
        <v>121</v>
      </c>
      <c r="T65" s="228" t="s">
        <v>121</v>
      </c>
      <c r="U65" s="228">
        <v>0.08</v>
      </c>
      <c r="V65" s="228">
        <f>ROUND(E65*U65,2)</f>
        <v>78.819999999999993</v>
      </c>
      <c r="W65" s="228"/>
      <c r="X65" s="228" t="s">
        <v>122</v>
      </c>
      <c r="Y65" s="209"/>
      <c r="Z65" s="209"/>
      <c r="AA65" s="209"/>
      <c r="AB65" s="209"/>
      <c r="AC65" s="209"/>
      <c r="AD65" s="209"/>
      <c r="AE65" s="209"/>
      <c r="AF65" s="209"/>
      <c r="AG65" s="209" t="s">
        <v>123</v>
      </c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</row>
    <row r="66" spans="1:60" outlineLevel="1" x14ac:dyDescent="0.2">
      <c r="A66" s="226"/>
      <c r="B66" s="227"/>
      <c r="C66" s="254" t="s">
        <v>245</v>
      </c>
      <c r="D66" s="230"/>
      <c r="E66" s="231">
        <v>774.3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09"/>
      <c r="Z66" s="209"/>
      <c r="AA66" s="209"/>
      <c r="AB66" s="209"/>
      <c r="AC66" s="209"/>
      <c r="AD66" s="209"/>
      <c r="AE66" s="209"/>
      <c r="AF66" s="209"/>
      <c r="AG66" s="209" t="s">
        <v>125</v>
      </c>
      <c r="AH66" s="209">
        <v>0</v>
      </c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</row>
    <row r="67" spans="1:60" outlineLevel="1" x14ac:dyDescent="0.2">
      <c r="A67" s="226"/>
      <c r="B67" s="227"/>
      <c r="C67" s="254" t="s">
        <v>246</v>
      </c>
      <c r="D67" s="230"/>
      <c r="E67" s="231">
        <v>108.6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09"/>
      <c r="Z67" s="209"/>
      <c r="AA67" s="209"/>
      <c r="AB67" s="209"/>
      <c r="AC67" s="209"/>
      <c r="AD67" s="209"/>
      <c r="AE67" s="209"/>
      <c r="AF67" s="209"/>
      <c r="AG67" s="209" t="s">
        <v>125</v>
      </c>
      <c r="AH67" s="209">
        <v>0</v>
      </c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</row>
    <row r="68" spans="1:60" outlineLevel="1" x14ac:dyDescent="0.2">
      <c r="A68" s="226"/>
      <c r="B68" s="227"/>
      <c r="C68" s="254" t="s">
        <v>247</v>
      </c>
      <c r="D68" s="230"/>
      <c r="E68" s="231">
        <v>102.3</v>
      </c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09"/>
      <c r="Z68" s="209"/>
      <c r="AA68" s="209"/>
      <c r="AB68" s="209"/>
      <c r="AC68" s="209"/>
      <c r="AD68" s="209"/>
      <c r="AE68" s="209"/>
      <c r="AF68" s="209"/>
      <c r="AG68" s="209" t="s">
        <v>125</v>
      </c>
      <c r="AH68" s="209">
        <v>0</v>
      </c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</row>
    <row r="69" spans="1:60" ht="22.5" outlineLevel="1" x14ac:dyDescent="0.2">
      <c r="A69" s="239">
        <v>23</v>
      </c>
      <c r="B69" s="240" t="s">
        <v>248</v>
      </c>
      <c r="C69" s="253" t="s">
        <v>249</v>
      </c>
      <c r="D69" s="241" t="s">
        <v>128</v>
      </c>
      <c r="E69" s="242">
        <v>10.45</v>
      </c>
      <c r="F69" s="243"/>
      <c r="G69" s="244">
        <f>ROUND(E69*F69,2)</f>
        <v>0</v>
      </c>
      <c r="H69" s="229"/>
      <c r="I69" s="228">
        <f>ROUND(E69*H69,2)</f>
        <v>0</v>
      </c>
      <c r="J69" s="229"/>
      <c r="K69" s="228">
        <f>ROUND(E69*J69,2)</f>
        <v>0</v>
      </c>
      <c r="L69" s="228">
        <v>21</v>
      </c>
      <c r="M69" s="228">
        <f>G69*(1+L69/100)</f>
        <v>0</v>
      </c>
      <c r="N69" s="228">
        <v>1.1999999999999999E-3</v>
      </c>
      <c r="O69" s="228">
        <f>ROUND(E69*N69,2)</f>
        <v>0.01</v>
      </c>
      <c r="P69" s="228">
        <v>0</v>
      </c>
      <c r="Q69" s="228">
        <f>ROUND(E69*P69,2)</f>
        <v>0</v>
      </c>
      <c r="R69" s="228" t="s">
        <v>250</v>
      </c>
      <c r="S69" s="228" t="s">
        <v>121</v>
      </c>
      <c r="T69" s="228" t="s">
        <v>121</v>
      </c>
      <c r="U69" s="228">
        <v>0</v>
      </c>
      <c r="V69" s="228">
        <f>ROUND(E69*U69,2)</f>
        <v>0</v>
      </c>
      <c r="W69" s="228"/>
      <c r="X69" s="228" t="s">
        <v>180</v>
      </c>
      <c r="Y69" s="209"/>
      <c r="Z69" s="209"/>
      <c r="AA69" s="209"/>
      <c r="AB69" s="209"/>
      <c r="AC69" s="209"/>
      <c r="AD69" s="209"/>
      <c r="AE69" s="209"/>
      <c r="AF69" s="209"/>
      <c r="AG69" s="209" t="s">
        <v>181</v>
      </c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</row>
    <row r="70" spans="1:60" outlineLevel="1" x14ac:dyDescent="0.2">
      <c r="A70" s="226"/>
      <c r="B70" s="227"/>
      <c r="C70" s="254" t="s">
        <v>251</v>
      </c>
      <c r="D70" s="230"/>
      <c r="E70" s="231">
        <v>10.45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09"/>
      <c r="Z70" s="209"/>
      <c r="AA70" s="209"/>
      <c r="AB70" s="209"/>
      <c r="AC70" s="209"/>
      <c r="AD70" s="209"/>
      <c r="AE70" s="209"/>
      <c r="AF70" s="209"/>
      <c r="AG70" s="209" t="s">
        <v>125</v>
      </c>
      <c r="AH70" s="209">
        <v>0</v>
      </c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</row>
    <row r="71" spans="1:60" ht="22.5" outlineLevel="1" x14ac:dyDescent="0.2">
      <c r="A71" s="239">
        <v>24</v>
      </c>
      <c r="B71" s="240" t="s">
        <v>252</v>
      </c>
      <c r="C71" s="253" t="s">
        <v>253</v>
      </c>
      <c r="D71" s="241" t="s">
        <v>128</v>
      </c>
      <c r="E71" s="242">
        <v>102.08</v>
      </c>
      <c r="F71" s="243"/>
      <c r="G71" s="244">
        <f>ROUND(E71*F71,2)</f>
        <v>0</v>
      </c>
      <c r="H71" s="229"/>
      <c r="I71" s="228">
        <f>ROUND(E71*H71,2)</f>
        <v>0</v>
      </c>
      <c r="J71" s="229"/>
      <c r="K71" s="228">
        <f>ROUND(E71*J71,2)</f>
        <v>0</v>
      </c>
      <c r="L71" s="228">
        <v>21</v>
      </c>
      <c r="M71" s="228">
        <f>G71*(1+L71/100)</f>
        <v>0</v>
      </c>
      <c r="N71" s="228">
        <v>1.5E-3</v>
      </c>
      <c r="O71" s="228">
        <f>ROUND(E71*N71,2)</f>
        <v>0.15</v>
      </c>
      <c r="P71" s="228">
        <v>0</v>
      </c>
      <c r="Q71" s="228">
        <f>ROUND(E71*P71,2)</f>
        <v>0</v>
      </c>
      <c r="R71" s="228" t="s">
        <v>250</v>
      </c>
      <c r="S71" s="228" t="s">
        <v>121</v>
      </c>
      <c r="T71" s="228" t="s">
        <v>121</v>
      </c>
      <c r="U71" s="228">
        <v>0</v>
      </c>
      <c r="V71" s="228">
        <f>ROUND(E71*U71,2)</f>
        <v>0</v>
      </c>
      <c r="W71" s="228"/>
      <c r="X71" s="228" t="s">
        <v>180</v>
      </c>
      <c r="Y71" s="209"/>
      <c r="Z71" s="209"/>
      <c r="AA71" s="209"/>
      <c r="AB71" s="209"/>
      <c r="AC71" s="209"/>
      <c r="AD71" s="209"/>
      <c r="AE71" s="209"/>
      <c r="AF71" s="209"/>
      <c r="AG71" s="209" t="s">
        <v>181</v>
      </c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</row>
    <row r="72" spans="1:60" outlineLevel="1" x14ac:dyDescent="0.2">
      <c r="A72" s="226"/>
      <c r="B72" s="227"/>
      <c r="C72" s="254" t="s">
        <v>254</v>
      </c>
      <c r="D72" s="230"/>
      <c r="E72" s="231">
        <v>102.08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09"/>
      <c r="Z72" s="209"/>
      <c r="AA72" s="209"/>
      <c r="AB72" s="209"/>
      <c r="AC72" s="209"/>
      <c r="AD72" s="209"/>
      <c r="AE72" s="209"/>
      <c r="AF72" s="209"/>
      <c r="AG72" s="209" t="s">
        <v>125</v>
      </c>
      <c r="AH72" s="209">
        <v>0</v>
      </c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</row>
    <row r="73" spans="1:60" ht="22.5" outlineLevel="1" x14ac:dyDescent="0.2">
      <c r="A73" s="239">
        <v>25</v>
      </c>
      <c r="B73" s="240" t="s">
        <v>255</v>
      </c>
      <c r="C73" s="253" t="s">
        <v>256</v>
      </c>
      <c r="D73" s="241" t="s">
        <v>128</v>
      </c>
      <c r="E73" s="242">
        <v>851.73</v>
      </c>
      <c r="F73" s="243"/>
      <c r="G73" s="244">
        <f>ROUND(E73*F73,2)</f>
        <v>0</v>
      </c>
      <c r="H73" s="229"/>
      <c r="I73" s="228">
        <f>ROUND(E73*H73,2)</f>
        <v>0</v>
      </c>
      <c r="J73" s="229"/>
      <c r="K73" s="228">
        <f>ROUND(E73*J73,2)</f>
        <v>0</v>
      </c>
      <c r="L73" s="228">
        <v>21</v>
      </c>
      <c r="M73" s="228">
        <f>G73*(1+L73/100)</f>
        <v>0</v>
      </c>
      <c r="N73" s="228">
        <v>2.3999999999999998E-3</v>
      </c>
      <c r="O73" s="228">
        <f>ROUND(E73*N73,2)</f>
        <v>2.04</v>
      </c>
      <c r="P73" s="228">
        <v>0</v>
      </c>
      <c r="Q73" s="228">
        <f>ROUND(E73*P73,2)</f>
        <v>0</v>
      </c>
      <c r="R73" s="228" t="s">
        <v>250</v>
      </c>
      <c r="S73" s="228" t="s">
        <v>121</v>
      </c>
      <c r="T73" s="228" t="s">
        <v>121</v>
      </c>
      <c r="U73" s="228">
        <v>0</v>
      </c>
      <c r="V73" s="228">
        <f>ROUND(E73*U73,2)</f>
        <v>0</v>
      </c>
      <c r="W73" s="228"/>
      <c r="X73" s="228" t="s">
        <v>180</v>
      </c>
      <c r="Y73" s="209"/>
      <c r="Z73" s="209"/>
      <c r="AA73" s="209"/>
      <c r="AB73" s="209"/>
      <c r="AC73" s="209"/>
      <c r="AD73" s="209"/>
      <c r="AE73" s="209"/>
      <c r="AF73" s="209"/>
      <c r="AG73" s="209" t="s">
        <v>181</v>
      </c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</row>
    <row r="74" spans="1:60" outlineLevel="1" x14ac:dyDescent="0.2">
      <c r="A74" s="226"/>
      <c r="B74" s="227"/>
      <c r="C74" s="254" t="s">
        <v>257</v>
      </c>
      <c r="D74" s="230"/>
      <c r="E74" s="231">
        <v>851.73</v>
      </c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09"/>
      <c r="Z74" s="209"/>
      <c r="AA74" s="209"/>
      <c r="AB74" s="209"/>
      <c r="AC74" s="209"/>
      <c r="AD74" s="209"/>
      <c r="AE74" s="209"/>
      <c r="AF74" s="209"/>
      <c r="AG74" s="209" t="s">
        <v>125</v>
      </c>
      <c r="AH74" s="209">
        <v>0</v>
      </c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</row>
    <row r="75" spans="1:60" ht="22.5" outlineLevel="1" x14ac:dyDescent="0.2">
      <c r="A75" s="239">
        <v>26</v>
      </c>
      <c r="B75" s="240" t="s">
        <v>258</v>
      </c>
      <c r="C75" s="253" t="s">
        <v>259</v>
      </c>
      <c r="D75" s="241" t="s">
        <v>128</v>
      </c>
      <c r="E75" s="242">
        <v>119.46</v>
      </c>
      <c r="F75" s="243"/>
      <c r="G75" s="244">
        <f>ROUND(E75*F75,2)</f>
        <v>0</v>
      </c>
      <c r="H75" s="229"/>
      <c r="I75" s="228">
        <f>ROUND(E75*H75,2)</f>
        <v>0</v>
      </c>
      <c r="J75" s="229"/>
      <c r="K75" s="228">
        <f>ROUND(E75*J75,2)</f>
        <v>0</v>
      </c>
      <c r="L75" s="228">
        <v>21</v>
      </c>
      <c r="M75" s="228">
        <f>G75*(1+L75/100)</f>
        <v>0</v>
      </c>
      <c r="N75" s="228">
        <v>4.7999999999999996E-3</v>
      </c>
      <c r="O75" s="228">
        <f>ROUND(E75*N75,2)</f>
        <v>0.56999999999999995</v>
      </c>
      <c r="P75" s="228">
        <v>0</v>
      </c>
      <c r="Q75" s="228">
        <f>ROUND(E75*P75,2)</f>
        <v>0</v>
      </c>
      <c r="R75" s="228" t="s">
        <v>250</v>
      </c>
      <c r="S75" s="228" t="s">
        <v>121</v>
      </c>
      <c r="T75" s="228" t="s">
        <v>121</v>
      </c>
      <c r="U75" s="228">
        <v>0</v>
      </c>
      <c r="V75" s="228">
        <f>ROUND(E75*U75,2)</f>
        <v>0</v>
      </c>
      <c r="W75" s="228"/>
      <c r="X75" s="228" t="s">
        <v>180</v>
      </c>
      <c r="Y75" s="209"/>
      <c r="Z75" s="209"/>
      <c r="AA75" s="209"/>
      <c r="AB75" s="209"/>
      <c r="AC75" s="209"/>
      <c r="AD75" s="209"/>
      <c r="AE75" s="209"/>
      <c r="AF75" s="209"/>
      <c r="AG75" s="209" t="s">
        <v>181</v>
      </c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</row>
    <row r="76" spans="1:60" outlineLevel="1" x14ac:dyDescent="0.2">
      <c r="A76" s="226"/>
      <c r="B76" s="227"/>
      <c r="C76" s="254" t="s">
        <v>260</v>
      </c>
      <c r="D76" s="230"/>
      <c r="E76" s="231">
        <v>119.46</v>
      </c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09"/>
      <c r="Z76" s="209"/>
      <c r="AA76" s="209"/>
      <c r="AB76" s="209"/>
      <c r="AC76" s="209"/>
      <c r="AD76" s="209"/>
      <c r="AE76" s="209"/>
      <c r="AF76" s="209"/>
      <c r="AG76" s="209" t="s">
        <v>125</v>
      </c>
      <c r="AH76" s="209">
        <v>0</v>
      </c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</row>
    <row r="77" spans="1:60" outlineLevel="1" x14ac:dyDescent="0.2">
      <c r="A77" s="239">
        <v>27</v>
      </c>
      <c r="B77" s="240" t="s">
        <v>261</v>
      </c>
      <c r="C77" s="253" t="s">
        <v>262</v>
      </c>
      <c r="D77" s="241" t="s">
        <v>128</v>
      </c>
      <c r="E77" s="242">
        <v>572.15</v>
      </c>
      <c r="F77" s="243"/>
      <c r="G77" s="244">
        <f>ROUND(E77*F77,2)</f>
        <v>0</v>
      </c>
      <c r="H77" s="229"/>
      <c r="I77" s="228">
        <f>ROUND(E77*H77,2)</f>
        <v>0</v>
      </c>
      <c r="J77" s="229"/>
      <c r="K77" s="228">
        <f>ROUND(E77*J77,2)</f>
        <v>0</v>
      </c>
      <c r="L77" s="228">
        <v>21</v>
      </c>
      <c r="M77" s="228">
        <f>G77*(1+L77/100)</f>
        <v>0</v>
      </c>
      <c r="N77" s="228">
        <v>9.3000000000000005E-4</v>
      </c>
      <c r="O77" s="228">
        <f>ROUND(E77*N77,2)</f>
        <v>0.53</v>
      </c>
      <c r="P77" s="228">
        <v>0</v>
      </c>
      <c r="Q77" s="228">
        <f>ROUND(E77*P77,2)</f>
        <v>0</v>
      </c>
      <c r="R77" s="228"/>
      <c r="S77" s="228" t="s">
        <v>121</v>
      </c>
      <c r="T77" s="228" t="s">
        <v>121</v>
      </c>
      <c r="U77" s="228">
        <v>0.63</v>
      </c>
      <c r="V77" s="228">
        <f>ROUND(E77*U77,2)</f>
        <v>360.45</v>
      </c>
      <c r="W77" s="228"/>
      <c r="X77" s="228" t="s">
        <v>122</v>
      </c>
      <c r="Y77" s="209"/>
      <c r="Z77" s="209"/>
      <c r="AA77" s="209"/>
      <c r="AB77" s="209"/>
      <c r="AC77" s="209"/>
      <c r="AD77" s="209"/>
      <c r="AE77" s="209"/>
      <c r="AF77" s="209"/>
      <c r="AG77" s="209" t="s">
        <v>123</v>
      </c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</row>
    <row r="78" spans="1:60" outlineLevel="1" x14ac:dyDescent="0.2">
      <c r="A78" s="226"/>
      <c r="B78" s="227"/>
      <c r="C78" s="266" t="s">
        <v>263</v>
      </c>
      <c r="D78" s="263"/>
      <c r="E78" s="263"/>
      <c r="F78" s="263"/>
      <c r="G78" s="263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09"/>
      <c r="Z78" s="209"/>
      <c r="AA78" s="209"/>
      <c r="AB78" s="209"/>
      <c r="AC78" s="209"/>
      <c r="AD78" s="209"/>
      <c r="AE78" s="209"/>
      <c r="AF78" s="209"/>
      <c r="AG78" s="209" t="s">
        <v>197</v>
      </c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</row>
    <row r="79" spans="1:60" outlineLevel="1" x14ac:dyDescent="0.2">
      <c r="A79" s="226"/>
      <c r="B79" s="227"/>
      <c r="C79" s="267" t="s">
        <v>264</v>
      </c>
      <c r="D79" s="265"/>
      <c r="E79" s="265"/>
      <c r="F79" s="265"/>
      <c r="G79" s="265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09"/>
      <c r="Z79" s="209"/>
      <c r="AA79" s="209"/>
      <c r="AB79" s="209"/>
      <c r="AC79" s="209"/>
      <c r="AD79" s="209"/>
      <c r="AE79" s="209"/>
      <c r="AF79" s="209"/>
      <c r="AG79" s="209" t="s">
        <v>197</v>
      </c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</row>
    <row r="80" spans="1:60" outlineLevel="1" x14ac:dyDescent="0.2">
      <c r="A80" s="226"/>
      <c r="B80" s="227"/>
      <c r="C80" s="254" t="s">
        <v>189</v>
      </c>
      <c r="D80" s="230"/>
      <c r="E80" s="231">
        <v>9.6</v>
      </c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09"/>
      <c r="Z80" s="209"/>
      <c r="AA80" s="209"/>
      <c r="AB80" s="209"/>
      <c r="AC80" s="209"/>
      <c r="AD80" s="209"/>
      <c r="AE80" s="209"/>
      <c r="AF80" s="209"/>
      <c r="AG80" s="209" t="s">
        <v>125</v>
      </c>
      <c r="AH80" s="209">
        <v>0</v>
      </c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</row>
    <row r="81" spans="1:60" outlineLevel="1" x14ac:dyDescent="0.2">
      <c r="A81" s="226"/>
      <c r="B81" s="227"/>
      <c r="C81" s="254" t="s">
        <v>190</v>
      </c>
      <c r="D81" s="230"/>
      <c r="E81" s="231">
        <v>8.6999999999999993</v>
      </c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09"/>
      <c r="Z81" s="209"/>
      <c r="AA81" s="209"/>
      <c r="AB81" s="209"/>
      <c r="AC81" s="209"/>
      <c r="AD81" s="209"/>
      <c r="AE81" s="209"/>
      <c r="AF81" s="209"/>
      <c r="AG81" s="209" t="s">
        <v>125</v>
      </c>
      <c r="AH81" s="209">
        <v>0</v>
      </c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</row>
    <row r="82" spans="1:60" outlineLevel="1" x14ac:dyDescent="0.2">
      <c r="A82" s="226"/>
      <c r="B82" s="227"/>
      <c r="C82" s="254" t="s">
        <v>191</v>
      </c>
      <c r="D82" s="230"/>
      <c r="E82" s="231">
        <v>119.35</v>
      </c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09"/>
      <c r="Z82" s="209"/>
      <c r="AA82" s="209"/>
      <c r="AB82" s="209"/>
      <c r="AC82" s="209"/>
      <c r="AD82" s="209"/>
      <c r="AE82" s="209"/>
      <c r="AF82" s="209"/>
      <c r="AG82" s="209" t="s">
        <v>125</v>
      </c>
      <c r="AH82" s="209">
        <v>0</v>
      </c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</row>
    <row r="83" spans="1:60" outlineLevel="1" x14ac:dyDescent="0.2">
      <c r="A83" s="226"/>
      <c r="B83" s="227"/>
      <c r="C83" s="254" t="s">
        <v>192</v>
      </c>
      <c r="D83" s="230"/>
      <c r="E83" s="231">
        <v>398.64</v>
      </c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09"/>
      <c r="Z83" s="209"/>
      <c r="AA83" s="209"/>
      <c r="AB83" s="209"/>
      <c r="AC83" s="209"/>
      <c r="AD83" s="209"/>
      <c r="AE83" s="209"/>
      <c r="AF83" s="209"/>
      <c r="AG83" s="209" t="s">
        <v>125</v>
      </c>
      <c r="AH83" s="209">
        <v>0</v>
      </c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</row>
    <row r="84" spans="1:60" outlineLevel="1" x14ac:dyDescent="0.2">
      <c r="A84" s="226"/>
      <c r="B84" s="227"/>
      <c r="C84" s="254" t="s">
        <v>193</v>
      </c>
      <c r="D84" s="230"/>
      <c r="E84" s="231">
        <v>35.86</v>
      </c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09"/>
      <c r="Z84" s="209"/>
      <c r="AA84" s="209"/>
      <c r="AB84" s="209"/>
      <c r="AC84" s="209"/>
      <c r="AD84" s="209"/>
      <c r="AE84" s="209"/>
      <c r="AF84" s="209"/>
      <c r="AG84" s="209" t="s">
        <v>125</v>
      </c>
      <c r="AH84" s="209">
        <v>0</v>
      </c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</row>
    <row r="85" spans="1:60" x14ac:dyDescent="0.2">
      <c r="A85" s="233" t="s">
        <v>116</v>
      </c>
      <c r="B85" s="234" t="s">
        <v>74</v>
      </c>
      <c r="C85" s="252" t="s">
        <v>75</v>
      </c>
      <c r="D85" s="235"/>
      <c r="E85" s="236"/>
      <c r="F85" s="237"/>
      <c r="G85" s="238">
        <f>SUMIF(AG86:AG98,"&lt;&gt;NOR",G86:G98)</f>
        <v>0</v>
      </c>
      <c r="H85" s="232"/>
      <c r="I85" s="232">
        <f>SUM(I86:I98)</f>
        <v>0</v>
      </c>
      <c r="J85" s="232"/>
      <c r="K85" s="232">
        <f>SUM(K86:K98)</f>
        <v>0</v>
      </c>
      <c r="L85" s="232"/>
      <c r="M85" s="232">
        <f>SUM(M86:M98)</f>
        <v>0</v>
      </c>
      <c r="N85" s="232"/>
      <c r="O85" s="232">
        <f>SUM(O86:O98)</f>
        <v>2.2199999999999998</v>
      </c>
      <c r="P85" s="232"/>
      <c r="Q85" s="232">
        <f>SUM(Q86:Q98)</f>
        <v>0</v>
      </c>
      <c r="R85" s="232"/>
      <c r="S85" s="232"/>
      <c r="T85" s="232"/>
      <c r="U85" s="232"/>
      <c r="V85" s="232">
        <f>SUM(V86:V98)</f>
        <v>838.3</v>
      </c>
      <c r="W85" s="232"/>
      <c r="X85" s="232"/>
      <c r="AG85" t="s">
        <v>117</v>
      </c>
    </row>
    <row r="86" spans="1:60" ht="22.5" outlineLevel="1" x14ac:dyDescent="0.2">
      <c r="A86" s="245">
        <v>28</v>
      </c>
      <c r="B86" s="246" t="s">
        <v>265</v>
      </c>
      <c r="C86" s="255" t="s">
        <v>266</v>
      </c>
      <c r="D86" s="247" t="s">
        <v>143</v>
      </c>
      <c r="E86" s="248">
        <v>145.21</v>
      </c>
      <c r="F86" s="249"/>
      <c r="G86" s="250">
        <f>ROUND(E86*F86,2)</f>
        <v>0</v>
      </c>
      <c r="H86" s="229"/>
      <c r="I86" s="228">
        <f>ROUND(E86*H86,2)</f>
        <v>0</v>
      </c>
      <c r="J86" s="229"/>
      <c r="K86" s="228">
        <f>ROUND(E86*J86,2)</f>
        <v>0</v>
      </c>
      <c r="L86" s="228">
        <v>21</v>
      </c>
      <c r="M86" s="228">
        <f>G86*(1+L86/100)</f>
        <v>0</v>
      </c>
      <c r="N86" s="228">
        <v>2.0000000000000002E-5</v>
      </c>
      <c r="O86" s="228">
        <f>ROUND(E86*N86,2)</f>
        <v>0</v>
      </c>
      <c r="P86" s="228">
        <v>0</v>
      </c>
      <c r="Q86" s="228">
        <f>ROUND(E86*P86,2)</f>
        <v>0</v>
      </c>
      <c r="R86" s="228"/>
      <c r="S86" s="228" t="s">
        <v>121</v>
      </c>
      <c r="T86" s="228" t="s">
        <v>121</v>
      </c>
      <c r="U86" s="228">
        <v>0.16</v>
      </c>
      <c r="V86" s="228">
        <f>ROUND(E86*U86,2)</f>
        <v>23.23</v>
      </c>
      <c r="W86" s="228"/>
      <c r="X86" s="228" t="s">
        <v>122</v>
      </c>
      <c r="Y86" s="209"/>
      <c r="Z86" s="209"/>
      <c r="AA86" s="209"/>
      <c r="AB86" s="209"/>
      <c r="AC86" s="209"/>
      <c r="AD86" s="209"/>
      <c r="AE86" s="209"/>
      <c r="AF86" s="209"/>
      <c r="AG86" s="209" t="s">
        <v>123</v>
      </c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</row>
    <row r="87" spans="1:60" outlineLevel="1" x14ac:dyDescent="0.2">
      <c r="A87" s="245">
        <v>29</v>
      </c>
      <c r="B87" s="246" t="s">
        <v>267</v>
      </c>
      <c r="C87" s="255" t="s">
        <v>268</v>
      </c>
      <c r="D87" s="247" t="s">
        <v>143</v>
      </c>
      <c r="E87" s="248">
        <v>31.28</v>
      </c>
      <c r="F87" s="249"/>
      <c r="G87" s="250">
        <f>ROUND(E87*F87,2)</f>
        <v>0</v>
      </c>
      <c r="H87" s="229"/>
      <c r="I87" s="228">
        <f>ROUND(E87*H87,2)</f>
        <v>0</v>
      </c>
      <c r="J87" s="229"/>
      <c r="K87" s="228">
        <f>ROUND(E87*J87,2)</f>
        <v>0</v>
      </c>
      <c r="L87" s="228">
        <v>21</v>
      </c>
      <c r="M87" s="228">
        <f>G87*(1+L87/100)</f>
        <v>0</v>
      </c>
      <c r="N87" s="228">
        <v>4.5100000000000001E-3</v>
      </c>
      <c r="O87" s="228">
        <f>ROUND(E87*N87,2)</f>
        <v>0.14000000000000001</v>
      </c>
      <c r="P87" s="228">
        <v>0</v>
      </c>
      <c r="Q87" s="228">
        <f>ROUND(E87*P87,2)</f>
        <v>0</v>
      </c>
      <c r="R87" s="228"/>
      <c r="S87" s="228" t="s">
        <v>121</v>
      </c>
      <c r="T87" s="228" t="s">
        <v>121</v>
      </c>
      <c r="U87" s="228">
        <v>2.0249999999999999</v>
      </c>
      <c r="V87" s="228">
        <f>ROUND(E87*U87,2)</f>
        <v>63.34</v>
      </c>
      <c r="W87" s="228"/>
      <c r="X87" s="228" t="s">
        <v>122</v>
      </c>
      <c r="Y87" s="209"/>
      <c r="Z87" s="209"/>
      <c r="AA87" s="209"/>
      <c r="AB87" s="209"/>
      <c r="AC87" s="209"/>
      <c r="AD87" s="209"/>
      <c r="AE87" s="209"/>
      <c r="AF87" s="209"/>
      <c r="AG87" s="209" t="s">
        <v>123</v>
      </c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</row>
    <row r="88" spans="1:60" outlineLevel="1" x14ac:dyDescent="0.2">
      <c r="A88" s="239">
        <v>30</v>
      </c>
      <c r="B88" s="240" t="s">
        <v>269</v>
      </c>
      <c r="C88" s="253" t="s">
        <v>270</v>
      </c>
      <c r="D88" s="241" t="s">
        <v>143</v>
      </c>
      <c r="E88" s="242">
        <v>60.44</v>
      </c>
      <c r="F88" s="243"/>
      <c r="G88" s="244">
        <f>ROUND(E88*F88,2)</f>
        <v>0</v>
      </c>
      <c r="H88" s="229"/>
      <c r="I88" s="228">
        <f>ROUND(E88*H88,2)</f>
        <v>0</v>
      </c>
      <c r="J88" s="229"/>
      <c r="K88" s="228">
        <f>ROUND(E88*J88,2)</f>
        <v>0</v>
      </c>
      <c r="L88" s="228">
        <v>21</v>
      </c>
      <c r="M88" s="228">
        <f>G88*(1+L88/100)</f>
        <v>0</v>
      </c>
      <c r="N88" s="228">
        <v>1.6000000000000001E-4</v>
      </c>
      <c r="O88" s="228">
        <f>ROUND(E88*N88,2)</f>
        <v>0.01</v>
      </c>
      <c r="P88" s="228">
        <v>0</v>
      </c>
      <c r="Q88" s="228">
        <f>ROUND(E88*P88,2)</f>
        <v>0</v>
      </c>
      <c r="R88" s="228"/>
      <c r="S88" s="228" t="s">
        <v>121</v>
      </c>
      <c r="T88" s="228" t="s">
        <v>121</v>
      </c>
      <c r="U88" s="228">
        <v>0.16214999999999999</v>
      </c>
      <c r="V88" s="228">
        <f>ROUND(E88*U88,2)</f>
        <v>9.8000000000000007</v>
      </c>
      <c r="W88" s="228"/>
      <c r="X88" s="228" t="s">
        <v>122</v>
      </c>
      <c r="Y88" s="209"/>
      <c r="Z88" s="209"/>
      <c r="AA88" s="209"/>
      <c r="AB88" s="209"/>
      <c r="AC88" s="209"/>
      <c r="AD88" s="209"/>
      <c r="AE88" s="209"/>
      <c r="AF88" s="209"/>
      <c r="AG88" s="209" t="s">
        <v>123</v>
      </c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</row>
    <row r="89" spans="1:60" outlineLevel="1" x14ac:dyDescent="0.2">
      <c r="A89" s="226"/>
      <c r="B89" s="227"/>
      <c r="C89" s="266" t="s">
        <v>271</v>
      </c>
      <c r="D89" s="263"/>
      <c r="E89" s="263"/>
      <c r="F89" s="263"/>
      <c r="G89" s="263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09"/>
      <c r="Z89" s="209"/>
      <c r="AA89" s="209"/>
      <c r="AB89" s="209"/>
      <c r="AC89" s="209"/>
      <c r="AD89" s="209"/>
      <c r="AE89" s="209"/>
      <c r="AF89" s="209"/>
      <c r="AG89" s="209" t="s">
        <v>197</v>
      </c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</row>
    <row r="90" spans="1:60" ht="22.5" outlineLevel="1" x14ac:dyDescent="0.2">
      <c r="A90" s="239">
        <v>31</v>
      </c>
      <c r="B90" s="240" t="s">
        <v>272</v>
      </c>
      <c r="C90" s="253" t="s">
        <v>273</v>
      </c>
      <c r="D90" s="241" t="s">
        <v>143</v>
      </c>
      <c r="E90" s="242">
        <v>60.44</v>
      </c>
      <c r="F90" s="243"/>
      <c r="G90" s="244">
        <f>ROUND(E90*F90,2)</f>
        <v>0</v>
      </c>
      <c r="H90" s="229"/>
      <c r="I90" s="228">
        <f>ROUND(E90*H90,2)</f>
        <v>0</v>
      </c>
      <c r="J90" s="229"/>
      <c r="K90" s="228">
        <f>ROUND(E90*J90,2)</f>
        <v>0</v>
      </c>
      <c r="L90" s="228">
        <v>21</v>
      </c>
      <c r="M90" s="228">
        <f>G90*(1+L90/100)</f>
        <v>0</v>
      </c>
      <c r="N90" s="228">
        <v>8.77E-3</v>
      </c>
      <c r="O90" s="228">
        <f>ROUND(E90*N90,2)</f>
        <v>0.53</v>
      </c>
      <c r="P90" s="228">
        <v>0</v>
      </c>
      <c r="Q90" s="228">
        <f>ROUND(E90*P90,2)</f>
        <v>0</v>
      </c>
      <c r="R90" s="228"/>
      <c r="S90" s="228" t="s">
        <v>121</v>
      </c>
      <c r="T90" s="228" t="s">
        <v>121</v>
      </c>
      <c r="U90" s="228">
        <v>0.33</v>
      </c>
      <c r="V90" s="228">
        <f>ROUND(E90*U90,2)</f>
        <v>19.95</v>
      </c>
      <c r="W90" s="228"/>
      <c r="X90" s="228" t="s">
        <v>122</v>
      </c>
      <c r="Y90" s="209"/>
      <c r="Z90" s="209"/>
      <c r="AA90" s="209"/>
      <c r="AB90" s="209"/>
      <c r="AC90" s="209"/>
      <c r="AD90" s="209"/>
      <c r="AE90" s="209"/>
      <c r="AF90" s="209"/>
      <c r="AG90" s="209" t="s">
        <v>123</v>
      </c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</row>
    <row r="91" spans="1:60" ht="22.5" outlineLevel="1" x14ac:dyDescent="0.2">
      <c r="A91" s="226"/>
      <c r="B91" s="227"/>
      <c r="C91" s="266" t="s">
        <v>274</v>
      </c>
      <c r="D91" s="263"/>
      <c r="E91" s="263"/>
      <c r="F91" s="263"/>
      <c r="G91" s="263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09"/>
      <c r="Z91" s="209"/>
      <c r="AA91" s="209"/>
      <c r="AB91" s="209"/>
      <c r="AC91" s="209"/>
      <c r="AD91" s="209"/>
      <c r="AE91" s="209"/>
      <c r="AF91" s="209"/>
      <c r="AG91" s="209" t="s">
        <v>197</v>
      </c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64" t="str">
        <f>C91</f>
        <v>Dodávka a montáž hřebenáče, větracího pásu, hřebenové latě, ukončení hřebenáče včetně spojovacích prostředků.</v>
      </c>
      <c r="BB91" s="209"/>
      <c r="BC91" s="209"/>
      <c r="BD91" s="209"/>
      <c r="BE91" s="209"/>
      <c r="BF91" s="209"/>
      <c r="BG91" s="209"/>
      <c r="BH91" s="209"/>
    </row>
    <row r="92" spans="1:60" outlineLevel="1" x14ac:dyDescent="0.2">
      <c r="A92" s="245">
        <v>32</v>
      </c>
      <c r="B92" s="246" t="s">
        <v>275</v>
      </c>
      <c r="C92" s="255" t="s">
        <v>276</v>
      </c>
      <c r="D92" s="247" t="s">
        <v>153</v>
      </c>
      <c r="E92" s="248">
        <v>26.2</v>
      </c>
      <c r="F92" s="249"/>
      <c r="G92" s="250">
        <f>ROUND(E92*F92,2)</f>
        <v>0</v>
      </c>
      <c r="H92" s="229"/>
      <c r="I92" s="228">
        <f>ROUND(E92*H92,2)</f>
        <v>0</v>
      </c>
      <c r="J92" s="229"/>
      <c r="K92" s="228">
        <f>ROUND(E92*J92,2)</f>
        <v>0</v>
      </c>
      <c r="L92" s="228">
        <v>21</v>
      </c>
      <c r="M92" s="228">
        <f>G92*(1+L92/100)</f>
        <v>0</v>
      </c>
      <c r="N92" s="228">
        <v>4.0000000000000003E-5</v>
      </c>
      <c r="O92" s="228">
        <f>ROUND(E92*N92,2)</f>
        <v>0</v>
      </c>
      <c r="P92" s="228">
        <v>0</v>
      </c>
      <c r="Q92" s="228">
        <f>ROUND(E92*P92,2)</f>
        <v>0</v>
      </c>
      <c r="R92" s="228"/>
      <c r="S92" s="228" t="s">
        <v>121</v>
      </c>
      <c r="T92" s="228" t="s">
        <v>121</v>
      </c>
      <c r="U92" s="228">
        <v>0.19434999999999999</v>
      </c>
      <c r="V92" s="228">
        <f>ROUND(E92*U92,2)</f>
        <v>5.09</v>
      </c>
      <c r="W92" s="228"/>
      <c r="X92" s="228" t="s">
        <v>122</v>
      </c>
      <c r="Y92" s="209"/>
      <c r="Z92" s="209"/>
      <c r="AA92" s="209"/>
      <c r="AB92" s="209"/>
      <c r="AC92" s="209"/>
      <c r="AD92" s="209"/>
      <c r="AE92" s="209"/>
      <c r="AF92" s="209"/>
      <c r="AG92" s="209" t="s">
        <v>123</v>
      </c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</row>
    <row r="93" spans="1:60" outlineLevel="1" x14ac:dyDescent="0.2">
      <c r="A93" s="239">
        <v>33</v>
      </c>
      <c r="B93" s="240" t="s">
        <v>277</v>
      </c>
      <c r="C93" s="253" t="s">
        <v>278</v>
      </c>
      <c r="D93" s="241" t="s">
        <v>143</v>
      </c>
      <c r="E93" s="242">
        <v>120.88</v>
      </c>
      <c r="F93" s="243"/>
      <c r="G93" s="244">
        <f>ROUND(E93*F93,2)</f>
        <v>0</v>
      </c>
      <c r="H93" s="229"/>
      <c r="I93" s="228">
        <f>ROUND(E93*H93,2)</f>
        <v>0</v>
      </c>
      <c r="J93" s="229"/>
      <c r="K93" s="228">
        <f>ROUND(E93*J93,2)</f>
        <v>0</v>
      </c>
      <c r="L93" s="228">
        <v>21</v>
      </c>
      <c r="M93" s="228">
        <f>G93*(1+L93/100)</f>
        <v>0</v>
      </c>
      <c r="N93" s="228">
        <v>2.0000000000000002E-5</v>
      </c>
      <c r="O93" s="228">
        <f>ROUND(E93*N93,2)</f>
        <v>0</v>
      </c>
      <c r="P93" s="228">
        <v>0</v>
      </c>
      <c r="Q93" s="228">
        <f>ROUND(E93*P93,2)</f>
        <v>0</v>
      </c>
      <c r="R93" s="228"/>
      <c r="S93" s="228" t="s">
        <v>121</v>
      </c>
      <c r="T93" s="228" t="s">
        <v>121</v>
      </c>
      <c r="U93" s="228">
        <v>0.14605000000000001</v>
      </c>
      <c r="V93" s="228">
        <f>ROUND(E93*U93,2)</f>
        <v>17.649999999999999</v>
      </c>
      <c r="W93" s="228"/>
      <c r="X93" s="228" t="s">
        <v>122</v>
      </c>
      <c r="Y93" s="209"/>
      <c r="Z93" s="209"/>
      <c r="AA93" s="209"/>
      <c r="AB93" s="209"/>
      <c r="AC93" s="209"/>
      <c r="AD93" s="209"/>
      <c r="AE93" s="209"/>
      <c r="AF93" s="209"/>
      <c r="AG93" s="209" t="s">
        <v>123</v>
      </c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</row>
    <row r="94" spans="1:60" outlineLevel="1" x14ac:dyDescent="0.2">
      <c r="A94" s="226"/>
      <c r="B94" s="227"/>
      <c r="C94" s="266" t="s">
        <v>271</v>
      </c>
      <c r="D94" s="263"/>
      <c r="E94" s="263"/>
      <c r="F94" s="263"/>
      <c r="G94" s="263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09"/>
      <c r="Z94" s="209"/>
      <c r="AA94" s="209"/>
      <c r="AB94" s="209"/>
      <c r="AC94" s="209"/>
      <c r="AD94" s="209"/>
      <c r="AE94" s="209"/>
      <c r="AF94" s="209"/>
      <c r="AG94" s="209" t="s">
        <v>197</v>
      </c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</row>
    <row r="95" spans="1:60" outlineLevel="1" x14ac:dyDescent="0.2">
      <c r="A95" s="239">
        <v>34</v>
      </c>
      <c r="B95" s="240" t="s">
        <v>279</v>
      </c>
      <c r="C95" s="253" t="s">
        <v>280</v>
      </c>
      <c r="D95" s="241" t="s">
        <v>143</v>
      </c>
      <c r="E95" s="242">
        <v>52.4</v>
      </c>
      <c r="F95" s="243"/>
      <c r="G95" s="244">
        <f>ROUND(E95*F95,2)</f>
        <v>0</v>
      </c>
      <c r="H95" s="229"/>
      <c r="I95" s="228">
        <f>ROUND(E95*H95,2)</f>
        <v>0</v>
      </c>
      <c r="J95" s="229"/>
      <c r="K95" s="228">
        <f>ROUND(E95*J95,2)</f>
        <v>0</v>
      </c>
      <c r="L95" s="228">
        <v>21</v>
      </c>
      <c r="M95" s="228">
        <f>G95*(1+L95/100)</f>
        <v>0</v>
      </c>
      <c r="N95" s="228">
        <v>2.8500000000000001E-3</v>
      </c>
      <c r="O95" s="228">
        <f>ROUND(E95*N95,2)</f>
        <v>0.15</v>
      </c>
      <c r="P95" s="228">
        <v>0</v>
      </c>
      <c r="Q95" s="228">
        <f>ROUND(E95*P95,2)</f>
        <v>0</v>
      </c>
      <c r="R95" s="228"/>
      <c r="S95" s="228" t="s">
        <v>121</v>
      </c>
      <c r="T95" s="228" t="s">
        <v>121</v>
      </c>
      <c r="U95" s="228">
        <v>0.36454999999999999</v>
      </c>
      <c r="V95" s="228">
        <f>ROUND(E95*U95,2)</f>
        <v>19.100000000000001</v>
      </c>
      <c r="W95" s="228"/>
      <c r="X95" s="228" t="s">
        <v>122</v>
      </c>
      <c r="Y95" s="209"/>
      <c r="Z95" s="209"/>
      <c r="AA95" s="209"/>
      <c r="AB95" s="209"/>
      <c r="AC95" s="209"/>
      <c r="AD95" s="209"/>
      <c r="AE95" s="209"/>
      <c r="AF95" s="209"/>
      <c r="AG95" s="209" t="s">
        <v>123</v>
      </c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</row>
    <row r="96" spans="1:60" outlineLevel="1" x14ac:dyDescent="0.2">
      <c r="A96" s="226"/>
      <c r="B96" s="227"/>
      <c r="C96" s="266" t="s">
        <v>281</v>
      </c>
      <c r="D96" s="263"/>
      <c r="E96" s="263"/>
      <c r="F96" s="263"/>
      <c r="G96" s="263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09"/>
      <c r="Z96" s="209"/>
      <c r="AA96" s="209"/>
      <c r="AB96" s="209"/>
      <c r="AC96" s="209"/>
      <c r="AD96" s="209"/>
      <c r="AE96" s="209"/>
      <c r="AF96" s="209"/>
      <c r="AG96" s="209" t="s">
        <v>197</v>
      </c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</row>
    <row r="97" spans="1:60" ht="22.5" outlineLevel="1" x14ac:dyDescent="0.2">
      <c r="A97" s="239">
        <v>35</v>
      </c>
      <c r="B97" s="240" t="s">
        <v>282</v>
      </c>
      <c r="C97" s="253" t="s">
        <v>283</v>
      </c>
      <c r="D97" s="241" t="s">
        <v>143</v>
      </c>
      <c r="E97" s="242">
        <v>761.63</v>
      </c>
      <c r="F97" s="243"/>
      <c r="G97" s="244">
        <f>ROUND(E97*F97,2)</f>
        <v>0</v>
      </c>
      <c r="H97" s="229"/>
      <c r="I97" s="228">
        <f>ROUND(E97*H97,2)</f>
        <v>0</v>
      </c>
      <c r="J97" s="229"/>
      <c r="K97" s="228">
        <f>ROUND(E97*J97,2)</f>
        <v>0</v>
      </c>
      <c r="L97" s="228">
        <v>21</v>
      </c>
      <c r="M97" s="228">
        <f>G97*(1+L97/100)</f>
        <v>0</v>
      </c>
      <c r="N97" s="228">
        <v>1.83E-3</v>
      </c>
      <c r="O97" s="228">
        <f>ROUND(E97*N97,2)</f>
        <v>1.39</v>
      </c>
      <c r="P97" s="228">
        <v>0</v>
      </c>
      <c r="Q97" s="228">
        <f>ROUND(E97*P97,2)</f>
        <v>0</v>
      </c>
      <c r="R97" s="228"/>
      <c r="S97" s="228" t="s">
        <v>121</v>
      </c>
      <c r="T97" s="228" t="s">
        <v>121</v>
      </c>
      <c r="U97" s="228">
        <v>0.89300000000000002</v>
      </c>
      <c r="V97" s="228">
        <f>ROUND(E97*U97,2)</f>
        <v>680.14</v>
      </c>
      <c r="W97" s="228"/>
      <c r="X97" s="228" t="s">
        <v>122</v>
      </c>
      <c r="Y97" s="209"/>
      <c r="Z97" s="209"/>
      <c r="AA97" s="209"/>
      <c r="AB97" s="209"/>
      <c r="AC97" s="209"/>
      <c r="AD97" s="209"/>
      <c r="AE97" s="209"/>
      <c r="AF97" s="209"/>
      <c r="AG97" s="209" t="s">
        <v>123</v>
      </c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</row>
    <row r="98" spans="1:60" outlineLevel="1" x14ac:dyDescent="0.2">
      <c r="A98" s="226"/>
      <c r="B98" s="227"/>
      <c r="C98" s="254" t="s">
        <v>284</v>
      </c>
      <c r="D98" s="230"/>
      <c r="E98" s="231">
        <v>761.63</v>
      </c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09"/>
      <c r="Z98" s="209"/>
      <c r="AA98" s="209"/>
      <c r="AB98" s="209"/>
      <c r="AC98" s="209"/>
      <c r="AD98" s="209"/>
      <c r="AE98" s="209"/>
      <c r="AF98" s="209"/>
      <c r="AG98" s="209" t="s">
        <v>125</v>
      </c>
      <c r="AH98" s="209">
        <v>0</v>
      </c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</row>
    <row r="99" spans="1:60" x14ac:dyDescent="0.2">
      <c r="A99" s="233" t="s">
        <v>116</v>
      </c>
      <c r="B99" s="234" t="s">
        <v>76</v>
      </c>
      <c r="C99" s="252" t="s">
        <v>77</v>
      </c>
      <c r="D99" s="235"/>
      <c r="E99" s="236"/>
      <c r="F99" s="237"/>
      <c r="G99" s="238">
        <f>SUMIF(AG100:AG103,"&lt;&gt;NOR",G100:G103)</f>
        <v>0</v>
      </c>
      <c r="H99" s="232"/>
      <c r="I99" s="232">
        <f>SUM(I100:I103)</f>
        <v>0</v>
      </c>
      <c r="J99" s="232"/>
      <c r="K99" s="232">
        <f>SUM(K100:K103)</f>
        <v>0</v>
      </c>
      <c r="L99" s="232"/>
      <c r="M99" s="232">
        <f>SUM(M100:M103)</f>
        <v>0</v>
      </c>
      <c r="N99" s="232"/>
      <c r="O99" s="232">
        <f>SUM(O100:O103)</f>
        <v>0</v>
      </c>
      <c r="P99" s="232"/>
      <c r="Q99" s="232">
        <f>SUM(Q100:Q103)</f>
        <v>0</v>
      </c>
      <c r="R99" s="232"/>
      <c r="S99" s="232"/>
      <c r="T99" s="232"/>
      <c r="U99" s="232"/>
      <c r="V99" s="232">
        <f>SUM(V100:V103)</f>
        <v>0</v>
      </c>
      <c r="W99" s="232"/>
      <c r="X99" s="232"/>
      <c r="AG99" t="s">
        <v>117</v>
      </c>
    </row>
    <row r="100" spans="1:60" ht="33.75" outlineLevel="1" x14ac:dyDescent="0.2">
      <c r="A100" s="245">
        <v>36</v>
      </c>
      <c r="B100" s="246" t="s">
        <v>285</v>
      </c>
      <c r="C100" s="255" t="s">
        <v>286</v>
      </c>
      <c r="D100" s="247" t="s">
        <v>287</v>
      </c>
      <c r="E100" s="248">
        <v>1</v>
      </c>
      <c r="F100" s="249"/>
      <c r="G100" s="250">
        <f>ROUND(E100*F100,2)</f>
        <v>0</v>
      </c>
      <c r="H100" s="229"/>
      <c r="I100" s="228">
        <f>ROUND(E100*H100,2)</f>
        <v>0</v>
      </c>
      <c r="J100" s="229"/>
      <c r="K100" s="228">
        <f>ROUND(E100*J100,2)</f>
        <v>0</v>
      </c>
      <c r="L100" s="228">
        <v>21</v>
      </c>
      <c r="M100" s="228">
        <f>G100*(1+L100/100)</f>
        <v>0</v>
      </c>
      <c r="N100" s="228">
        <v>0</v>
      </c>
      <c r="O100" s="228">
        <f>ROUND(E100*N100,2)</f>
        <v>0</v>
      </c>
      <c r="P100" s="228">
        <v>0</v>
      </c>
      <c r="Q100" s="228">
        <f>ROUND(E100*P100,2)</f>
        <v>0</v>
      </c>
      <c r="R100" s="228"/>
      <c r="S100" s="228" t="s">
        <v>157</v>
      </c>
      <c r="T100" s="228" t="s">
        <v>158</v>
      </c>
      <c r="U100" s="228">
        <v>0</v>
      </c>
      <c r="V100" s="228">
        <f>ROUND(E100*U100,2)</f>
        <v>0</v>
      </c>
      <c r="W100" s="228"/>
      <c r="X100" s="228" t="s">
        <v>180</v>
      </c>
      <c r="Y100" s="209"/>
      <c r="Z100" s="209"/>
      <c r="AA100" s="209"/>
      <c r="AB100" s="209"/>
      <c r="AC100" s="209"/>
      <c r="AD100" s="209"/>
      <c r="AE100" s="209"/>
      <c r="AF100" s="209"/>
      <c r="AG100" s="209" t="s">
        <v>181</v>
      </c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</row>
    <row r="101" spans="1:60" ht="33.75" outlineLevel="1" x14ac:dyDescent="0.2">
      <c r="A101" s="245">
        <v>37</v>
      </c>
      <c r="B101" s="246" t="s">
        <v>288</v>
      </c>
      <c r="C101" s="255" t="s">
        <v>289</v>
      </c>
      <c r="D101" s="247" t="s">
        <v>287</v>
      </c>
      <c r="E101" s="248">
        <v>1</v>
      </c>
      <c r="F101" s="249"/>
      <c r="G101" s="250">
        <f>ROUND(E101*F101,2)</f>
        <v>0</v>
      </c>
      <c r="H101" s="229"/>
      <c r="I101" s="228">
        <f>ROUND(E101*H101,2)</f>
        <v>0</v>
      </c>
      <c r="J101" s="229"/>
      <c r="K101" s="228">
        <f>ROUND(E101*J101,2)</f>
        <v>0</v>
      </c>
      <c r="L101" s="228">
        <v>21</v>
      </c>
      <c r="M101" s="228">
        <f>G101*(1+L101/100)</f>
        <v>0</v>
      </c>
      <c r="N101" s="228">
        <v>0</v>
      </c>
      <c r="O101" s="228">
        <f>ROUND(E101*N101,2)</f>
        <v>0</v>
      </c>
      <c r="P101" s="228">
        <v>0</v>
      </c>
      <c r="Q101" s="228">
        <f>ROUND(E101*P101,2)</f>
        <v>0</v>
      </c>
      <c r="R101" s="228"/>
      <c r="S101" s="228" t="s">
        <v>157</v>
      </c>
      <c r="T101" s="228" t="s">
        <v>158</v>
      </c>
      <c r="U101" s="228">
        <v>0</v>
      </c>
      <c r="V101" s="228">
        <f>ROUND(E101*U101,2)</f>
        <v>0</v>
      </c>
      <c r="W101" s="228"/>
      <c r="X101" s="228" t="s">
        <v>180</v>
      </c>
      <c r="Y101" s="209"/>
      <c r="Z101" s="209"/>
      <c r="AA101" s="209"/>
      <c r="AB101" s="209"/>
      <c r="AC101" s="209"/>
      <c r="AD101" s="209"/>
      <c r="AE101" s="209"/>
      <c r="AF101" s="209"/>
      <c r="AG101" s="209" t="s">
        <v>181</v>
      </c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</row>
    <row r="102" spans="1:60" ht="33.75" outlineLevel="1" x14ac:dyDescent="0.2">
      <c r="A102" s="245">
        <v>38</v>
      </c>
      <c r="B102" s="246" t="s">
        <v>290</v>
      </c>
      <c r="C102" s="255" t="s">
        <v>291</v>
      </c>
      <c r="D102" s="247" t="s">
        <v>287</v>
      </c>
      <c r="E102" s="248">
        <v>1</v>
      </c>
      <c r="F102" s="249"/>
      <c r="G102" s="250">
        <f>ROUND(E102*F102,2)</f>
        <v>0</v>
      </c>
      <c r="H102" s="229"/>
      <c r="I102" s="228">
        <f>ROUND(E102*H102,2)</f>
        <v>0</v>
      </c>
      <c r="J102" s="229"/>
      <c r="K102" s="228">
        <f>ROUND(E102*J102,2)</f>
        <v>0</v>
      </c>
      <c r="L102" s="228">
        <v>21</v>
      </c>
      <c r="M102" s="228">
        <f>G102*(1+L102/100)</f>
        <v>0</v>
      </c>
      <c r="N102" s="228">
        <v>0</v>
      </c>
      <c r="O102" s="228">
        <f>ROUND(E102*N102,2)</f>
        <v>0</v>
      </c>
      <c r="P102" s="228">
        <v>0</v>
      </c>
      <c r="Q102" s="228">
        <f>ROUND(E102*P102,2)</f>
        <v>0</v>
      </c>
      <c r="R102" s="228"/>
      <c r="S102" s="228" t="s">
        <v>157</v>
      </c>
      <c r="T102" s="228" t="s">
        <v>158</v>
      </c>
      <c r="U102" s="228">
        <v>0</v>
      </c>
      <c r="V102" s="228">
        <f>ROUND(E102*U102,2)</f>
        <v>0</v>
      </c>
      <c r="W102" s="228"/>
      <c r="X102" s="228" t="s">
        <v>180</v>
      </c>
      <c r="Y102" s="209"/>
      <c r="Z102" s="209"/>
      <c r="AA102" s="209"/>
      <c r="AB102" s="209"/>
      <c r="AC102" s="209"/>
      <c r="AD102" s="209"/>
      <c r="AE102" s="209"/>
      <c r="AF102" s="209"/>
      <c r="AG102" s="209" t="s">
        <v>181</v>
      </c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</row>
    <row r="103" spans="1:60" ht="45" outlineLevel="1" x14ac:dyDescent="0.2">
      <c r="A103" s="245">
        <v>39</v>
      </c>
      <c r="B103" s="246" t="s">
        <v>292</v>
      </c>
      <c r="C103" s="255" t="s">
        <v>293</v>
      </c>
      <c r="D103" s="247" t="s">
        <v>287</v>
      </c>
      <c r="E103" s="248">
        <v>1</v>
      </c>
      <c r="F103" s="249"/>
      <c r="G103" s="250">
        <f>ROUND(E103*F103,2)</f>
        <v>0</v>
      </c>
      <c r="H103" s="229"/>
      <c r="I103" s="228">
        <f>ROUND(E103*H103,2)</f>
        <v>0</v>
      </c>
      <c r="J103" s="229"/>
      <c r="K103" s="228">
        <f>ROUND(E103*J103,2)</f>
        <v>0</v>
      </c>
      <c r="L103" s="228">
        <v>21</v>
      </c>
      <c r="M103" s="228">
        <f>G103*(1+L103/100)</f>
        <v>0</v>
      </c>
      <c r="N103" s="228">
        <v>0</v>
      </c>
      <c r="O103" s="228">
        <f>ROUND(E103*N103,2)</f>
        <v>0</v>
      </c>
      <c r="P103" s="228">
        <v>0</v>
      </c>
      <c r="Q103" s="228">
        <f>ROUND(E103*P103,2)</f>
        <v>0</v>
      </c>
      <c r="R103" s="228"/>
      <c r="S103" s="228" t="s">
        <v>157</v>
      </c>
      <c r="T103" s="228" t="s">
        <v>158</v>
      </c>
      <c r="U103" s="228">
        <v>0</v>
      </c>
      <c r="V103" s="228">
        <f>ROUND(E103*U103,2)</f>
        <v>0</v>
      </c>
      <c r="W103" s="228"/>
      <c r="X103" s="228" t="s">
        <v>180</v>
      </c>
      <c r="Y103" s="209"/>
      <c r="Z103" s="209"/>
      <c r="AA103" s="209"/>
      <c r="AB103" s="209"/>
      <c r="AC103" s="209"/>
      <c r="AD103" s="209"/>
      <c r="AE103" s="209"/>
      <c r="AF103" s="209"/>
      <c r="AG103" s="209" t="s">
        <v>181</v>
      </c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</row>
    <row r="104" spans="1:60" x14ac:dyDescent="0.2">
      <c r="A104" s="233" t="s">
        <v>116</v>
      </c>
      <c r="B104" s="234" t="s">
        <v>78</v>
      </c>
      <c r="C104" s="252" t="s">
        <v>79</v>
      </c>
      <c r="D104" s="235"/>
      <c r="E104" s="236"/>
      <c r="F104" s="237"/>
      <c r="G104" s="238">
        <f>SUMIF(AG105:AG115,"&lt;&gt;NOR",G105:G115)</f>
        <v>0</v>
      </c>
      <c r="H104" s="232"/>
      <c r="I104" s="232">
        <f>SUM(I105:I115)</f>
        <v>0</v>
      </c>
      <c r="J104" s="232"/>
      <c r="K104" s="232">
        <f>SUM(K105:K115)</f>
        <v>0</v>
      </c>
      <c r="L104" s="232"/>
      <c r="M104" s="232">
        <f>SUM(M105:M115)</f>
        <v>0</v>
      </c>
      <c r="N104" s="232"/>
      <c r="O104" s="232">
        <f>SUM(O105:O115)</f>
        <v>0</v>
      </c>
      <c r="P104" s="232"/>
      <c r="Q104" s="232">
        <f>SUM(Q105:Q115)</f>
        <v>0</v>
      </c>
      <c r="R104" s="232"/>
      <c r="S104" s="232"/>
      <c r="T104" s="232"/>
      <c r="U104" s="232"/>
      <c r="V104" s="232">
        <f>SUM(V105:V115)</f>
        <v>0</v>
      </c>
      <c r="W104" s="232"/>
      <c r="X104" s="232"/>
      <c r="AG104" t="s">
        <v>117</v>
      </c>
    </row>
    <row r="105" spans="1:60" ht="22.5" outlineLevel="1" x14ac:dyDescent="0.2">
      <c r="A105" s="245">
        <v>40</v>
      </c>
      <c r="B105" s="246" t="s">
        <v>294</v>
      </c>
      <c r="C105" s="255" t="s">
        <v>295</v>
      </c>
      <c r="D105" s="247" t="s">
        <v>287</v>
      </c>
      <c r="E105" s="248">
        <v>98</v>
      </c>
      <c r="F105" s="249"/>
      <c r="G105" s="250">
        <f>ROUND(E105*F105,2)</f>
        <v>0</v>
      </c>
      <c r="H105" s="229"/>
      <c r="I105" s="228">
        <f>ROUND(E105*H105,2)</f>
        <v>0</v>
      </c>
      <c r="J105" s="229"/>
      <c r="K105" s="228">
        <f>ROUND(E105*J105,2)</f>
        <v>0</v>
      </c>
      <c r="L105" s="228">
        <v>21</v>
      </c>
      <c r="M105" s="228">
        <f>G105*(1+L105/100)</f>
        <v>0</v>
      </c>
      <c r="N105" s="228">
        <v>0</v>
      </c>
      <c r="O105" s="228">
        <f>ROUND(E105*N105,2)</f>
        <v>0</v>
      </c>
      <c r="P105" s="228">
        <v>0</v>
      </c>
      <c r="Q105" s="228">
        <f>ROUND(E105*P105,2)</f>
        <v>0</v>
      </c>
      <c r="R105" s="228"/>
      <c r="S105" s="228" t="s">
        <v>157</v>
      </c>
      <c r="T105" s="228" t="s">
        <v>158</v>
      </c>
      <c r="U105" s="228">
        <v>0</v>
      </c>
      <c r="V105" s="228">
        <f>ROUND(E105*U105,2)</f>
        <v>0</v>
      </c>
      <c r="W105" s="228"/>
      <c r="X105" s="228" t="s">
        <v>180</v>
      </c>
      <c r="Y105" s="209"/>
      <c r="Z105" s="209"/>
      <c r="AA105" s="209"/>
      <c r="AB105" s="209"/>
      <c r="AC105" s="209"/>
      <c r="AD105" s="209"/>
      <c r="AE105" s="209"/>
      <c r="AF105" s="209"/>
      <c r="AG105" s="209" t="s">
        <v>181</v>
      </c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</row>
    <row r="106" spans="1:60" ht="22.5" outlineLevel="1" x14ac:dyDescent="0.2">
      <c r="A106" s="245">
        <v>41</v>
      </c>
      <c r="B106" s="246" t="s">
        <v>296</v>
      </c>
      <c r="C106" s="255" t="s">
        <v>297</v>
      </c>
      <c r="D106" s="247" t="s">
        <v>287</v>
      </c>
      <c r="E106" s="248">
        <v>20</v>
      </c>
      <c r="F106" s="249"/>
      <c r="G106" s="250">
        <f>ROUND(E106*F106,2)</f>
        <v>0</v>
      </c>
      <c r="H106" s="229"/>
      <c r="I106" s="228">
        <f>ROUND(E106*H106,2)</f>
        <v>0</v>
      </c>
      <c r="J106" s="229"/>
      <c r="K106" s="228">
        <f>ROUND(E106*J106,2)</f>
        <v>0</v>
      </c>
      <c r="L106" s="228">
        <v>21</v>
      </c>
      <c r="M106" s="228">
        <f>G106*(1+L106/100)</f>
        <v>0</v>
      </c>
      <c r="N106" s="228">
        <v>0</v>
      </c>
      <c r="O106" s="228">
        <f>ROUND(E106*N106,2)</f>
        <v>0</v>
      </c>
      <c r="P106" s="228">
        <v>0</v>
      </c>
      <c r="Q106" s="228">
        <f>ROUND(E106*P106,2)</f>
        <v>0</v>
      </c>
      <c r="R106" s="228"/>
      <c r="S106" s="228" t="s">
        <v>157</v>
      </c>
      <c r="T106" s="228" t="s">
        <v>158</v>
      </c>
      <c r="U106" s="228">
        <v>0</v>
      </c>
      <c r="V106" s="228">
        <f>ROUND(E106*U106,2)</f>
        <v>0</v>
      </c>
      <c r="W106" s="228"/>
      <c r="X106" s="228" t="s">
        <v>180</v>
      </c>
      <c r="Y106" s="209"/>
      <c r="Z106" s="209"/>
      <c r="AA106" s="209"/>
      <c r="AB106" s="209"/>
      <c r="AC106" s="209"/>
      <c r="AD106" s="209"/>
      <c r="AE106" s="209"/>
      <c r="AF106" s="209"/>
      <c r="AG106" s="209" t="s">
        <v>181</v>
      </c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</row>
    <row r="107" spans="1:60" ht="22.5" outlineLevel="1" x14ac:dyDescent="0.2">
      <c r="A107" s="245">
        <v>42</v>
      </c>
      <c r="B107" s="246" t="s">
        <v>298</v>
      </c>
      <c r="C107" s="255" t="s">
        <v>299</v>
      </c>
      <c r="D107" s="247" t="s">
        <v>287</v>
      </c>
      <c r="E107" s="248">
        <v>18</v>
      </c>
      <c r="F107" s="249"/>
      <c r="G107" s="250">
        <f>ROUND(E107*F107,2)</f>
        <v>0</v>
      </c>
      <c r="H107" s="229"/>
      <c r="I107" s="228">
        <f>ROUND(E107*H107,2)</f>
        <v>0</v>
      </c>
      <c r="J107" s="229"/>
      <c r="K107" s="228">
        <f>ROUND(E107*J107,2)</f>
        <v>0</v>
      </c>
      <c r="L107" s="228">
        <v>21</v>
      </c>
      <c r="M107" s="228">
        <f>G107*(1+L107/100)</f>
        <v>0</v>
      </c>
      <c r="N107" s="228">
        <v>0</v>
      </c>
      <c r="O107" s="228">
        <f>ROUND(E107*N107,2)</f>
        <v>0</v>
      </c>
      <c r="P107" s="228">
        <v>0</v>
      </c>
      <c r="Q107" s="228">
        <f>ROUND(E107*P107,2)</f>
        <v>0</v>
      </c>
      <c r="R107" s="228"/>
      <c r="S107" s="228" t="s">
        <v>157</v>
      </c>
      <c r="T107" s="228" t="s">
        <v>158</v>
      </c>
      <c r="U107" s="228">
        <v>0</v>
      </c>
      <c r="V107" s="228">
        <f>ROUND(E107*U107,2)</f>
        <v>0</v>
      </c>
      <c r="W107" s="228"/>
      <c r="X107" s="228" t="s">
        <v>180</v>
      </c>
      <c r="Y107" s="209"/>
      <c r="Z107" s="209"/>
      <c r="AA107" s="209"/>
      <c r="AB107" s="209"/>
      <c r="AC107" s="209"/>
      <c r="AD107" s="209"/>
      <c r="AE107" s="209"/>
      <c r="AF107" s="209"/>
      <c r="AG107" s="209" t="s">
        <v>181</v>
      </c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</row>
    <row r="108" spans="1:60" ht="22.5" outlineLevel="1" x14ac:dyDescent="0.2">
      <c r="A108" s="245">
        <v>43</v>
      </c>
      <c r="B108" s="246" t="s">
        <v>300</v>
      </c>
      <c r="C108" s="255" t="s">
        <v>301</v>
      </c>
      <c r="D108" s="247" t="s">
        <v>287</v>
      </c>
      <c r="E108" s="248">
        <v>8</v>
      </c>
      <c r="F108" s="249"/>
      <c r="G108" s="250">
        <f>ROUND(E108*F108,2)</f>
        <v>0</v>
      </c>
      <c r="H108" s="229"/>
      <c r="I108" s="228">
        <f>ROUND(E108*H108,2)</f>
        <v>0</v>
      </c>
      <c r="J108" s="229"/>
      <c r="K108" s="228">
        <f>ROUND(E108*J108,2)</f>
        <v>0</v>
      </c>
      <c r="L108" s="228">
        <v>21</v>
      </c>
      <c r="M108" s="228">
        <f>G108*(1+L108/100)</f>
        <v>0</v>
      </c>
      <c r="N108" s="228">
        <v>0</v>
      </c>
      <c r="O108" s="228">
        <f>ROUND(E108*N108,2)</f>
        <v>0</v>
      </c>
      <c r="P108" s="228">
        <v>0</v>
      </c>
      <c r="Q108" s="228">
        <f>ROUND(E108*P108,2)</f>
        <v>0</v>
      </c>
      <c r="R108" s="228"/>
      <c r="S108" s="228" t="s">
        <v>157</v>
      </c>
      <c r="T108" s="228" t="s">
        <v>158</v>
      </c>
      <c r="U108" s="228">
        <v>0</v>
      </c>
      <c r="V108" s="228">
        <f>ROUND(E108*U108,2)</f>
        <v>0</v>
      </c>
      <c r="W108" s="228"/>
      <c r="X108" s="228" t="s">
        <v>180</v>
      </c>
      <c r="Y108" s="209"/>
      <c r="Z108" s="209"/>
      <c r="AA108" s="209"/>
      <c r="AB108" s="209"/>
      <c r="AC108" s="209"/>
      <c r="AD108" s="209"/>
      <c r="AE108" s="209"/>
      <c r="AF108" s="209"/>
      <c r="AG108" s="209" t="s">
        <v>181</v>
      </c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</row>
    <row r="109" spans="1:60" ht="22.5" outlineLevel="1" x14ac:dyDescent="0.2">
      <c r="A109" s="245">
        <v>44</v>
      </c>
      <c r="B109" s="246" t="s">
        <v>302</v>
      </c>
      <c r="C109" s="255" t="s">
        <v>303</v>
      </c>
      <c r="D109" s="247" t="s">
        <v>287</v>
      </c>
      <c r="E109" s="248">
        <v>2</v>
      </c>
      <c r="F109" s="249"/>
      <c r="G109" s="250">
        <f>ROUND(E109*F109,2)</f>
        <v>0</v>
      </c>
      <c r="H109" s="229"/>
      <c r="I109" s="228">
        <f>ROUND(E109*H109,2)</f>
        <v>0</v>
      </c>
      <c r="J109" s="229"/>
      <c r="K109" s="228">
        <f>ROUND(E109*J109,2)</f>
        <v>0</v>
      </c>
      <c r="L109" s="228">
        <v>21</v>
      </c>
      <c r="M109" s="228">
        <f>G109*(1+L109/100)</f>
        <v>0</v>
      </c>
      <c r="N109" s="228">
        <v>0</v>
      </c>
      <c r="O109" s="228">
        <f>ROUND(E109*N109,2)</f>
        <v>0</v>
      </c>
      <c r="P109" s="228">
        <v>0</v>
      </c>
      <c r="Q109" s="228">
        <f>ROUND(E109*P109,2)</f>
        <v>0</v>
      </c>
      <c r="R109" s="228"/>
      <c r="S109" s="228" t="s">
        <v>157</v>
      </c>
      <c r="T109" s="228" t="s">
        <v>158</v>
      </c>
      <c r="U109" s="228">
        <v>0</v>
      </c>
      <c r="V109" s="228">
        <f>ROUND(E109*U109,2)</f>
        <v>0</v>
      </c>
      <c r="W109" s="228"/>
      <c r="X109" s="228" t="s">
        <v>180</v>
      </c>
      <c r="Y109" s="209"/>
      <c r="Z109" s="209"/>
      <c r="AA109" s="209"/>
      <c r="AB109" s="209"/>
      <c r="AC109" s="209"/>
      <c r="AD109" s="209"/>
      <c r="AE109" s="209"/>
      <c r="AF109" s="209"/>
      <c r="AG109" s="209" t="s">
        <v>181</v>
      </c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</row>
    <row r="110" spans="1:60" ht="22.5" outlineLevel="1" x14ac:dyDescent="0.2">
      <c r="A110" s="245">
        <v>45</v>
      </c>
      <c r="B110" s="246" t="s">
        <v>304</v>
      </c>
      <c r="C110" s="255" t="s">
        <v>305</v>
      </c>
      <c r="D110" s="247" t="s">
        <v>287</v>
      </c>
      <c r="E110" s="248">
        <v>1</v>
      </c>
      <c r="F110" s="249"/>
      <c r="G110" s="250">
        <f>ROUND(E110*F110,2)</f>
        <v>0</v>
      </c>
      <c r="H110" s="229"/>
      <c r="I110" s="228">
        <f>ROUND(E110*H110,2)</f>
        <v>0</v>
      </c>
      <c r="J110" s="229"/>
      <c r="K110" s="228">
        <f>ROUND(E110*J110,2)</f>
        <v>0</v>
      </c>
      <c r="L110" s="228">
        <v>21</v>
      </c>
      <c r="M110" s="228">
        <f>G110*(1+L110/100)</f>
        <v>0</v>
      </c>
      <c r="N110" s="228">
        <v>0</v>
      </c>
      <c r="O110" s="228">
        <f>ROUND(E110*N110,2)</f>
        <v>0</v>
      </c>
      <c r="P110" s="228">
        <v>0</v>
      </c>
      <c r="Q110" s="228">
        <f>ROUND(E110*P110,2)</f>
        <v>0</v>
      </c>
      <c r="R110" s="228"/>
      <c r="S110" s="228" t="s">
        <v>157</v>
      </c>
      <c r="T110" s="228" t="s">
        <v>158</v>
      </c>
      <c r="U110" s="228">
        <v>0</v>
      </c>
      <c r="V110" s="228">
        <f>ROUND(E110*U110,2)</f>
        <v>0</v>
      </c>
      <c r="W110" s="228"/>
      <c r="X110" s="228" t="s">
        <v>180</v>
      </c>
      <c r="Y110" s="209"/>
      <c r="Z110" s="209"/>
      <c r="AA110" s="209"/>
      <c r="AB110" s="209"/>
      <c r="AC110" s="209"/>
      <c r="AD110" s="209"/>
      <c r="AE110" s="209"/>
      <c r="AF110" s="209"/>
      <c r="AG110" s="209" t="s">
        <v>181</v>
      </c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</row>
    <row r="111" spans="1:60" ht="22.5" outlineLevel="1" x14ac:dyDescent="0.2">
      <c r="A111" s="245">
        <v>46</v>
      </c>
      <c r="B111" s="246" t="s">
        <v>306</v>
      </c>
      <c r="C111" s="255" t="s">
        <v>307</v>
      </c>
      <c r="D111" s="247" t="s">
        <v>287</v>
      </c>
      <c r="E111" s="248">
        <v>1</v>
      </c>
      <c r="F111" s="249"/>
      <c r="G111" s="250">
        <f>ROUND(E111*F111,2)</f>
        <v>0</v>
      </c>
      <c r="H111" s="229"/>
      <c r="I111" s="228">
        <f>ROUND(E111*H111,2)</f>
        <v>0</v>
      </c>
      <c r="J111" s="229"/>
      <c r="K111" s="228">
        <f>ROUND(E111*J111,2)</f>
        <v>0</v>
      </c>
      <c r="L111" s="228">
        <v>21</v>
      </c>
      <c r="M111" s="228">
        <f>G111*(1+L111/100)</f>
        <v>0</v>
      </c>
      <c r="N111" s="228">
        <v>0</v>
      </c>
      <c r="O111" s="228">
        <f>ROUND(E111*N111,2)</f>
        <v>0</v>
      </c>
      <c r="P111" s="228">
        <v>0</v>
      </c>
      <c r="Q111" s="228">
        <f>ROUND(E111*P111,2)</f>
        <v>0</v>
      </c>
      <c r="R111" s="228"/>
      <c r="S111" s="228" t="s">
        <v>157</v>
      </c>
      <c r="T111" s="228" t="s">
        <v>158</v>
      </c>
      <c r="U111" s="228">
        <v>0</v>
      </c>
      <c r="V111" s="228">
        <f>ROUND(E111*U111,2)</f>
        <v>0</v>
      </c>
      <c r="W111" s="228"/>
      <c r="X111" s="228" t="s">
        <v>180</v>
      </c>
      <c r="Y111" s="209"/>
      <c r="Z111" s="209"/>
      <c r="AA111" s="209"/>
      <c r="AB111" s="209"/>
      <c r="AC111" s="209"/>
      <c r="AD111" s="209"/>
      <c r="AE111" s="209"/>
      <c r="AF111" s="209"/>
      <c r="AG111" s="209" t="s">
        <v>181</v>
      </c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</row>
    <row r="112" spans="1:60" ht="22.5" outlineLevel="1" x14ac:dyDescent="0.2">
      <c r="A112" s="245">
        <v>47</v>
      </c>
      <c r="B112" s="246" t="s">
        <v>308</v>
      </c>
      <c r="C112" s="255" t="s">
        <v>309</v>
      </c>
      <c r="D112" s="247" t="s">
        <v>287</v>
      </c>
      <c r="E112" s="248">
        <v>1</v>
      </c>
      <c r="F112" s="249"/>
      <c r="G112" s="250">
        <f>ROUND(E112*F112,2)</f>
        <v>0</v>
      </c>
      <c r="H112" s="229"/>
      <c r="I112" s="228">
        <f>ROUND(E112*H112,2)</f>
        <v>0</v>
      </c>
      <c r="J112" s="229"/>
      <c r="K112" s="228">
        <f>ROUND(E112*J112,2)</f>
        <v>0</v>
      </c>
      <c r="L112" s="228">
        <v>21</v>
      </c>
      <c r="M112" s="228">
        <f>G112*(1+L112/100)</f>
        <v>0</v>
      </c>
      <c r="N112" s="228">
        <v>0</v>
      </c>
      <c r="O112" s="228">
        <f>ROUND(E112*N112,2)</f>
        <v>0</v>
      </c>
      <c r="P112" s="228">
        <v>0</v>
      </c>
      <c r="Q112" s="228">
        <f>ROUND(E112*P112,2)</f>
        <v>0</v>
      </c>
      <c r="R112" s="228"/>
      <c r="S112" s="228" t="s">
        <v>157</v>
      </c>
      <c r="T112" s="228" t="s">
        <v>158</v>
      </c>
      <c r="U112" s="228">
        <v>0</v>
      </c>
      <c r="V112" s="228">
        <f>ROUND(E112*U112,2)</f>
        <v>0</v>
      </c>
      <c r="W112" s="228"/>
      <c r="X112" s="228" t="s">
        <v>180</v>
      </c>
      <c r="Y112" s="209"/>
      <c r="Z112" s="209"/>
      <c r="AA112" s="209"/>
      <c r="AB112" s="209"/>
      <c r="AC112" s="209"/>
      <c r="AD112" s="209"/>
      <c r="AE112" s="209"/>
      <c r="AF112" s="209"/>
      <c r="AG112" s="209" t="s">
        <v>181</v>
      </c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</row>
    <row r="113" spans="1:60" ht="22.5" outlineLevel="1" x14ac:dyDescent="0.2">
      <c r="A113" s="245">
        <v>48</v>
      </c>
      <c r="B113" s="246" t="s">
        <v>310</v>
      </c>
      <c r="C113" s="255" t="s">
        <v>311</v>
      </c>
      <c r="D113" s="247" t="s">
        <v>143</v>
      </c>
      <c r="E113" s="248">
        <v>2</v>
      </c>
      <c r="F113" s="249"/>
      <c r="G113" s="250">
        <f>ROUND(E113*F113,2)</f>
        <v>0</v>
      </c>
      <c r="H113" s="229"/>
      <c r="I113" s="228">
        <f>ROUND(E113*H113,2)</f>
        <v>0</v>
      </c>
      <c r="J113" s="229"/>
      <c r="K113" s="228">
        <f>ROUND(E113*J113,2)</f>
        <v>0</v>
      </c>
      <c r="L113" s="228">
        <v>21</v>
      </c>
      <c r="M113" s="228">
        <f>G113*(1+L113/100)</f>
        <v>0</v>
      </c>
      <c r="N113" s="228">
        <v>0</v>
      </c>
      <c r="O113" s="228">
        <f>ROUND(E113*N113,2)</f>
        <v>0</v>
      </c>
      <c r="P113" s="228">
        <v>0</v>
      </c>
      <c r="Q113" s="228">
        <f>ROUND(E113*P113,2)</f>
        <v>0</v>
      </c>
      <c r="R113" s="228"/>
      <c r="S113" s="228" t="s">
        <v>157</v>
      </c>
      <c r="T113" s="228" t="s">
        <v>158</v>
      </c>
      <c r="U113" s="228">
        <v>0</v>
      </c>
      <c r="V113" s="228">
        <f>ROUND(E113*U113,2)</f>
        <v>0</v>
      </c>
      <c r="W113" s="228"/>
      <c r="X113" s="228" t="s">
        <v>180</v>
      </c>
      <c r="Y113" s="209"/>
      <c r="Z113" s="209"/>
      <c r="AA113" s="209"/>
      <c r="AB113" s="209"/>
      <c r="AC113" s="209"/>
      <c r="AD113" s="209"/>
      <c r="AE113" s="209"/>
      <c r="AF113" s="209"/>
      <c r="AG113" s="209" t="s">
        <v>181</v>
      </c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</row>
    <row r="114" spans="1:60" ht="22.5" outlineLevel="1" x14ac:dyDescent="0.2">
      <c r="A114" s="245">
        <v>49</v>
      </c>
      <c r="B114" s="246" t="s">
        <v>312</v>
      </c>
      <c r="C114" s="255" t="s">
        <v>311</v>
      </c>
      <c r="D114" s="247" t="s">
        <v>143</v>
      </c>
      <c r="E114" s="248">
        <v>4</v>
      </c>
      <c r="F114" s="249"/>
      <c r="G114" s="250">
        <f>ROUND(E114*F114,2)</f>
        <v>0</v>
      </c>
      <c r="H114" s="229"/>
      <c r="I114" s="228">
        <f>ROUND(E114*H114,2)</f>
        <v>0</v>
      </c>
      <c r="J114" s="229"/>
      <c r="K114" s="228">
        <f>ROUND(E114*J114,2)</f>
        <v>0</v>
      </c>
      <c r="L114" s="228">
        <v>21</v>
      </c>
      <c r="M114" s="228">
        <f>G114*(1+L114/100)</f>
        <v>0</v>
      </c>
      <c r="N114" s="228">
        <v>0</v>
      </c>
      <c r="O114" s="228">
        <f>ROUND(E114*N114,2)</f>
        <v>0</v>
      </c>
      <c r="P114" s="228">
        <v>0</v>
      </c>
      <c r="Q114" s="228">
        <f>ROUND(E114*P114,2)</f>
        <v>0</v>
      </c>
      <c r="R114" s="228"/>
      <c r="S114" s="228" t="s">
        <v>157</v>
      </c>
      <c r="T114" s="228" t="s">
        <v>158</v>
      </c>
      <c r="U114" s="228">
        <v>0</v>
      </c>
      <c r="V114" s="228">
        <f>ROUND(E114*U114,2)</f>
        <v>0</v>
      </c>
      <c r="W114" s="228"/>
      <c r="X114" s="228" t="s">
        <v>180</v>
      </c>
      <c r="Y114" s="209"/>
      <c r="Z114" s="209"/>
      <c r="AA114" s="209"/>
      <c r="AB114" s="209"/>
      <c r="AC114" s="209"/>
      <c r="AD114" s="209"/>
      <c r="AE114" s="209"/>
      <c r="AF114" s="209"/>
      <c r="AG114" s="209" t="s">
        <v>181</v>
      </c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</row>
    <row r="115" spans="1:60" ht="22.5" outlineLevel="1" x14ac:dyDescent="0.2">
      <c r="A115" s="245">
        <v>50</v>
      </c>
      <c r="B115" s="246" t="s">
        <v>313</v>
      </c>
      <c r="C115" s="255" t="s">
        <v>314</v>
      </c>
      <c r="D115" s="247" t="s">
        <v>143</v>
      </c>
      <c r="E115" s="248">
        <v>4</v>
      </c>
      <c r="F115" s="249"/>
      <c r="G115" s="250">
        <f>ROUND(E115*F115,2)</f>
        <v>0</v>
      </c>
      <c r="H115" s="229"/>
      <c r="I115" s="228">
        <f>ROUND(E115*H115,2)</f>
        <v>0</v>
      </c>
      <c r="J115" s="229"/>
      <c r="K115" s="228">
        <f>ROUND(E115*J115,2)</f>
        <v>0</v>
      </c>
      <c r="L115" s="228">
        <v>21</v>
      </c>
      <c r="M115" s="228">
        <f>G115*(1+L115/100)</f>
        <v>0</v>
      </c>
      <c r="N115" s="228">
        <v>0</v>
      </c>
      <c r="O115" s="228">
        <f>ROUND(E115*N115,2)</f>
        <v>0</v>
      </c>
      <c r="P115" s="228">
        <v>0</v>
      </c>
      <c r="Q115" s="228">
        <f>ROUND(E115*P115,2)</f>
        <v>0</v>
      </c>
      <c r="R115" s="228"/>
      <c r="S115" s="228" t="s">
        <v>157</v>
      </c>
      <c r="T115" s="228" t="s">
        <v>158</v>
      </c>
      <c r="U115" s="228">
        <v>0</v>
      </c>
      <c r="V115" s="228">
        <f>ROUND(E115*U115,2)</f>
        <v>0</v>
      </c>
      <c r="W115" s="228"/>
      <c r="X115" s="228" t="s">
        <v>180</v>
      </c>
      <c r="Y115" s="209"/>
      <c r="Z115" s="209"/>
      <c r="AA115" s="209"/>
      <c r="AB115" s="209"/>
      <c r="AC115" s="209"/>
      <c r="AD115" s="209"/>
      <c r="AE115" s="209"/>
      <c r="AF115" s="209"/>
      <c r="AG115" s="209" t="s">
        <v>181</v>
      </c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</row>
    <row r="116" spans="1:60" x14ac:dyDescent="0.2">
      <c r="A116" s="233" t="s">
        <v>116</v>
      </c>
      <c r="B116" s="234" t="s">
        <v>80</v>
      </c>
      <c r="C116" s="252" t="s">
        <v>81</v>
      </c>
      <c r="D116" s="235"/>
      <c r="E116" s="236"/>
      <c r="F116" s="237"/>
      <c r="G116" s="238">
        <f>SUMIF(AG117:AG118,"&lt;&gt;NOR",G117:G118)</f>
        <v>0</v>
      </c>
      <c r="H116" s="232"/>
      <c r="I116" s="232">
        <f>SUM(I117:I118)</f>
        <v>0</v>
      </c>
      <c r="J116" s="232"/>
      <c r="K116" s="232">
        <f>SUM(K117:K118)</f>
        <v>0</v>
      </c>
      <c r="L116" s="232"/>
      <c r="M116" s="232">
        <f>SUM(M117:M118)</f>
        <v>0</v>
      </c>
      <c r="N116" s="232"/>
      <c r="O116" s="232">
        <f>SUM(O117:O118)</f>
        <v>0</v>
      </c>
      <c r="P116" s="232"/>
      <c r="Q116" s="232">
        <f>SUM(Q117:Q118)</f>
        <v>0</v>
      </c>
      <c r="R116" s="232"/>
      <c r="S116" s="232"/>
      <c r="T116" s="232"/>
      <c r="U116" s="232"/>
      <c r="V116" s="232">
        <f>SUM(V117:V118)</f>
        <v>0</v>
      </c>
      <c r="W116" s="232"/>
      <c r="X116" s="232"/>
      <c r="AG116" t="s">
        <v>117</v>
      </c>
    </row>
    <row r="117" spans="1:60" outlineLevel="1" x14ac:dyDescent="0.2">
      <c r="A117" s="245">
        <v>51</v>
      </c>
      <c r="B117" s="246" t="s">
        <v>315</v>
      </c>
      <c r="C117" s="255" t="s">
        <v>316</v>
      </c>
      <c r="D117" s="247" t="s">
        <v>287</v>
      </c>
      <c r="E117" s="248">
        <v>1</v>
      </c>
      <c r="F117" s="249"/>
      <c r="G117" s="250">
        <f>ROUND(E117*F117,2)</f>
        <v>0</v>
      </c>
      <c r="H117" s="229"/>
      <c r="I117" s="228">
        <f>ROUND(E117*H117,2)</f>
        <v>0</v>
      </c>
      <c r="J117" s="229"/>
      <c r="K117" s="228">
        <f>ROUND(E117*J117,2)</f>
        <v>0</v>
      </c>
      <c r="L117" s="228">
        <v>21</v>
      </c>
      <c r="M117" s="228">
        <f>G117*(1+L117/100)</f>
        <v>0</v>
      </c>
      <c r="N117" s="228">
        <v>0</v>
      </c>
      <c r="O117" s="228">
        <f>ROUND(E117*N117,2)</f>
        <v>0</v>
      </c>
      <c r="P117" s="228">
        <v>0</v>
      </c>
      <c r="Q117" s="228">
        <f>ROUND(E117*P117,2)</f>
        <v>0</v>
      </c>
      <c r="R117" s="228"/>
      <c r="S117" s="228" t="s">
        <v>157</v>
      </c>
      <c r="T117" s="228" t="s">
        <v>158</v>
      </c>
      <c r="U117" s="228">
        <v>0</v>
      </c>
      <c r="V117" s="228">
        <f>ROUND(E117*U117,2)</f>
        <v>0</v>
      </c>
      <c r="W117" s="228"/>
      <c r="X117" s="228" t="s">
        <v>180</v>
      </c>
      <c r="Y117" s="209"/>
      <c r="Z117" s="209"/>
      <c r="AA117" s="209"/>
      <c r="AB117" s="209"/>
      <c r="AC117" s="209"/>
      <c r="AD117" s="209"/>
      <c r="AE117" s="209"/>
      <c r="AF117" s="209"/>
      <c r="AG117" s="209" t="s">
        <v>181</v>
      </c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</row>
    <row r="118" spans="1:60" outlineLevel="1" x14ac:dyDescent="0.2">
      <c r="A118" s="245">
        <v>52</v>
      </c>
      <c r="B118" s="246" t="s">
        <v>317</v>
      </c>
      <c r="C118" s="255" t="s">
        <v>318</v>
      </c>
      <c r="D118" s="247" t="s">
        <v>287</v>
      </c>
      <c r="E118" s="248">
        <v>1</v>
      </c>
      <c r="F118" s="249"/>
      <c r="G118" s="250">
        <f>ROUND(E118*F118,2)</f>
        <v>0</v>
      </c>
      <c r="H118" s="229"/>
      <c r="I118" s="228">
        <f>ROUND(E118*H118,2)</f>
        <v>0</v>
      </c>
      <c r="J118" s="229"/>
      <c r="K118" s="228">
        <f>ROUND(E118*J118,2)</f>
        <v>0</v>
      </c>
      <c r="L118" s="228">
        <v>21</v>
      </c>
      <c r="M118" s="228">
        <f>G118*(1+L118/100)</f>
        <v>0</v>
      </c>
      <c r="N118" s="228">
        <v>0</v>
      </c>
      <c r="O118" s="228">
        <f>ROUND(E118*N118,2)</f>
        <v>0</v>
      </c>
      <c r="P118" s="228">
        <v>0</v>
      </c>
      <c r="Q118" s="228">
        <f>ROUND(E118*P118,2)</f>
        <v>0</v>
      </c>
      <c r="R118" s="228"/>
      <c r="S118" s="228" t="s">
        <v>157</v>
      </c>
      <c r="T118" s="228" t="s">
        <v>158</v>
      </c>
      <c r="U118" s="228">
        <v>0</v>
      </c>
      <c r="V118" s="228">
        <f>ROUND(E118*U118,2)</f>
        <v>0</v>
      </c>
      <c r="W118" s="228"/>
      <c r="X118" s="228" t="s">
        <v>180</v>
      </c>
      <c r="Y118" s="209"/>
      <c r="Z118" s="209"/>
      <c r="AA118" s="209"/>
      <c r="AB118" s="209"/>
      <c r="AC118" s="209"/>
      <c r="AD118" s="209"/>
      <c r="AE118" s="209"/>
      <c r="AF118" s="209"/>
      <c r="AG118" s="209" t="s">
        <v>181</v>
      </c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</row>
    <row r="119" spans="1:60" x14ac:dyDescent="0.2">
      <c r="A119" s="233" t="s">
        <v>116</v>
      </c>
      <c r="B119" s="234" t="s">
        <v>82</v>
      </c>
      <c r="C119" s="252" t="s">
        <v>83</v>
      </c>
      <c r="D119" s="235"/>
      <c r="E119" s="236"/>
      <c r="F119" s="237"/>
      <c r="G119" s="238">
        <f>SUMIF(AG120:AG120,"&lt;&gt;NOR",G120:G120)</f>
        <v>0</v>
      </c>
      <c r="H119" s="232"/>
      <c r="I119" s="232">
        <f>SUM(I120:I120)</f>
        <v>0</v>
      </c>
      <c r="J119" s="232"/>
      <c r="K119" s="232">
        <f>SUM(K120:K120)</f>
        <v>0</v>
      </c>
      <c r="L119" s="232"/>
      <c r="M119" s="232">
        <f>SUM(M120:M120)</f>
        <v>0</v>
      </c>
      <c r="N119" s="232"/>
      <c r="O119" s="232">
        <f>SUM(O120:O120)</f>
        <v>0</v>
      </c>
      <c r="P119" s="232"/>
      <c r="Q119" s="232">
        <f>SUM(Q120:Q120)</f>
        <v>0.02</v>
      </c>
      <c r="R119" s="232"/>
      <c r="S119" s="232"/>
      <c r="T119" s="232"/>
      <c r="U119" s="232"/>
      <c r="V119" s="232">
        <f>SUM(V120:V120)</f>
        <v>0.32</v>
      </c>
      <c r="W119" s="232"/>
      <c r="X119" s="232"/>
      <c r="AG119" t="s">
        <v>117</v>
      </c>
    </row>
    <row r="120" spans="1:60" ht="22.5" outlineLevel="1" x14ac:dyDescent="0.2">
      <c r="A120" s="245">
        <v>53</v>
      </c>
      <c r="B120" s="246" t="s">
        <v>319</v>
      </c>
      <c r="C120" s="255" t="s">
        <v>320</v>
      </c>
      <c r="D120" s="247" t="s">
        <v>206</v>
      </c>
      <c r="E120" s="248">
        <v>1</v>
      </c>
      <c r="F120" s="249"/>
      <c r="G120" s="250">
        <f>ROUND(E120*F120,2)</f>
        <v>0</v>
      </c>
      <c r="H120" s="229"/>
      <c r="I120" s="228">
        <f>ROUND(E120*H120,2)</f>
        <v>0</v>
      </c>
      <c r="J120" s="229"/>
      <c r="K120" s="228">
        <f>ROUND(E120*J120,2)</f>
        <v>0</v>
      </c>
      <c r="L120" s="228">
        <v>21</v>
      </c>
      <c r="M120" s="228">
        <f>G120*(1+L120/100)</f>
        <v>0</v>
      </c>
      <c r="N120" s="228">
        <v>0</v>
      </c>
      <c r="O120" s="228">
        <f>ROUND(E120*N120,2)</f>
        <v>0</v>
      </c>
      <c r="P120" s="228">
        <v>1.7000000000000001E-2</v>
      </c>
      <c r="Q120" s="228">
        <f>ROUND(E120*P120,2)</f>
        <v>0.02</v>
      </c>
      <c r="R120" s="228"/>
      <c r="S120" s="228" t="s">
        <v>157</v>
      </c>
      <c r="T120" s="228" t="s">
        <v>158</v>
      </c>
      <c r="U120" s="228">
        <v>0.32</v>
      </c>
      <c r="V120" s="228">
        <f>ROUND(E120*U120,2)</f>
        <v>0.32</v>
      </c>
      <c r="W120" s="228"/>
      <c r="X120" s="228" t="s">
        <v>122</v>
      </c>
      <c r="Y120" s="209"/>
      <c r="Z120" s="209"/>
      <c r="AA120" s="209"/>
      <c r="AB120" s="209"/>
      <c r="AC120" s="209"/>
      <c r="AD120" s="209"/>
      <c r="AE120" s="209"/>
      <c r="AF120" s="209"/>
      <c r="AG120" s="209" t="s">
        <v>123</v>
      </c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</row>
    <row r="121" spans="1:60" x14ac:dyDescent="0.2">
      <c r="A121" s="233" t="s">
        <v>116</v>
      </c>
      <c r="B121" s="234" t="s">
        <v>84</v>
      </c>
      <c r="C121" s="252" t="s">
        <v>85</v>
      </c>
      <c r="D121" s="235"/>
      <c r="E121" s="236"/>
      <c r="F121" s="237"/>
      <c r="G121" s="238">
        <f>SUMIF(AG122:AG127,"&lt;&gt;NOR",G122:G127)</f>
        <v>0</v>
      </c>
      <c r="H121" s="232"/>
      <c r="I121" s="232">
        <f>SUM(I122:I127)</f>
        <v>0</v>
      </c>
      <c r="J121" s="232"/>
      <c r="K121" s="232">
        <f>SUM(K122:K127)</f>
        <v>0</v>
      </c>
      <c r="L121" s="232"/>
      <c r="M121" s="232">
        <f>SUM(M122:M127)</f>
        <v>0</v>
      </c>
      <c r="N121" s="232"/>
      <c r="O121" s="232">
        <f>SUM(O122:O127)</f>
        <v>0.17</v>
      </c>
      <c r="P121" s="232"/>
      <c r="Q121" s="232">
        <f>SUM(Q122:Q127)</f>
        <v>0</v>
      </c>
      <c r="R121" s="232"/>
      <c r="S121" s="232"/>
      <c r="T121" s="232"/>
      <c r="U121" s="232"/>
      <c r="V121" s="232">
        <f>SUM(V122:V127)</f>
        <v>0.82</v>
      </c>
      <c r="W121" s="232"/>
      <c r="X121" s="232"/>
      <c r="AG121" t="s">
        <v>117</v>
      </c>
    </row>
    <row r="122" spans="1:60" outlineLevel="1" x14ac:dyDescent="0.2">
      <c r="A122" s="245">
        <v>54</v>
      </c>
      <c r="B122" s="246" t="s">
        <v>321</v>
      </c>
      <c r="C122" s="255" t="s">
        <v>322</v>
      </c>
      <c r="D122" s="247" t="s">
        <v>323</v>
      </c>
      <c r="E122" s="248">
        <v>1</v>
      </c>
      <c r="F122" s="249"/>
      <c r="G122" s="250">
        <f>ROUND(E122*F122,2)</f>
        <v>0</v>
      </c>
      <c r="H122" s="229"/>
      <c r="I122" s="228">
        <f>ROUND(E122*H122,2)</f>
        <v>0</v>
      </c>
      <c r="J122" s="229"/>
      <c r="K122" s="228">
        <f>ROUND(E122*J122,2)</f>
        <v>0</v>
      </c>
      <c r="L122" s="228">
        <v>21</v>
      </c>
      <c r="M122" s="228">
        <f>G122*(1+L122/100)</f>
        <v>0</v>
      </c>
      <c r="N122" s="228">
        <v>0</v>
      </c>
      <c r="O122" s="228">
        <f>ROUND(E122*N122,2)</f>
        <v>0</v>
      </c>
      <c r="P122" s="228">
        <v>0</v>
      </c>
      <c r="Q122" s="228">
        <f>ROUND(E122*P122,2)</f>
        <v>0</v>
      </c>
      <c r="R122" s="228"/>
      <c r="S122" s="228" t="s">
        <v>157</v>
      </c>
      <c r="T122" s="228" t="s">
        <v>158</v>
      </c>
      <c r="U122" s="228">
        <v>0.06</v>
      </c>
      <c r="V122" s="228">
        <f>ROUND(E122*U122,2)</f>
        <v>0.06</v>
      </c>
      <c r="W122" s="228"/>
      <c r="X122" s="228" t="s">
        <v>122</v>
      </c>
      <c r="Y122" s="209"/>
      <c r="Z122" s="209"/>
      <c r="AA122" s="209"/>
      <c r="AB122" s="209"/>
      <c r="AC122" s="209"/>
      <c r="AD122" s="209"/>
      <c r="AE122" s="209"/>
      <c r="AF122" s="209"/>
      <c r="AG122" s="209" t="s">
        <v>123</v>
      </c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</row>
    <row r="123" spans="1:60" outlineLevel="1" x14ac:dyDescent="0.2">
      <c r="A123" s="245">
        <v>55</v>
      </c>
      <c r="B123" s="246" t="s">
        <v>324</v>
      </c>
      <c r="C123" s="255" t="s">
        <v>325</v>
      </c>
      <c r="D123" s="247" t="s">
        <v>323</v>
      </c>
      <c r="E123" s="248">
        <v>1</v>
      </c>
      <c r="F123" s="249"/>
      <c r="G123" s="250">
        <f>ROUND(E123*F123,2)</f>
        <v>0</v>
      </c>
      <c r="H123" s="229"/>
      <c r="I123" s="228">
        <f>ROUND(E123*H123,2)</f>
        <v>0</v>
      </c>
      <c r="J123" s="229"/>
      <c r="K123" s="228">
        <f>ROUND(E123*J123,2)</f>
        <v>0</v>
      </c>
      <c r="L123" s="228">
        <v>21</v>
      </c>
      <c r="M123" s="228">
        <f>G123*(1+L123/100)</f>
        <v>0</v>
      </c>
      <c r="N123" s="228">
        <v>0</v>
      </c>
      <c r="O123" s="228">
        <f>ROUND(E123*N123,2)</f>
        <v>0</v>
      </c>
      <c r="P123" s="228">
        <v>0</v>
      </c>
      <c r="Q123" s="228">
        <f>ROUND(E123*P123,2)</f>
        <v>0</v>
      </c>
      <c r="R123" s="228"/>
      <c r="S123" s="228" t="s">
        <v>157</v>
      </c>
      <c r="T123" s="228" t="s">
        <v>158</v>
      </c>
      <c r="U123" s="228">
        <v>0.06</v>
      </c>
      <c r="V123" s="228">
        <f>ROUND(E123*U123,2)</f>
        <v>0.06</v>
      </c>
      <c r="W123" s="228"/>
      <c r="X123" s="228" t="s">
        <v>122</v>
      </c>
      <c r="Y123" s="209"/>
      <c r="Z123" s="209"/>
      <c r="AA123" s="209"/>
      <c r="AB123" s="209"/>
      <c r="AC123" s="209"/>
      <c r="AD123" s="209"/>
      <c r="AE123" s="209"/>
      <c r="AF123" s="209"/>
      <c r="AG123" s="209" t="s">
        <v>123</v>
      </c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</row>
    <row r="124" spans="1:60" outlineLevel="1" x14ac:dyDescent="0.2">
      <c r="A124" s="245">
        <v>56</v>
      </c>
      <c r="B124" s="246" t="s">
        <v>326</v>
      </c>
      <c r="C124" s="255" t="s">
        <v>327</v>
      </c>
      <c r="D124" s="247" t="s">
        <v>323</v>
      </c>
      <c r="E124" s="248">
        <v>1</v>
      </c>
      <c r="F124" s="249"/>
      <c r="G124" s="250">
        <f>ROUND(E124*F124,2)</f>
        <v>0</v>
      </c>
      <c r="H124" s="229"/>
      <c r="I124" s="228">
        <f>ROUND(E124*H124,2)</f>
        <v>0</v>
      </c>
      <c r="J124" s="229"/>
      <c r="K124" s="228">
        <f>ROUND(E124*J124,2)</f>
        <v>0</v>
      </c>
      <c r="L124" s="228">
        <v>21</v>
      </c>
      <c r="M124" s="228">
        <f>G124*(1+L124/100)</f>
        <v>0</v>
      </c>
      <c r="N124" s="228">
        <v>0.16900000000000001</v>
      </c>
      <c r="O124" s="228">
        <f>ROUND(E124*N124,2)</f>
        <v>0.17</v>
      </c>
      <c r="P124" s="228">
        <v>0</v>
      </c>
      <c r="Q124" s="228">
        <f>ROUND(E124*P124,2)</f>
        <v>0</v>
      </c>
      <c r="R124" s="228"/>
      <c r="S124" s="228" t="s">
        <v>157</v>
      </c>
      <c r="T124" s="228" t="s">
        <v>158</v>
      </c>
      <c r="U124" s="228">
        <v>0</v>
      </c>
      <c r="V124" s="228">
        <f>ROUND(E124*U124,2)</f>
        <v>0</v>
      </c>
      <c r="W124" s="228"/>
      <c r="X124" s="228" t="s">
        <v>180</v>
      </c>
      <c r="Y124" s="209"/>
      <c r="Z124" s="209"/>
      <c r="AA124" s="209"/>
      <c r="AB124" s="209"/>
      <c r="AC124" s="209"/>
      <c r="AD124" s="209"/>
      <c r="AE124" s="209"/>
      <c r="AF124" s="209"/>
      <c r="AG124" s="209" t="s">
        <v>181</v>
      </c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</row>
    <row r="125" spans="1:60" outlineLevel="1" x14ac:dyDescent="0.2">
      <c r="A125" s="245">
        <v>57</v>
      </c>
      <c r="B125" s="246" t="s">
        <v>328</v>
      </c>
      <c r="C125" s="255" t="s">
        <v>329</v>
      </c>
      <c r="D125" s="247" t="s">
        <v>323</v>
      </c>
      <c r="E125" s="248">
        <v>1</v>
      </c>
      <c r="F125" s="249"/>
      <c r="G125" s="250">
        <f>ROUND(E125*F125,2)</f>
        <v>0</v>
      </c>
      <c r="H125" s="229"/>
      <c r="I125" s="228">
        <f>ROUND(E125*H125,2)</f>
        <v>0</v>
      </c>
      <c r="J125" s="229"/>
      <c r="K125" s="228">
        <f>ROUND(E125*J125,2)</f>
        <v>0</v>
      </c>
      <c r="L125" s="228">
        <v>21</v>
      </c>
      <c r="M125" s="228">
        <f>G125*(1+L125/100)</f>
        <v>0</v>
      </c>
      <c r="N125" s="228">
        <v>0</v>
      </c>
      <c r="O125" s="228">
        <f>ROUND(E125*N125,2)</f>
        <v>0</v>
      </c>
      <c r="P125" s="228">
        <v>0</v>
      </c>
      <c r="Q125" s="228">
        <f>ROUND(E125*P125,2)</f>
        <v>0</v>
      </c>
      <c r="R125" s="228"/>
      <c r="S125" s="228" t="s">
        <v>157</v>
      </c>
      <c r="T125" s="228" t="s">
        <v>158</v>
      </c>
      <c r="U125" s="228">
        <v>0.35</v>
      </c>
      <c r="V125" s="228">
        <f>ROUND(E125*U125,2)</f>
        <v>0.35</v>
      </c>
      <c r="W125" s="228"/>
      <c r="X125" s="228" t="s">
        <v>122</v>
      </c>
      <c r="Y125" s="209"/>
      <c r="Z125" s="209"/>
      <c r="AA125" s="209"/>
      <c r="AB125" s="209"/>
      <c r="AC125" s="209"/>
      <c r="AD125" s="209"/>
      <c r="AE125" s="209"/>
      <c r="AF125" s="209"/>
      <c r="AG125" s="209" t="s">
        <v>123</v>
      </c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</row>
    <row r="126" spans="1:60" outlineLevel="1" x14ac:dyDescent="0.2">
      <c r="A126" s="245">
        <v>58</v>
      </c>
      <c r="B126" s="246" t="s">
        <v>330</v>
      </c>
      <c r="C126" s="255" t="s">
        <v>331</v>
      </c>
      <c r="D126" s="247" t="s">
        <v>323</v>
      </c>
      <c r="E126" s="248">
        <v>1</v>
      </c>
      <c r="F126" s="249"/>
      <c r="G126" s="250">
        <f>ROUND(E126*F126,2)</f>
        <v>0</v>
      </c>
      <c r="H126" s="229"/>
      <c r="I126" s="228">
        <f>ROUND(E126*H126,2)</f>
        <v>0</v>
      </c>
      <c r="J126" s="229"/>
      <c r="K126" s="228">
        <f>ROUND(E126*J126,2)</f>
        <v>0</v>
      </c>
      <c r="L126" s="228">
        <v>21</v>
      </c>
      <c r="M126" s="228">
        <f>G126*(1+L126/100)</f>
        <v>0</v>
      </c>
      <c r="N126" s="228">
        <v>0</v>
      </c>
      <c r="O126" s="228">
        <f>ROUND(E126*N126,2)</f>
        <v>0</v>
      </c>
      <c r="P126" s="228">
        <v>0</v>
      </c>
      <c r="Q126" s="228">
        <f>ROUND(E126*P126,2)</f>
        <v>0</v>
      </c>
      <c r="R126" s="228"/>
      <c r="S126" s="228" t="s">
        <v>157</v>
      </c>
      <c r="T126" s="228" t="s">
        <v>158</v>
      </c>
      <c r="U126" s="228">
        <v>0.35</v>
      </c>
      <c r="V126" s="228">
        <f>ROUND(E126*U126,2)</f>
        <v>0.35</v>
      </c>
      <c r="W126" s="228"/>
      <c r="X126" s="228" t="s">
        <v>122</v>
      </c>
      <c r="Y126" s="209"/>
      <c r="Z126" s="209"/>
      <c r="AA126" s="209"/>
      <c r="AB126" s="209"/>
      <c r="AC126" s="209"/>
      <c r="AD126" s="209"/>
      <c r="AE126" s="209"/>
      <c r="AF126" s="209"/>
      <c r="AG126" s="209" t="s">
        <v>123</v>
      </c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</row>
    <row r="127" spans="1:60" outlineLevel="1" x14ac:dyDescent="0.2">
      <c r="A127" s="245">
        <v>59</v>
      </c>
      <c r="B127" s="246" t="s">
        <v>332</v>
      </c>
      <c r="C127" s="255" t="s">
        <v>333</v>
      </c>
      <c r="D127" s="247" t="s">
        <v>323</v>
      </c>
      <c r="E127" s="248">
        <v>1</v>
      </c>
      <c r="F127" s="249"/>
      <c r="G127" s="250">
        <f>ROUND(E127*F127,2)</f>
        <v>0</v>
      </c>
      <c r="H127" s="229"/>
      <c r="I127" s="228">
        <f>ROUND(E127*H127,2)</f>
        <v>0</v>
      </c>
      <c r="J127" s="229"/>
      <c r="K127" s="228">
        <f>ROUND(E127*J127,2)</f>
        <v>0</v>
      </c>
      <c r="L127" s="228">
        <v>21</v>
      </c>
      <c r="M127" s="228">
        <f>G127*(1+L127/100)</f>
        <v>0</v>
      </c>
      <c r="N127" s="228">
        <v>0</v>
      </c>
      <c r="O127" s="228">
        <f>ROUND(E127*N127,2)</f>
        <v>0</v>
      </c>
      <c r="P127" s="228">
        <v>0</v>
      </c>
      <c r="Q127" s="228">
        <f>ROUND(E127*P127,2)</f>
        <v>0</v>
      </c>
      <c r="R127" s="228"/>
      <c r="S127" s="228" t="s">
        <v>157</v>
      </c>
      <c r="T127" s="228" t="s">
        <v>158</v>
      </c>
      <c r="U127" s="228">
        <v>0</v>
      </c>
      <c r="V127" s="228">
        <f>ROUND(E127*U127,2)</f>
        <v>0</v>
      </c>
      <c r="W127" s="228"/>
      <c r="X127" s="228" t="s">
        <v>122</v>
      </c>
      <c r="Y127" s="209"/>
      <c r="Z127" s="209"/>
      <c r="AA127" s="209"/>
      <c r="AB127" s="209"/>
      <c r="AC127" s="209"/>
      <c r="AD127" s="209"/>
      <c r="AE127" s="209"/>
      <c r="AF127" s="209"/>
      <c r="AG127" s="209" t="s">
        <v>123</v>
      </c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</row>
    <row r="128" spans="1:60" x14ac:dyDescent="0.2">
      <c r="A128" s="233" t="s">
        <v>116</v>
      </c>
      <c r="B128" s="234" t="s">
        <v>89</v>
      </c>
      <c r="C128" s="252" t="s">
        <v>30</v>
      </c>
      <c r="D128" s="235"/>
      <c r="E128" s="236"/>
      <c r="F128" s="237"/>
      <c r="G128" s="238">
        <f>SUMIF(AG129:AG132,"&lt;&gt;NOR",G129:G132)</f>
        <v>0</v>
      </c>
      <c r="H128" s="232"/>
      <c r="I128" s="232">
        <f>SUM(I129:I132)</f>
        <v>0</v>
      </c>
      <c r="J128" s="232"/>
      <c r="K128" s="232">
        <f>SUM(K129:K132)</f>
        <v>0</v>
      </c>
      <c r="L128" s="232"/>
      <c r="M128" s="232">
        <f>SUM(M129:M132)</f>
        <v>0</v>
      </c>
      <c r="N128" s="232"/>
      <c r="O128" s="232">
        <f>SUM(O129:O132)</f>
        <v>0</v>
      </c>
      <c r="P128" s="232"/>
      <c r="Q128" s="232">
        <f>SUM(Q129:Q132)</f>
        <v>0</v>
      </c>
      <c r="R128" s="232"/>
      <c r="S128" s="232"/>
      <c r="T128" s="232"/>
      <c r="U128" s="232"/>
      <c r="V128" s="232">
        <f>SUM(V129:V132)</f>
        <v>0</v>
      </c>
      <c r="W128" s="232"/>
      <c r="X128" s="232"/>
      <c r="AG128" t="s">
        <v>117</v>
      </c>
    </row>
    <row r="129" spans="1:60" outlineLevel="1" x14ac:dyDescent="0.2">
      <c r="A129" s="245">
        <v>60</v>
      </c>
      <c r="B129" s="246" t="s">
        <v>334</v>
      </c>
      <c r="C129" s="255" t="s">
        <v>335</v>
      </c>
      <c r="D129" s="247" t="s">
        <v>323</v>
      </c>
      <c r="E129" s="248">
        <v>1</v>
      </c>
      <c r="F129" s="249"/>
      <c r="G129" s="250">
        <f>ROUND(E129*F129,2)</f>
        <v>0</v>
      </c>
      <c r="H129" s="229"/>
      <c r="I129" s="228">
        <f>ROUND(E129*H129,2)</f>
        <v>0</v>
      </c>
      <c r="J129" s="229"/>
      <c r="K129" s="228">
        <f>ROUND(E129*J129,2)</f>
        <v>0</v>
      </c>
      <c r="L129" s="228">
        <v>21</v>
      </c>
      <c r="M129" s="228">
        <f>G129*(1+L129/100)</f>
        <v>0</v>
      </c>
      <c r="N129" s="228">
        <v>0</v>
      </c>
      <c r="O129" s="228">
        <f>ROUND(E129*N129,2)</f>
        <v>0</v>
      </c>
      <c r="P129" s="228">
        <v>0</v>
      </c>
      <c r="Q129" s="228">
        <f>ROUND(E129*P129,2)</f>
        <v>0</v>
      </c>
      <c r="R129" s="228"/>
      <c r="S129" s="228" t="s">
        <v>157</v>
      </c>
      <c r="T129" s="228" t="s">
        <v>158</v>
      </c>
      <c r="U129" s="228">
        <v>0</v>
      </c>
      <c r="V129" s="228">
        <f>ROUND(E129*U129,2)</f>
        <v>0</v>
      </c>
      <c r="W129" s="228"/>
      <c r="X129" s="228" t="s">
        <v>336</v>
      </c>
      <c r="Y129" s="209"/>
      <c r="Z129" s="209"/>
      <c r="AA129" s="209"/>
      <c r="AB129" s="209"/>
      <c r="AC129" s="209"/>
      <c r="AD129" s="209"/>
      <c r="AE129" s="209"/>
      <c r="AF129" s="209"/>
      <c r="AG129" s="209" t="s">
        <v>337</v>
      </c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</row>
    <row r="130" spans="1:60" outlineLevel="1" x14ac:dyDescent="0.2">
      <c r="A130" s="245">
        <v>61</v>
      </c>
      <c r="B130" s="246" t="s">
        <v>338</v>
      </c>
      <c r="C130" s="255" t="s">
        <v>339</v>
      </c>
      <c r="D130" s="247" t="s">
        <v>323</v>
      </c>
      <c r="E130" s="248">
        <v>1</v>
      </c>
      <c r="F130" s="249"/>
      <c r="G130" s="250">
        <f>ROUND(E130*F130,2)</f>
        <v>0</v>
      </c>
      <c r="H130" s="229"/>
      <c r="I130" s="228">
        <f>ROUND(E130*H130,2)</f>
        <v>0</v>
      </c>
      <c r="J130" s="229"/>
      <c r="K130" s="228">
        <f>ROUND(E130*J130,2)</f>
        <v>0</v>
      </c>
      <c r="L130" s="228">
        <v>21</v>
      </c>
      <c r="M130" s="228">
        <f>G130*(1+L130/100)</f>
        <v>0</v>
      </c>
      <c r="N130" s="228">
        <v>0</v>
      </c>
      <c r="O130" s="228">
        <f>ROUND(E130*N130,2)</f>
        <v>0</v>
      </c>
      <c r="P130" s="228">
        <v>0</v>
      </c>
      <c r="Q130" s="228">
        <f>ROUND(E130*P130,2)</f>
        <v>0</v>
      </c>
      <c r="R130" s="228"/>
      <c r="S130" s="228" t="s">
        <v>121</v>
      </c>
      <c r="T130" s="228" t="s">
        <v>158</v>
      </c>
      <c r="U130" s="228">
        <v>0</v>
      </c>
      <c r="V130" s="228">
        <f>ROUND(E130*U130,2)</f>
        <v>0</v>
      </c>
      <c r="W130" s="228"/>
      <c r="X130" s="228" t="s">
        <v>336</v>
      </c>
      <c r="Y130" s="209"/>
      <c r="Z130" s="209"/>
      <c r="AA130" s="209"/>
      <c r="AB130" s="209"/>
      <c r="AC130" s="209"/>
      <c r="AD130" s="209"/>
      <c r="AE130" s="209"/>
      <c r="AF130" s="209"/>
      <c r="AG130" s="209" t="s">
        <v>337</v>
      </c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</row>
    <row r="131" spans="1:60" outlineLevel="1" x14ac:dyDescent="0.2">
      <c r="A131" s="245">
        <v>62</v>
      </c>
      <c r="B131" s="246" t="s">
        <v>340</v>
      </c>
      <c r="C131" s="255" t="s">
        <v>341</v>
      </c>
      <c r="D131" s="247" t="s">
        <v>323</v>
      </c>
      <c r="E131" s="248">
        <v>1</v>
      </c>
      <c r="F131" s="249"/>
      <c r="G131" s="250">
        <f>ROUND(E131*F131,2)</f>
        <v>0</v>
      </c>
      <c r="H131" s="229"/>
      <c r="I131" s="228">
        <f>ROUND(E131*H131,2)</f>
        <v>0</v>
      </c>
      <c r="J131" s="229"/>
      <c r="K131" s="228">
        <f>ROUND(E131*J131,2)</f>
        <v>0</v>
      </c>
      <c r="L131" s="228">
        <v>21</v>
      </c>
      <c r="M131" s="228">
        <f>G131*(1+L131/100)</f>
        <v>0</v>
      </c>
      <c r="N131" s="228">
        <v>0</v>
      </c>
      <c r="O131" s="228">
        <f>ROUND(E131*N131,2)</f>
        <v>0</v>
      </c>
      <c r="P131" s="228">
        <v>0</v>
      </c>
      <c r="Q131" s="228">
        <f>ROUND(E131*P131,2)</f>
        <v>0</v>
      </c>
      <c r="R131" s="228"/>
      <c r="S131" s="228" t="s">
        <v>121</v>
      </c>
      <c r="T131" s="228" t="s">
        <v>158</v>
      </c>
      <c r="U131" s="228">
        <v>0</v>
      </c>
      <c r="V131" s="228">
        <f>ROUND(E131*U131,2)</f>
        <v>0</v>
      </c>
      <c r="W131" s="228"/>
      <c r="X131" s="228" t="s">
        <v>336</v>
      </c>
      <c r="Y131" s="209"/>
      <c r="Z131" s="209"/>
      <c r="AA131" s="209"/>
      <c r="AB131" s="209"/>
      <c r="AC131" s="209"/>
      <c r="AD131" s="209"/>
      <c r="AE131" s="209"/>
      <c r="AF131" s="209"/>
      <c r="AG131" s="209" t="s">
        <v>337</v>
      </c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</row>
    <row r="132" spans="1:60" outlineLevel="1" x14ac:dyDescent="0.2">
      <c r="A132" s="239">
        <v>63</v>
      </c>
      <c r="B132" s="240" t="s">
        <v>342</v>
      </c>
      <c r="C132" s="253" t="s">
        <v>343</v>
      </c>
      <c r="D132" s="241" t="s">
        <v>323</v>
      </c>
      <c r="E132" s="242">
        <v>1</v>
      </c>
      <c r="F132" s="243"/>
      <c r="G132" s="244">
        <f>ROUND(E132*F132,2)</f>
        <v>0</v>
      </c>
      <c r="H132" s="229"/>
      <c r="I132" s="228">
        <f>ROUND(E132*H132,2)</f>
        <v>0</v>
      </c>
      <c r="J132" s="229"/>
      <c r="K132" s="228">
        <f>ROUND(E132*J132,2)</f>
        <v>0</v>
      </c>
      <c r="L132" s="228">
        <v>21</v>
      </c>
      <c r="M132" s="228">
        <f>G132*(1+L132/100)</f>
        <v>0</v>
      </c>
      <c r="N132" s="228">
        <v>0</v>
      </c>
      <c r="O132" s="228">
        <f>ROUND(E132*N132,2)</f>
        <v>0</v>
      </c>
      <c r="P132" s="228">
        <v>0</v>
      </c>
      <c r="Q132" s="228">
        <f>ROUND(E132*P132,2)</f>
        <v>0</v>
      </c>
      <c r="R132" s="228"/>
      <c r="S132" s="228" t="s">
        <v>157</v>
      </c>
      <c r="T132" s="228" t="s">
        <v>158</v>
      </c>
      <c r="U132" s="228">
        <v>0</v>
      </c>
      <c r="V132" s="228">
        <f>ROUND(E132*U132,2)</f>
        <v>0</v>
      </c>
      <c r="W132" s="228"/>
      <c r="X132" s="228" t="s">
        <v>122</v>
      </c>
      <c r="Y132" s="209"/>
      <c r="Z132" s="209"/>
      <c r="AA132" s="209"/>
      <c r="AB132" s="209"/>
      <c r="AC132" s="209"/>
      <c r="AD132" s="209"/>
      <c r="AE132" s="209"/>
      <c r="AF132" s="209"/>
      <c r="AG132" s="209" t="s">
        <v>123</v>
      </c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</row>
    <row r="133" spans="1:60" x14ac:dyDescent="0.2">
      <c r="A133" s="3"/>
      <c r="B133" s="4"/>
      <c r="C133" s="256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AE133">
        <v>15</v>
      </c>
      <c r="AF133">
        <v>21</v>
      </c>
      <c r="AG133" t="s">
        <v>103</v>
      </c>
    </row>
    <row r="134" spans="1:60" x14ac:dyDescent="0.2">
      <c r="A134" s="212"/>
      <c r="B134" s="213" t="s">
        <v>31</v>
      </c>
      <c r="C134" s="257"/>
      <c r="D134" s="214"/>
      <c r="E134" s="215"/>
      <c r="F134" s="215"/>
      <c r="G134" s="251">
        <f>G8+G11+G20+G27+G47+G53+G56+G58+G64+G85+G99+G104+G116+G119+G121+G128</f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AE134">
        <f>SUMIF(L7:L132,AE133,G7:G132)</f>
        <v>0</v>
      </c>
      <c r="AF134">
        <f>SUMIF(L7:L132,AF133,G7:G132)</f>
        <v>0</v>
      </c>
      <c r="AG134" t="s">
        <v>166</v>
      </c>
    </row>
    <row r="135" spans="1:60" x14ac:dyDescent="0.2">
      <c r="A135" s="3"/>
      <c r="B135" s="4"/>
      <c r="C135" s="256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60" x14ac:dyDescent="0.2">
      <c r="A136" s="3"/>
      <c r="B136" s="4"/>
      <c r="C136" s="256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60" x14ac:dyDescent="0.2">
      <c r="A137" s="216" t="s">
        <v>167</v>
      </c>
      <c r="B137" s="216"/>
      <c r="C137" s="258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60" x14ac:dyDescent="0.2">
      <c r="A138" s="217"/>
      <c r="B138" s="218"/>
      <c r="C138" s="259"/>
      <c r="D138" s="218"/>
      <c r="E138" s="218"/>
      <c r="F138" s="218"/>
      <c r="G138" s="219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AG138" t="s">
        <v>168</v>
      </c>
    </row>
    <row r="139" spans="1:60" x14ac:dyDescent="0.2">
      <c r="A139" s="220"/>
      <c r="B139" s="221"/>
      <c r="C139" s="260"/>
      <c r="D139" s="221"/>
      <c r="E139" s="221"/>
      <c r="F139" s="221"/>
      <c r="G139" s="22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 x14ac:dyDescent="0.2">
      <c r="A140" s="220"/>
      <c r="B140" s="221"/>
      <c r="C140" s="260"/>
      <c r="D140" s="221"/>
      <c r="E140" s="221"/>
      <c r="F140" s="221"/>
      <c r="G140" s="22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 x14ac:dyDescent="0.2">
      <c r="A141" s="220"/>
      <c r="B141" s="221"/>
      <c r="C141" s="260"/>
      <c r="D141" s="221"/>
      <c r="E141" s="221"/>
      <c r="F141" s="221"/>
      <c r="G141" s="22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60" x14ac:dyDescent="0.2">
      <c r="A142" s="223"/>
      <c r="B142" s="224"/>
      <c r="C142" s="261"/>
      <c r="D142" s="224"/>
      <c r="E142" s="224"/>
      <c r="F142" s="224"/>
      <c r="G142" s="22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3"/>
      <c r="B143" s="4"/>
      <c r="C143" s="256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C144" s="262"/>
      <c r="D144" s="10"/>
      <c r="AG144" t="s">
        <v>169</v>
      </c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8">
    <mergeCell ref="C94:G94"/>
    <mergeCell ref="C96:G96"/>
    <mergeCell ref="C49:G49"/>
    <mergeCell ref="C62:G62"/>
    <mergeCell ref="C78:G78"/>
    <mergeCell ref="C79:G79"/>
    <mergeCell ref="C89:G89"/>
    <mergeCell ref="C91:G91"/>
    <mergeCell ref="A1:G1"/>
    <mergeCell ref="C2:G2"/>
    <mergeCell ref="C3:G3"/>
    <mergeCell ref="C4:G4"/>
    <mergeCell ref="A137:C137"/>
    <mergeCell ref="A138:G142"/>
    <mergeCell ref="C29:G29"/>
    <mergeCell ref="C32:G32"/>
    <mergeCell ref="C36:G36"/>
    <mergeCell ref="C38:G38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50</vt:i4>
      </vt:variant>
    </vt:vector>
  </HeadingPairs>
  <TitlesOfParts>
    <vt:vector size="54" baseType="lpstr">
      <vt:lpstr>Stavba</vt:lpstr>
      <vt:lpstr>VzorPolozky</vt:lpstr>
      <vt:lpstr>SO 01 01 Pol</vt:lpstr>
      <vt:lpstr>SO 02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'SO 02 01 Pol'!Názvy_tisku</vt:lpstr>
      <vt:lpstr>oadresa</vt:lpstr>
      <vt:lpstr>Stavba!Objednatel</vt:lpstr>
      <vt:lpstr>Stavba!Objekt</vt:lpstr>
      <vt:lpstr>'SO 01 01 Pol'!Oblast_tisku</vt:lpstr>
      <vt:lpstr>'SO 02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cp:lastPrinted>2019-03-19T12:27:02Z</cp:lastPrinted>
  <dcterms:created xsi:type="dcterms:W3CDTF">2009-04-08T07:15:50Z</dcterms:created>
  <dcterms:modified xsi:type="dcterms:W3CDTF">2020-09-10T12:45:23Z</dcterms:modified>
</cp:coreProperties>
</file>