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Miroslav\Desktop\"/>
    </mc:Choice>
  </mc:AlternateContent>
  <bookViews>
    <workbookView xWindow="0" yWindow="0" windowWidth="0" windowHeight="0"/>
  </bookViews>
  <sheets>
    <sheet name="Rekapitulace stavby" sheetId="1" r:id="rId1"/>
    <sheet name="jirka - Oprava ohradních 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'jirka - Oprava ohradních ...'!$C$124:$K$214</definedName>
    <definedName name="_xlnm.Print_Area" localSheetId="1">'jirka - Oprava ohradních ...'!$C$4:$J$76,'jirka - Oprava ohradních ...'!$C$82:$J$108,'jirka - Oprava ohradních ...'!$C$114:$K$214</definedName>
    <definedName name="_xlnm.Print_Titles" localSheetId="1">'jirka - Oprava ohradních ...'!$124:$124</definedName>
  </definedNames>
  <calcPr/>
</workbook>
</file>

<file path=xl/calcChain.xml><?xml version="1.0" encoding="utf-8"?>
<calcChain xmlns="http://schemas.openxmlformats.org/spreadsheetml/2006/main">
  <c i="2" l="1" r="P208"/>
  <c r="J35"/>
  <c r="J34"/>
  <c i="1" r="AY95"/>
  <c i="2" r="J33"/>
  <c i="1" r="AX95"/>
  <c i="2" r="BI214"/>
  <c r="BH214"/>
  <c r="BG214"/>
  <c r="BF214"/>
  <c r="T214"/>
  <c r="T213"/>
  <c r="T212"/>
  <c r="R214"/>
  <c r="R213"/>
  <c r="R212"/>
  <c r="P214"/>
  <c r="P213"/>
  <c r="P212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1"/>
  <c r="BH141"/>
  <c r="BG141"/>
  <c r="BF141"/>
  <c r="T141"/>
  <c r="R141"/>
  <c r="P141"/>
  <c r="BI136"/>
  <c r="BH136"/>
  <c r="BG136"/>
  <c r="BF136"/>
  <c r="T136"/>
  <c r="R136"/>
  <c r="P136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F119"/>
  <c r="E117"/>
  <c r="F87"/>
  <c r="E85"/>
  <c r="J22"/>
  <c r="E22"/>
  <c r="J122"/>
  <c r="J21"/>
  <c r="J19"/>
  <c r="E19"/>
  <c r="J121"/>
  <c r="J18"/>
  <c r="J16"/>
  <c r="E16"/>
  <c r="F90"/>
  <c r="J15"/>
  <c r="J13"/>
  <c r="E13"/>
  <c r="F121"/>
  <c r="J12"/>
  <c r="J10"/>
  <c r="J119"/>
  <c i="1" r="L90"/>
  <c r="AM90"/>
  <c r="AM89"/>
  <c r="L89"/>
  <c r="AM87"/>
  <c r="L87"/>
  <c r="L85"/>
  <c r="L84"/>
  <c i="2" r="J214"/>
  <c r="J209"/>
  <c r="J207"/>
  <c r="J206"/>
  <c r="J205"/>
  <c r="J204"/>
  <c r="BK203"/>
  <c r="BK200"/>
  <c r="BK199"/>
  <c r="BK198"/>
  <c r="BK196"/>
  <c r="J194"/>
  <c r="J193"/>
  <c r="BK192"/>
  <c r="J190"/>
  <c r="J189"/>
  <c r="J186"/>
  <c r="BK184"/>
  <c r="J183"/>
  <c r="BK181"/>
  <c r="J180"/>
  <c r="BK178"/>
  <c r="BK175"/>
  <c r="J174"/>
  <c r="BK167"/>
  <c r="J162"/>
  <c r="BK161"/>
  <c r="BK159"/>
  <c r="J157"/>
  <c r="J151"/>
  <c r="J149"/>
  <c r="BK147"/>
  <c r="BK141"/>
  <c r="BK136"/>
  <c r="J131"/>
  <c r="J129"/>
  <c r="BK128"/>
  <c r="BK210"/>
  <c r="BK209"/>
  <c r="BK206"/>
  <c r="BK204"/>
  <c r="J203"/>
  <c r="J201"/>
  <c r="J199"/>
  <c r="J196"/>
  <c r="BK193"/>
  <c r="BK190"/>
  <c r="BK187"/>
  <c r="J184"/>
  <c r="BK183"/>
  <c r="J182"/>
  <c r="J181"/>
  <c r="J176"/>
  <c r="J175"/>
  <c r="BK172"/>
  <c r="J171"/>
  <c r="BK170"/>
  <c r="BK166"/>
  <c r="J164"/>
  <c r="J160"/>
  <c r="BK157"/>
  <c r="BK149"/>
  <c r="J148"/>
  <c r="BK145"/>
  <c r="J144"/>
  <c r="J141"/>
  <c r="J136"/>
  <c i="1" r="AS94"/>
  <c i="2" r="BK214"/>
  <c r="J210"/>
  <c r="BK207"/>
  <c r="BK205"/>
  <c r="BK201"/>
  <c r="J200"/>
  <c r="J198"/>
  <c r="BK194"/>
  <c r="J192"/>
  <c r="BK189"/>
  <c r="J187"/>
  <c r="BK186"/>
  <c r="BK182"/>
  <c r="BK180"/>
  <c r="J178"/>
  <c r="BK176"/>
  <c r="BK174"/>
  <c r="J172"/>
  <c r="BK171"/>
  <c r="J170"/>
  <c r="J167"/>
  <c r="J166"/>
  <c r="BK164"/>
  <c r="BK162"/>
  <c r="J161"/>
  <c r="BK160"/>
  <c r="J159"/>
  <c r="BK151"/>
  <c r="BK148"/>
  <c r="J147"/>
  <c r="J145"/>
  <c r="BK144"/>
  <c r="BK131"/>
  <c r="BK129"/>
  <c r="J128"/>
  <c l="1" r="BK127"/>
  <c r="J127"/>
  <c r="J96"/>
  <c r="R127"/>
  <c r="T195"/>
  <c r="R208"/>
  <c r="P127"/>
  <c r="BK143"/>
  <c r="J143"/>
  <c r="J97"/>
  <c r="R143"/>
  <c r="BK158"/>
  <c r="J158"/>
  <c r="J98"/>
  <c r="R158"/>
  <c r="BK165"/>
  <c r="J165"/>
  <c r="J99"/>
  <c r="R165"/>
  <c r="BK169"/>
  <c r="J169"/>
  <c r="J101"/>
  <c r="P169"/>
  <c r="T169"/>
  <c r="P177"/>
  <c r="T177"/>
  <c r="P191"/>
  <c r="T191"/>
  <c r="BK208"/>
  <c r="J208"/>
  <c r="J105"/>
  <c r="T127"/>
  <c r="P143"/>
  <c r="T143"/>
  <c r="P158"/>
  <c r="T158"/>
  <c r="P165"/>
  <c r="T165"/>
  <c r="R169"/>
  <c r="BK177"/>
  <c r="J177"/>
  <c r="J102"/>
  <c r="R177"/>
  <c r="BK191"/>
  <c r="J191"/>
  <c r="J103"/>
  <c r="R191"/>
  <c r="BK195"/>
  <c r="J195"/>
  <c r="J104"/>
  <c r="P195"/>
  <c r="R195"/>
  <c r="T208"/>
  <c r="J87"/>
  <c r="J89"/>
  <c r="J90"/>
  <c r="F122"/>
  <c r="BE128"/>
  <c r="BE129"/>
  <c r="BE149"/>
  <c r="BE159"/>
  <c r="BE161"/>
  <c r="BE164"/>
  <c r="BE170"/>
  <c r="BE172"/>
  <c r="BE175"/>
  <c r="BE178"/>
  <c r="BE181"/>
  <c r="BE184"/>
  <c r="BE187"/>
  <c r="BE192"/>
  <c r="BE193"/>
  <c r="BE194"/>
  <c r="BE199"/>
  <c r="BE200"/>
  <c r="BE204"/>
  <c r="BE206"/>
  <c r="BE210"/>
  <c r="F89"/>
  <c r="BE136"/>
  <c r="BE141"/>
  <c r="BE144"/>
  <c r="BE147"/>
  <c r="BE148"/>
  <c r="BE151"/>
  <c r="BE167"/>
  <c r="BE171"/>
  <c r="BE176"/>
  <c r="BE182"/>
  <c r="BE183"/>
  <c r="BE186"/>
  <c r="BE189"/>
  <c r="BE198"/>
  <c r="BE203"/>
  <c r="BE207"/>
  <c r="BE209"/>
  <c r="BE131"/>
  <c r="BE145"/>
  <c r="BE157"/>
  <c r="BE160"/>
  <c r="BE162"/>
  <c r="BE166"/>
  <c r="BE174"/>
  <c r="BE180"/>
  <c r="BE190"/>
  <c r="BE196"/>
  <c r="BE201"/>
  <c r="BE205"/>
  <c r="BE214"/>
  <c r="BK213"/>
  <c r="J213"/>
  <c r="J107"/>
  <c r="F32"/>
  <c i="1" r="BA95"/>
  <c r="BA94"/>
  <c r="W30"/>
  <c i="2" r="J32"/>
  <c i="1" r="AW95"/>
  <c i="2" r="F34"/>
  <c i="1" r="BC95"/>
  <c r="BC94"/>
  <c r="W32"/>
  <c i="2" r="F33"/>
  <c i="1" r="BB95"/>
  <c r="BB94"/>
  <c r="AX94"/>
  <c i="2" r="F35"/>
  <c i="1" r="BD95"/>
  <c r="BD94"/>
  <c r="W33"/>
  <c i="2" l="1" r="R168"/>
  <c r="T126"/>
  <c r="P168"/>
  <c r="P126"/>
  <c r="P125"/>
  <c i="1" r="AU95"/>
  <c i="2" r="R126"/>
  <c r="R125"/>
  <c r="T168"/>
  <c r="BK212"/>
  <c r="J212"/>
  <c r="J106"/>
  <c r="BK168"/>
  <c r="J168"/>
  <c r="J100"/>
  <c r="BK126"/>
  <c r="J126"/>
  <c r="J95"/>
  <c i="1" r="AU94"/>
  <c r="AW94"/>
  <c r="AK30"/>
  <c r="AY94"/>
  <c i="2" r="J31"/>
  <c i="1" r="AV95"/>
  <c r="AT95"/>
  <c r="W31"/>
  <c i="2" r="F31"/>
  <c i="1" r="AZ95"/>
  <c r="AZ94"/>
  <c r="AV94"/>
  <c r="AK29"/>
  <c i="2" l="1" r="T125"/>
  <c r="BK125"/>
  <c r="J125"/>
  <c r="J94"/>
  <c i="1" r="AT94"/>
  <c r="W29"/>
  <c i="2" l="1" r="J28"/>
  <c i="1" r="AG95"/>
  <c r="AN95"/>
  <c i="2" l="1" r="J37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<sst xmlns="http://schemas.openxmlformats.org/spreadsheetml/2006/main">
  <si>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</si>
  <si>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</si>
  <si>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</si>
  <si>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</si>
  <si>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</si>
  <si>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{012382a6-4b63-4fb1-bf3e-7623138122ab}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</si>
  <si>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</si>
  <si>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</si>
  <si>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</si>
  <si>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</si>
  <si>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</si>
  <si>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</si>
  <si>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</si>
  <si>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</si>
  <si>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jirka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</si>
  <si>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</si>
  <si>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</si>
  <si>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ohradních zdí hřbitova</t>
  </si>
  <si>
    <t>KSO:</t>
  </si>
  <si>
    <t>CC-CZ:</t>
  </si>
  <si>
    <t>Místo:</t>
  </si>
  <si>
    <t>Žitenice</t>
  </si>
  <si>
    <t>Datum:</t>
  </si>
  <si>
    <t>16. 2. 2019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</si>
  <si>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</si>
  <si>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</si>
  <si>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</si>
  <si>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</si>
  <si>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</si>
  <si>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</si>
  <si>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</si>
  <si>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</si>
  <si>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</si>
  <si>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</si>
  <si>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</si>
  <si>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</si>
  <si>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</si>
  <si>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</si>
  <si>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</si>
  <si>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</si>
  <si>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</si>
  <si>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</si>
  <si>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</si>
  <si>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</si>
  <si>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</si>
  <si>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</si>
  <si>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</si>
  <si>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</si>
  <si>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</si>
  <si>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</si>
  <si>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</si>
  <si>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</si>
  <si>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</si>
  <si>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</si>
  <si>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</si>
  <si>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</si>
  <si>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</si>
  <si>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</si>
  <si>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</si>
  <si>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</si>
  <si>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</si>
  <si>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</si>
  <si>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</si>
  <si>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</si>
  <si>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</si>
  <si>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</si>
  <si>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</si>
  <si>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</si>
  <si>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</si>
  <si>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</si>
  <si>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</si>
  <si>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</si>
  <si>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</si>
  <si>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</si>
  <si>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</si>
  <si>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</si>
  <si>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</si>
  <si>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</si>
  <si>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</si>
  <si>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</si>
  <si>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</si>
  <si>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</si>
  <si>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</si>
  <si>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</si>
  <si>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</si>
  <si>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</si>
  <si>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</si>
  <si>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</si>
  <si>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</si>
  <si>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</si>
  <si>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</si>
  <si>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</si>
  <si>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</si>
  <si>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</si>
  <si>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</si>
  <si>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</si>
  <si>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</si>
  <si>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</si>
  <si>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</si>
  <si>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</si>
  <si>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</si>
  <si>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</si>
  <si>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</si>
  <si>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</si>
  <si>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</si>
  <si>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</si>
  <si>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</si>
  <si>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</si>
  <si>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</si>
  <si>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</si>
  <si>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</si>
  <si>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</si>
  <si>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</si>
  <si>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</si>
  <si>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</si>
  <si>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</si>
  <si>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</si>
  <si>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</si>
  <si>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</si>
  <si>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39</t>
  </si>
  <si>
    <t>K</t>
  </si>
  <si>
    <t>622131101</t>
  </si>
  <si>
    <t>Cementový postřik vnějších stěn nanášený celoplošně ručně</t>
  </si>
  <si>
    <t>m2</t>
  </si>
  <si>
    <t>CS ÚRS 2019 01</t>
  </si>
  <si>
    <t>4</t>
  </si>
  <si>
    <t>-42978528</t>
  </si>
  <si>
    <t>22</t>
  </si>
  <si>
    <t>622311101</t>
  </si>
  <si>
    <t>Vápenná omítka hrubá jednovrstvá nezatřená vnějších stěn nanášená ručně</t>
  </si>
  <si>
    <t>-1987776207</t>
  </si>
  <si>
    <t>VV</t>
  </si>
  <si>
    <t>128*0,4</t>
  </si>
  <si>
    <t>3</t>
  </si>
  <si>
    <t>622311121</t>
  </si>
  <si>
    <t>Vápenná omítka hladká jednovrstvá vnějších stěn nanášená ručně</t>
  </si>
  <si>
    <t>1370039120</t>
  </si>
  <si>
    <t>(60,5+81,9+41)*1,7</t>
  </si>
  <si>
    <t>(81,9+5,3+41+23,7)*1,8</t>
  </si>
  <si>
    <t>(61,5+97,9+31,4)*1,7+15,6</t>
  </si>
  <si>
    <t>Součet</t>
  </si>
  <si>
    <t>56</t>
  </si>
  <si>
    <t>622311131</t>
  </si>
  <si>
    <t>Potažení vnějších stěn vápenným štukem tloušťky do 3 mm</t>
  </si>
  <si>
    <t>1085315330</t>
  </si>
  <si>
    <t>629995101</t>
  </si>
  <si>
    <t>Očištění vnějších ploch tlakovou vodou</t>
  </si>
  <si>
    <t>-1880522707</t>
  </si>
  <si>
    <t>940,14+585,2</t>
  </si>
  <si>
    <t>9</t>
  </si>
  <si>
    <t>Ostatní konstrukce a práce, bourání</t>
  </si>
  <si>
    <t>51</t>
  </si>
  <si>
    <t>941111121</t>
  </si>
  <si>
    <t>Montáž lešení řadového trubkového lehkého s podlahami zatížení do 200 kg/m2 š do 1,2 m v do 10 m</t>
  </si>
  <si>
    <t>1069865596</t>
  </si>
  <si>
    <t>52</t>
  </si>
  <si>
    <t>941111221</t>
  </si>
  <si>
    <t>Příplatek k lešení řadovému trubkovému lehkému s podlahami š 1,2 m v 10 m za první a ZKD den použití</t>
  </si>
  <si>
    <t>-1145560499</t>
  </si>
  <si>
    <t>60,000*20</t>
  </si>
  <si>
    <t>53</t>
  </si>
  <si>
    <t>941111821</t>
  </si>
  <si>
    <t>Demontáž lešení řadového trubkového lehkého s podlahami zatížení do 200 kg/m2 š do 1,2 m v do 10 m</t>
  </si>
  <si>
    <t>23985338</t>
  </si>
  <si>
    <t>50</t>
  </si>
  <si>
    <t>949101111</t>
  </si>
  <si>
    <t>Lešení pomocné pro objekty pozemních staveb s lešeňovou podlahou v do 1,9 m zatížení do 150 kg/m2</t>
  </si>
  <si>
    <t>-529578128</t>
  </si>
  <si>
    <t>40</t>
  </si>
  <si>
    <t>978015391</t>
  </si>
  <si>
    <t>Otlučení (osekání) vnější vápenné nebo vápenocementové omítky stupně členitosti 1 a 2 do 100%</t>
  </si>
  <si>
    <t>420391787</t>
  </si>
  <si>
    <t>(61,5+97,9+31,4)*1,7</t>
  </si>
  <si>
    <t>47</t>
  </si>
  <si>
    <t>978035117</t>
  </si>
  <si>
    <t>Odsekání tenkovrstvé omítky obroušením v rozsahu do 100%</t>
  </si>
  <si>
    <t>-2013558658</t>
  </si>
  <si>
    <t>((190,8-23,7)+(0,64*45))*1,8</t>
  </si>
  <si>
    <t>((60,5-5,3)+(0,64*22))*1,8</t>
  </si>
  <si>
    <t>(31,4+(0,64*8))*1,8</t>
  </si>
  <si>
    <t>"márnice" (19,5*2,4)+(2,15*4,8)</t>
  </si>
  <si>
    <t>5</t>
  </si>
  <si>
    <t>985441112</t>
  </si>
  <si>
    <t>Přídavná šroubovitá nerezová výztuž 1 táhlo D 6 mm v drážce v cihelném zdivu hl do 70 mm</t>
  </si>
  <si>
    <t>m</t>
  </si>
  <si>
    <t>-1908739486</t>
  </si>
  <si>
    <t>997</t>
  </si>
  <si>
    <t>Přesun sutě</t>
  </si>
  <si>
    <t>34</t>
  </si>
  <si>
    <t>997013211</t>
  </si>
  <si>
    <t>Vnitrostaveništní doprava suti a vybouraných hmot pro budovy v do 6 m ručně</t>
  </si>
  <si>
    <t>t</t>
  </si>
  <si>
    <t>-466582416</t>
  </si>
  <si>
    <t>35</t>
  </si>
  <si>
    <t>997013219</t>
  </si>
  <si>
    <t>Příplatek k vnitrostaveništní dopravě suti a vybouraných hmot za zvětšenou dopravu suti ZKD 10 m</t>
  </si>
  <si>
    <t>-1425138421</t>
  </si>
  <si>
    <t>36</t>
  </si>
  <si>
    <t>997013501</t>
  </si>
  <si>
    <t>Odvoz suti a vybouraných hmot na skládku nebo meziskládku do 1 km se složením</t>
  </si>
  <si>
    <t>1659671518</t>
  </si>
  <si>
    <t>38</t>
  </si>
  <si>
    <t>997013509</t>
  </si>
  <si>
    <t>Příplatek k odvozu suti a vybouraných hmot na skládku ZKD 1 km přes 1 km</t>
  </si>
  <si>
    <t>-1618276611</t>
  </si>
  <si>
    <t>23,734*15</t>
  </si>
  <si>
    <t>37</t>
  </si>
  <si>
    <t>997013807</t>
  </si>
  <si>
    <t>Poplatek za uložení na skládce (skládkovné) stavebního odpadu keramického kód odpadu 170 103</t>
  </si>
  <si>
    <t>186895316</t>
  </si>
  <si>
    <t>998</t>
  </si>
  <si>
    <t>Přesun hmot</t>
  </si>
  <si>
    <t>998018001</t>
  </si>
  <si>
    <t>Přesun hmot ruční pro budovy v do 6 m</t>
  </si>
  <si>
    <t>967122065</t>
  </si>
  <si>
    <t>10</t>
  </si>
  <si>
    <t>998018011</t>
  </si>
  <si>
    <t>Příplatek k ručnímu přesunu hmot pro budovy zděné za zvětšený přesun ZKD 100 m</t>
  </si>
  <si>
    <t>662050857</t>
  </si>
  <si>
    <t>PSV</t>
  </si>
  <si>
    <t>Práce a dodávky PSV</t>
  </si>
  <si>
    <t>762</t>
  </si>
  <si>
    <t>Konstrukce tesařské</t>
  </si>
  <si>
    <t>41</t>
  </si>
  <si>
    <t>762331921</t>
  </si>
  <si>
    <t>Vyřezání části střešní vazby průřezové plochy řeziva do 224 cm2 délky do 3 m</t>
  </si>
  <si>
    <t>16</t>
  </si>
  <si>
    <t>77412520</t>
  </si>
  <si>
    <t>42</t>
  </si>
  <si>
    <t>762332922</t>
  </si>
  <si>
    <t>Doplnění části střešní vazby z hranolů průřezové plochy do 224 cm2 včetně materiálu</t>
  </si>
  <si>
    <t>-1027162776</t>
  </si>
  <si>
    <t>23</t>
  </si>
  <si>
    <t>762342214</t>
  </si>
  <si>
    <t>Montáž laťování na střechách jednoduchých sklonu do 60° osové vzdálenosti do 360 mm</t>
  </si>
  <si>
    <t>-1612560302</t>
  </si>
  <si>
    <t>(5,1*3,4)*2</t>
  </si>
  <si>
    <t>24</t>
  </si>
  <si>
    <t>M</t>
  </si>
  <si>
    <t>60514114</t>
  </si>
  <si>
    <t>řezivo jehličnaté lať impregnovaná dl 4 m</t>
  </si>
  <si>
    <t>m3</t>
  </si>
  <si>
    <t>32</t>
  </si>
  <si>
    <t>-989765180</t>
  </si>
  <si>
    <t>25</t>
  </si>
  <si>
    <t>762342812</t>
  </si>
  <si>
    <t>Demontáž laťování střech z latí osové vzdálenosti do 0,50 m</t>
  </si>
  <si>
    <t>-758329591</t>
  </si>
  <si>
    <t>26</t>
  </si>
  <si>
    <t>998762201</t>
  </si>
  <si>
    <t>Přesun hmot procentní pro kce tesařské v objektech v do 6 m</t>
  </si>
  <si>
    <t>%</t>
  </si>
  <si>
    <t>581200215</t>
  </si>
  <si>
    <t>765</t>
  </si>
  <si>
    <t>Krytina skládaná</t>
  </si>
  <si>
    <t>765111825</t>
  </si>
  <si>
    <t>Demontáž krytiny keramické hladké sklonu do 30° se zvětralou maltou do suti</t>
  </si>
  <si>
    <t>-1256555572</t>
  </si>
  <si>
    <t>(3,4*5,1)*2</t>
  </si>
  <si>
    <t>17</t>
  </si>
  <si>
    <t>765111831</t>
  </si>
  <si>
    <t>Příplatek k demontáži krytiny keramické hladké do suti za sklon přes 30°</t>
  </si>
  <si>
    <t>-818707738</t>
  </si>
  <si>
    <t>18</t>
  </si>
  <si>
    <t>765111861</t>
  </si>
  <si>
    <t>Demontáž krytiny keramické hřebenů a nároží sklonu do 30° na sucho do suti</t>
  </si>
  <si>
    <t>1766867382</t>
  </si>
  <si>
    <t>19</t>
  </si>
  <si>
    <t>765114011</t>
  </si>
  <si>
    <t>Krytina keramická bobrovka režná korunové krytí sklonu do 30° na sucho</t>
  </si>
  <si>
    <t>1037921492</t>
  </si>
  <si>
    <t>20</t>
  </si>
  <si>
    <t>765114351</t>
  </si>
  <si>
    <t>Krytina keramická bobrovka hřeben z hřebenáčů režných zplna do malty</t>
  </si>
  <si>
    <t>-1095467218</t>
  </si>
  <si>
    <t>765114511</t>
  </si>
  <si>
    <t>Krytina keramická bobrovka štítová hrana z okrajových tašek režných do malty</t>
  </si>
  <si>
    <t>249350485</t>
  </si>
  <si>
    <t>3,4*4</t>
  </si>
  <si>
    <t>11</t>
  </si>
  <si>
    <t>765213051</t>
  </si>
  <si>
    <t>Krytina keramická drážková malofornátová režná na požárních zdech do malty šířky do 20 cm</t>
  </si>
  <si>
    <t>-1315978409</t>
  </si>
  <si>
    <t>12</t>
  </si>
  <si>
    <t>765213141</t>
  </si>
  <si>
    <t>Krytina keramická drážková malofornátová režná na požárních zdech do malty šířky do 40 cm</t>
  </si>
  <si>
    <t>-1164779591</t>
  </si>
  <si>
    <t>41+87,2+15</t>
  </si>
  <si>
    <t>14</t>
  </si>
  <si>
    <t>998765201</t>
  </si>
  <si>
    <t>Přesun hmot procentní pro krytiny skládané v objektech v do 6 m</t>
  </si>
  <si>
    <t>1024225361</t>
  </si>
  <si>
    <t>998765292</t>
  </si>
  <si>
    <t>Příplatek k přesunu hmot procentní 765 za zvětšený přesun do 100 m</t>
  </si>
  <si>
    <t>827188983</t>
  </si>
  <si>
    <t>766</t>
  </si>
  <si>
    <t>Konstrukce truhlářské</t>
  </si>
  <si>
    <t>27</t>
  </si>
  <si>
    <t>766622911</t>
  </si>
  <si>
    <t>Oprava oken dvojitých bez deštění tmelením</t>
  </si>
  <si>
    <t>2011913513</t>
  </si>
  <si>
    <t>28</t>
  </si>
  <si>
    <t>766662911</t>
  </si>
  <si>
    <t>Oprava dveřních křídel z tvrdého dřeva bez výměny dílčích prvků nebo kování</t>
  </si>
  <si>
    <t>1659340423</t>
  </si>
  <si>
    <t>29</t>
  </si>
  <si>
    <t>998766201</t>
  </si>
  <si>
    <t>Přesun hmot procentní pro konstrukce truhlářské v objektech v do 6 m</t>
  </si>
  <si>
    <t>1840489623</t>
  </si>
  <si>
    <t>783</t>
  </si>
  <si>
    <t>Dokončovací práce - nátěry</t>
  </si>
  <si>
    <t>30</t>
  </si>
  <si>
    <t>783101201</t>
  </si>
  <si>
    <t>Hrubé obroušení podkladu truhlářských konstrukcí před provedením nátěru</t>
  </si>
  <si>
    <t>354371798</t>
  </si>
  <si>
    <t>(1*2)+(2,2*2)</t>
  </si>
  <si>
    <t>31</t>
  </si>
  <si>
    <t>783113111</t>
  </si>
  <si>
    <t>Jednonásobný napouštěcí syntetický nátěr s biocidní přísadou truhlářských konstrukcí</t>
  </si>
  <si>
    <t>1739759528</t>
  </si>
  <si>
    <t>783114101</t>
  </si>
  <si>
    <t>Základní jednonásobný syntetický nátěr truhlářských konstrukcí</t>
  </si>
  <si>
    <t>1862977880</t>
  </si>
  <si>
    <t>33</t>
  </si>
  <si>
    <t>783117101</t>
  </si>
  <si>
    <t>Krycí jednonásobný syntetický nátěr truhlářských konstrukcí</t>
  </si>
  <si>
    <t>-1398469092</t>
  </si>
  <si>
    <t>43</t>
  </si>
  <si>
    <t>783306805</t>
  </si>
  <si>
    <t>Odstranění nátěru ze zámečnických konstrukcí opálením</t>
  </si>
  <si>
    <t>-642863079</t>
  </si>
  <si>
    <t>(3*3,5)*2+(1*1,9)*2</t>
  </si>
  <si>
    <t>44</t>
  </si>
  <si>
    <t>783314101</t>
  </si>
  <si>
    <t>Základní jednonásobný syntetický nátěr zámečnických konstrukcí</t>
  </si>
  <si>
    <t>-1819762171</t>
  </si>
  <si>
    <t>45</t>
  </si>
  <si>
    <t>783315101</t>
  </si>
  <si>
    <t>Mezinátěr jednonásobný syntetický standardní zámečnických konstrukcí</t>
  </si>
  <si>
    <t>-1591148727</t>
  </si>
  <si>
    <t>46</t>
  </si>
  <si>
    <t>783317101</t>
  </si>
  <si>
    <t>Krycí jednonásobný syntetický standardní nátěr zámečnických konstrukcí</t>
  </si>
  <si>
    <t>-1895891260</t>
  </si>
  <si>
    <t>48</t>
  </si>
  <si>
    <t>783823137</t>
  </si>
  <si>
    <t>Penetrační vápenný nátěr hladkých nebo štukových omítek</t>
  </si>
  <si>
    <t>973435250</t>
  </si>
  <si>
    <t>49</t>
  </si>
  <si>
    <t>783827427</t>
  </si>
  <si>
    <t>Krycí dvojnásobný vápenný nátěr omítek stupně členitosti 1 a 2</t>
  </si>
  <si>
    <t>976013077</t>
  </si>
  <si>
    <t>784</t>
  </si>
  <si>
    <t>Dokončovací práce - malby a tapety</t>
  </si>
  <si>
    <t>54</t>
  </si>
  <si>
    <t>784171121</t>
  </si>
  <si>
    <t xml:space="preserve">Zakrytí  ploch konstrukcí nebo prvků </t>
  </si>
  <si>
    <t>790766959</t>
  </si>
  <si>
    <t>55</t>
  </si>
  <si>
    <t>58124844</t>
  </si>
  <si>
    <t>fólie pro malířské potřeby zakrývací tl 25µ 4x5m</t>
  </si>
  <si>
    <t>1477632972</t>
  </si>
  <si>
    <t>200*1,05 'Přepočtené koeficientem množství</t>
  </si>
  <si>
    <t>VRN</t>
  </si>
  <si>
    <t>Vedlejší rozpočtové náklady</t>
  </si>
  <si>
    <t>VRN3</t>
  </si>
  <si>
    <t>Zařízení staveniště</t>
  </si>
  <si>
    <t>57</t>
  </si>
  <si>
    <t>030001000</t>
  </si>
  <si>
    <t>1024</t>
  </si>
  <si>
    <t>2034010572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</si>
</sst>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jirka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ohradních zdí hřbitova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Žitenice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16. 2. 2019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73</v>
      </c>
      <c r="BT94" s="116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="7" customFormat="1" ht="16.5" customHeight="1">
      <c r="A95" s="117" t="s">
        <v>77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'jirka - Oprava ohradních 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78</v>
      </c>
      <c r="AR95" s="124"/>
      <c r="AS95" s="125">
        <v>0</v>
      </c>
      <c r="AT95" s="126">
        <f>ROUND(SUM(AV95:AW95),2)</f>
        <v>0</v>
      </c>
      <c r="AU95" s="127">
        <f>'jirka - Oprava ohradních ...'!P125</f>
        <v>0</v>
      </c>
      <c r="AV95" s="126">
        <f>'jirka - Oprava ohradních ...'!J31</f>
        <v>0</v>
      </c>
      <c r="AW95" s="126">
        <f>'jirka - Oprava ohradních ...'!J32</f>
        <v>0</v>
      </c>
      <c r="AX95" s="126">
        <f>'jirka - Oprava ohradních ...'!J33</f>
        <v>0</v>
      </c>
      <c r="AY95" s="126">
        <f>'jirka - Oprava ohradních ...'!J34</f>
        <v>0</v>
      </c>
      <c r="AZ95" s="126">
        <f>'jirka - Oprava ohradních ...'!F31</f>
        <v>0</v>
      </c>
      <c r="BA95" s="126">
        <f>'jirka - Oprava ohradních ...'!F32</f>
        <v>0</v>
      </c>
      <c r="BB95" s="126">
        <f>'jirka - Oprava ohradních ...'!F33</f>
        <v>0</v>
      </c>
      <c r="BC95" s="126">
        <f>'jirka - Oprava ohradních ...'!F34</f>
        <v>0</v>
      </c>
      <c r="BD95" s="128">
        <f>'jirka - Oprava ohradních ...'!F35</f>
        <v>0</v>
      </c>
      <c r="BE95" s="7"/>
      <c r="BT95" s="129" t="s">
        <v>79</v>
      </c>
      <c r="BU95" s="129" t="s">
        <v>80</v>
      </c>
      <c r="BV95" s="129" t="s">
        <v>75</v>
      </c>
      <c r="BW95" s="129" t="s">
        <v>5</v>
      </c>
      <c r="BX95" s="129" t="s">
        <v>76</v>
      </c>
      <c r="CL95" s="129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ENM1a4z2c3m5lyx3J3BzOwfkD6G/VFGFMchbNZndelnqYWGY1UHsgtJlYQ5vvCJeKprfNESviNP1E0b1LBuN0A==" hashValue="mjL+ynWclysg/MaGz2Z5/70lZZaYNQKguv5V1hpGRlt5700TItJ5+eyIUe3rij2LKSoRxU/n6fX948GY1rAIR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jirka - Oprava ohradních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81</v>
      </c>
    </row>
    <row r="4" s="1" customFormat="1" ht="24.96" customHeight="1">
      <c r="B4" s="19"/>
      <c r="D4" s="134" t="s">
        <v>82</v>
      </c>
      <c r="I4" s="130"/>
      <c r="L4" s="19"/>
      <c r="M4" s="135" t="s">
        <v>10</v>
      </c>
      <c r="AT4" s="16" t="s">
        <v>4</v>
      </c>
    </row>
    <row r="5" s="1" customFormat="1" ht="6.96" customHeight="1">
      <c r="B5" s="19"/>
      <c r="I5" s="130"/>
      <c r="L5" s="19"/>
    </row>
    <row r="6" s="2" customFormat="1" ht="12" customHeight="1">
      <c r="A6" s="37"/>
      <c r="B6" s="43"/>
      <c r="C6" s="37"/>
      <c r="D6" s="136" t="s">
        <v>16</v>
      </c>
      <c r="E6" s="37"/>
      <c r="F6" s="37"/>
      <c r="G6" s="37"/>
      <c r="H6" s="37"/>
      <c r="I6" s="1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8" t="s">
        <v>17</v>
      </c>
      <c r="F7" s="37"/>
      <c r="G7" s="37"/>
      <c r="H7" s="37"/>
      <c r="I7" s="1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1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6" t="s">
        <v>18</v>
      </c>
      <c r="E9" s="37"/>
      <c r="F9" s="139" t="s">
        <v>1</v>
      </c>
      <c r="G9" s="37"/>
      <c r="H9" s="37"/>
      <c r="I9" s="140" t="s">
        <v>19</v>
      </c>
      <c r="J9" s="139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6" t="s">
        <v>20</v>
      </c>
      <c r="E10" s="37"/>
      <c r="F10" s="139" t="s">
        <v>21</v>
      </c>
      <c r="G10" s="37"/>
      <c r="H10" s="37"/>
      <c r="I10" s="140" t="s">
        <v>22</v>
      </c>
      <c r="J10" s="141" t="str">
        <f>'Rekapitulace stavby'!AN8</f>
        <v>16. 2. 2019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1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6" t="s">
        <v>24</v>
      </c>
      <c r="E12" s="37"/>
      <c r="F12" s="37"/>
      <c r="G12" s="37"/>
      <c r="H12" s="37"/>
      <c r="I12" s="140" t="s">
        <v>25</v>
      </c>
      <c r="J12" s="139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9" t="str">
        <f>IF('Rekapitulace stavby'!E11="","",'Rekapitulace stavby'!E11)</f>
        <v xml:space="preserve"> </v>
      </c>
      <c r="F13" s="37"/>
      <c r="G13" s="37"/>
      <c r="H13" s="37"/>
      <c r="I13" s="140" t="s">
        <v>27</v>
      </c>
      <c r="J13" s="139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1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6" t="s">
        <v>28</v>
      </c>
      <c r="E15" s="37"/>
      <c r="F15" s="37"/>
      <c r="G15" s="37"/>
      <c r="H15" s="37"/>
      <c r="I15" s="140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9"/>
      <c r="G16" s="139"/>
      <c r="H16" s="139"/>
      <c r="I16" s="140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1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6" t="s">
        <v>30</v>
      </c>
      <c r="E18" s="37"/>
      <c r="F18" s="37"/>
      <c r="G18" s="37"/>
      <c r="H18" s="37"/>
      <c r="I18" s="140" t="s">
        <v>25</v>
      </c>
      <c r="J18" s="139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9" t="str">
        <f>IF('Rekapitulace stavby'!E17="","",'Rekapitulace stavby'!E17)</f>
        <v xml:space="preserve"> </v>
      </c>
      <c r="F19" s="37"/>
      <c r="G19" s="37"/>
      <c r="H19" s="37"/>
      <c r="I19" s="140" t="s">
        <v>27</v>
      </c>
      <c r="J19" s="139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1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6" t="s">
        <v>32</v>
      </c>
      <c r="E21" s="37"/>
      <c r="F21" s="37"/>
      <c r="G21" s="37"/>
      <c r="H21" s="37"/>
      <c r="I21" s="140" t="s">
        <v>25</v>
      </c>
      <c r="J21" s="139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9" t="str">
        <f>IF('Rekapitulace stavby'!E20="","",'Rekapitulace stavby'!E20)</f>
        <v xml:space="preserve"> </v>
      </c>
      <c r="F22" s="37"/>
      <c r="G22" s="37"/>
      <c r="H22" s="37"/>
      <c r="I22" s="140" t="s">
        <v>27</v>
      </c>
      <c r="J22" s="139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1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6" t="s">
        <v>33</v>
      </c>
      <c r="E24" s="37"/>
      <c r="F24" s="37"/>
      <c r="G24" s="37"/>
      <c r="H24" s="37"/>
      <c r="I24" s="1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5"/>
      <c r="J25" s="142"/>
      <c r="K25" s="142"/>
      <c r="L25" s="146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1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7"/>
      <c r="E27" s="147"/>
      <c r="F27" s="147"/>
      <c r="G27" s="147"/>
      <c r="H27" s="147"/>
      <c r="I27" s="148"/>
      <c r="J27" s="147"/>
      <c r="K27" s="14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9" t="s">
        <v>34</v>
      </c>
      <c r="E28" s="37"/>
      <c r="F28" s="37"/>
      <c r="G28" s="37"/>
      <c r="H28" s="37"/>
      <c r="I28" s="137"/>
      <c r="J28" s="150">
        <f>ROUND(J125, 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3"/>
      <c r="C30" s="37"/>
      <c r="D30" s="37"/>
      <c r="E30" s="37"/>
      <c r="F30" s="151" t="s">
        <v>36</v>
      </c>
      <c r="G30" s="37"/>
      <c r="H30" s="37"/>
      <c r="I30" s="152" t="s">
        <v>35</v>
      </c>
      <c r="J30" s="151" t="s">
        <v>37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3"/>
      <c r="C31" s="37"/>
      <c r="D31" s="153" t="s">
        <v>38</v>
      </c>
      <c r="E31" s="136" t="s">
        <v>39</v>
      </c>
      <c r="F31" s="154">
        <f>ROUND((SUM(BE125:BE214)),  2)</f>
        <v>0</v>
      </c>
      <c r="G31" s="37"/>
      <c r="H31" s="37"/>
      <c r="I31" s="155">
        <v>0.20999999999999999</v>
      </c>
      <c r="J31" s="154">
        <f>ROUND(((SUM(BE125:BE214))*I31),  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36" t="s">
        <v>40</v>
      </c>
      <c r="F32" s="154">
        <f>ROUND((SUM(BF125:BF214)),  2)</f>
        <v>0</v>
      </c>
      <c r="G32" s="37"/>
      <c r="H32" s="37"/>
      <c r="I32" s="155">
        <v>0.14999999999999999</v>
      </c>
      <c r="J32" s="154">
        <f>ROUND(((SUM(BF125:BF214))*I32), 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6" t="s">
        <v>41</v>
      </c>
      <c r="F33" s="154">
        <f>ROUND((SUM(BG125:BG214)),  2)</f>
        <v>0</v>
      </c>
      <c r="G33" s="37"/>
      <c r="H33" s="37"/>
      <c r="I33" s="155">
        <v>0.20999999999999999</v>
      </c>
      <c r="J33" s="154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6" t="s">
        <v>42</v>
      </c>
      <c r="F34" s="154">
        <f>ROUND((SUM(BH125:BH214)),  2)</f>
        <v>0</v>
      </c>
      <c r="G34" s="37"/>
      <c r="H34" s="37"/>
      <c r="I34" s="155">
        <v>0.14999999999999999</v>
      </c>
      <c r="J34" s="154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6" t="s">
        <v>43</v>
      </c>
      <c r="F35" s="154">
        <f>ROUND((SUM(BI125:BI214)),  2)</f>
        <v>0</v>
      </c>
      <c r="G35" s="37"/>
      <c r="H35" s="37"/>
      <c r="I35" s="155">
        <v>0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1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56"/>
      <c r="D37" s="157" t="s">
        <v>44</v>
      </c>
      <c r="E37" s="158"/>
      <c r="F37" s="158"/>
      <c r="G37" s="159" t="s">
        <v>45</v>
      </c>
      <c r="H37" s="160" t="s">
        <v>46</v>
      </c>
      <c r="I37" s="161"/>
      <c r="J37" s="162">
        <f>SUM(J28:J35)</f>
        <v>0</v>
      </c>
      <c r="K37" s="163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1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I39" s="130"/>
      <c r="L39" s="19"/>
    </row>
    <row r="40" s="1" customFormat="1" ht="14.4" customHeight="1">
      <c r="B40" s="19"/>
      <c r="I40" s="130"/>
      <c r="L40" s="19"/>
    </row>
    <row r="41" s="1" customFormat="1" ht="14.4" customHeight="1">
      <c r="B41" s="19"/>
      <c r="I41" s="130"/>
      <c r="L41" s="19"/>
    </row>
    <row r="42" s="1" customFormat="1" ht="14.4" customHeight="1">
      <c r="B42" s="19"/>
      <c r="I42" s="130"/>
      <c r="L42" s="19"/>
    </row>
    <row r="43" s="1" customFormat="1" ht="14.4" customHeight="1">
      <c r="B43" s="19"/>
      <c r="I43" s="130"/>
      <c r="L43" s="19"/>
    </row>
    <row r="44" s="1" customFormat="1" ht="14.4" customHeight="1">
      <c r="B44" s="19"/>
      <c r="I44" s="130"/>
      <c r="L44" s="19"/>
    </row>
    <row r="45" s="1" customFormat="1" ht="14.4" customHeight="1">
      <c r="B45" s="19"/>
      <c r="I45" s="130"/>
      <c r="L45" s="19"/>
    </row>
    <row r="46" s="1" customFormat="1" ht="14.4" customHeight="1">
      <c r="B46" s="19"/>
      <c r="I46" s="130"/>
      <c r="L46" s="19"/>
    </row>
    <row r="47" s="1" customFormat="1" ht="14.4" customHeight="1">
      <c r="B47" s="19"/>
      <c r="I47" s="130"/>
      <c r="L47" s="19"/>
    </row>
    <row r="48" s="1" customFormat="1" ht="14.4" customHeight="1">
      <c r="B48" s="19"/>
      <c r="I48" s="130"/>
      <c r="L48" s="19"/>
    </row>
    <row r="49" s="1" customFormat="1" ht="14.4" customHeight="1">
      <c r="B49" s="19"/>
      <c r="I49" s="130"/>
      <c r="L49" s="19"/>
    </row>
    <row r="50" s="2" customFormat="1" ht="14.4" customHeight="1">
      <c r="B50" s="62"/>
      <c r="D50" s="164" t="s">
        <v>47</v>
      </c>
      <c r="E50" s="165"/>
      <c r="F50" s="165"/>
      <c r="G50" s="164" t="s">
        <v>48</v>
      </c>
      <c r="H50" s="165"/>
      <c r="I50" s="166"/>
      <c r="J50" s="165"/>
      <c r="K50" s="16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7" t="s">
        <v>49</v>
      </c>
      <c r="E61" s="168"/>
      <c r="F61" s="169" t="s">
        <v>50</v>
      </c>
      <c r="G61" s="167" t="s">
        <v>49</v>
      </c>
      <c r="H61" s="168"/>
      <c r="I61" s="170"/>
      <c r="J61" s="171" t="s">
        <v>50</v>
      </c>
      <c r="K61" s="168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4" t="s">
        <v>51</v>
      </c>
      <c r="E65" s="172"/>
      <c r="F65" s="172"/>
      <c r="G65" s="164" t="s">
        <v>52</v>
      </c>
      <c r="H65" s="172"/>
      <c r="I65" s="173"/>
      <c r="J65" s="172"/>
      <c r="K65" s="17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7" t="s">
        <v>49</v>
      </c>
      <c r="E76" s="168"/>
      <c r="F76" s="169" t="s">
        <v>50</v>
      </c>
      <c r="G76" s="167" t="s">
        <v>49</v>
      </c>
      <c r="H76" s="168"/>
      <c r="I76" s="170"/>
      <c r="J76" s="171" t="s">
        <v>50</v>
      </c>
      <c r="K76" s="168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74"/>
      <c r="C77" s="175"/>
      <c r="D77" s="175"/>
      <c r="E77" s="175"/>
      <c r="F77" s="175"/>
      <c r="G77" s="175"/>
      <c r="H77" s="175"/>
      <c r="I77" s="176"/>
      <c r="J77" s="175"/>
      <c r="K77" s="175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7"/>
      <c r="C81" s="178"/>
      <c r="D81" s="178"/>
      <c r="E81" s="178"/>
      <c r="F81" s="178"/>
      <c r="G81" s="178"/>
      <c r="H81" s="178"/>
      <c r="I81" s="179"/>
      <c r="J81" s="178"/>
      <c r="K81" s="17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83</v>
      </c>
      <c r="D82" s="39"/>
      <c r="E82" s="39"/>
      <c r="F82" s="39"/>
      <c r="G82" s="39"/>
      <c r="H82" s="39"/>
      <c r="I82" s="137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37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5" t="str">
        <f>E7</f>
        <v>Oprava ohradních zdí hřbitova</v>
      </c>
      <c r="F85" s="39"/>
      <c r="G85" s="39"/>
      <c r="H85" s="39"/>
      <c r="I85" s="137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137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9"/>
      <c r="E87" s="39"/>
      <c r="F87" s="26" t="str">
        <f>F10</f>
        <v>Žitenice</v>
      </c>
      <c r="G87" s="39"/>
      <c r="H87" s="39"/>
      <c r="I87" s="140" t="s">
        <v>22</v>
      </c>
      <c r="J87" s="78" t="str">
        <f>IF(J10="","",J10)</f>
        <v>16. 2. 2019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140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140" t="s">
        <v>32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137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80" t="s">
        <v>84</v>
      </c>
      <c r="D92" s="181"/>
      <c r="E92" s="181"/>
      <c r="F92" s="181"/>
      <c r="G92" s="181"/>
      <c r="H92" s="181"/>
      <c r="I92" s="182"/>
      <c r="J92" s="183" t="s">
        <v>85</v>
      </c>
      <c r="K92" s="181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84" t="s">
        <v>86</v>
      </c>
      <c r="D94" s="39"/>
      <c r="E94" s="39"/>
      <c r="F94" s="39"/>
      <c r="G94" s="39"/>
      <c r="H94" s="39"/>
      <c r="I94" s="137"/>
      <c r="J94" s="109">
        <f>J125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87</v>
      </c>
    </row>
    <row r="95" s="9" customFormat="1" ht="24.96" customHeight="1">
      <c r="A95" s="9"/>
      <c r="B95" s="185"/>
      <c r="C95" s="186"/>
      <c r="D95" s="187" t="s">
        <v>88</v>
      </c>
      <c r="E95" s="188"/>
      <c r="F95" s="188"/>
      <c r="G95" s="188"/>
      <c r="H95" s="188"/>
      <c r="I95" s="189"/>
      <c r="J95" s="190">
        <f>J126</f>
        <v>0</v>
      </c>
      <c r="K95" s="186"/>
      <c r="L95" s="19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2"/>
      <c r="C96" s="193"/>
      <c r="D96" s="194" t="s">
        <v>89</v>
      </c>
      <c r="E96" s="195"/>
      <c r="F96" s="195"/>
      <c r="G96" s="195"/>
      <c r="H96" s="195"/>
      <c r="I96" s="196"/>
      <c r="J96" s="197">
        <f>J127</f>
        <v>0</v>
      </c>
      <c r="K96" s="193"/>
      <c r="L96" s="19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2"/>
      <c r="C97" s="193"/>
      <c r="D97" s="194" t="s">
        <v>90</v>
      </c>
      <c r="E97" s="195"/>
      <c r="F97" s="195"/>
      <c r="G97" s="195"/>
      <c r="H97" s="195"/>
      <c r="I97" s="196"/>
      <c r="J97" s="197">
        <f>J143</f>
        <v>0</v>
      </c>
      <c r="K97" s="193"/>
      <c r="L97" s="198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2"/>
      <c r="C98" s="193"/>
      <c r="D98" s="194" t="s">
        <v>91</v>
      </c>
      <c r="E98" s="195"/>
      <c r="F98" s="195"/>
      <c r="G98" s="195"/>
      <c r="H98" s="195"/>
      <c r="I98" s="196"/>
      <c r="J98" s="197">
        <f>J158</f>
        <v>0</v>
      </c>
      <c r="K98" s="19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92</v>
      </c>
      <c r="E99" s="195"/>
      <c r="F99" s="195"/>
      <c r="G99" s="195"/>
      <c r="H99" s="195"/>
      <c r="I99" s="196"/>
      <c r="J99" s="197">
        <f>J165</f>
        <v>0</v>
      </c>
      <c r="K99" s="19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5"/>
      <c r="C100" s="186"/>
      <c r="D100" s="187" t="s">
        <v>93</v>
      </c>
      <c r="E100" s="188"/>
      <c r="F100" s="188"/>
      <c r="G100" s="188"/>
      <c r="H100" s="188"/>
      <c r="I100" s="189"/>
      <c r="J100" s="190">
        <f>J168</f>
        <v>0</v>
      </c>
      <c r="K100" s="186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94</v>
      </c>
      <c r="E101" s="195"/>
      <c r="F101" s="195"/>
      <c r="G101" s="195"/>
      <c r="H101" s="195"/>
      <c r="I101" s="196"/>
      <c r="J101" s="197">
        <f>J169</f>
        <v>0</v>
      </c>
      <c r="K101" s="19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95</v>
      </c>
      <c r="E102" s="195"/>
      <c r="F102" s="195"/>
      <c r="G102" s="195"/>
      <c r="H102" s="195"/>
      <c r="I102" s="196"/>
      <c r="J102" s="197">
        <f>J177</f>
        <v>0</v>
      </c>
      <c r="K102" s="19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96</v>
      </c>
      <c r="E103" s="195"/>
      <c r="F103" s="195"/>
      <c r="G103" s="195"/>
      <c r="H103" s="195"/>
      <c r="I103" s="196"/>
      <c r="J103" s="197">
        <f>J191</f>
        <v>0</v>
      </c>
      <c r="K103" s="19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97</v>
      </c>
      <c r="E104" s="195"/>
      <c r="F104" s="195"/>
      <c r="G104" s="195"/>
      <c r="H104" s="195"/>
      <c r="I104" s="196"/>
      <c r="J104" s="197">
        <f>J195</f>
        <v>0</v>
      </c>
      <c r="K104" s="19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98</v>
      </c>
      <c r="E105" s="195"/>
      <c r="F105" s="195"/>
      <c r="G105" s="195"/>
      <c r="H105" s="195"/>
      <c r="I105" s="196"/>
      <c r="J105" s="197">
        <f>J208</f>
        <v>0</v>
      </c>
      <c r="K105" s="19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5"/>
      <c r="C106" s="186"/>
      <c r="D106" s="187" t="s">
        <v>99</v>
      </c>
      <c r="E106" s="188"/>
      <c r="F106" s="188"/>
      <c r="G106" s="188"/>
      <c r="H106" s="188"/>
      <c r="I106" s="189"/>
      <c r="J106" s="190">
        <f>J212</f>
        <v>0</v>
      </c>
      <c r="K106" s="186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2"/>
      <c r="C107" s="193"/>
      <c r="D107" s="194" t="s">
        <v>100</v>
      </c>
      <c r="E107" s="195"/>
      <c r="F107" s="195"/>
      <c r="G107" s="195"/>
      <c r="H107" s="195"/>
      <c r="I107" s="196"/>
      <c r="J107" s="197">
        <f>J213</f>
        <v>0</v>
      </c>
      <c r="K107" s="19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137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17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179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101</v>
      </c>
      <c r="D114" s="39"/>
      <c r="E114" s="39"/>
      <c r="F114" s="39"/>
      <c r="G114" s="39"/>
      <c r="H114" s="39"/>
      <c r="I114" s="137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137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137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5" t="str">
        <f>E7</f>
        <v>Oprava ohradních zdí hřbitova</v>
      </c>
      <c r="F117" s="39"/>
      <c r="G117" s="39"/>
      <c r="H117" s="39"/>
      <c r="I117" s="137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137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F10</f>
        <v>Žitenice</v>
      </c>
      <c r="G119" s="39"/>
      <c r="H119" s="39"/>
      <c r="I119" s="140" t="s">
        <v>22</v>
      </c>
      <c r="J119" s="78" t="str">
        <f>IF(J10="","",J10)</f>
        <v>16. 2. 2019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137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24</v>
      </c>
      <c r="D121" s="39"/>
      <c r="E121" s="39"/>
      <c r="F121" s="26" t="str">
        <f>E13</f>
        <v xml:space="preserve"> </v>
      </c>
      <c r="G121" s="39"/>
      <c r="H121" s="39"/>
      <c r="I121" s="140" t="s">
        <v>30</v>
      </c>
      <c r="J121" s="35" t="str">
        <f>E19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28</v>
      </c>
      <c r="D122" s="39"/>
      <c r="E122" s="39"/>
      <c r="F122" s="26" t="str">
        <f>IF(E16="","",E16)</f>
        <v>Vyplň údaj</v>
      </c>
      <c r="G122" s="39"/>
      <c r="H122" s="39"/>
      <c r="I122" s="140" t="s">
        <v>32</v>
      </c>
      <c r="J122" s="35" t="str">
        <f>E22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137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199"/>
      <c r="B124" s="200"/>
      <c r="C124" s="201" t="s">
        <v>102</v>
      </c>
      <c r="D124" s="202" t="s">
        <v>59</v>
      </c>
      <c r="E124" s="202" t="s">
        <v>55</v>
      </c>
      <c r="F124" s="202" t="s">
        <v>56</v>
      </c>
      <c r="G124" s="202" t="s">
        <v>103</v>
      </c>
      <c r="H124" s="202" t="s">
        <v>104</v>
      </c>
      <c r="I124" s="203" t="s">
        <v>105</v>
      </c>
      <c r="J124" s="202" t="s">
        <v>85</v>
      </c>
      <c r="K124" s="204" t="s">
        <v>106</v>
      </c>
      <c r="L124" s="205"/>
      <c r="M124" s="99" t="s">
        <v>1</v>
      </c>
      <c r="N124" s="100" t="s">
        <v>38</v>
      </c>
      <c r="O124" s="100" t="s">
        <v>107</v>
      </c>
      <c r="P124" s="100" t="s">
        <v>108</v>
      </c>
      <c r="Q124" s="100" t="s">
        <v>109</v>
      </c>
      <c r="R124" s="100" t="s">
        <v>110</v>
      </c>
      <c r="S124" s="100" t="s">
        <v>111</v>
      </c>
      <c r="T124" s="101" t="s">
        <v>112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7"/>
      <c r="B125" s="38"/>
      <c r="C125" s="106" t="s">
        <v>113</v>
      </c>
      <c r="D125" s="39"/>
      <c r="E125" s="39"/>
      <c r="F125" s="39"/>
      <c r="G125" s="39"/>
      <c r="H125" s="39"/>
      <c r="I125" s="137"/>
      <c r="J125" s="206">
        <f>BK125</f>
        <v>0</v>
      </c>
      <c r="K125" s="39"/>
      <c r="L125" s="43"/>
      <c r="M125" s="102"/>
      <c r="N125" s="207"/>
      <c r="O125" s="103"/>
      <c r="P125" s="208">
        <f>P126+P168+P212</f>
        <v>0</v>
      </c>
      <c r="Q125" s="103"/>
      <c r="R125" s="208">
        <f>R126+R168+R212</f>
        <v>41.230427800000001</v>
      </c>
      <c r="S125" s="103"/>
      <c r="T125" s="209">
        <f>T126+T168+T212</f>
        <v>23.734094199999998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73</v>
      </c>
      <c r="AU125" s="16" t="s">
        <v>87</v>
      </c>
      <c r="BK125" s="210">
        <f>BK126+BK168+BK212</f>
        <v>0</v>
      </c>
    </row>
    <row r="126" s="12" customFormat="1" ht="25.92" customHeight="1">
      <c r="A126" s="12"/>
      <c r="B126" s="211"/>
      <c r="C126" s="212"/>
      <c r="D126" s="213" t="s">
        <v>73</v>
      </c>
      <c r="E126" s="214" t="s">
        <v>114</v>
      </c>
      <c r="F126" s="214" t="s">
        <v>115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P127+P143+P158+P165</f>
        <v>0</v>
      </c>
      <c r="Q126" s="219"/>
      <c r="R126" s="220">
        <f>R127+R143+R158+R165</f>
        <v>31.034226</v>
      </c>
      <c r="S126" s="219"/>
      <c r="T126" s="221">
        <f>T127+T143+T158+T165</f>
        <v>20.709707999999999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79</v>
      </c>
      <c r="AT126" s="223" t="s">
        <v>73</v>
      </c>
      <c r="AU126" s="223" t="s">
        <v>74</v>
      </c>
      <c r="AY126" s="222" t="s">
        <v>116</v>
      </c>
      <c r="BK126" s="224">
        <f>BK127+BK143+BK158+BK165</f>
        <v>0</v>
      </c>
    </row>
    <row r="127" s="12" customFormat="1" ht="22.8" customHeight="1">
      <c r="A127" s="12"/>
      <c r="B127" s="211"/>
      <c r="C127" s="212"/>
      <c r="D127" s="213" t="s">
        <v>73</v>
      </c>
      <c r="E127" s="225" t="s">
        <v>117</v>
      </c>
      <c r="F127" s="225" t="s">
        <v>118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SUM(P128:P142)</f>
        <v>0</v>
      </c>
      <c r="Q127" s="219"/>
      <c r="R127" s="220">
        <f>SUM(R128:R142)</f>
        <v>31.004125999999999</v>
      </c>
      <c r="S127" s="219"/>
      <c r="T127" s="221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79</v>
      </c>
      <c r="AT127" s="223" t="s">
        <v>73</v>
      </c>
      <c r="AU127" s="223" t="s">
        <v>79</v>
      </c>
      <c r="AY127" s="222" t="s">
        <v>116</v>
      </c>
      <c r="BK127" s="224">
        <f>SUM(BK128:BK142)</f>
        <v>0</v>
      </c>
    </row>
    <row r="128" s="2" customFormat="1" ht="21.75" customHeight="1">
      <c r="A128" s="37"/>
      <c r="B128" s="38"/>
      <c r="C128" s="227" t="s">
        <v>119</v>
      </c>
      <c r="D128" s="227" t="s">
        <v>120</v>
      </c>
      <c r="E128" s="228" t="s">
        <v>121</v>
      </c>
      <c r="F128" s="229" t="s">
        <v>122</v>
      </c>
      <c r="G128" s="230" t="s">
        <v>123</v>
      </c>
      <c r="H128" s="231">
        <v>925.15999999999997</v>
      </c>
      <c r="I128" s="232"/>
      <c r="J128" s="233">
        <f>ROUND(I128*H128,2)</f>
        <v>0</v>
      </c>
      <c r="K128" s="229" t="s">
        <v>124</v>
      </c>
      <c r="L128" s="43"/>
      <c r="M128" s="234" t="s">
        <v>1</v>
      </c>
      <c r="N128" s="235" t="s">
        <v>39</v>
      </c>
      <c r="O128" s="90"/>
      <c r="P128" s="236">
        <f>O128*H128</f>
        <v>0</v>
      </c>
      <c r="Q128" s="236">
        <v>0.0073499999999999998</v>
      </c>
      <c r="R128" s="236">
        <f>Q128*H128</f>
        <v>6.7999259999999992</v>
      </c>
      <c r="S128" s="236">
        <v>0</v>
      </c>
      <c r="T128" s="23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8" t="s">
        <v>125</v>
      </c>
      <c r="AT128" s="238" t="s">
        <v>120</v>
      </c>
      <c r="AU128" s="238" t="s">
        <v>81</v>
      </c>
      <c r="AY128" s="16" t="s">
        <v>116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6" t="s">
        <v>79</v>
      </c>
      <c r="BK128" s="239">
        <f>ROUND(I128*H128,2)</f>
        <v>0</v>
      </c>
      <c r="BL128" s="16" t="s">
        <v>125</v>
      </c>
      <c r="BM128" s="238" t="s">
        <v>126</v>
      </c>
    </row>
    <row r="129" s="2" customFormat="1" ht="21.75" customHeight="1">
      <c r="A129" s="37"/>
      <c r="B129" s="38"/>
      <c r="C129" s="227" t="s">
        <v>127</v>
      </c>
      <c r="D129" s="227" t="s">
        <v>120</v>
      </c>
      <c r="E129" s="228" t="s">
        <v>128</v>
      </c>
      <c r="F129" s="229" t="s">
        <v>129</v>
      </c>
      <c r="G129" s="230" t="s">
        <v>123</v>
      </c>
      <c r="H129" s="231">
        <v>51.200000000000003</v>
      </c>
      <c r="I129" s="232"/>
      <c r="J129" s="233">
        <f>ROUND(I129*H129,2)</f>
        <v>0</v>
      </c>
      <c r="K129" s="229" t="s">
        <v>124</v>
      </c>
      <c r="L129" s="43"/>
      <c r="M129" s="234" t="s">
        <v>1</v>
      </c>
      <c r="N129" s="235" t="s">
        <v>39</v>
      </c>
      <c r="O129" s="90"/>
      <c r="P129" s="236">
        <f>O129*H129</f>
        <v>0</v>
      </c>
      <c r="Q129" s="236">
        <v>0.021000000000000001</v>
      </c>
      <c r="R129" s="236">
        <f>Q129*H129</f>
        <v>1.0752000000000002</v>
      </c>
      <c r="S129" s="236">
        <v>0</v>
      </c>
      <c r="T129" s="23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8" t="s">
        <v>125</v>
      </c>
      <c r="AT129" s="238" t="s">
        <v>120</v>
      </c>
      <c r="AU129" s="238" t="s">
        <v>81</v>
      </c>
      <c r="AY129" s="16" t="s">
        <v>116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6" t="s">
        <v>79</v>
      </c>
      <c r="BK129" s="239">
        <f>ROUND(I129*H129,2)</f>
        <v>0</v>
      </c>
      <c r="BL129" s="16" t="s">
        <v>125</v>
      </c>
      <c r="BM129" s="238" t="s">
        <v>130</v>
      </c>
    </row>
    <row r="130" s="13" customFormat="1">
      <c r="A130" s="13"/>
      <c r="B130" s="240"/>
      <c r="C130" s="241"/>
      <c r="D130" s="242" t="s">
        <v>131</v>
      </c>
      <c r="E130" s="243" t="s">
        <v>1</v>
      </c>
      <c r="F130" s="244" t="s">
        <v>132</v>
      </c>
      <c r="G130" s="241"/>
      <c r="H130" s="245">
        <v>51.200000000000003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131</v>
      </c>
      <c r="AU130" s="251" t="s">
        <v>81</v>
      </c>
      <c r="AV130" s="13" t="s">
        <v>81</v>
      </c>
      <c r="AW130" s="13" t="s">
        <v>31</v>
      </c>
      <c r="AX130" s="13" t="s">
        <v>79</v>
      </c>
      <c r="AY130" s="251" t="s">
        <v>116</v>
      </c>
    </row>
    <row r="131" s="2" customFormat="1" ht="21.75" customHeight="1">
      <c r="A131" s="37"/>
      <c r="B131" s="38"/>
      <c r="C131" s="227" t="s">
        <v>133</v>
      </c>
      <c r="D131" s="227" t="s">
        <v>120</v>
      </c>
      <c r="E131" s="228" t="s">
        <v>134</v>
      </c>
      <c r="F131" s="229" t="s">
        <v>135</v>
      </c>
      <c r="G131" s="230" t="s">
        <v>123</v>
      </c>
      <c r="H131" s="231">
        <v>925.15999999999997</v>
      </c>
      <c r="I131" s="232"/>
      <c r="J131" s="233">
        <f>ROUND(I131*H131,2)</f>
        <v>0</v>
      </c>
      <c r="K131" s="229" t="s">
        <v>124</v>
      </c>
      <c r="L131" s="43"/>
      <c r="M131" s="234" t="s">
        <v>1</v>
      </c>
      <c r="N131" s="235" t="s">
        <v>39</v>
      </c>
      <c r="O131" s="90"/>
      <c r="P131" s="236">
        <f>O131*H131</f>
        <v>0</v>
      </c>
      <c r="Q131" s="236">
        <v>0.021000000000000001</v>
      </c>
      <c r="R131" s="236">
        <f>Q131*H131</f>
        <v>19.428360000000001</v>
      </c>
      <c r="S131" s="236">
        <v>0</v>
      </c>
      <c r="T131" s="23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8" t="s">
        <v>125</v>
      </c>
      <c r="AT131" s="238" t="s">
        <v>120</v>
      </c>
      <c r="AU131" s="238" t="s">
        <v>81</v>
      </c>
      <c r="AY131" s="16" t="s">
        <v>116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6" t="s">
        <v>79</v>
      </c>
      <c r="BK131" s="239">
        <f>ROUND(I131*H131,2)</f>
        <v>0</v>
      </c>
      <c r="BL131" s="16" t="s">
        <v>125</v>
      </c>
      <c r="BM131" s="238" t="s">
        <v>136</v>
      </c>
    </row>
    <row r="132" s="13" customFormat="1">
      <c r="A132" s="13"/>
      <c r="B132" s="240"/>
      <c r="C132" s="241"/>
      <c r="D132" s="242" t="s">
        <v>131</v>
      </c>
      <c r="E132" s="243" t="s">
        <v>1</v>
      </c>
      <c r="F132" s="244" t="s">
        <v>137</v>
      </c>
      <c r="G132" s="241"/>
      <c r="H132" s="245">
        <v>311.77999999999997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131</v>
      </c>
      <c r="AU132" s="251" t="s">
        <v>81</v>
      </c>
      <c r="AV132" s="13" t="s">
        <v>81</v>
      </c>
      <c r="AW132" s="13" t="s">
        <v>31</v>
      </c>
      <c r="AX132" s="13" t="s">
        <v>74</v>
      </c>
      <c r="AY132" s="251" t="s">
        <v>116</v>
      </c>
    </row>
    <row r="133" s="13" customFormat="1">
      <c r="A133" s="13"/>
      <c r="B133" s="240"/>
      <c r="C133" s="241"/>
      <c r="D133" s="242" t="s">
        <v>131</v>
      </c>
      <c r="E133" s="243" t="s">
        <v>1</v>
      </c>
      <c r="F133" s="244" t="s">
        <v>138</v>
      </c>
      <c r="G133" s="241"/>
      <c r="H133" s="245">
        <v>273.42000000000002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131</v>
      </c>
      <c r="AU133" s="251" t="s">
        <v>81</v>
      </c>
      <c r="AV133" s="13" t="s">
        <v>81</v>
      </c>
      <c r="AW133" s="13" t="s">
        <v>31</v>
      </c>
      <c r="AX133" s="13" t="s">
        <v>74</v>
      </c>
      <c r="AY133" s="251" t="s">
        <v>116</v>
      </c>
    </row>
    <row r="134" s="13" customFormat="1">
      <c r="A134" s="13"/>
      <c r="B134" s="240"/>
      <c r="C134" s="241"/>
      <c r="D134" s="242" t="s">
        <v>131</v>
      </c>
      <c r="E134" s="243" t="s">
        <v>1</v>
      </c>
      <c r="F134" s="244" t="s">
        <v>139</v>
      </c>
      <c r="G134" s="241"/>
      <c r="H134" s="245">
        <v>339.95999999999998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131</v>
      </c>
      <c r="AU134" s="251" t="s">
        <v>81</v>
      </c>
      <c r="AV134" s="13" t="s">
        <v>81</v>
      </c>
      <c r="AW134" s="13" t="s">
        <v>31</v>
      </c>
      <c r="AX134" s="13" t="s">
        <v>74</v>
      </c>
      <c r="AY134" s="251" t="s">
        <v>116</v>
      </c>
    </row>
    <row r="135" s="14" customFormat="1">
      <c r="A135" s="14"/>
      <c r="B135" s="252"/>
      <c r="C135" s="253"/>
      <c r="D135" s="242" t="s">
        <v>131</v>
      </c>
      <c r="E135" s="254" t="s">
        <v>1</v>
      </c>
      <c r="F135" s="255" t="s">
        <v>140</v>
      </c>
      <c r="G135" s="253"/>
      <c r="H135" s="256">
        <v>925.16000000000008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131</v>
      </c>
      <c r="AU135" s="262" t="s">
        <v>81</v>
      </c>
      <c r="AV135" s="14" t="s">
        <v>125</v>
      </c>
      <c r="AW135" s="14" t="s">
        <v>31</v>
      </c>
      <c r="AX135" s="14" t="s">
        <v>79</v>
      </c>
      <c r="AY135" s="262" t="s">
        <v>116</v>
      </c>
    </row>
    <row r="136" s="2" customFormat="1" ht="21.75" customHeight="1">
      <c r="A136" s="37"/>
      <c r="B136" s="38"/>
      <c r="C136" s="227" t="s">
        <v>141</v>
      </c>
      <c r="D136" s="227" t="s">
        <v>120</v>
      </c>
      <c r="E136" s="228" t="s">
        <v>142</v>
      </c>
      <c r="F136" s="229" t="s">
        <v>143</v>
      </c>
      <c r="G136" s="230" t="s">
        <v>123</v>
      </c>
      <c r="H136" s="231">
        <v>925.15999999999997</v>
      </c>
      <c r="I136" s="232"/>
      <c r="J136" s="233">
        <f>ROUND(I136*H136,2)</f>
        <v>0</v>
      </c>
      <c r="K136" s="229" t="s">
        <v>124</v>
      </c>
      <c r="L136" s="43"/>
      <c r="M136" s="234" t="s">
        <v>1</v>
      </c>
      <c r="N136" s="235" t="s">
        <v>39</v>
      </c>
      <c r="O136" s="90"/>
      <c r="P136" s="236">
        <f>O136*H136</f>
        <v>0</v>
      </c>
      <c r="Q136" s="236">
        <v>0.0040000000000000001</v>
      </c>
      <c r="R136" s="236">
        <f>Q136*H136</f>
        <v>3.7006399999999999</v>
      </c>
      <c r="S136" s="236">
        <v>0</v>
      </c>
      <c r="T136" s="23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8" t="s">
        <v>125</v>
      </c>
      <c r="AT136" s="238" t="s">
        <v>120</v>
      </c>
      <c r="AU136" s="238" t="s">
        <v>81</v>
      </c>
      <c r="AY136" s="16" t="s">
        <v>116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6" t="s">
        <v>79</v>
      </c>
      <c r="BK136" s="239">
        <f>ROUND(I136*H136,2)</f>
        <v>0</v>
      </c>
      <c r="BL136" s="16" t="s">
        <v>125</v>
      </c>
      <c r="BM136" s="238" t="s">
        <v>144</v>
      </c>
    </row>
    <row r="137" s="13" customFormat="1">
      <c r="A137" s="13"/>
      <c r="B137" s="240"/>
      <c r="C137" s="241"/>
      <c r="D137" s="242" t="s">
        <v>131</v>
      </c>
      <c r="E137" s="243" t="s">
        <v>1</v>
      </c>
      <c r="F137" s="244" t="s">
        <v>137</v>
      </c>
      <c r="G137" s="241"/>
      <c r="H137" s="245">
        <v>311.77999999999997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131</v>
      </c>
      <c r="AU137" s="251" t="s">
        <v>81</v>
      </c>
      <c r="AV137" s="13" t="s">
        <v>81</v>
      </c>
      <c r="AW137" s="13" t="s">
        <v>31</v>
      </c>
      <c r="AX137" s="13" t="s">
        <v>74</v>
      </c>
      <c r="AY137" s="251" t="s">
        <v>116</v>
      </c>
    </row>
    <row r="138" s="13" customFormat="1">
      <c r="A138" s="13"/>
      <c r="B138" s="240"/>
      <c r="C138" s="241"/>
      <c r="D138" s="242" t="s">
        <v>131</v>
      </c>
      <c r="E138" s="243" t="s">
        <v>1</v>
      </c>
      <c r="F138" s="244" t="s">
        <v>138</v>
      </c>
      <c r="G138" s="241"/>
      <c r="H138" s="245">
        <v>273.42000000000002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131</v>
      </c>
      <c r="AU138" s="251" t="s">
        <v>81</v>
      </c>
      <c r="AV138" s="13" t="s">
        <v>81</v>
      </c>
      <c r="AW138" s="13" t="s">
        <v>31</v>
      </c>
      <c r="AX138" s="13" t="s">
        <v>74</v>
      </c>
      <c r="AY138" s="251" t="s">
        <v>116</v>
      </c>
    </row>
    <row r="139" s="13" customFormat="1">
      <c r="A139" s="13"/>
      <c r="B139" s="240"/>
      <c r="C139" s="241"/>
      <c r="D139" s="242" t="s">
        <v>131</v>
      </c>
      <c r="E139" s="243" t="s">
        <v>1</v>
      </c>
      <c r="F139" s="244" t="s">
        <v>139</v>
      </c>
      <c r="G139" s="241"/>
      <c r="H139" s="245">
        <v>339.95999999999998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131</v>
      </c>
      <c r="AU139" s="251" t="s">
        <v>81</v>
      </c>
      <c r="AV139" s="13" t="s">
        <v>81</v>
      </c>
      <c r="AW139" s="13" t="s">
        <v>31</v>
      </c>
      <c r="AX139" s="13" t="s">
        <v>74</v>
      </c>
      <c r="AY139" s="251" t="s">
        <v>116</v>
      </c>
    </row>
    <row r="140" s="14" customFormat="1">
      <c r="A140" s="14"/>
      <c r="B140" s="252"/>
      <c r="C140" s="253"/>
      <c r="D140" s="242" t="s">
        <v>131</v>
      </c>
      <c r="E140" s="254" t="s">
        <v>1</v>
      </c>
      <c r="F140" s="255" t="s">
        <v>140</v>
      </c>
      <c r="G140" s="253"/>
      <c r="H140" s="256">
        <v>925.16000000000008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131</v>
      </c>
      <c r="AU140" s="262" t="s">
        <v>81</v>
      </c>
      <c r="AV140" s="14" t="s">
        <v>125</v>
      </c>
      <c r="AW140" s="14" t="s">
        <v>31</v>
      </c>
      <c r="AX140" s="14" t="s">
        <v>79</v>
      </c>
      <c r="AY140" s="262" t="s">
        <v>116</v>
      </c>
    </row>
    <row r="141" s="2" customFormat="1" ht="16.5" customHeight="1">
      <c r="A141" s="37"/>
      <c r="B141" s="38"/>
      <c r="C141" s="227" t="s">
        <v>117</v>
      </c>
      <c r="D141" s="227" t="s">
        <v>120</v>
      </c>
      <c r="E141" s="228" t="s">
        <v>145</v>
      </c>
      <c r="F141" s="229" t="s">
        <v>146</v>
      </c>
      <c r="G141" s="230" t="s">
        <v>123</v>
      </c>
      <c r="H141" s="231">
        <v>1525.3399999999999</v>
      </c>
      <c r="I141" s="232"/>
      <c r="J141" s="233">
        <f>ROUND(I141*H141,2)</f>
        <v>0</v>
      </c>
      <c r="K141" s="229" t="s">
        <v>124</v>
      </c>
      <c r="L141" s="43"/>
      <c r="M141" s="234" t="s">
        <v>1</v>
      </c>
      <c r="N141" s="235" t="s">
        <v>39</v>
      </c>
      <c r="O141" s="90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8" t="s">
        <v>125</v>
      </c>
      <c r="AT141" s="238" t="s">
        <v>120</v>
      </c>
      <c r="AU141" s="238" t="s">
        <v>81</v>
      </c>
      <c r="AY141" s="16" t="s">
        <v>116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6" t="s">
        <v>79</v>
      </c>
      <c r="BK141" s="239">
        <f>ROUND(I141*H141,2)</f>
        <v>0</v>
      </c>
      <c r="BL141" s="16" t="s">
        <v>125</v>
      </c>
      <c r="BM141" s="238" t="s">
        <v>147</v>
      </c>
    </row>
    <row r="142" s="13" customFormat="1">
      <c r="A142" s="13"/>
      <c r="B142" s="240"/>
      <c r="C142" s="241"/>
      <c r="D142" s="242" t="s">
        <v>131</v>
      </c>
      <c r="E142" s="243" t="s">
        <v>1</v>
      </c>
      <c r="F142" s="244" t="s">
        <v>148</v>
      </c>
      <c r="G142" s="241"/>
      <c r="H142" s="245">
        <v>1525.3399999999999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131</v>
      </c>
      <c r="AU142" s="251" t="s">
        <v>81</v>
      </c>
      <c r="AV142" s="13" t="s">
        <v>81</v>
      </c>
      <c r="AW142" s="13" t="s">
        <v>31</v>
      </c>
      <c r="AX142" s="13" t="s">
        <v>79</v>
      </c>
      <c r="AY142" s="251" t="s">
        <v>116</v>
      </c>
    </row>
    <row r="143" s="12" customFormat="1" ht="22.8" customHeight="1">
      <c r="A143" s="12"/>
      <c r="B143" s="211"/>
      <c r="C143" s="212"/>
      <c r="D143" s="213" t="s">
        <v>73</v>
      </c>
      <c r="E143" s="225" t="s">
        <v>149</v>
      </c>
      <c r="F143" s="225" t="s">
        <v>150</v>
      </c>
      <c r="G143" s="212"/>
      <c r="H143" s="212"/>
      <c r="I143" s="215"/>
      <c r="J143" s="226">
        <f>BK143</f>
        <v>0</v>
      </c>
      <c r="K143" s="212"/>
      <c r="L143" s="217"/>
      <c r="M143" s="218"/>
      <c r="N143" s="219"/>
      <c r="O143" s="219"/>
      <c r="P143" s="220">
        <f>SUM(P144:P157)</f>
        <v>0</v>
      </c>
      <c r="Q143" s="219"/>
      <c r="R143" s="220">
        <f>SUM(R144:R157)</f>
        <v>0.030099999999999998</v>
      </c>
      <c r="S143" s="219"/>
      <c r="T143" s="221">
        <f>SUM(T144:T157)</f>
        <v>20.709707999999999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79</v>
      </c>
      <c r="AT143" s="223" t="s">
        <v>73</v>
      </c>
      <c r="AU143" s="223" t="s">
        <v>79</v>
      </c>
      <c r="AY143" s="222" t="s">
        <v>116</v>
      </c>
      <c r="BK143" s="224">
        <f>SUM(BK144:BK157)</f>
        <v>0</v>
      </c>
    </row>
    <row r="144" s="2" customFormat="1" ht="21.75" customHeight="1">
      <c r="A144" s="37"/>
      <c r="B144" s="38"/>
      <c r="C144" s="227" t="s">
        <v>151</v>
      </c>
      <c r="D144" s="227" t="s">
        <v>120</v>
      </c>
      <c r="E144" s="228" t="s">
        <v>152</v>
      </c>
      <c r="F144" s="229" t="s">
        <v>153</v>
      </c>
      <c r="G144" s="230" t="s">
        <v>123</v>
      </c>
      <c r="H144" s="231">
        <v>60</v>
      </c>
      <c r="I144" s="232"/>
      <c r="J144" s="233">
        <f>ROUND(I144*H144,2)</f>
        <v>0</v>
      </c>
      <c r="K144" s="229" t="s">
        <v>124</v>
      </c>
      <c r="L144" s="43"/>
      <c r="M144" s="234" t="s">
        <v>1</v>
      </c>
      <c r="N144" s="235" t="s">
        <v>39</v>
      </c>
      <c r="O144" s="90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8" t="s">
        <v>125</v>
      </c>
      <c r="AT144" s="238" t="s">
        <v>120</v>
      </c>
      <c r="AU144" s="238" t="s">
        <v>81</v>
      </c>
      <c r="AY144" s="16" t="s">
        <v>116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6" t="s">
        <v>79</v>
      </c>
      <c r="BK144" s="239">
        <f>ROUND(I144*H144,2)</f>
        <v>0</v>
      </c>
      <c r="BL144" s="16" t="s">
        <v>125</v>
      </c>
      <c r="BM144" s="238" t="s">
        <v>154</v>
      </c>
    </row>
    <row r="145" s="2" customFormat="1" ht="21.75" customHeight="1">
      <c r="A145" s="37"/>
      <c r="B145" s="38"/>
      <c r="C145" s="227" t="s">
        <v>155</v>
      </c>
      <c r="D145" s="227" t="s">
        <v>120</v>
      </c>
      <c r="E145" s="228" t="s">
        <v>156</v>
      </c>
      <c r="F145" s="229" t="s">
        <v>157</v>
      </c>
      <c r="G145" s="230" t="s">
        <v>123</v>
      </c>
      <c r="H145" s="231">
        <v>1200</v>
      </c>
      <c r="I145" s="232"/>
      <c r="J145" s="233">
        <f>ROUND(I145*H145,2)</f>
        <v>0</v>
      </c>
      <c r="K145" s="229" t="s">
        <v>124</v>
      </c>
      <c r="L145" s="43"/>
      <c r="M145" s="234" t="s">
        <v>1</v>
      </c>
      <c r="N145" s="235" t="s">
        <v>39</v>
      </c>
      <c r="O145" s="90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8" t="s">
        <v>125</v>
      </c>
      <c r="AT145" s="238" t="s">
        <v>120</v>
      </c>
      <c r="AU145" s="238" t="s">
        <v>81</v>
      </c>
      <c r="AY145" s="16" t="s">
        <v>116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6" t="s">
        <v>79</v>
      </c>
      <c r="BK145" s="239">
        <f>ROUND(I145*H145,2)</f>
        <v>0</v>
      </c>
      <c r="BL145" s="16" t="s">
        <v>125</v>
      </c>
      <c r="BM145" s="238" t="s">
        <v>158</v>
      </c>
    </row>
    <row r="146" s="13" customFormat="1">
      <c r="A146" s="13"/>
      <c r="B146" s="240"/>
      <c r="C146" s="241"/>
      <c r="D146" s="242" t="s">
        <v>131</v>
      </c>
      <c r="E146" s="243" t="s">
        <v>1</v>
      </c>
      <c r="F146" s="244" t="s">
        <v>159</v>
      </c>
      <c r="G146" s="241"/>
      <c r="H146" s="245">
        <v>1200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131</v>
      </c>
      <c r="AU146" s="251" t="s">
        <v>81</v>
      </c>
      <c r="AV146" s="13" t="s">
        <v>81</v>
      </c>
      <c r="AW146" s="13" t="s">
        <v>31</v>
      </c>
      <c r="AX146" s="13" t="s">
        <v>79</v>
      </c>
      <c r="AY146" s="251" t="s">
        <v>116</v>
      </c>
    </row>
    <row r="147" s="2" customFormat="1" ht="21.75" customHeight="1">
      <c r="A147" s="37"/>
      <c r="B147" s="38"/>
      <c r="C147" s="227" t="s">
        <v>160</v>
      </c>
      <c r="D147" s="227" t="s">
        <v>120</v>
      </c>
      <c r="E147" s="228" t="s">
        <v>161</v>
      </c>
      <c r="F147" s="229" t="s">
        <v>162</v>
      </c>
      <c r="G147" s="230" t="s">
        <v>123</v>
      </c>
      <c r="H147" s="231">
        <v>60</v>
      </c>
      <c r="I147" s="232"/>
      <c r="J147" s="233">
        <f>ROUND(I147*H147,2)</f>
        <v>0</v>
      </c>
      <c r="K147" s="229" t="s">
        <v>124</v>
      </c>
      <c r="L147" s="43"/>
      <c r="M147" s="234" t="s">
        <v>1</v>
      </c>
      <c r="N147" s="235" t="s">
        <v>39</v>
      </c>
      <c r="O147" s="90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8" t="s">
        <v>125</v>
      </c>
      <c r="AT147" s="238" t="s">
        <v>120</v>
      </c>
      <c r="AU147" s="238" t="s">
        <v>81</v>
      </c>
      <c r="AY147" s="16" t="s">
        <v>116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6" t="s">
        <v>79</v>
      </c>
      <c r="BK147" s="239">
        <f>ROUND(I147*H147,2)</f>
        <v>0</v>
      </c>
      <c r="BL147" s="16" t="s">
        <v>125</v>
      </c>
      <c r="BM147" s="238" t="s">
        <v>163</v>
      </c>
    </row>
    <row r="148" s="2" customFormat="1" ht="21.75" customHeight="1">
      <c r="A148" s="37"/>
      <c r="B148" s="38"/>
      <c r="C148" s="227" t="s">
        <v>164</v>
      </c>
      <c r="D148" s="227" t="s">
        <v>120</v>
      </c>
      <c r="E148" s="228" t="s">
        <v>165</v>
      </c>
      <c r="F148" s="229" t="s">
        <v>166</v>
      </c>
      <c r="G148" s="230" t="s">
        <v>123</v>
      </c>
      <c r="H148" s="231">
        <v>130</v>
      </c>
      <c r="I148" s="232"/>
      <c r="J148" s="233">
        <f>ROUND(I148*H148,2)</f>
        <v>0</v>
      </c>
      <c r="K148" s="229" t="s">
        <v>124</v>
      </c>
      <c r="L148" s="43"/>
      <c r="M148" s="234" t="s">
        <v>1</v>
      </c>
      <c r="N148" s="235" t="s">
        <v>39</v>
      </c>
      <c r="O148" s="90"/>
      <c r="P148" s="236">
        <f>O148*H148</f>
        <v>0</v>
      </c>
      <c r="Q148" s="236">
        <v>0.00012999999999999999</v>
      </c>
      <c r="R148" s="236">
        <f>Q148*H148</f>
        <v>0.016899999999999998</v>
      </c>
      <c r="S148" s="236">
        <v>0</v>
      </c>
      <c r="T148" s="23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8" t="s">
        <v>125</v>
      </c>
      <c r="AT148" s="238" t="s">
        <v>120</v>
      </c>
      <c r="AU148" s="238" t="s">
        <v>81</v>
      </c>
      <c r="AY148" s="16" t="s">
        <v>116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6" t="s">
        <v>79</v>
      </c>
      <c r="BK148" s="239">
        <f>ROUND(I148*H148,2)</f>
        <v>0</v>
      </c>
      <c r="BL148" s="16" t="s">
        <v>125</v>
      </c>
      <c r="BM148" s="238" t="s">
        <v>167</v>
      </c>
    </row>
    <row r="149" s="2" customFormat="1" ht="33" customHeight="1">
      <c r="A149" s="37"/>
      <c r="B149" s="38"/>
      <c r="C149" s="227" t="s">
        <v>168</v>
      </c>
      <c r="D149" s="227" t="s">
        <v>120</v>
      </c>
      <c r="E149" s="228" t="s">
        <v>169</v>
      </c>
      <c r="F149" s="229" t="s">
        <v>170</v>
      </c>
      <c r="G149" s="230" t="s">
        <v>123</v>
      </c>
      <c r="H149" s="231">
        <v>324.36000000000001</v>
      </c>
      <c r="I149" s="232"/>
      <c r="J149" s="233">
        <f>ROUND(I149*H149,2)</f>
        <v>0</v>
      </c>
      <c r="K149" s="229" t="s">
        <v>124</v>
      </c>
      <c r="L149" s="43"/>
      <c r="M149" s="234" t="s">
        <v>1</v>
      </c>
      <c r="N149" s="235" t="s">
        <v>39</v>
      </c>
      <c r="O149" s="90"/>
      <c r="P149" s="236">
        <f>O149*H149</f>
        <v>0</v>
      </c>
      <c r="Q149" s="236">
        <v>0</v>
      </c>
      <c r="R149" s="236">
        <f>Q149*H149</f>
        <v>0</v>
      </c>
      <c r="S149" s="236">
        <v>0.058999999999999997</v>
      </c>
      <c r="T149" s="237">
        <f>S149*H149</f>
        <v>19.137239999999998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8" t="s">
        <v>125</v>
      </c>
      <c r="AT149" s="238" t="s">
        <v>120</v>
      </c>
      <c r="AU149" s="238" t="s">
        <v>81</v>
      </c>
      <c r="AY149" s="16" t="s">
        <v>116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6" t="s">
        <v>79</v>
      </c>
      <c r="BK149" s="239">
        <f>ROUND(I149*H149,2)</f>
        <v>0</v>
      </c>
      <c r="BL149" s="16" t="s">
        <v>125</v>
      </c>
      <c r="BM149" s="238" t="s">
        <v>171</v>
      </c>
    </row>
    <row r="150" s="13" customFormat="1">
      <c r="A150" s="13"/>
      <c r="B150" s="240"/>
      <c r="C150" s="241"/>
      <c r="D150" s="242" t="s">
        <v>131</v>
      </c>
      <c r="E150" s="243" t="s">
        <v>1</v>
      </c>
      <c r="F150" s="244" t="s">
        <v>172</v>
      </c>
      <c r="G150" s="241"/>
      <c r="H150" s="245">
        <v>324.36000000000001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131</v>
      </c>
      <c r="AU150" s="251" t="s">
        <v>81</v>
      </c>
      <c r="AV150" s="13" t="s">
        <v>81</v>
      </c>
      <c r="AW150" s="13" t="s">
        <v>31</v>
      </c>
      <c r="AX150" s="13" t="s">
        <v>79</v>
      </c>
      <c r="AY150" s="251" t="s">
        <v>116</v>
      </c>
    </row>
    <row r="151" s="2" customFormat="1" ht="21.75" customHeight="1">
      <c r="A151" s="37"/>
      <c r="B151" s="38"/>
      <c r="C151" s="227" t="s">
        <v>173</v>
      </c>
      <c r="D151" s="227" t="s">
        <v>120</v>
      </c>
      <c r="E151" s="228" t="s">
        <v>174</v>
      </c>
      <c r="F151" s="229" t="s">
        <v>175</v>
      </c>
      <c r="G151" s="230" t="s">
        <v>123</v>
      </c>
      <c r="H151" s="231">
        <v>600.17999999999995</v>
      </c>
      <c r="I151" s="232"/>
      <c r="J151" s="233">
        <f>ROUND(I151*H151,2)</f>
        <v>0</v>
      </c>
      <c r="K151" s="229" t="s">
        <v>124</v>
      </c>
      <c r="L151" s="43"/>
      <c r="M151" s="234" t="s">
        <v>1</v>
      </c>
      <c r="N151" s="235" t="s">
        <v>39</v>
      </c>
      <c r="O151" s="90"/>
      <c r="P151" s="236">
        <f>O151*H151</f>
        <v>0</v>
      </c>
      <c r="Q151" s="236">
        <v>0</v>
      </c>
      <c r="R151" s="236">
        <f>Q151*H151</f>
        <v>0</v>
      </c>
      <c r="S151" s="236">
        <v>0.0025999999999999999</v>
      </c>
      <c r="T151" s="237">
        <f>S151*H151</f>
        <v>1.5604679999999997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8" t="s">
        <v>125</v>
      </c>
      <c r="AT151" s="238" t="s">
        <v>120</v>
      </c>
      <c r="AU151" s="238" t="s">
        <v>81</v>
      </c>
      <c r="AY151" s="16" t="s">
        <v>116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6" t="s">
        <v>79</v>
      </c>
      <c r="BK151" s="239">
        <f>ROUND(I151*H151,2)</f>
        <v>0</v>
      </c>
      <c r="BL151" s="16" t="s">
        <v>125</v>
      </c>
      <c r="BM151" s="238" t="s">
        <v>176</v>
      </c>
    </row>
    <row r="152" s="13" customFormat="1">
      <c r="A152" s="13"/>
      <c r="B152" s="240"/>
      <c r="C152" s="241"/>
      <c r="D152" s="242" t="s">
        <v>131</v>
      </c>
      <c r="E152" s="243" t="s">
        <v>1</v>
      </c>
      <c r="F152" s="244" t="s">
        <v>177</v>
      </c>
      <c r="G152" s="241"/>
      <c r="H152" s="245">
        <v>352.62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131</v>
      </c>
      <c r="AU152" s="251" t="s">
        <v>81</v>
      </c>
      <c r="AV152" s="13" t="s">
        <v>81</v>
      </c>
      <c r="AW152" s="13" t="s">
        <v>31</v>
      </c>
      <c r="AX152" s="13" t="s">
        <v>74</v>
      </c>
      <c r="AY152" s="251" t="s">
        <v>116</v>
      </c>
    </row>
    <row r="153" s="13" customFormat="1">
      <c r="A153" s="13"/>
      <c r="B153" s="240"/>
      <c r="C153" s="241"/>
      <c r="D153" s="242" t="s">
        <v>131</v>
      </c>
      <c r="E153" s="243" t="s">
        <v>1</v>
      </c>
      <c r="F153" s="244" t="s">
        <v>178</v>
      </c>
      <c r="G153" s="241"/>
      <c r="H153" s="245">
        <v>124.70399999999999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131</v>
      </c>
      <c r="AU153" s="251" t="s">
        <v>81</v>
      </c>
      <c r="AV153" s="13" t="s">
        <v>81</v>
      </c>
      <c r="AW153" s="13" t="s">
        <v>31</v>
      </c>
      <c r="AX153" s="13" t="s">
        <v>74</v>
      </c>
      <c r="AY153" s="251" t="s">
        <v>116</v>
      </c>
    </row>
    <row r="154" s="13" customFormat="1">
      <c r="A154" s="13"/>
      <c r="B154" s="240"/>
      <c r="C154" s="241"/>
      <c r="D154" s="242" t="s">
        <v>131</v>
      </c>
      <c r="E154" s="243" t="s">
        <v>1</v>
      </c>
      <c r="F154" s="244" t="s">
        <v>179</v>
      </c>
      <c r="G154" s="241"/>
      <c r="H154" s="245">
        <v>65.736000000000004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131</v>
      </c>
      <c r="AU154" s="251" t="s">
        <v>81</v>
      </c>
      <c r="AV154" s="13" t="s">
        <v>81</v>
      </c>
      <c r="AW154" s="13" t="s">
        <v>31</v>
      </c>
      <c r="AX154" s="13" t="s">
        <v>74</v>
      </c>
      <c r="AY154" s="251" t="s">
        <v>116</v>
      </c>
    </row>
    <row r="155" s="13" customFormat="1">
      <c r="A155" s="13"/>
      <c r="B155" s="240"/>
      <c r="C155" s="241"/>
      <c r="D155" s="242" t="s">
        <v>131</v>
      </c>
      <c r="E155" s="243" t="s">
        <v>1</v>
      </c>
      <c r="F155" s="244" t="s">
        <v>180</v>
      </c>
      <c r="G155" s="241"/>
      <c r="H155" s="245">
        <v>57.119999999999997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131</v>
      </c>
      <c r="AU155" s="251" t="s">
        <v>81</v>
      </c>
      <c r="AV155" s="13" t="s">
        <v>81</v>
      </c>
      <c r="AW155" s="13" t="s">
        <v>31</v>
      </c>
      <c r="AX155" s="13" t="s">
        <v>74</v>
      </c>
      <c r="AY155" s="251" t="s">
        <v>116</v>
      </c>
    </row>
    <row r="156" s="14" customFormat="1">
      <c r="A156" s="14"/>
      <c r="B156" s="252"/>
      <c r="C156" s="253"/>
      <c r="D156" s="242" t="s">
        <v>131</v>
      </c>
      <c r="E156" s="254" t="s">
        <v>1</v>
      </c>
      <c r="F156" s="255" t="s">
        <v>140</v>
      </c>
      <c r="G156" s="253"/>
      <c r="H156" s="256">
        <v>600.18000000000006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131</v>
      </c>
      <c r="AU156" s="262" t="s">
        <v>81</v>
      </c>
      <c r="AV156" s="14" t="s">
        <v>125</v>
      </c>
      <c r="AW156" s="14" t="s">
        <v>31</v>
      </c>
      <c r="AX156" s="14" t="s">
        <v>79</v>
      </c>
      <c r="AY156" s="262" t="s">
        <v>116</v>
      </c>
    </row>
    <row r="157" s="2" customFormat="1" ht="21.75" customHeight="1">
      <c r="A157" s="37"/>
      <c r="B157" s="38"/>
      <c r="C157" s="227" t="s">
        <v>181</v>
      </c>
      <c r="D157" s="227" t="s">
        <v>120</v>
      </c>
      <c r="E157" s="228" t="s">
        <v>182</v>
      </c>
      <c r="F157" s="229" t="s">
        <v>183</v>
      </c>
      <c r="G157" s="230" t="s">
        <v>184</v>
      </c>
      <c r="H157" s="231">
        <v>12</v>
      </c>
      <c r="I157" s="232"/>
      <c r="J157" s="233">
        <f>ROUND(I157*H157,2)</f>
        <v>0</v>
      </c>
      <c r="K157" s="229" t="s">
        <v>124</v>
      </c>
      <c r="L157" s="43"/>
      <c r="M157" s="234" t="s">
        <v>1</v>
      </c>
      <c r="N157" s="235" t="s">
        <v>39</v>
      </c>
      <c r="O157" s="90"/>
      <c r="P157" s="236">
        <f>O157*H157</f>
        <v>0</v>
      </c>
      <c r="Q157" s="236">
        <v>0.0011000000000000001</v>
      </c>
      <c r="R157" s="236">
        <f>Q157*H157</f>
        <v>0.0132</v>
      </c>
      <c r="S157" s="236">
        <v>0.001</v>
      </c>
      <c r="T157" s="237">
        <f>S157*H157</f>
        <v>0.012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8" t="s">
        <v>125</v>
      </c>
      <c r="AT157" s="238" t="s">
        <v>120</v>
      </c>
      <c r="AU157" s="238" t="s">
        <v>81</v>
      </c>
      <c r="AY157" s="16" t="s">
        <v>116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6" t="s">
        <v>79</v>
      </c>
      <c r="BK157" s="239">
        <f>ROUND(I157*H157,2)</f>
        <v>0</v>
      </c>
      <c r="BL157" s="16" t="s">
        <v>125</v>
      </c>
      <c r="BM157" s="238" t="s">
        <v>185</v>
      </c>
    </row>
    <row r="158" s="12" customFormat="1" ht="22.8" customHeight="1">
      <c r="A158" s="12"/>
      <c r="B158" s="211"/>
      <c r="C158" s="212"/>
      <c r="D158" s="213" t="s">
        <v>73</v>
      </c>
      <c r="E158" s="225" t="s">
        <v>186</v>
      </c>
      <c r="F158" s="225" t="s">
        <v>187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SUM(P159:P164)</f>
        <v>0</v>
      </c>
      <c r="Q158" s="219"/>
      <c r="R158" s="220">
        <f>SUM(R159:R164)</f>
        <v>0</v>
      </c>
      <c r="S158" s="219"/>
      <c r="T158" s="221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79</v>
      </c>
      <c r="AT158" s="223" t="s">
        <v>73</v>
      </c>
      <c r="AU158" s="223" t="s">
        <v>79</v>
      </c>
      <c r="AY158" s="222" t="s">
        <v>116</v>
      </c>
      <c r="BK158" s="224">
        <f>SUM(BK159:BK164)</f>
        <v>0</v>
      </c>
    </row>
    <row r="159" s="2" customFormat="1" ht="21.75" customHeight="1">
      <c r="A159" s="37"/>
      <c r="B159" s="38"/>
      <c r="C159" s="227" t="s">
        <v>188</v>
      </c>
      <c r="D159" s="227" t="s">
        <v>120</v>
      </c>
      <c r="E159" s="228" t="s">
        <v>189</v>
      </c>
      <c r="F159" s="229" t="s">
        <v>190</v>
      </c>
      <c r="G159" s="230" t="s">
        <v>191</v>
      </c>
      <c r="H159" s="231">
        <v>23.734000000000002</v>
      </c>
      <c r="I159" s="232"/>
      <c r="J159" s="233">
        <f>ROUND(I159*H159,2)</f>
        <v>0</v>
      </c>
      <c r="K159" s="229" t="s">
        <v>124</v>
      </c>
      <c r="L159" s="43"/>
      <c r="M159" s="234" t="s">
        <v>1</v>
      </c>
      <c r="N159" s="235" t="s">
        <v>39</v>
      </c>
      <c r="O159" s="90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8" t="s">
        <v>125</v>
      </c>
      <c r="AT159" s="238" t="s">
        <v>120</v>
      </c>
      <c r="AU159" s="238" t="s">
        <v>81</v>
      </c>
      <c r="AY159" s="16" t="s">
        <v>116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6" t="s">
        <v>79</v>
      </c>
      <c r="BK159" s="239">
        <f>ROUND(I159*H159,2)</f>
        <v>0</v>
      </c>
      <c r="BL159" s="16" t="s">
        <v>125</v>
      </c>
      <c r="BM159" s="238" t="s">
        <v>192</v>
      </c>
    </row>
    <row r="160" s="2" customFormat="1" ht="21.75" customHeight="1">
      <c r="A160" s="37"/>
      <c r="B160" s="38"/>
      <c r="C160" s="227" t="s">
        <v>193</v>
      </c>
      <c r="D160" s="227" t="s">
        <v>120</v>
      </c>
      <c r="E160" s="228" t="s">
        <v>194</v>
      </c>
      <c r="F160" s="229" t="s">
        <v>195</v>
      </c>
      <c r="G160" s="230" t="s">
        <v>191</v>
      </c>
      <c r="H160" s="231">
        <v>23.734000000000002</v>
      </c>
      <c r="I160" s="232"/>
      <c r="J160" s="233">
        <f>ROUND(I160*H160,2)</f>
        <v>0</v>
      </c>
      <c r="K160" s="229" t="s">
        <v>124</v>
      </c>
      <c r="L160" s="43"/>
      <c r="M160" s="234" t="s">
        <v>1</v>
      </c>
      <c r="N160" s="235" t="s">
        <v>39</v>
      </c>
      <c r="O160" s="90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8" t="s">
        <v>125</v>
      </c>
      <c r="AT160" s="238" t="s">
        <v>120</v>
      </c>
      <c r="AU160" s="238" t="s">
        <v>81</v>
      </c>
      <c r="AY160" s="16" t="s">
        <v>116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6" t="s">
        <v>79</v>
      </c>
      <c r="BK160" s="239">
        <f>ROUND(I160*H160,2)</f>
        <v>0</v>
      </c>
      <c r="BL160" s="16" t="s">
        <v>125</v>
      </c>
      <c r="BM160" s="238" t="s">
        <v>196</v>
      </c>
    </row>
    <row r="161" s="2" customFormat="1" ht="21.75" customHeight="1">
      <c r="A161" s="37"/>
      <c r="B161" s="38"/>
      <c r="C161" s="227" t="s">
        <v>197</v>
      </c>
      <c r="D161" s="227" t="s">
        <v>120</v>
      </c>
      <c r="E161" s="228" t="s">
        <v>198</v>
      </c>
      <c r="F161" s="229" t="s">
        <v>199</v>
      </c>
      <c r="G161" s="230" t="s">
        <v>191</v>
      </c>
      <c r="H161" s="231">
        <v>23.734000000000002</v>
      </c>
      <c r="I161" s="232"/>
      <c r="J161" s="233">
        <f>ROUND(I161*H161,2)</f>
        <v>0</v>
      </c>
      <c r="K161" s="229" t="s">
        <v>124</v>
      </c>
      <c r="L161" s="43"/>
      <c r="M161" s="234" t="s">
        <v>1</v>
      </c>
      <c r="N161" s="235" t="s">
        <v>39</v>
      </c>
      <c r="O161" s="90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8" t="s">
        <v>125</v>
      </c>
      <c r="AT161" s="238" t="s">
        <v>120</v>
      </c>
      <c r="AU161" s="238" t="s">
        <v>81</v>
      </c>
      <c r="AY161" s="16" t="s">
        <v>116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6" t="s">
        <v>79</v>
      </c>
      <c r="BK161" s="239">
        <f>ROUND(I161*H161,2)</f>
        <v>0</v>
      </c>
      <c r="BL161" s="16" t="s">
        <v>125</v>
      </c>
      <c r="BM161" s="238" t="s">
        <v>200</v>
      </c>
    </row>
    <row r="162" s="2" customFormat="1" ht="21.75" customHeight="1">
      <c r="A162" s="37"/>
      <c r="B162" s="38"/>
      <c r="C162" s="227" t="s">
        <v>201</v>
      </c>
      <c r="D162" s="227" t="s">
        <v>120</v>
      </c>
      <c r="E162" s="228" t="s">
        <v>202</v>
      </c>
      <c r="F162" s="229" t="s">
        <v>203</v>
      </c>
      <c r="G162" s="230" t="s">
        <v>191</v>
      </c>
      <c r="H162" s="231">
        <v>356.00999999999999</v>
      </c>
      <c r="I162" s="232"/>
      <c r="J162" s="233">
        <f>ROUND(I162*H162,2)</f>
        <v>0</v>
      </c>
      <c r="K162" s="229" t="s">
        <v>124</v>
      </c>
      <c r="L162" s="43"/>
      <c r="M162" s="234" t="s">
        <v>1</v>
      </c>
      <c r="N162" s="235" t="s">
        <v>39</v>
      </c>
      <c r="O162" s="90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8" t="s">
        <v>125</v>
      </c>
      <c r="AT162" s="238" t="s">
        <v>120</v>
      </c>
      <c r="AU162" s="238" t="s">
        <v>81</v>
      </c>
      <c r="AY162" s="16" t="s">
        <v>116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6" t="s">
        <v>79</v>
      </c>
      <c r="BK162" s="239">
        <f>ROUND(I162*H162,2)</f>
        <v>0</v>
      </c>
      <c r="BL162" s="16" t="s">
        <v>125</v>
      </c>
      <c r="BM162" s="238" t="s">
        <v>204</v>
      </c>
    </row>
    <row r="163" s="13" customFormat="1">
      <c r="A163" s="13"/>
      <c r="B163" s="240"/>
      <c r="C163" s="241"/>
      <c r="D163" s="242" t="s">
        <v>131</v>
      </c>
      <c r="E163" s="243" t="s">
        <v>1</v>
      </c>
      <c r="F163" s="244" t="s">
        <v>205</v>
      </c>
      <c r="G163" s="241"/>
      <c r="H163" s="245">
        <v>356.00999999999999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131</v>
      </c>
      <c r="AU163" s="251" t="s">
        <v>81</v>
      </c>
      <c r="AV163" s="13" t="s">
        <v>81</v>
      </c>
      <c r="AW163" s="13" t="s">
        <v>31</v>
      </c>
      <c r="AX163" s="13" t="s">
        <v>79</v>
      </c>
      <c r="AY163" s="251" t="s">
        <v>116</v>
      </c>
    </row>
    <row r="164" s="2" customFormat="1" ht="21.75" customHeight="1">
      <c r="A164" s="37"/>
      <c r="B164" s="38"/>
      <c r="C164" s="227" t="s">
        <v>206</v>
      </c>
      <c r="D164" s="227" t="s">
        <v>120</v>
      </c>
      <c r="E164" s="228" t="s">
        <v>207</v>
      </c>
      <c r="F164" s="229" t="s">
        <v>208</v>
      </c>
      <c r="G164" s="230" t="s">
        <v>191</v>
      </c>
      <c r="H164" s="231">
        <v>3.585</v>
      </c>
      <c r="I164" s="232"/>
      <c r="J164" s="233">
        <f>ROUND(I164*H164,2)</f>
        <v>0</v>
      </c>
      <c r="K164" s="229" t="s">
        <v>124</v>
      </c>
      <c r="L164" s="43"/>
      <c r="M164" s="234" t="s">
        <v>1</v>
      </c>
      <c r="N164" s="235" t="s">
        <v>39</v>
      </c>
      <c r="O164" s="90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8" t="s">
        <v>125</v>
      </c>
      <c r="AT164" s="238" t="s">
        <v>120</v>
      </c>
      <c r="AU164" s="238" t="s">
        <v>81</v>
      </c>
      <c r="AY164" s="16" t="s">
        <v>116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6" t="s">
        <v>79</v>
      </c>
      <c r="BK164" s="239">
        <f>ROUND(I164*H164,2)</f>
        <v>0</v>
      </c>
      <c r="BL164" s="16" t="s">
        <v>125</v>
      </c>
      <c r="BM164" s="238" t="s">
        <v>209</v>
      </c>
    </row>
    <row r="165" s="12" customFormat="1" ht="22.8" customHeight="1">
      <c r="A165" s="12"/>
      <c r="B165" s="211"/>
      <c r="C165" s="212"/>
      <c r="D165" s="213" t="s">
        <v>73</v>
      </c>
      <c r="E165" s="225" t="s">
        <v>210</v>
      </c>
      <c r="F165" s="225" t="s">
        <v>211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SUM(P166:P167)</f>
        <v>0</v>
      </c>
      <c r="Q165" s="219"/>
      <c r="R165" s="220">
        <f>SUM(R166:R167)</f>
        <v>0</v>
      </c>
      <c r="S165" s="219"/>
      <c r="T165" s="221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79</v>
      </c>
      <c r="AT165" s="223" t="s">
        <v>73</v>
      </c>
      <c r="AU165" s="223" t="s">
        <v>79</v>
      </c>
      <c r="AY165" s="222" t="s">
        <v>116</v>
      </c>
      <c r="BK165" s="224">
        <f>SUM(BK166:BK167)</f>
        <v>0</v>
      </c>
    </row>
    <row r="166" s="2" customFormat="1" ht="16.5" customHeight="1">
      <c r="A166" s="37"/>
      <c r="B166" s="38"/>
      <c r="C166" s="227" t="s">
        <v>149</v>
      </c>
      <c r="D166" s="227" t="s">
        <v>120</v>
      </c>
      <c r="E166" s="228" t="s">
        <v>212</v>
      </c>
      <c r="F166" s="229" t="s">
        <v>213</v>
      </c>
      <c r="G166" s="230" t="s">
        <v>191</v>
      </c>
      <c r="H166" s="231">
        <v>31.033999999999999</v>
      </c>
      <c r="I166" s="232"/>
      <c r="J166" s="233">
        <f>ROUND(I166*H166,2)</f>
        <v>0</v>
      </c>
      <c r="K166" s="229" t="s">
        <v>124</v>
      </c>
      <c r="L166" s="43"/>
      <c r="M166" s="234" t="s">
        <v>1</v>
      </c>
      <c r="N166" s="235" t="s">
        <v>39</v>
      </c>
      <c r="O166" s="90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8" t="s">
        <v>125</v>
      </c>
      <c r="AT166" s="238" t="s">
        <v>120</v>
      </c>
      <c r="AU166" s="238" t="s">
        <v>81</v>
      </c>
      <c r="AY166" s="16" t="s">
        <v>116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6" t="s">
        <v>79</v>
      </c>
      <c r="BK166" s="239">
        <f>ROUND(I166*H166,2)</f>
        <v>0</v>
      </c>
      <c r="BL166" s="16" t="s">
        <v>125</v>
      </c>
      <c r="BM166" s="238" t="s">
        <v>214</v>
      </c>
    </row>
    <row r="167" s="2" customFormat="1" ht="21.75" customHeight="1">
      <c r="A167" s="37"/>
      <c r="B167" s="38"/>
      <c r="C167" s="227" t="s">
        <v>215</v>
      </c>
      <c r="D167" s="227" t="s">
        <v>120</v>
      </c>
      <c r="E167" s="228" t="s">
        <v>216</v>
      </c>
      <c r="F167" s="229" t="s">
        <v>217</v>
      </c>
      <c r="G167" s="230" t="s">
        <v>191</v>
      </c>
      <c r="H167" s="231">
        <v>31.033999999999999</v>
      </c>
      <c r="I167" s="232"/>
      <c r="J167" s="233">
        <f>ROUND(I167*H167,2)</f>
        <v>0</v>
      </c>
      <c r="K167" s="229" t="s">
        <v>124</v>
      </c>
      <c r="L167" s="43"/>
      <c r="M167" s="234" t="s">
        <v>1</v>
      </c>
      <c r="N167" s="235" t="s">
        <v>39</v>
      </c>
      <c r="O167" s="90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8" t="s">
        <v>125</v>
      </c>
      <c r="AT167" s="238" t="s">
        <v>120</v>
      </c>
      <c r="AU167" s="238" t="s">
        <v>81</v>
      </c>
      <c r="AY167" s="16" t="s">
        <v>116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6" t="s">
        <v>79</v>
      </c>
      <c r="BK167" s="239">
        <f>ROUND(I167*H167,2)</f>
        <v>0</v>
      </c>
      <c r="BL167" s="16" t="s">
        <v>125</v>
      </c>
      <c r="BM167" s="238" t="s">
        <v>218</v>
      </c>
    </row>
    <row r="168" s="12" customFormat="1" ht="25.92" customHeight="1">
      <c r="A168" s="12"/>
      <c r="B168" s="211"/>
      <c r="C168" s="212"/>
      <c r="D168" s="213" t="s">
        <v>73</v>
      </c>
      <c r="E168" s="214" t="s">
        <v>219</v>
      </c>
      <c r="F168" s="214" t="s">
        <v>220</v>
      </c>
      <c r="G168" s="212"/>
      <c r="H168" s="212"/>
      <c r="I168" s="215"/>
      <c r="J168" s="216">
        <f>BK168</f>
        <v>0</v>
      </c>
      <c r="K168" s="212"/>
      <c r="L168" s="217"/>
      <c r="M168" s="218"/>
      <c r="N168" s="219"/>
      <c r="O168" s="219"/>
      <c r="P168" s="220">
        <f>P169+P177+P191+P195+P208</f>
        <v>0</v>
      </c>
      <c r="Q168" s="219"/>
      <c r="R168" s="220">
        <f>R169+R177+R191+R195+R208</f>
        <v>10.196201799999999</v>
      </c>
      <c r="S168" s="219"/>
      <c r="T168" s="221">
        <f>T169+T177+T191+T195+T208</f>
        <v>3.0243861999999999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2" t="s">
        <v>81</v>
      </c>
      <c r="AT168" s="223" t="s">
        <v>73</v>
      </c>
      <c r="AU168" s="223" t="s">
        <v>74</v>
      </c>
      <c r="AY168" s="222" t="s">
        <v>116</v>
      </c>
      <c r="BK168" s="224">
        <f>BK169+BK177+BK191+BK195+BK208</f>
        <v>0</v>
      </c>
    </row>
    <row r="169" s="12" customFormat="1" ht="22.8" customHeight="1">
      <c r="A169" s="12"/>
      <c r="B169" s="211"/>
      <c r="C169" s="212"/>
      <c r="D169" s="213" t="s">
        <v>73</v>
      </c>
      <c r="E169" s="225" t="s">
        <v>221</v>
      </c>
      <c r="F169" s="225" t="s">
        <v>222</v>
      </c>
      <c r="G169" s="212"/>
      <c r="H169" s="212"/>
      <c r="I169" s="215"/>
      <c r="J169" s="226">
        <f>BK169</f>
        <v>0</v>
      </c>
      <c r="K169" s="212"/>
      <c r="L169" s="217"/>
      <c r="M169" s="218"/>
      <c r="N169" s="219"/>
      <c r="O169" s="219"/>
      <c r="P169" s="220">
        <f>SUM(P170:P176)</f>
        <v>0</v>
      </c>
      <c r="Q169" s="219"/>
      <c r="R169" s="220">
        <f>SUM(R170:R176)</f>
        <v>0.38045000000000001</v>
      </c>
      <c r="S169" s="219"/>
      <c r="T169" s="221">
        <f>SUM(T170:T176)</f>
        <v>0.35830000000000001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2" t="s">
        <v>81</v>
      </c>
      <c r="AT169" s="223" t="s">
        <v>73</v>
      </c>
      <c r="AU169" s="223" t="s">
        <v>79</v>
      </c>
      <c r="AY169" s="222" t="s">
        <v>116</v>
      </c>
      <c r="BK169" s="224">
        <f>SUM(BK170:BK176)</f>
        <v>0</v>
      </c>
    </row>
    <row r="170" s="2" customFormat="1" ht="21.75" customHeight="1">
      <c r="A170" s="37"/>
      <c r="B170" s="38"/>
      <c r="C170" s="227" t="s">
        <v>223</v>
      </c>
      <c r="D170" s="227" t="s">
        <v>120</v>
      </c>
      <c r="E170" s="228" t="s">
        <v>224</v>
      </c>
      <c r="F170" s="229" t="s">
        <v>225</v>
      </c>
      <c r="G170" s="230" t="s">
        <v>184</v>
      </c>
      <c r="H170" s="231">
        <v>15</v>
      </c>
      <c r="I170" s="232"/>
      <c r="J170" s="233">
        <f>ROUND(I170*H170,2)</f>
        <v>0</v>
      </c>
      <c r="K170" s="229" t="s">
        <v>124</v>
      </c>
      <c r="L170" s="43"/>
      <c r="M170" s="234" t="s">
        <v>1</v>
      </c>
      <c r="N170" s="235" t="s">
        <v>39</v>
      </c>
      <c r="O170" s="90"/>
      <c r="P170" s="236">
        <f>O170*H170</f>
        <v>0</v>
      </c>
      <c r="Q170" s="236">
        <v>0</v>
      </c>
      <c r="R170" s="236">
        <f>Q170*H170</f>
        <v>0</v>
      </c>
      <c r="S170" s="236">
        <v>0.012319999999999999</v>
      </c>
      <c r="T170" s="237">
        <f>S170*H170</f>
        <v>0.18479999999999999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8" t="s">
        <v>226</v>
      </c>
      <c r="AT170" s="238" t="s">
        <v>120</v>
      </c>
      <c r="AU170" s="238" t="s">
        <v>81</v>
      </c>
      <c r="AY170" s="16" t="s">
        <v>116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6" t="s">
        <v>79</v>
      </c>
      <c r="BK170" s="239">
        <f>ROUND(I170*H170,2)</f>
        <v>0</v>
      </c>
      <c r="BL170" s="16" t="s">
        <v>226</v>
      </c>
      <c r="BM170" s="238" t="s">
        <v>227</v>
      </c>
    </row>
    <row r="171" s="2" customFormat="1" ht="21.75" customHeight="1">
      <c r="A171" s="37"/>
      <c r="B171" s="38"/>
      <c r="C171" s="227" t="s">
        <v>228</v>
      </c>
      <c r="D171" s="227" t="s">
        <v>120</v>
      </c>
      <c r="E171" s="228" t="s">
        <v>229</v>
      </c>
      <c r="F171" s="229" t="s">
        <v>230</v>
      </c>
      <c r="G171" s="230" t="s">
        <v>184</v>
      </c>
      <c r="H171" s="231">
        <v>15</v>
      </c>
      <c r="I171" s="232"/>
      <c r="J171" s="233">
        <f>ROUND(I171*H171,2)</f>
        <v>0</v>
      </c>
      <c r="K171" s="229" t="s">
        <v>124</v>
      </c>
      <c r="L171" s="43"/>
      <c r="M171" s="234" t="s">
        <v>1</v>
      </c>
      <c r="N171" s="235" t="s">
        <v>39</v>
      </c>
      <c r="O171" s="90"/>
      <c r="P171" s="236">
        <f>O171*H171</f>
        <v>0</v>
      </c>
      <c r="Q171" s="236">
        <v>0.01363</v>
      </c>
      <c r="R171" s="236">
        <f>Q171*H171</f>
        <v>0.20444999999999999</v>
      </c>
      <c r="S171" s="236">
        <v>0</v>
      </c>
      <c r="T171" s="23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8" t="s">
        <v>226</v>
      </c>
      <c r="AT171" s="238" t="s">
        <v>120</v>
      </c>
      <c r="AU171" s="238" t="s">
        <v>81</v>
      </c>
      <c r="AY171" s="16" t="s">
        <v>116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6" t="s">
        <v>79</v>
      </c>
      <c r="BK171" s="239">
        <f>ROUND(I171*H171,2)</f>
        <v>0</v>
      </c>
      <c r="BL171" s="16" t="s">
        <v>226</v>
      </c>
      <c r="BM171" s="238" t="s">
        <v>231</v>
      </c>
    </row>
    <row r="172" s="2" customFormat="1" ht="21.75" customHeight="1">
      <c r="A172" s="37"/>
      <c r="B172" s="38"/>
      <c r="C172" s="227" t="s">
        <v>232</v>
      </c>
      <c r="D172" s="227" t="s">
        <v>120</v>
      </c>
      <c r="E172" s="228" t="s">
        <v>233</v>
      </c>
      <c r="F172" s="229" t="s">
        <v>234</v>
      </c>
      <c r="G172" s="230" t="s">
        <v>123</v>
      </c>
      <c r="H172" s="231">
        <v>34.68</v>
      </c>
      <c r="I172" s="232"/>
      <c r="J172" s="233">
        <f>ROUND(I172*H172,2)</f>
        <v>0</v>
      </c>
      <c r="K172" s="229" t="s">
        <v>124</v>
      </c>
      <c r="L172" s="43"/>
      <c r="M172" s="234" t="s">
        <v>1</v>
      </c>
      <c r="N172" s="235" t="s">
        <v>39</v>
      </c>
      <c r="O172" s="90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8" t="s">
        <v>226</v>
      </c>
      <c r="AT172" s="238" t="s">
        <v>120</v>
      </c>
      <c r="AU172" s="238" t="s">
        <v>81</v>
      </c>
      <c r="AY172" s="16" t="s">
        <v>116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6" t="s">
        <v>79</v>
      </c>
      <c r="BK172" s="239">
        <f>ROUND(I172*H172,2)</f>
        <v>0</v>
      </c>
      <c r="BL172" s="16" t="s">
        <v>226</v>
      </c>
      <c r="BM172" s="238" t="s">
        <v>235</v>
      </c>
    </row>
    <row r="173" s="13" customFormat="1">
      <c r="A173" s="13"/>
      <c r="B173" s="240"/>
      <c r="C173" s="241"/>
      <c r="D173" s="242" t="s">
        <v>131</v>
      </c>
      <c r="E173" s="243" t="s">
        <v>1</v>
      </c>
      <c r="F173" s="244" t="s">
        <v>236</v>
      </c>
      <c r="G173" s="241"/>
      <c r="H173" s="245">
        <v>34.68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131</v>
      </c>
      <c r="AU173" s="251" t="s">
        <v>81</v>
      </c>
      <c r="AV173" s="13" t="s">
        <v>81</v>
      </c>
      <c r="AW173" s="13" t="s">
        <v>31</v>
      </c>
      <c r="AX173" s="13" t="s">
        <v>79</v>
      </c>
      <c r="AY173" s="251" t="s">
        <v>116</v>
      </c>
    </row>
    <row r="174" s="2" customFormat="1" ht="16.5" customHeight="1">
      <c r="A174" s="37"/>
      <c r="B174" s="38"/>
      <c r="C174" s="263" t="s">
        <v>237</v>
      </c>
      <c r="D174" s="263" t="s">
        <v>238</v>
      </c>
      <c r="E174" s="264" t="s">
        <v>239</v>
      </c>
      <c r="F174" s="265" t="s">
        <v>240</v>
      </c>
      <c r="G174" s="266" t="s">
        <v>241</v>
      </c>
      <c r="H174" s="267">
        <v>0.32000000000000001</v>
      </c>
      <c r="I174" s="268"/>
      <c r="J174" s="269">
        <f>ROUND(I174*H174,2)</f>
        <v>0</v>
      </c>
      <c r="K174" s="265" t="s">
        <v>124</v>
      </c>
      <c r="L174" s="270"/>
      <c r="M174" s="271" t="s">
        <v>1</v>
      </c>
      <c r="N174" s="272" t="s">
        <v>39</v>
      </c>
      <c r="O174" s="90"/>
      <c r="P174" s="236">
        <f>O174*H174</f>
        <v>0</v>
      </c>
      <c r="Q174" s="236">
        <v>0.55000000000000004</v>
      </c>
      <c r="R174" s="236">
        <f>Q174*H174</f>
        <v>0.17600000000000002</v>
      </c>
      <c r="S174" s="236">
        <v>0</v>
      </c>
      <c r="T174" s="23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8" t="s">
        <v>242</v>
      </c>
      <c r="AT174" s="238" t="s">
        <v>238</v>
      </c>
      <c r="AU174" s="238" t="s">
        <v>81</v>
      </c>
      <c r="AY174" s="16" t="s">
        <v>116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6" t="s">
        <v>79</v>
      </c>
      <c r="BK174" s="239">
        <f>ROUND(I174*H174,2)</f>
        <v>0</v>
      </c>
      <c r="BL174" s="16" t="s">
        <v>226</v>
      </c>
      <c r="BM174" s="238" t="s">
        <v>243</v>
      </c>
    </row>
    <row r="175" s="2" customFormat="1" ht="21.75" customHeight="1">
      <c r="A175" s="37"/>
      <c r="B175" s="38"/>
      <c r="C175" s="227" t="s">
        <v>244</v>
      </c>
      <c r="D175" s="227" t="s">
        <v>120</v>
      </c>
      <c r="E175" s="228" t="s">
        <v>245</v>
      </c>
      <c r="F175" s="229" t="s">
        <v>246</v>
      </c>
      <c r="G175" s="230" t="s">
        <v>123</v>
      </c>
      <c r="H175" s="231">
        <v>34.700000000000003</v>
      </c>
      <c r="I175" s="232"/>
      <c r="J175" s="233">
        <f>ROUND(I175*H175,2)</f>
        <v>0</v>
      </c>
      <c r="K175" s="229" t="s">
        <v>124</v>
      </c>
      <c r="L175" s="43"/>
      <c r="M175" s="234" t="s">
        <v>1</v>
      </c>
      <c r="N175" s="235" t="s">
        <v>39</v>
      </c>
      <c r="O175" s="90"/>
      <c r="P175" s="236">
        <f>O175*H175</f>
        <v>0</v>
      </c>
      <c r="Q175" s="236">
        <v>0</v>
      </c>
      <c r="R175" s="236">
        <f>Q175*H175</f>
        <v>0</v>
      </c>
      <c r="S175" s="236">
        <v>0.0050000000000000001</v>
      </c>
      <c r="T175" s="237">
        <f>S175*H175</f>
        <v>0.17350000000000002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8" t="s">
        <v>226</v>
      </c>
      <c r="AT175" s="238" t="s">
        <v>120</v>
      </c>
      <c r="AU175" s="238" t="s">
        <v>81</v>
      </c>
      <c r="AY175" s="16" t="s">
        <v>116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6" t="s">
        <v>79</v>
      </c>
      <c r="BK175" s="239">
        <f>ROUND(I175*H175,2)</f>
        <v>0</v>
      </c>
      <c r="BL175" s="16" t="s">
        <v>226</v>
      </c>
      <c r="BM175" s="238" t="s">
        <v>247</v>
      </c>
    </row>
    <row r="176" s="2" customFormat="1" ht="21.75" customHeight="1">
      <c r="A176" s="37"/>
      <c r="B176" s="38"/>
      <c r="C176" s="227" t="s">
        <v>248</v>
      </c>
      <c r="D176" s="227" t="s">
        <v>120</v>
      </c>
      <c r="E176" s="228" t="s">
        <v>249</v>
      </c>
      <c r="F176" s="229" t="s">
        <v>250</v>
      </c>
      <c r="G176" s="230" t="s">
        <v>251</v>
      </c>
      <c r="H176" s="273"/>
      <c r="I176" s="232"/>
      <c r="J176" s="233">
        <f>ROUND(I176*H176,2)</f>
        <v>0</v>
      </c>
      <c r="K176" s="229" t="s">
        <v>124</v>
      </c>
      <c r="L176" s="43"/>
      <c r="M176" s="234" t="s">
        <v>1</v>
      </c>
      <c r="N176" s="235" t="s">
        <v>39</v>
      </c>
      <c r="O176" s="90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8" t="s">
        <v>226</v>
      </c>
      <c r="AT176" s="238" t="s">
        <v>120</v>
      </c>
      <c r="AU176" s="238" t="s">
        <v>81</v>
      </c>
      <c r="AY176" s="16" t="s">
        <v>116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6" t="s">
        <v>79</v>
      </c>
      <c r="BK176" s="239">
        <f>ROUND(I176*H176,2)</f>
        <v>0</v>
      </c>
      <c r="BL176" s="16" t="s">
        <v>226</v>
      </c>
      <c r="BM176" s="238" t="s">
        <v>252</v>
      </c>
    </row>
    <row r="177" s="12" customFormat="1" ht="22.8" customHeight="1">
      <c r="A177" s="12"/>
      <c r="B177" s="211"/>
      <c r="C177" s="212"/>
      <c r="D177" s="213" t="s">
        <v>73</v>
      </c>
      <c r="E177" s="225" t="s">
        <v>253</v>
      </c>
      <c r="F177" s="225" t="s">
        <v>254</v>
      </c>
      <c r="G177" s="212"/>
      <c r="H177" s="212"/>
      <c r="I177" s="215"/>
      <c r="J177" s="226">
        <f>BK177</f>
        <v>0</v>
      </c>
      <c r="K177" s="212"/>
      <c r="L177" s="217"/>
      <c r="M177" s="218"/>
      <c r="N177" s="219"/>
      <c r="O177" s="219"/>
      <c r="P177" s="220">
        <f>SUM(P178:P190)</f>
        <v>0</v>
      </c>
      <c r="Q177" s="219"/>
      <c r="R177" s="220">
        <f>SUM(R178:R190)</f>
        <v>8.3997029999999988</v>
      </c>
      <c r="S177" s="219"/>
      <c r="T177" s="221">
        <f>SUM(T178:T190)</f>
        <v>2.6660862000000001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2" t="s">
        <v>81</v>
      </c>
      <c r="AT177" s="223" t="s">
        <v>73</v>
      </c>
      <c r="AU177" s="223" t="s">
        <v>79</v>
      </c>
      <c r="AY177" s="222" t="s">
        <v>116</v>
      </c>
      <c r="BK177" s="224">
        <f>SUM(BK178:BK190)</f>
        <v>0</v>
      </c>
    </row>
    <row r="178" s="2" customFormat="1" ht="21.75" customHeight="1">
      <c r="A178" s="37"/>
      <c r="B178" s="38"/>
      <c r="C178" s="227" t="s">
        <v>226</v>
      </c>
      <c r="D178" s="227" t="s">
        <v>120</v>
      </c>
      <c r="E178" s="228" t="s">
        <v>255</v>
      </c>
      <c r="F178" s="229" t="s">
        <v>256</v>
      </c>
      <c r="G178" s="230" t="s">
        <v>123</v>
      </c>
      <c r="H178" s="231">
        <v>34.68</v>
      </c>
      <c r="I178" s="232"/>
      <c r="J178" s="233">
        <f>ROUND(I178*H178,2)</f>
        <v>0</v>
      </c>
      <c r="K178" s="229" t="s">
        <v>124</v>
      </c>
      <c r="L178" s="43"/>
      <c r="M178" s="234" t="s">
        <v>1</v>
      </c>
      <c r="N178" s="235" t="s">
        <v>39</v>
      </c>
      <c r="O178" s="90"/>
      <c r="P178" s="236">
        <f>O178*H178</f>
        <v>0</v>
      </c>
      <c r="Q178" s="236">
        <v>0</v>
      </c>
      <c r="R178" s="236">
        <f>Q178*H178</f>
        <v>0</v>
      </c>
      <c r="S178" s="236">
        <v>0.075190000000000007</v>
      </c>
      <c r="T178" s="237">
        <f>S178*H178</f>
        <v>2.6075892000000001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8" t="s">
        <v>226</v>
      </c>
      <c r="AT178" s="238" t="s">
        <v>120</v>
      </c>
      <c r="AU178" s="238" t="s">
        <v>81</v>
      </c>
      <c r="AY178" s="16" t="s">
        <v>116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6" t="s">
        <v>79</v>
      </c>
      <c r="BK178" s="239">
        <f>ROUND(I178*H178,2)</f>
        <v>0</v>
      </c>
      <c r="BL178" s="16" t="s">
        <v>226</v>
      </c>
      <c r="BM178" s="238" t="s">
        <v>257</v>
      </c>
    </row>
    <row r="179" s="13" customFormat="1">
      <c r="A179" s="13"/>
      <c r="B179" s="240"/>
      <c r="C179" s="241"/>
      <c r="D179" s="242" t="s">
        <v>131</v>
      </c>
      <c r="E179" s="243" t="s">
        <v>1</v>
      </c>
      <c r="F179" s="244" t="s">
        <v>258</v>
      </c>
      <c r="G179" s="241"/>
      <c r="H179" s="245">
        <v>34.68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131</v>
      </c>
      <c r="AU179" s="251" t="s">
        <v>81</v>
      </c>
      <c r="AV179" s="13" t="s">
        <v>81</v>
      </c>
      <c r="AW179" s="13" t="s">
        <v>31</v>
      </c>
      <c r="AX179" s="13" t="s">
        <v>79</v>
      </c>
      <c r="AY179" s="251" t="s">
        <v>116</v>
      </c>
    </row>
    <row r="180" s="2" customFormat="1" ht="21.75" customHeight="1">
      <c r="A180" s="37"/>
      <c r="B180" s="38"/>
      <c r="C180" s="227" t="s">
        <v>259</v>
      </c>
      <c r="D180" s="227" t="s">
        <v>120</v>
      </c>
      <c r="E180" s="228" t="s">
        <v>260</v>
      </c>
      <c r="F180" s="229" t="s">
        <v>261</v>
      </c>
      <c r="G180" s="230" t="s">
        <v>123</v>
      </c>
      <c r="H180" s="231">
        <v>34.68</v>
      </c>
      <c r="I180" s="232"/>
      <c r="J180" s="233">
        <f>ROUND(I180*H180,2)</f>
        <v>0</v>
      </c>
      <c r="K180" s="229" t="s">
        <v>124</v>
      </c>
      <c r="L180" s="43"/>
      <c r="M180" s="234" t="s">
        <v>1</v>
      </c>
      <c r="N180" s="235" t="s">
        <v>39</v>
      </c>
      <c r="O180" s="90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8" t="s">
        <v>226</v>
      </c>
      <c r="AT180" s="238" t="s">
        <v>120</v>
      </c>
      <c r="AU180" s="238" t="s">
        <v>81</v>
      </c>
      <c r="AY180" s="16" t="s">
        <v>116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6" t="s">
        <v>79</v>
      </c>
      <c r="BK180" s="239">
        <f>ROUND(I180*H180,2)</f>
        <v>0</v>
      </c>
      <c r="BL180" s="16" t="s">
        <v>226</v>
      </c>
      <c r="BM180" s="238" t="s">
        <v>262</v>
      </c>
    </row>
    <row r="181" s="2" customFormat="1" ht="21.75" customHeight="1">
      <c r="A181" s="37"/>
      <c r="B181" s="38"/>
      <c r="C181" s="227" t="s">
        <v>263</v>
      </c>
      <c r="D181" s="227" t="s">
        <v>120</v>
      </c>
      <c r="E181" s="228" t="s">
        <v>264</v>
      </c>
      <c r="F181" s="229" t="s">
        <v>265</v>
      </c>
      <c r="G181" s="230" t="s">
        <v>184</v>
      </c>
      <c r="H181" s="231">
        <v>5.0999999999999996</v>
      </c>
      <c r="I181" s="232"/>
      <c r="J181" s="233">
        <f>ROUND(I181*H181,2)</f>
        <v>0</v>
      </c>
      <c r="K181" s="229" t="s">
        <v>124</v>
      </c>
      <c r="L181" s="43"/>
      <c r="M181" s="234" t="s">
        <v>1</v>
      </c>
      <c r="N181" s="235" t="s">
        <v>39</v>
      </c>
      <c r="O181" s="90"/>
      <c r="P181" s="236">
        <f>O181*H181</f>
        <v>0</v>
      </c>
      <c r="Q181" s="236">
        <v>0</v>
      </c>
      <c r="R181" s="236">
        <f>Q181*H181</f>
        <v>0</v>
      </c>
      <c r="S181" s="236">
        <v>0.011469999999999999</v>
      </c>
      <c r="T181" s="237">
        <f>S181*H181</f>
        <v>0.058496999999999993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8" t="s">
        <v>226</v>
      </c>
      <c r="AT181" s="238" t="s">
        <v>120</v>
      </c>
      <c r="AU181" s="238" t="s">
        <v>81</v>
      </c>
      <c r="AY181" s="16" t="s">
        <v>116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6" t="s">
        <v>79</v>
      </c>
      <c r="BK181" s="239">
        <f>ROUND(I181*H181,2)</f>
        <v>0</v>
      </c>
      <c r="BL181" s="16" t="s">
        <v>226</v>
      </c>
      <c r="BM181" s="238" t="s">
        <v>266</v>
      </c>
    </row>
    <row r="182" s="2" customFormat="1" ht="21.75" customHeight="1">
      <c r="A182" s="37"/>
      <c r="B182" s="38"/>
      <c r="C182" s="227" t="s">
        <v>267</v>
      </c>
      <c r="D182" s="227" t="s">
        <v>120</v>
      </c>
      <c r="E182" s="228" t="s">
        <v>268</v>
      </c>
      <c r="F182" s="229" t="s">
        <v>269</v>
      </c>
      <c r="G182" s="230" t="s">
        <v>123</v>
      </c>
      <c r="H182" s="231">
        <v>34.700000000000003</v>
      </c>
      <c r="I182" s="232"/>
      <c r="J182" s="233">
        <f>ROUND(I182*H182,2)</f>
        <v>0</v>
      </c>
      <c r="K182" s="229" t="s">
        <v>124</v>
      </c>
      <c r="L182" s="43"/>
      <c r="M182" s="234" t="s">
        <v>1</v>
      </c>
      <c r="N182" s="235" t="s">
        <v>39</v>
      </c>
      <c r="O182" s="90"/>
      <c r="P182" s="236">
        <f>O182*H182</f>
        <v>0</v>
      </c>
      <c r="Q182" s="236">
        <v>0.067080000000000001</v>
      </c>
      <c r="R182" s="236">
        <f>Q182*H182</f>
        <v>2.3276760000000003</v>
      </c>
      <c r="S182" s="236">
        <v>0</v>
      </c>
      <c r="T182" s="23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8" t="s">
        <v>226</v>
      </c>
      <c r="AT182" s="238" t="s">
        <v>120</v>
      </c>
      <c r="AU182" s="238" t="s">
        <v>81</v>
      </c>
      <c r="AY182" s="16" t="s">
        <v>116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6" t="s">
        <v>79</v>
      </c>
      <c r="BK182" s="239">
        <f>ROUND(I182*H182,2)</f>
        <v>0</v>
      </c>
      <c r="BL182" s="16" t="s">
        <v>226</v>
      </c>
      <c r="BM182" s="238" t="s">
        <v>270</v>
      </c>
    </row>
    <row r="183" s="2" customFormat="1" ht="21.75" customHeight="1">
      <c r="A183" s="37"/>
      <c r="B183" s="38"/>
      <c r="C183" s="227" t="s">
        <v>271</v>
      </c>
      <c r="D183" s="227" t="s">
        <v>120</v>
      </c>
      <c r="E183" s="228" t="s">
        <v>272</v>
      </c>
      <c r="F183" s="229" t="s">
        <v>273</v>
      </c>
      <c r="G183" s="230" t="s">
        <v>184</v>
      </c>
      <c r="H183" s="231">
        <v>5.0999999999999996</v>
      </c>
      <c r="I183" s="232"/>
      <c r="J183" s="233">
        <f>ROUND(I183*H183,2)</f>
        <v>0</v>
      </c>
      <c r="K183" s="229" t="s">
        <v>124</v>
      </c>
      <c r="L183" s="43"/>
      <c r="M183" s="234" t="s">
        <v>1</v>
      </c>
      <c r="N183" s="235" t="s">
        <v>39</v>
      </c>
      <c r="O183" s="90"/>
      <c r="P183" s="236">
        <f>O183*H183</f>
        <v>0</v>
      </c>
      <c r="Q183" s="236">
        <v>0.01451</v>
      </c>
      <c r="R183" s="236">
        <f>Q183*H183</f>
        <v>0.074000999999999997</v>
      </c>
      <c r="S183" s="236">
        <v>0</v>
      </c>
      <c r="T183" s="23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8" t="s">
        <v>226</v>
      </c>
      <c r="AT183" s="238" t="s">
        <v>120</v>
      </c>
      <c r="AU183" s="238" t="s">
        <v>81</v>
      </c>
      <c r="AY183" s="16" t="s">
        <v>116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6" t="s">
        <v>79</v>
      </c>
      <c r="BK183" s="239">
        <f>ROUND(I183*H183,2)</f>
        <v>0</v>
      </c>
      <c r="BL183" s="16" t="s">
        <v>226</v>
      </c>
      <c r="BM183" s="238" t="s">
        <v>274</v>
      </c>
    </row>
    <row r="184" s="2" customFormat="1" ht="21.75" customHeight="1">
      <c r="A184" s="37"/>
      <c r="B184" s="38"/>
      <c r="C184" s="227" t="s">
        <v>7</v>
      </c>
      <c r="D184" s="227" t="s">
        <v>120</v>
      </c>
      <c r="E184" s="228" t="s">
        <v>275</v>
      </c>
      <c r="F184" s="229" t="s">
        <v>276</v>
      </c>
      <c r="G184" s="230" t="s">
        <v>184</v>
      </c>
      <c r="H184" s="231">
        <v>13.6</v>
      </c>
      <c r="I184" s="232"/>
      <c r="J184" s="233">
        <f>ROUND(I184*H184,2)</f>
        <v>0</v>
      </c>
      <c r="K184" s="229" t="s">
        <v>124</v>
      </c>
      <c r="L184" s="43"/>
      <c r="M184" s="234" t="s">
        <v>1</v>
      </c>
      <c r="N184" s="235" t="s">
        <v>39</v>
      </c>
      <c r="O184" s="90"/>
      <c r="P184" s="236">
        <f>O184*H184</f>
        <v>0</v>
      </c>
      <c r="Q184" s="236">
        <v>0.019029999999999998</v>
      </c>
      <c r="R184" s="236">
        <f>Q184*H184</f>
        <v>0.25880799999999998</v>
      </c>
      <c r="S184" s="236">
        <v>0</v>
      </c>
      <c r="T184" s="23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8" t="s">
        <v>226</v>
      </c>
      <c r="AT184" s="238" t="s">
        <v>120</v>
      </c>
      <c r="AU184" s="238" t="s">
        <v>81</v>
      </c>
      <c r="AY184" s="16" t="s">
        <v>116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6" t="s">
        <v>79</v>
      </c>
      <c r="BK184" s="239">
        <f>ROUND(I184*H184,2)</f>
        <v>0</v>
      </c>
      <c r="BL184" s="16" t="s">
        <v>226</v>
      </c>
      <c r="BM184" s="238" t="s">
        <v>277</v>
      </c>
    </row>
    <row r="185" s="13" customFormat="1">
      <c r="A185" s="13"/>
      <c r="B185" s="240"/>
      <c r="C185" s="241"/>
      <c r="D185" s="242" t="s">
        <v>131</v>
      </c>
      <c r="E185" s="243" t="s">
        <v>1</v>
      </c>
      <c r="F185" s="244" t="s">
        <v>278</v>
      </c>
      <c r="G185" s="241"/>
      <c r="H185" s="245">
        <v>13.6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131</v>
      </c>
      <c r="AU185" s="251" t="s">
        <v>81</v>
      </c>
      <c r="AV185" s="13" t="s">
        <v>81</v>
      </c>
      <c r="AW185" s="13" t="s">
        <v>31</v>
      </c>
      <c r="AX185" s="13" t="s">
        <v>79</v>
      </c>
      <c r="AY185" s="251" t="s">
        <v>116</v>
      </c>
    </row>
    <row r="186" s="2" customFormat="1" ht="21.75" customHeight="1">
      <c r="A186" s="37"/>
      <c r="B186" s="38"/>
      <c r="C186" s="227" t="s">
        <v>279</v>
      </c>
      <c r="D186" s="227" t="s">
        <v>120</v>
      </c>
      <c r="E186" s="228" t="s">
        <v>280</v>
      </c>
      <c r="F186" s="229" t="s">
        <v>281</v>
      </c>
      <c r="G186" s="230" t="s">
        <v>184</v>
      </c>
      <c r="H186" s="231">
        <v>35</v>
      </c>
      <c r="I186" s="232"/>
      <c r="J186" s="233">
        <f>ROUND(I186*H186,2)</f>
        <v>0</v>
      </c>
      <c r="K186" s="229" t="s">
        <v>124</v>
      </c>
      <c r="L186" s="43"/>
      <c r="M186" s="234" t="s">
        <v>1</v>
      </c>
      <c r="N186" s="235" t="s">
        <v>39</v>
      </c>
      <c r="O186" s="90"/>
      <c r="P186" s="236">
        <f>O186*H186</f>
        <v>0</v>
      </c>
      <c r="Q186" s="236">
        <v>0.017749999999999998</v>
      </c>
      <c r="R186" s="236">
        <f>Q186*H186</f>
        <v>0.62124999999999997</v>
      </c>
      <c r="S186" s="236">
        <v>0</v>
      </c>
      <c r="T186" s="23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8" t="s">
        <v>226</v>
      </c>
      <c r="AT186" s="238" t="s">
        <v>120</v>
      </c>
      <c r="AU186" s="238" t="s">
        <v>81</v>
      </c>
      <c r="AY186" s="16" t="s">
        <v>116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6" t="s">
        <v>79</v>
      </c>
      <c r="BK186" s="239">
        <f>ROUND(I186*H186,2)</f>
        <v>0</v>
      </c>
      <c r="BL186" s="16" t="s">
        <v>226</v>
      </c>
      <c r="BM186" s="238" t="s">
        <v>282</v>
      </c>
    </row>
    <row r="187" s="2" customFormat="1" ht="21.75" customHeight="1">
      <c r="A187" s="37"/>
      <c r="B187" s="38"/>
      <c r="C187" s="227" t="s">
        <v>283</v>
      </c>
      <c r="D187" s="227" t="s">
        <v>120</v>
      </c>
      <c r="E187" s="228" t="s">
        <v>284</v>
      </c>
      <c r="F187" s="229" t="s">
        <v>285</v>
      </c>
      <c r="G187" s="230" t="s">
        <v>184</v>
      </c>
      <c r="H187" s="231">
        <v>143.19999999999999</v>
      </c>
      <c r="I187" s="232"/>
      <c r="J187" s="233">
        <f>ROUND(I187*H187,2)</f>
        <v>0</v>
      </c>
      <c r="K187" s="229" t="s">
        <v>124</v>
      </c>
      <c r="L187" s="43"/>
      <c r="M187" s="234" t="s">
        <v>1</v>
      </c>
      <c r="N187" s="235" t="s">
        <v>39</v>
      </c>
      <c r="O187" s="90"/>
      <c r="P187" s="236">
        <f>O187*H187</f>
        <v>0</v>
      </c>
      <c r="Q187" s="236">
        <v>0.035740000000000001</v>
      </c>
      <c r="R187" s="236">
        <f>Q187*H187</f>
        <v>5.1179679999999994</v>
      </c>
      <c r="S187" s="236">
        <v>0</v>
      </c>
      <c r="T187" s="23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8" t="s">
        <v>226</v>
      </c>
      <c r="AT187" s="238" t="s">
        <v>120</v>
      </c>
      <c r="AU187" s="238" t="s">
        <v>81</v>
      </c>
      <c r="AY187" s="16" t="s">
        <v>116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6" t="s">
        <v>79</v>
      </c>
      <c r="BK187" s="239">
        <f>ROUND(I187*H187,2)</f>
        <v>0</v>
      </c>
      <c r="BL187" s="16" t="s">
        <v>226</v>
      </c>
      <c r="BM187" s="238" t="s">
        <v>286</v>
      </c>
    </row>
    <row r="188" s="13" customFormat="1">
      <c r="A188" s="13"/>
      <c r="B188" s="240"/>
      <c r="C188" s="241"/>
      <c r="D188" s="242" t="s">
        <v>131</v>
      </c>
      <c r="E188" s="243" t="s">
        <v>1</v>
      </c>
      <c r="F188" s="244" t="s">
        <v>287</v>
      </c>
      <c r="G188" s="241"/>
      <c r="H188" s="245">
        <v>143.19999999999999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131</v>
      </c>
      <c r="AU188" s="251" t="s">
        <v>81</v>
      </c>
      <c r="AV188" s="13" t="s">
        <v>81</v>
      </c>
      <c r="AW188" s="13" t="s">
        <v>31</v>
      </c>
      <c r="AX188" s="13" t="s">
        <v>79</v>
      </c>
      <c r="AY188" s="251" t="s">
        <v>116</v>
      </c>
    </row>
    <row r="189" s="2" customFormat="1" ht="21.75" customHeight="1">
      <c r="A189" s="37"/>
      <c r="B189" s="38"/>
      <c r="C189" s="227" t="s">
        <v>288</v>
      </c>
      <c r="D189" s="227" t="s">
        <v>120</v>
      </c>
      <c r="E189" s="228" t="s">
        <v>289</v>
      </c>
      <c r="F189" s="229" t="s">
        <v>290</v>
      </c>
      <c r="G189" s="230" t="s">
        <v>251</v>
      </c>
      <c r="H189" s="273"/>
      <c r="I189" s="232"/>
      <c r="J189" s="233">
        <f>ROUND(I189*H189,2)</f>
        <v>0</v>
      </c>
      <c r="K189" s="229" t="s">
        <v>124</v>
      </c>
      <c r="L189" s="43"/>
      <c r="M189" s="234" t="s">
        <v>1</v>
      </c>
      <c r="N189" s="235" t="s">
        <v>39</v>
      </c>
      <c r="O189" s="90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8" t="s">
        <v>226</v>
      </c>
      <c r="AT189" s="238" t="s">
        <v>120</v>
      </c>
      <c r="AU189" s="238" t="s">
        <v>81</v>
      </c>
      <c r="AY189" s="16" t="s">
        <v>116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6" t="s">
        <v>79</v>
      </c>
      <c r="BK189" s="239">
        <f>ROUND(I189*H189,2)</f>
        <v>0</v>
      </c>
      <c r="BL189" s="16" t="s">
        <v>226</v>
      </c>
      <c r="BM189" s="238" t="s">
        <v>291</v>
      </c>
    </row>
    <row r="190" s="2" customFormat="1" ht="21.75" customHeight="1">
      <c r="A190" s="37"/>
      <c r="B190" s="38"/>
      <c r="C190" s="227" t="s">
        <v>8</v>
      </c>
      <c r="D190" s="227" t="s">
        <v>120</v>
      </c>
      <c r="E190" s="228" t="s">
        <v>292</v>
      </c>
      <c r="F190" s="229" t="s">
        <v>293</v>
      </c>
      <c r="G190" s="230" t="s">
        <v>251</v>
      </c>
      <c r="H190" s="273"/>
      <c r="I190" s="232"/>
      <c r="J190" s="233">
        <f>ROUND(I190*H190,2)</f>
        <v>0</v>
      </c>
      <c r="K190" s="229" t="s">
        <v>124</v>
      </c>
      <c r="L190" s="43"/>
      <c r="M190" s="234" t="s">
        <v>1</v>
      </c>
      <c r="N190" s="235" t="s">
        <v>39</v>
      </c>
      <c r="O190" s="90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8" t="s">
        <v>226</v>
      </c>
      <c r="AT190" s="238" t="s">
        <v>120</v>
      </c>
      <c r="AU190" s="238" t="s">
        <v>81</v>
      </c>
      <c r="AY190" s="16" t="s">
        <v>116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6" t="s">
        <v>79</v>
      </c>
      <c r="BK190" s="239">
        <f>ROUND(I190*H190,2)</f>
        <v>0</v>
      </c>
      <c r="BL190" s="16" t="s">
        <v>226</v>
      </c>
      <c r="BM190" s="238" t="s">
        <v>294</v>
      </c>
    </row>
    <row r="191" s="12" customFormat="1" ht="22.8" customHeight="1">
      <c r="A191" s="12"/>
      <c r="B191" s="211"/>
      <c r="C191" s="212"/>
      <c r="D191" s="213" t="s">
        <v>73</v>
      </c>
      <c r="E191" s="225" t="s">
        <v>295</v>
      </c>
      <c r="F191" s="225" t="s">
        <v>296</v>
      </c>
      <c r="G191" s="212"/>
      <c r="H191" s="212"/>
      <c r="I191" s="215"/>
      <c r="J191" s="226">
        <f>BK191</f>
        <v>0</v>
      </c>
      <c r="K191" s="212"/>
      <c r="L191" s="217"/>
      <c r="M191" s="218"/>
      <c r="N191" s="219"/>
      <c r="O191" s="219"/>
      <c r="P191" s="220">
        <f>SUM(P192:P194)</f>
        <v>0</v>
      </c>
      <c r="Q191" s="219"/>
      <c r="R191" s="220">
        <f>SUM(R192:R194)</f>
        <v>0</v>
      </c>
      <c r="S191" s="219"/>
      <c r="T191" s="221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2" t="s">
        <v>81</v>
      </c>
      <c r="AT191" s="223" t="s">
        <v>73</v>
      </c>
      <c r="AU191" s="223" t="s">
        <v>79</v>
      </c>
      <c r="AY191" s="222" t="s">
        <v>116</v>
      </c>
      <c r="BK191" s="224">
        <f>SUM(BK192:BK194)</f>
        <v>0</v>
      </c>
    </row>
    <row r="192" s="2" customFormat="1" ht="16.5" customHeight="1">
      <c r="A192" s="37"/>
      <c r="B192" s="38"/>
      <c r="C192" s="227" t="s">
        <v>297</v>
      </c>
      <c r="D192" s="227" t="s">
        <v>120</v>
      </c>
      <c r="E192" s="228" t="s">
        <v>298</v>
      </c>
      <c r="F192" s="229" t="s">
        <v>299</v>
      </c>
      <c r="G192" s="230" t="s">
        <v>123</v>
      </c>
      <c r="H192" s="231">
        <v>1</v>
      </c>
      <c r="I192" s="232"/>
      <c r="J192" s="233">
        <f>ROUND(I192*H192,2)</f>
        <v>0</v>
      </c>
      <c r="K192" s="229" t="s">
        <v>124</v>
      </c>
      <c r="L192" s="43"/>
      <c r="M192" s="234" t="s">
        <v>1</v>
      </c>
      <c r="N192" s="235" t="s">
        <v>39</v>
      </c>
      <c r="O192" s="90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8" t="s">
        <v>226</v>
      </c>
      <c r="AT192" s="238" t="s">
        <v>120</v>
      </c>
      <c r="AU192" s="238" t="s">
        <v>81</v>
      </c>
      <c r="AY192" s="16" t="s">
        <v>116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6" t="s">
        <v>79</v>
      </c>
      <c r="BK192" s="239">
        <f>ROUND(I192*H192,2)</f>
        <v>0</v>
      </c>
      <c r="BL192" s="16" t="s">
        <v>226</v>
      </c>
      <c r="BM192" s="238" t="s">
        <v>300</v>
      </c>
    </row>
    <row r="193" s="2" customFormat="1" ht="21.75" customHeight="1">
      <c r="A193" s="37"/>
      <c r="B193" s="38"/>
      <c r="C193" s="227" t="s">
        <v>301</v>
      </c>
      <c r="D193" s="227" t="s">
        <v>120</v>
      </c>
      <c r="E193" s="228" t="s">
        <v>302</v>
      </c>
      <c r="F193" s="229" t="s">
        <v>303</v>
      </c>
      <c r="G193" s="230" t="s">
        <v>123</v>
      </c>
      <c r="H193" s="231">
        <v>2.2000000000000002</v>
      </c>
      <c r="I193" s="232"/>
      <c r="J193" s="233">
        <f>ROUND(I193*H193,2)</f>
        <v>0</v>
      </c>
      <c r="K193" s="229" t="s">
        <v>124</v>
      </c>
      <c r="L193" s="43"/>
      <c r="M193" s="234" t="s">
        <v>1</v>
      </c>
      <c r="N193" s="235" t="s">
        <v>39</v>
      </c>
      <c r="O193" s="90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8" t="s">
        <v>226</v>
      </c>
      <c r="AT193" s="238" t="s">
        <v>120</v>
      </c>
      <c r="AU193" s="238" t="s">
        <v>81</v>
      </c>
      <c r="AY193" s="16" t="s">
        <v>116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6" t="s">
        <v>79</v>
      </c>
      <c r="BK193" s="239">
        <f>ROUND(I193*H193,2)</f>
        <v>0</v>
      </c>
      <c r="BL193" s="16" t="s">
        <v>226</v>
      </c>
      <c r="BM193" s="238" t="s">
        <v>304</v>
      </c>
    </row>
    <row r="194" s="2" customFormat="1" ht="21.75" customHeight="1">
      <c r="A194" s="37"/>
      <c r="B194" s="38"/>
      <c r="C194" s="227" t="s">
        <v>305</v>
      </c>
      <c r="D194" s="227" t="s">
        <v>120</v>
      </c>
      <c r="E194" s="228" t="s">
        <v>306</v>
      </c>
      <c r="F194" s="229" t="s">
        <v>307</v>
      </c>
      <c r="G194" s="230" t="s">
        <v>251</v>
      </c>
      <c r="H194" s="273"/>
      <c r="I194" s="232"/>
      <c r="J194" s="233">
        <f>ROUND(I194*H194,2)</f>
        <v>0</v>
      </c>
      <c r="K194" s="229" t="s">
        <v>124</v>
      </c>
      <c r="L194" s="43"/>
      <c r="M194" s="234" t="s">
        <v>1</v>
      </c>
      <c r="N194" s="235" t="s">
        <v>39</v>
      </c>
      <c r="O194" s="90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8" t="s">
        <v>226</v>
      </c>
      <c r="AT194" s="238" t="s">
        <v>120</v>
      </c>
      <c r="AU194" s="238" t="s">
        <v>81</v>
      </c>
      <c r="AY194" s="16" t="s">
        <v>116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6" t="s">
        <v>79</v>
      </c>
      <c r="BK194" s="239">
        <f>ROUND(I194*H194,2)</f>
        <v>0</v>
      </c>
      <c r="BL194" s="16" t="s">
        <v>226</v>
      </c>
      <c r="BM194" s="238" t="s">
        <v>308</v>
      </c>
    </row>
    <row r="195" s="12" customFormat="1" ht="22.8" customHeight="1">
      <c r="A195" s="12"/>
      <c r="B195" s="211"/>
      <c r="C195" s="212"/>
      <c r="D195" s="213" t="s">
        <v>73</v>
      </c>
      <c r="E195" s="225" t="s">
        <v>309</v>
      </c>
      <c r="F195" s="225" t="s">
        <v>310</v>
      </c>
      <c r="G195" s="212"/>
      <c r="H195" s="212"/>
      <c r="I195" s="215"/>
      <c r="J195" s="226">
        <f>BK195</f>
        <v>0</v>
      </c>
      <c r="K195" s="212"/>
      <c r="L195" s="217"/>
      <c r="M195" s="218"/>
      <c r="N195" s="219"/>
      <c r="O195" s="219"/>
      <c r="P195" s="220">
        <f>SUM(P196:P207)</f>
        <v>0</v>
      </c>
      <c r="Q195" s="219"/>
      <c r="R195" s="220">
        <f>SUM(R196:R207)</f>
        <v>1.4160488</v>
      </c>
      <c r="S195" s="219"/>
      <c r="T195" s="221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2" t="s">
        <v>81</v>
      </c>
      <c r="AT195" s="223" t="s">
        <v>73</v>
      </c>
      <c r="AU195" s="223" t="s">
        <v>79</v>
      </c>
      <c r="AY195" s="222" t="s">
        <v>116</v>
      </c>
      <c r="BK195" s="224">
        <f>SUM(BK196:BK207)</f>
        <v>0</v>
      </c>
    </row>
    <row r="196" s="2" customFormat="1" ht="21.75" customHeight="1">
      <c r="A196" s="37"/>
      <c r="B196" s="38"/>
      <c r="C196" s="227" t="s">
        <v>311</v>
      </c>
      <c r="D196" s="227" t="s">
        <v>120</v>
      </c>
      <c r="E196" s="228" t="s">
        <v>312</v>
      </c>
      <c r="F196" s="229" t="s">
        <v>313</v>
      </c>
      <c r="G196" s="230" t="s">
        <v>123</v>
      </c>
      <c r="H196" s="231">
        <v>6.4000000000000004</v>
      </c>
      <c r="I196" s="232"/>
      <c r="J196" s="233">
        <f>ROUND(I196*H196,2)</f>
        <v>0</v>
      </c>
      <c r="K196" s="229" t="s">
        <v>124</v>
      </c>
      <c r="L196" s="43"/>
      <c r="M196" s="234" t="s">
        <v>1</v>
      </c>
      <c r="N196" s="235" t="s">
        <v>39</v>
      </c>
      <c r="O196" s="90"/>
      <c r="P196" s="236">
        <f>O196*H196</f>
        <v>0</v>
      </c>
      <c r="Q196" s="236">
        <v>2.0000000000000002E-05</v>
      </c>
      <c r="R196" s="236">
        <f>Q196*H196</f>
        <v>0.00012800000000000002</v>
      </c>
      <c r="S196" s="236">
        <v>0</v>
      </c>
      <c r="T196" s="23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8" t="s">
        <v>226</v>
      </c>
      <c r="AT196" s="238" t="s">
        <v>120</v>
      </c>
      <c r="AU196" s="238" t="s">
        <v>81</v>
      </c>
      <c r="AY196" s="16" t="s">
        <v>116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6" t="s">
        <v>79</v>
      </c>
      <c r="BK196" s="239">
        <f>ROUND(I196*H196,2)</f>
        <v>0</v>
      </c>
      <c r="BL196" s="16" t="s">
        <v>226</v>
      </c>
      <c r="BM196" s="238" t="s">
        <v>314</v>
      </c>
    </row>
    <row r="197" s="13" customFormat="1">
      <c r="A197" s="13"/>
      <c r="B197" s="240"/>
      <c r="C197" s="241"/>
      <c r="D197" s="242" t="s">
        <v>131</v>
      </c>
      <c r="E197" s="243" t="s">
        <v>1</v>
      </c>
      <c r="F197" s="244" t="s">
        <v>315</v>
      </c>
      <c r="G197" s="241"/>
      <c r="H197" s="245">
        <v>6.4000000000000004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131</v>
      </c>
      <c r="AU197" s="251" t="s">
        <v>81</v>
      </c>
      <c r="AV197" s="13" t="s">
        <v>81</v>
      </c>
      <c r="AW197" s="13" t="s">
        <v>31</v>
      </c>
      <c r="AX197" s="13" t="s">
        <v>79</v>
      </c>
      <c r="AY197" s="251" t="s">
        <v>116</v>
      </c>
    </row>
    <row r="198" s="2" customFormat="1" ht="21.75" customHeight="1">
      <c r="A198" s="37"/>
      <c r="B198" s="38"/>
      <c r="C198" s="227" t="s">
        <v>316</v>
      </c>
      <c r="D198" s="227" t="s">
        <v>120</v>
      </c>
      <c r="E198" s="228" t="s">
        <v>317</v>
      </c>
      <c r="F198" s="229" t="s">
        <v>318</v>
      </c>
      <c r="G198" s="230" t="s">
        <v>123</v>
      </c>
      <c r="H198" s="231">
        <v>6.4000000000000004</v>
      </c>
      <c r="I198" s="232"/>
      <c r="J198" s="233">
        <f>ROUND(I198*H198,2)</f>
        <v>0</v>
      </c>
      <c r="K198" s="229" t="s">
        <v>124</v>
      </c>
      <c r="L198" s="43"/>
      <c r="M198" s="234" t="s">
        <v>1</v>
      </c>
      <c r="N198" s="235" t="s">
        <v>39</v>
      </c>
      <c r="O198" s="90"/>
      <c r="P198" s="236">
        <f>O198*H198</f>
        <v>0</v>
      </c>
      <c r="Q198" s="236">
        <v>0.00017000000000000001</v>
      </c>
      <c r="R198" s="236">
        <f>Q198*H198</f>
        <v>0.0010880000000000002</v>
      </c>
      <c r="S198" s="236">
        <v>0</v>
      </c>
      <c r="T198" s="23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8" t="s">
        <v>226</v>
      </c>
      <c r="AT198" s="238" t="s">
        <v>120</v>
      </c>
      <c r="AU198" s="238" t="s">
        <v>81</v>
      </c>
      <c r="AY198" s="16" t="s">
        <v>116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6" t="s">
        <v>79</v>
      </c>
      <c r="BK198" s="239">
        <f>ROUND(I198*H198,2)</f>
        <v>0</v>
      </c>
      <c r="BL198" s="16" t="s">
        <v>226</v>
      </c>
      <c r="BM198" s="238" t="s">
        <v>319</v>
      </c>
    </row>
    <row r="199" s="2" customFormat="1" ht="21.75" customHeight="1">
      <c r="A199" s="37"/>
      <c r="B199" s="38"/>
      <c r="C199" s="227" t="s">
        <v>242</v>
      </c>
      <c r="D199" s="227" t="s">
        <v>120</v>
      </c>
      <c r="E199" s="228" t="s">
        <v>320</v>
      </c>
      <c r="F199" s="229" t="s">
        <v>321</v>
      </c>
      <c r="G199" s="230" t="s">
        <v>123</v>
      </c>
      <c r="H199" s="231">
        <v>6.4000000000000004</v>
      </c>
      <c r="I199" s="232"/>
      <c r="J199" s="233">
        <f>ROUND(I199*H199,2)</f>
        <v>0</v>
      </c>
      <c r="K199" s="229" t="s">
        <v>124</v>
      </c>
      <c r="L199" s="43"/>
      <c r="M199" s="234" t="s">
        <v>1</v>
      </c>
      <c r="N199" s="235" t="s">
        <v>39</v>
      </c>
      <c r="O199" s="90"/>
      <c r="P199" s="236">
        <f>O199*H199</f>
        <v>0</v>
      </c>
      <c r="Q199" s="236">
        <v>0.00012999999999999999</v>
      </c>
      <c r="R199" s="236">
        <f>Q199*H199</f>
        <v>0.00083199999999999995</v>
      </c>
      <c r="S199" s="236">
        <v>0</v>
      </c>
      <c r="T199" s="23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8" t="s">
        <v>226</v>
      </c>
      <c r="AT199" s="238" t="s">
        <v>120</v>
      </c>
      <c r="AU199" s="238" t="s">
        <v>81</v>
      </c>
      <c r="AY199" s="16" t="s">
        <v>116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6" t="s">
        <v>79</v>
      </c>
      <c r="BK199" s="239">
        <f>ROUND(I199*H199,2)</f>
        <v>0</v>
      </c>
      <c r="BL199" s="16" t="s">
        <v>226</v>
      </c>
      <c r="BM199" s="238" t="s">
        <v>322</v>
      </c>
    </row>
    <row r="200" s="2" customFormat="1" ht="21.75" customHeight="1">
      <c r="A200" s="37"/>
      <c r="B200" s="38"/>
      <c r="C200" s="227" t="s">
        <v>323</v>
      </c>
      <c r="D200" s="227" t="s">
        <v>120</v>
      </c>
      <c r="E200" s="228" t="s">
        <v>324</v>
      </c>
      <c r="F200" s="229" t="s">
        <v>325</v>
      </c>
      <c r="G200" s="230" t="s">
        <v>123</v>
      </c>
      <c r="H200" s="231">
        <v>6.4000000000000004</v>
      </c>
      <c r="I200" s="232"/>
      <c r="J200" s="233">
        <f>ROUND(I200*H200,2)</f>
        <v>0</v>
      </c>
      <c r="K200" s="229" t="s">
        <v>124</v>
      </c>
      <c r="L200" s="43"/>
      <c r="M200" s="234" t="s">
        <v>1</v>
      </c>
      <c r="N200" s="235" t="s">
        <v>39</v>
      </c>
      <c r="O200" s="90"/>
      <c r="P200" s="236">
        <f>O200*H200</f>
        <v>0</v>
      </c>
      <c r="Q200" s="236">
        <v>0.00012</v>
      </c>
      <c r="R200" s="236">
        <f>Q200*H200</f>
        <v>0.00076800000000000002</v>
      </c>
      <c r="S200" s="236">
        <v>0</v>
      </c>
      <c r="T200" s="23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8" t="s">
        <v>226</v>
      </c>
      <c r="AT200" s="238" t="s">
        <v>120</v>
      </c>
      <c r="AU200" s="238" t="s">
        <v>81</v>
      </c>
      <c r="AY200" s="16" t="s">
        <v>116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6" t="s">
        <v>79</v>
      </c>
      <c r="BK200" s="239">
        <f>ROUND(I200*H200,2)</f>
        <v>0</v>
      </c>
      <c r="BL200" s="16" t="s">
        <v>226</v>
      </c>
      <c r="BM200" s="238" t="s">
        <v>326</v>
      </c>
    </row>
    <row r="201" s="2" customFormat="1" ht="21.75" customHeight="1">
      <c r="A201" s="37"/>
      <c r="B201" s="38"/>
      <c r="C201" s="227" t="s">
        <v>327</v>
      </c>
      <c r="D201" s="227" t="s">
        <v>120</v>
      </c>
      <c r="E201" s="228" t="s">
        <v>328</v>
      </c>
      <c r="F201" s="229" t="s">
        <v>329</v>
      </c>
      <c r="G201" s="230" t="s">
        <v>123</v>
      </c>
      <c r="H201" s="231">
        <v>24.800000000000001</v>
      </c>
      <c r="I201" s="232"/>
      <c r="J201" s="233">
        <f>ROUND(I201*H201,2)</f>
        <v>0</v>
      </c>
      <c r="K201" s="229" t="s">
        <v>124</v>
      </c>
      <c r="L201" s="43"/>
      <c r="M201" s="234" t="s">
        <v>1</v>
      </c>
      <c r="N201" s="235" t="s">
        <v>39</v>
      </c>
      <c r="O201" s="90"/>
      <c r="P201" s="236">
        <f>O201*H201</f>
        <v>0</v>
      </c>
      <c r="Q201" s="236">
        <v>2.0000000000000002E-05</v>
      </c>
      <c r="R201" s="236">
        <f>Q201*H201</f>
        <v>0.00049600000000000002</v>
      </c>
      <c r="S201" s="236">
        <v>0</v>
      </c>
      <c r="T201" s="23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8" t="s">
        <v>226</v>
      </c>
      <c r="AT201" s="238" t="s">
        <v>120</v>
      </c>
      <c r="AU201" s="238" t="s">
        <v>81</v>
      </c>
      <c r="AY201" s="16" t="s">
        <v>116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6" t="s">
        <v>79</v>
      </c>
      <c r="BK201" s="239">
        <f>ROUND(I201*H201,2)</f>
        <v>0</v>
      </c>
      <c r="BL201" s="16" t="s">
        <v>226</v>
      </c>
      <c r="BM201" s="238" t="s">
        <v>330</v>
      </c>
    </row>
    <row r="202" s="13" customFormat="1">
      <c r="A202" s="13"/>
      <c r="B202" s="240"/>
      <c r="C202" s="241"/>
      <c r="D202" s="242" t="s">
        <v>131</v>
      </c>
      <c r="E202" s="243" t="s">
        <v>1</v>
      </c>
      <c r="F202" s="244" t="s">
        <v>331</v>
      </c>
      <c r="G202" s="241"/>
      <c r="H202" s="245">
        <v>24.800000000000001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131</v>
      </c>
      <c r="AU202" s="251" t="s">
        <v>81</v>
      </c>
      <c r="AV202" s="13" t="s">
        <v>81</v>
      </c>
      <c r="AW202" s="13" t="s">
        <v>31</v>
      </c>
      <c r="AX202" s="13" t="s">
        <v>79</v>
      </c>
      <c r="AY202" s="251" t="s">
        <v>116</v>
      </c>
    </row>
    <row r="203" s="2" customFormat="1" ht="21.75" customHeight="1">
      <c r="A203" s="37"/>
      <c r="B203" s="38"/>
      <c r="C203" s="227" t="s">
        <v>332</v>
      </c>
      <c r="D203" s="227" t="s">
        <v>120</v>
      </c>
      <c r="E203" s="228" t="s">
        <v>333</v>
      </c>
      <c r="F203" s="229" t="s">
        <v>334</v>
      </c>
      <c r="G203" s="230" t="s">
        <v>123</v>
      </c>
      <c r="H203" s="231">
        <v>24.800000000000001</v>
      </c>
      <c r="I203" s="232"/>
      <c r="J203" s="233">
        <f>ROUND(I203*H203,2)</f>
        <v>0</v>
      </c>
      <c r="K203" s="229" t="s">
        <v>124</v>
      </c>
      <c r="L203" s="43"/>
      <c r="M203" s="234" t="s">
        <v>1</v>
      </c>
      <c r="N203" s="235" t="s">
        <v>39</v>
      </c>
      <c r="O203" s="90"/>
      <c r="P203" s="236">
        <f>O203*H203</f>
        <v>0</v>
      </c>
      <c r="Q203" s="236">
        <v>0.00013999999999999999</v>
      </c>
      <c r="R203" s="236">
        <f>Q203*H203</f>
        <v>0.0034719999999999998</v>
      </c>
      <c r="S203" s="236">
        <v>0</v>
      </c>
      <c r="T203" s="23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8" t="s">
        <v>226</v>
      </c>
      <c r="AT203" s="238" t="s">
        <v>120</v>
      </c>
      <c r="AU203" s="238" t="s">
        <v>81</v>
      </c>
      <c r="AY203" s="16" t="s">
        <v>116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6" t="s">
        <v>79</v>
      </c>
      <c r="BK203" s="239">
        <f>ROUND(I203*H203,2)</f>
        <v>0</v>
      </c>
      <c r="BL203" s="16" t="s">
        <v>226</v>
      </c>
      <c r="BM203" s="238" t="s">
        <v>335</v>
      </c>
    </row>
    <row r="204" s="2" customFormat="1" ht="21.75" customHeight="1">
      <c r="A204" s="37"/>
      <c r="B204" s="38"/>
      <c r="C204" s="227" t="s">
        <v>336</v>
      </c>
      <c r="D204" s="227" t="s">
        <v>120</v>
      </c>
      <c r="E204" s="228" t="s">
        <v>337</v>
      </c>
      <c r="F204" s="229" t="s">
        <v>338</v>
      </c>
      <c r="G204" s="230" t="s">
        <v>123</v>
      </c>
      <c r="H204" s="231">
        <v>24.800000000000001</v>
      </c>
      <c r="I204" s="232"/>
      <c r="J204" s="233">
        <f>ROUND(I204*H204,2)</f>
        <v>0</v>
      </c>
      <c r="K204" s="229" t="s">
        <v>124</v>
      </c>
      <c r="L204" s="43"/>
      <c r="M204" s="234" t="s">
        <v>1</v>
      </c>
      <c r="N204" s="235" t="s">
        <v>39</v>
      </c>
      <c r="O204" s="90"/>
      <c r="P204" s="236">
        <f>O204*H204</f>
        <v>0</v>
      </c>
      <c r="Q204" s="236">
        <v>0.00012</v>
      </c>
      <c r="R204" s="236">
        <f>Q204*H204</f>
        <v>0.0029760000000000003</v>
      </c>
      <c r="S204" s="236">
        <v>0</v>
      </c>
      <c r="T204" s="23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8" t="s">
        <v>226</v>
      </c>
      <c r="AT204" s="238" t="s">
        <v>120</v>
      </c>
      <c r="AU204" s="238" t="s">
        <v>81</v>
      </c>
      <c r="AY204" s="16" t="s">
        <v>116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6" t="s">
        <v>79</v>
      </c>
      <c r="BK204" s="239">
        <f>ROUND(I204*H204,2)</f>
        <v>0</v>
      </c>
      <c r="BL204" s="16" t="s">
        <v>226</v>
      </c>
      <c r="BM204" s="238" t="s">
        <v>339</v>
      </c>
    </row>
    <row r="205" s="2" customFormat="1" ht="21.75" customHeight="1">
      <c r="A205" s="37"/>
      <c r="B205" s="38"/>
      <c r="C205" s="227" t="s">
        <v>340</v>
      </c>
      <c r="D205" s="227" t="s">
        <v>120</v>
      </c>
      <c r="E205" s="228" t="s">
        <v>341</v>
      </c>
      <c r="F205" s="229" t="s">
        <v>342</v>
      </c>
      <c r="G205" s="230" t="s">
        <v>123</v>
      </c>
      <c r="H205" s="231">
        <v>24.800000000000001</v>
      </c>
      <c r="I205" s="232"/>
      <c r="J205" s="233">
        <f>ROUND(I205*H205,2)</f>
        <v>0</v>
      </c>
      <c r="K205" s="229" t="s">
        <v>124</v>
      </c>
      <c r="L205" s="43"/>
      <c r="M205" s="234" t="s">
        <v>1</v>
      </c>
      <c r="N205" s="235" t="s">
        <v>39</v>
      </c>
      <c r="O205" s="90"/>
      <c r="P205" s="236">
        <f>O205*H205</f>
        <v>0</v>
      </c>
      <c r="Q205" s="236">
        <v>0.00012</v>
      </c>
      <c r="R205" s="236">
        <f>Q205*H205</f>
        <v>0.0029760000000000003</v>
      </c>
      <c r="S205" s="236">
        <v>0</v>
      </c>
      <c r="T205" s="23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8" t="s">
        <v>226</v>
      </c>
      <c r="AT205" s="238" t="s">
        <v>120</v>
      </c>
      <c r="AU205" s="238" t="s">
        <v>81</v>
      </c>
      <c r="AY205" s="16" t="s">
        <v>116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6" t="s">
        <v>79</v>
      </c>
      <c r="BK205" s="239">
        <f>ROUND(I205*H205,2)</f>
        <v>0</v>
      </c>
      <c r="BL205" s="16" t="s">
        <v>226</v>
      </c>
      <c r="BM205" s="238" t="s">
        <v>343</v>
      </c>
    </row>
    <row r="206" s="2" customFormat="1" ht="21.75" customHeight="1">
      <c r="A206" s="37"/>
      <c r="B206" s="38"/>
      <c r="C206" s="227" t="s">
        <v>344</v>
      </c>
      <c r="D206" s="227" t="s">
        <v>120</v>
      </c>
      <c r="E206" s="228" t="s">
        <v>345</v>
      </c>
      <c r="F206" s="229" t="s">
        <v>346</v>
      </c>
      <c r="G206" s="230" t="s">
        <v>123</v>
      </c>
      <c r="H206" s="231">
        <v>1525.3399999999999</v>
      </c>
      <c r="I206" s="232"/>
      <c r="J206" s="233">
        <f>ROUND(I206*H206,2)</f>
        <v>0</v>
      </c>
      <c r="K206" s="229" t="s">
        <v>124</v>
      </c>
      <c r="L206" s="43"/>
      <c r="M206" s="234" t="s">
        <v>1</v>
      </c>
      <c r="N206" s="235" t="s">
        <v>39</v>
      </c>
      <c r="O206" s="90"/>
      <c r="P206" s="236">
        <f>O206*H206</f>
        <v>0</v>
      </c>
      <c r="Q206" s="236">
        <v>0.00027</v>
      </c>
      <c r="R206" s="236">
        <f>Q206*H206</f>
        <v>0.41184179999999998</v>
      </c>
      <c r="S206" s="236">
        <v>0</v>
      </c>
      <c r="T206" s="23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8" t="s">
        <v>226</v>
      </c>
      <c r="AT206" s="238" t="s">
        <v>120</v>
      </c>
      <c r="AU206" s="238" t="s">
        <v>81</v>
      </c>
      <c r="AY206" s="16" t="s">
        <v>116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6" t="s">
        <v>79</v>
      </c>
      <c r="BK206" s="239">
        <f>ROUND(I206*H206,2)</f>
        <v>0</v>
      </c>
      <c r="BL206" s="16" t="s">
        <v>226</v>
      </c>
      <c r="BM206" s="238" t="s">
        <v>347</v>
      </c>
    </row>
    <row r="207" s="2" customFormat="1" ht="21.75" customHeight="1">
      <c r="A207" s="37"/>
      <c r="B207" s="38"/>
      <c r="C207" s="227" t="s">
        <v>348</v>
      </c>
      <c r="D207" s="227" t="s">
        <v>120</v>
      </c>
      <c r="E207" s="228" t="s">
        <v>349</v>
      </c>
      <c r="F207" s="229" t="s">
        <v>350</v>
      </c>
      <c r="G207" s="230" t="s">
        <v>123</v>
      </c>
      <c r="H207" s="231">
        <v>1525.3399999999999</v>
      </c>
      <c r="I207" s="232"/>
      <c r="J207" s="233">
        <f>ROUND(I207*H207,2)</f>
        <v>0</v>
      </c>
      <c r="K207" s="229" t="s">
        <v>124</v>
      </c>
      <c r="L207" s="43"/>
      <c r="M207" s="234" t="s">
        <v>1</v>
      </c>
      <c r="N207" s="235" t="s">
        <v>39</v>
      </c>
      <c r="O207" s="90"/>
      <c r="P207" s="236">
        <f>O207*H207</f>
        <v>0</v>
      </c>
      <c r="Q207" s="236">
        <v>0.00064999999999999997</v>
      </c>
      <c r="R207" s="236">
        <f>Q207*H207</f>
        <v>0.99147099999999988</v>
      </c>
      <c r="S207" s="236">
        <v>0</v>
      </c>
      <c r="T207" s="23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8" t="s">
        <v>226</v>
      </c>
      <c r="AT207" s="238" t="s">
        <v>120</v>
      </c>
      <c r="AU207" s="238" t="s">
        <v>81</v>
      </c>
      <c r="AY207" s="16" t="s">
        <v>116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6" t="s">
        <v>79</v>
      </c>
      <c r="BK207" s="239">
        <f>ROUND(I207*H207,2)</f>
        <v>0</v>
      </c>
      <c r="BL207" s="16" t="s">
        <v>226</v>
      </c>
      <c r="BM207" s="238" t="s">
        <v>351</v>
      </c>
    </row>
    <row r="208" s="12" customFormat="1" ht="22.8" customHeight="1">
      <c r="A208" s="12"/>
      <c r="B208" s="211"/>
      <c r="C208" s="212"/>
      <c r="D208" s="213" t="s">
        <v>73</v>
      </c>
      <c r="E208" s="225" t="s">
        <v>352</v>
      </c>
      <c r="F208" s="225" t="s">
        <v>353</v>
      </c>
      <c r="G208" s="212"/>
      <c r="H208" s="212"/>
      <c r="I208" s="215"/>
      <c r="J208" s="226">
        <f>BK208</f>
        <v>0</v>
      </c>
      <c r="K208" s="212"/>
      <c r="L208" s="217"/>
      <c r="M208" s="218"/>
      <c r="N208" s="219"/>
      <c r="O208" s="219"/>
      <c r="P208" s="220">
        <f>SUM(P209:P211)</f>
        <v>0</v>
      </c>
      <c r="Q208" s="219"/>
      <c r="R208" s="220">
        <f>SUM(R209:R211)</f>
        <v>0</v>
      </c>
      <c r="S208" s="219"/>
      <c r="T208" s="221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2" t="s">
        <v>81</v>
      </c>
      <c r="AT208" s="223" t="s">
        <v>73</v>
      </c>
      <c r="AU208" s="223" t="s">
        <v>79</v>
      </c>
      <c r="AY208" s="222" t="s">
        <v>116</v>
      </c>
      <c r="BK208" s="224">
        <f>SUM(BK209:BK211)</f>
        <v>0</v>
      </c>
    </row>
    <row r="209" s="2" customFormat="1" ht="16.5" customHeight="1">
      <c r="A209" s="37"/>
      <c r="B209" s="38"/>
      <c r="C209" s="227" t="s">
        <v>354</v>
      </c>
      <c r="D209" s="227" t="s">
        <v>120</v>
      </c>
      <c r="E209" s="228" t="s">
        <v>355</v>
      </c>
      <c r="F209" s="229" t="s">
        <v>356</v>
      </c>
      <c r="G209" s="230" t="s">
        <v>123</v>
      </c>
      <c r="H209" s="231">
        <v>200</v>
      </c>
      <c r="I209" s="232"/>
      <c r="J209" s="233">
        <f>ROUND(I209*H209,2)</f>
        <v>0</v>
      </c>
      <c r="K209" s="229" t="s">
        <v>124</v>
      </c>
      <c r="L209" s="43"/>
      <c r="M209" s="234" t="s">
        <v>1</v>
      </c>
      <c r="N209" s="235" t="s">
        <v>39</v>
      </c>
      <c r="O209" s="90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8" t="s">
        <v>226</v>
      </c>
      <c r="AT209" s="238" t="s">
        <v>120</v>
      </c>
      <c r="AU209" s="238" t="s">
        <v>81</v>
      </c>
      <c r="AY209" s="16" t="s">
        <v>116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6" t="s">
        <v>79</v>
      </c>
      <c r="BK209" s="239">
        <f>ROUND(I209*H209,2)</f>
        <v>0</v>
      </c>
      <c r="BL209" s="16" t="s">
        <v>226</v>
      </c>
      <c r="BM209" s="238" t="s">
        <v>357</v>
      </c>
    </row>
    <row r="210" s="2" customFormat="1" ht="16.5" customHeight="1">
      <c r="A210" s="37"/>
      <c r="B210" s="38"/>
      <c r="C210" s="263" t="s">
        <v>358</v>
      </c>
      <c r="D210" s="263" t="s">
        <v>238</v>
      </c>
      <c r="E210" s="264" t="s">
        <v>359</v>
      </c>
      <c r="F210" s="265" t="s">
        <v>360</v>
      </c>
      <c r="G210" s="266" t="s">
        <v>123</v>
      </c>
      <c r="H210" s="267">
        <v>210</v>
      </c>
      <c r="I210" s="268"/>
      <c r="J210" s="269">
        <f>ROUND(I210*H210,2)</f>
        <v>0</v>
      </c>
      <c r="K210" s="265" t="s">
        <v>124</v>
      </c>
      <c r="L210" s="270"/>
      <c r="M210" s="271" t="s">
        <v>1</v>
      </c>
      <c r="N210" s="272" t="s">
        <v>39</v>
      </c>
      <c r="O210" s="90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8" t="s">
        <v>242</v>
      </c>
      <c r="AT210" s="238" t="s">
        <v>238</v>
      </c>
      <c r="AU210" s="238" t="s">
        <v>81</v>
      </c>
      <c r="AY210" s="16" t="s">
        <v>116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6" t="s">
        <v>79</v>
      </c>
      <c r="BK210" s="239">
        <f>ROUND(I210*H210,2)</f>
        <v>0</v>
      </c>
      <c r="BL210" s="16" t="s">
        <v>226</v>
      </c>
      <c r="BM210" s="238" t="s">
        <v>361</v>
      </c>
    </row>
    <row r="211" s="13" customFormat="1">
      <c r="A211" s="13"/>
      <c r="B211" s="240"/>
      <c r="C211" s="241"/>
      <c r="D211" s="242" t="s">
        <v>131</v>
      </c>
      <c r="E211" s="241"/>
      <c r="F211" s="244" t="s">
        <v>362</v>
      </c>
      <c r="G211" s="241"/>
      <c r="H211" s="245">
        <v>210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131</v>
      </c>
      <c r="AU211" s="251" t="s">
        <v>81</v>
      </c>
      <c r="AV211" s="13" t="s">
        <v>81</v>
      </c>
      <c r="AW211" s="13" t="s">
        <v>4</v>
      </c>
      <c r="AX211" s="13" t="s">
        <v>79</v>
      </c>
      <c r="AY211" s="251" t="s">
        <v>116</v>
      </c>
    </row>
    <row r="212" s="12" customFormat="1" ht="25.92" customHeight="1">
      <c r="A212" s="12"/>
      <c r="B212" s="211"/>
      <c r="C212" s="212"/>
      <c r="D212" s="213" t="s">
        <v>73</v>
      </c>
      <c r="E212" s="214" t="s">
        <v>363</v>
      </c>
      <c r="F212" s="214" t="s">
        <v>364</v>
      </c>
      <c r="G212" s="212"/>
      <c r="H212" s="212"/>
      <c r="I212" s="215"/>
      <c r="J212" s="216">
        <f>BK212</f>
        <v>0</v>
      </c>
      <c r="K212" s="212"/>
      <c r="L212" s="217"/>
      <c r="M212" s="218"/>
      <c r="N212" s="219"/>
      <c r="O212" s="219"/>
      <c r="P212" s="220">
        <f>P213</f>
        <v>0</v>
      </c>
      <c r="Q212" s="219"/>
      <c r="R212" s="220">
        <f>R213</f>
        <v>0</v>
      </c>
      <c r="S212" s="219"/>
      <c r="T212" s="221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2" t="s">
        <v>181</v>
      </c>
      <c r="AT212" s="223" t="s">
        <v>73</v>
      </c>
      <c r="AU212" s="223" t="s">
        <v>74</v>
      </c>
      <c r="AY212" s="222" t="s">
        <v>116</v>
      </c>
      <c r="BK212" s="224">
        <f>BK213</f>
        <v>0</v>
      </c>
    </row>
    <row r="213" s="12" customFormat="1" ht="22.8" customHeight="1">
      <c r="A213" s="12"/>
      <c r="B213" s="211"/>
      <c r="C213" s="212"/>
      <c r="D213" s="213" t="s">
        <v>73</v>
      </c>
      <c r="E213" s="225" t="s">
        <v>365</v>
      </c>
      <c r="F213" s="225" t="s">
        <v>366</v>
      </c>
      <c r="G213" s="212"/>
      <c r="H213" s="212"/>
      <c r="I213" s="215"/>
      <c r="J213" s="226">
        <f>BK213</f>
        <v>0</v>
      </c>
      <c r="K213" s="212"/>
      <c r="L213" s="217"/>
      <c r="M213" s="218"/>
      <c r="N213" s="219"/>
      <c r="O213" s="219"/>
      <c r="P213" s="220">
        <f>P214</f>
        <v>0</v>
      </c>
      <c r="Q213" s="219"/>
      <c r="R213" s="220">
        <f>R214</f>
        <v>0</v>
      </c>
      <c r="S213" s="219"/>
      <c r="T213" s="221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2" t="s">
        <v>181</v>
      </c>
      <c r="AT213" s="223" t="s">
        <v>73</v>
      </c>
      <c r="AU213" s="223" t="s">
        <v>79</v>
      </c>
      <c r="AY213" s="222" t="s">
        <v>116</v>
      </c>
      <c r="BK213" s="224">
        <f>BK214</f>
        <v>0</v>
      </c>
    </row>
    <row r="214" s="2" customFormat="1" ht="16.5" customHeight="1">
      <c r="A214" s="37"/>
      <c r="B214" s="38"/>
      <c r="C214" s="227" t="s">
        <v>367</v>
      </c>
      <c r="D214" s="227" t="s">
        <v>120</v>
      </c>
      <c r="E214" s="228" t="s">
        <v>368</v>
      </c>
      <c r="F214" s="229" t="s">
        <v>366</v>
      </c>
      <c r="G214" s="230" t="s">
        <v>251</v>
      </c>
      <c r="H214" s="273"/>
      <c r="I214" s="232"/>
      <c r="J214" s="233">
        <f>ROUND(I214*H214,2)</f>
        <v>0</v>
      </c>
      <c r="K214" s="229" t="s">
        <v>124</v>
      </c>
      <c r="L214" s="43"/>
      <c r="M214" s="274" t="s">
        <v>1</v>
      </c>
      <c r="N214" s="275" t="s">
        <v>39</v>
      </c>
      <c r="O214" s="276"/>
      <c r="P214" s="277">
        <f>O214*H214</f>
        <v>0</v>
      </c>
      <c r="Q214" s="277">
        <v>0</v>
      </c>
      <c r="R214" s="277">
        <f>Q214*H214</f>
        <v>0</v>
      </c>
      <c r="S214" s="277">
        <v>0</v>
      </c>
      <c r="T214" s="27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8" t="s">
        <v>369</v>
      </c>
      <c r="AT214" s="238" t="s">
        <v>120</v>
      </c>
      <c r="AU214" s="238" t="s">
        <v>81</v>
      </c>
      <c r="AY214" s="16" t="s">
        <v>116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6" t="s">
        <v>79</v>
      </c>
      <c r="BK214" s="239">
        <f>ROUND(I214*H214,2)</f>
        <v>0</v>
      </c>
      <c r="BL214" s="16" t="s">
        <v>369</v>
      </c>
      <c r="BM214" s="238" t="s">
        <v>370</v>
      </c>
    </row>
    <row r="215" s="2" customFormat="1" ht="6.96" customHeight="1">
      <c r="A215" s="37"/>
      <c r="B215" s="65"/>
      <c r="C215" s="66"/>
      <c r="D215" s="66"/>
      <c r="E215" s="66"/>
      <c r="F215" s="66"/>
      <c r="G215" s="66"/>
      <c r="H215" s="66"/>
      <c r="I215" s="176"/>
      <c r="J215" s="66"/>
      <c r="K215" s="66"/>
      <c r="L215" s="43"/>
      <c r="M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</sheetData>
  <sheetProtection sheet="1" autoFilter="0" formatColumns="0" formatRows="0" objects="1" scenarios="1" spinCount="100000" saltValue="RpY/xq1LamgidYcB/9EXx4aYhQez2P/BE8fzvTVv6i1h0N1tqAk+ftPeka3svYe12ZQ5dRnCIipj9cF/Qqkcrg==" hashValue="pNa6w8MBXETL3giS8gwJVxqqEJ8kZmL89ggX0gNydHzVdbecXXT/fU0b0dGCB5ovqiqmDimOOGUFlmYtuAo+3g==" algorithmName="SHA-512" password="CC35"/>
  <autoFilter ref="C124:K214"/>
  <mergeCells count="6">
    <mergeCell ref="E7:H7"/>
    <mergeCell ref="E16:H16"/>
    <mergeCell ref="E25:H25"/>
    <mergeCell ref="E85:H8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Miroslav Hnida</dc:creator>
  <cp:lastModifiedBy>Miroslav Hnida</cp:lastModifiedBy>
  <dcterms:created xsi:type="dcterms:W3CDTF">2020-07-15T06:17:19Z</dcterms:created>
  <dcterms:modified xsi:type="dcterms:W3CDTF">2020-07-15T06:17:28Z</dcterms:modified>
</cp:coreProperties>
</file>