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oslav Vraňan\Desktop\Plocha NB pro přehrátí\Obec\projekty\oprava vodovodu kolem průtahu\vodovod_Bobrava_Šlechtitelská\Rozpočty\výkaz pro zadání\"/>
    </mc:Choice>
  </mc:AlternateContent>
  <xr:revisionPtr revIDLastSave="0" documentId="13_ncr:1_{DD722B73-366C-44A0-BF2A-83ADA3A4CD15}" xr6:coauthVersionLast="40" xr6:coauthVersionMax="40" xr10:uidLastSave="{00000000-0000-0000-0000-000000000000}"/>
  <bookViews>
    <workbookView xWindow="0" yWindow="0" windowWidth="12135" windowHeight="9075" activeTab="1" xr2:uid="{00000000-000D-0000-FFFF-FFFF00000000}"/>
  </bookViews>
  <sheets>
    <sheet name="rekapitulace" sheetId="1" r:id="rId1"/>
    <sheet name="hlavní řád" sheetId="2" r:id="rId2"/>
    <sheet name="přípojky" sheetId="3" r:id="rId3"/>
    <sheet name="BYPASS" sheetId="4" r:id="rId4"/>
  </sheets>
  <definedNames>
    <definedName name="_xlnm.Print_Titles" localSheetId="3">BYPASS!$13:$13</definedName>
    <definedName name="_xlnm.Print_Titles" localSheetId="1">'hlavní řád'!$12:$12</definedName>
    <definedName name="_xlnm.Print_Titles" localSheetId="2">přípojky!$12:$12</definedName>
    <definedName name="_xlnm.Print_Area" localSheetId="3">BYPASS!#REF!,BYPASS!#REF!,BYPASS!$C$12:$Q$50</definedName>
    <definedName name="_xlnm.Print_Area" localSheetId="1">'hlavní řád'!#REF!,'hlavní řád'!#REF!,'hlavní řád'!$C$2:$Q$114</definedName>
    <definedName name="_xlnm.Print_Area" localSheetId="2">přípojky!#REF!,přípojky!#REF!,přípojky!$C$12:$Q$73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4" l="1"/>
  <c r="N50" i="4"/>
  <c r="S49" i="4" s="1"/>
  <c r="N48" i="4"/>
  <c r="S47" i="4" s="1"/>
  <c r="N46" i="4"/>
  <c r="S45" i="4" s="1"/>
  <c r="N44" i="4"/>
  <c r="N42" i="4"/>
  <c r="N41" i="4"/>
  <c r="N40" i="4"/>
  <c r="N39" i="4"/>
  <c r="N38" i="4"/>
  <c r="N37" i="4"/>
  <c r="N35" i="4"/>
  <c r="N34" i="4"/>
  <c r="N33" i="4"/>
  <c r="N31" i="4"/>
  <c r="S30" i="4" s="1"/>
  <c r="N29" i="4"/>
  <c r="N27" i="4"/>
  <c r="N26" i="4"/>
  <c r="N20" i="4"/>
  <c r="N19" i="4"/>
  <c r="N18" i="4"/>
  <c r="N17" i="4"/>
  <c r="N16" i="4"/>
  <c r="N15" i="4"/>
  <c r="N73" i="3"/>
  <c r="S72" i="3" s="1"/>
  <c r="N64" i="3"/>
  <c r="N63" i="3"/>
  <c r="N62" i="3"/>
  <c r="N60" i="3"/>
  <c r="N58" i="3"/>
  <c r="N50" i="3"/>
  <c r="N45" i="3"/>
  <c r="N43" i="3"/>
  <c r="N42" i="3"/>
  <c r="N41" i="3"/>
  <c r="N40" i="3"/>
  <c r="N39" i="3"/>
  <c r="N38" i="3"/>
  <c r="N35" i="3"/>
  <c r="S34" i="3" s="1"/>
  <c r="N33" i="3"/>
  <c r="N30" i="3"/>
  <c r="N29" i="3"/>
  <c r="N28" i="3"/>
  <c r="N27" i="3"/>
  <c r="N23" i="3"/>
  <c r="N26" i="3"/>
  <c r="N19" i="3"/>
  <c r="N16" i="3"/>
  <c r="N14" i="3"/>
  <c r="N114" i="2"/>
  <c r="N113" i="2"/>
  <c r="N112" i="2"/>
  <c r="N111" i="2"/>
  <c r="N110" i="2"/>
  <c r="N109" i="2"/>
  <c r="N107" i="2"/>
  <c r="T106" i="2" s="1"/>
  <c r="N105" i="2"/>
  <c r="T104" i="2" s="1"/>
  <c r="N98" i="2"/>
  <c r="N97" i="2"/>
  <c r="N96" i="2"/>
  <c r="N95" i="2"/>
  <c r="N93" i="2"/>
  <c r="N91" i="2"/>
  <c r="N90" i="2"/>
  <c r="N88" i="2"/>
  <c r="N83" i="2"/>
  <c r="N73" i="2"/>
  <c r="N68" i="2"/>
  <c r="N67" i="2"/>
  <c r="N64" i="2"/>
  <c r="N63" i="2"/>
  <c r="N62" i="2"/>
  <c r="N59" i="2"/>
  <c r="N58" i="2"/>
  <c r="N57" i="2"/>
  <c r="N56" i="2"/>
  <c r="N53" i="2"/>
  <c r="N50" i="2"/>
  <c r="N49" i="2"/>
  <c r="N46" i="2"/>
  <c r="N45" i="2"/>
  <c r="N44" i="2"/>
  <c r="N43" i="2"/>
  <c r="N42" i="2"/>
  <c r="N40" i="2"/>
  <c r="N41" i="2"/>
  <c r="N38" i="2"/>
  <c r="N37" i="2"/>
  <c r="T36" i="2" s="1"/>
  <c r="N35" i="2"/>
  <c r="N32" i="2"/>
  <c r="N31" i="2"/>
  <c r="N30" i="2"/>
  <c r="N29" i="2"/>
  <c r="N16" i="2"/>
  <c r="N17" i="2"/>
  <c r="N28" i="4" l="1"/>
  <c r="N43" i="4"/>
  <c r="N36" i="4"/>
  <c r="N57" i="3"/>
  <c r="N56" i="3"/>
  <c r="N25" i="3"/>
  <c r="N24" i="3"/>
  <c r="N15" i="3"/>
  <c r="N17" i="3"/>
  <c r="N68" i="3"/>
  <c r="N31" i="3"/>
  <c r="N32" i="3"/>
  <c r="N37" i="3"/>
  <c r="S36" i="3" s="1"/>
  <c r="N71" i="3"/>
  <c r="S70" i="3" s="1"/>
  <c r="N48" i="3"/>
  <c r="N47" i="3"/>
  <c r="S61" i="3"/>
  <c r="N20" i="3"/>
  <c r="N22" i="3"/>
  <c r="N46" i="3"/>
  <c r="N49" i="3"/>
  <c r="N51" i="3"/>
  <c r="N53" i="3"/>
  <c r="N52" i="3"/>
  <c r="N18" i="3"/>
  <c r="N21" i="3"/>
  <c r="T108" i="2"/>
  <c r="N77" i="2"/>
  <c r="N74" i="2"/>
  <c r="N54" i="2"/>
  <c r="N60" i="2"/>
  <c r="N61" i="2"/>
  <c r="N65" i="2"/>
  <c r="N66" i="2"/>
  <c r="N69" i="2"/>
  <c r="N70" i="2"/>
  <c r="N75" i="2"/>
  <c r="N27" i="2"/>
  <c r="N26" i="2"/>
  <c r="N34" i="2"/>
  <c r="N78" i="2"/>
  <c r="N76" i="2"/>
  <c r="N52" i="2"/>
  <c r="N51" i="2"/>
  <c r="N102" i="2"/>
  <c r="N19" i="2"/>
  <c r="N18" i="2"/>
  <c r="N24" i="2"/>
  <c r="N23" i="2"/>
  <c r="N28" i="2"/>
  <c r="N25" i="2"/>
  <c r="N80" i="2"/>
  <c r="T94" i="2"/>
  <c r="N33" i="2"/>
  <c r="N55" i="2"/>
  <c r="N72" i="2"/>
  <c r="S32" i="4" l="1"/>
  <c r="N24" i="4"/>
  <c r="N23" i="4"/>
  <c r="N25" i="4"/>
  <c r="S13" i="3"/>
  <c r="N59" i="3"/>
  <c r="N54" i="3"/>
  <c r="N55" i="3"/>
  <c r="N69" i="3"/>
  <c r="N67" i="3"/>
  <c r="N66" i="3"/>
  <c r="N79" i="2"/>
  <c r="N21" i="2"/>
  <c r="N20" i="2"/>
  <c r="N22" i="2"/>
  <c r="N15" i="2"/>
  <c r="N82" i="2"/>
  <c r="N89" i="2"/>
  <c r="N81" i="2"/>
  <c r="N92" i="2"/>
  <c r="N71" i="2"/>
  <c r="N100" i="2"/>
  <c r="N103" i="2"/>
  <c r="N101" i="2"/>
  <c r="S14" i="4" l="1"/>
  <c r="S53" i="4" s="1"/>
  <c r="N53" i="4"/>
  <c r="P56" i="4" s="1"/>
  <c r="C4" i="1" s="1"/>
  <c r="S65" i="3"/>
  <c r="N76" i="3"/>
  <c r="C5" i="1" s="1"/>
  <c r="S44" i="3"/>
  <c r="T99" i="2"/>
  <c r="N84" i="2"/>
  <c r="N85" i="2"/>
  <c r="N47" i="2"/>
  <c r="T39" i="2" s="1"/>
  <c r="N86" i="2"/>
  <c r="N87" i="2"/>
  <c r="T14" i="2"/>
  <c r="S76" i="3" l="1"/>
  <c r="T48" i="2"/>
  <c r="T117" i="2" s="1"/>
  <c r="N117" i="2"/>
  <c r="P118" i="2" s="1"/>
  <c r="C6" i="1" s="1"/>
  <c r="D6" i="1" l="1"/>
  <c r="E6" i="1" s="1"/>
  <c r="C8" i="1"/>
  <c r="D5" i="1"/>
  <c r="E5" i="1" s="1"/>
  <c r="D4" i="1"/>
  <c r="E4" i="1" s="1"/>
  <c r="E8" i="1" l="1"/>
  <c r="D8" i="1"/>
</calcChain>
</file>

<file path=xl/sharedStrings.xml><?xml version="1.0" encoding="utf-8"?>
<sst xmlns="http://schemas.openxmlformats.org/spreadsheetml/2006/main" count="915" uniqueCount="364">
  <si>
    <t>Kč bez DPH</t>
  </si>
  <si>
    <t>DPH</t>
  </si>
  <si>
    <t>Kč vč.DPH</t>
  </si>
  <si>
    <t>Náhradní zásobování</t>
  </si>
  <si>
    <t>REKAPITULACE</t>
  </si>
  <si>
    <t>PRIPOJKY</t>
  </si>
  <si>
    <t>HLAVNÍ ŘÁD</t>
  </si>
  <si>
    <t>stavba:  REKONSTRUKCE VODOVODNÍCH ŘADŮ ŽELEŠICE ul. 24.dubna</t>
  </si>
  <si>
    <t>ROZPOČET</t>
  </si>
  <si>
    <t>Stavba:</t>
  </si>
  <si>
    <t>REKONSTRUKCE VODOVODNÍCH ŘADŮ ŽELEŠICE ul. 24.dubna</t>
  </si>
  <si>
    <t>Objekt:</t>
  </si>
  <si>
    <t>Hlavní řád</t>
  </si>
  <si>
    <t>Místo:</t>
  </si>
  <si>
    <t>Želešice</t>
  </si>
  <si>
    <t>Datum:</t>
  </si>
  <si>
    <t>Objednatel:</t>
  </si>
  <si>
    <t>Projektant:</t>
  </si>
  <si>
    <t>Zhotovitel:</t>
  </si>
  <si>
    <t>Zpracovatel:</t>
  </si>
  <si>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</si>
  <si>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</si>
  <si>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</si>
  <si>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</si>
  <si>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</si>
  <si>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</si>
  <si>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</si>
  <si>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</si>
  <si>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 xml:space="preserve">    1 - Zemní práce</t>
  </si>
  <si>
    <t>K</t>
  </si>
  <si>
    <t>113106071</t>
  </si>
  <si>
    <t>Rozebrání dlažeb při překopech vozovek ze zámkové dlažby s ložem z kameniva plochy do 15 m2</t>
  </si>
  <si>
    <t>m2</t>
  </si>
  <si>
    <t>4</t>
  </si>
  <si>
    <t>113107021</t>
  </si>
  <si>
    <t>Odstranění podkladu plochy do 15 m2 z kameniva drceného tl 100 mm při překopech inž sítí</t>
  </si>
  <si>
    <t>5</t>
  </si>
  <si>
    <t>113107022</t>
  </si>
  <si>
    <t>Odstranění podkladu plochy do 15 m2 z kameniva drceného tl 200 mm při překopech inž sítí</t>
  </si>
  <si>
    <t>113109415R00</t>
  </si>
  <si>
    <t>Odstranění podkladu pl.nad 50 m2, beton, tl. 15 cm</t>
  </si>
  <si>
    <t>113107042</t>
  </si>
  <si>
    <t>Odstranění podkladu plochy do 15 m2 živičných tl 100 mm při překopech inž sítí</t>
  </si>
  <si>
    <t>113202111R00</t>
  </si>
  <si>
    <t>Vytrhání obrub obrubníků</t>
  </si>
  <si>
    <t>bm</t>
  </si>
  <si>
    <t>979024441R00</t>
  </si>
  <si>
    <t>Očištění vybour. obrubníků všech loží a výplní</t>
  </si>
  <si>
    <t>979054441R00</t>
  </si>
  <si>
    <t>Očištění vybour. dlaždic s výplní kamen. Těženým</t>
  </si>
  <si>
    <t>132201203</t>
  </si>
  <si>
    <t>Hloubení rýh š do 2000 mm v hornině tř. 3 objemu do 5000 m3</t>
  </si>
  <si>
    <t>m3</t>
  </si>
  <si>
    <t>132201209</t>
  </si>
  <si>
    <t>Příplatek za lepivost k hloubení rýh š do 2000 mm v hornině tř. 3</t>
  </si>
  <si>
    <t>139601102R00</t>
  </si>
  <si>
    <t>Ruční výkop jam, rýh a šachet v hornině tř. 3</t>
  </si>
  <si>
    <t>9</t>
  </si>
  <si>
    <t>151101101</t>
  </si>
  <si>
    <t>Zřízení příložného pažení a rozepření stěn rýh hl do 2 m</t>
  </si>
  <si>
    <t>10</t>
  </si>
  <si>
    <t>151101111</t>
  </si>
  <si>
    <t>Odstranění příložného pažení a rozepření stěn rýh hl do 2 m</t>
  </si>
  <si>
    <t>11</t>
  </si>
  <si>
    <t>161101102</t>
  </si>
  <si>
    <t>Svislé přemístění výkopku z horniny tř. 1 až 4 hl výkopu do 4 m</t>
  </si>
  <si>
    <t>12</t>
  </si>
  <si>
    <t>162701105</t>
  </si>
  <si>
    <t>Vodorovné přemístění do 10000 m výkopku/sypaniny z horniny tř. 1 až 4</t>
  </si>
  <si>
    <t>13</t>
  </si>
  <si>
    <t>162701109</t>
  </si>
  <si>
    <t>Příplatek k vodorovnému přemístění výkopku/sypaniny z horniny tř. 1 až 4 ZKD 1000 m přes 10000 m</t>
  </si>
  <si>
    <t>14</t>
  </si>
  <si>
    <t>171201211</t>
  </si>
  <si>
    <t>Poplatek za uložení odpadu ze sypaniny na skládce (skládkovné)</t>
  </si>
  <si>
    <t>t</t>
  </si>
  <si>
    <t>15</t>
  </si>
  <si>
    <t>174101101</t>
  </si>
  <si>
    <t>Zásyp jam, šachet rýh nebo kolem objektů sypaninou se zhutněním</t>
  </si>
  <si>
    <t>16</t>
  </si>
  <si>
    <t>175151101</t>
  </si>
  <si>
    <t>Obsypání potrubí strojně sypaninou bez prohození, uloženou do 3 m</t>
  </si>
  <si>
    <t>17</t>
  </si>
  <si>
    <t>M</t>
  </si>
  <si>
    <t>583312000</t>
  </si>
  <si>
    <t>štěrkopísek  pro obysp</t>
  </si>
  <si>
    <t>vhodný materiál pro zásyp</t>
  </si>
  <si>
    <t xml:space="preserve">    4 - Vodorovné konstrukce</t>
  </si>
  <si>
    <t>18</t>
  </si>
  <si>
    <t>451573111</t>
  </si>
  <si>
    <t>Lože pod potrubí otevřený výkop ze štěrkopísku</t>
  </si>
  <si>
    <t>19</t>
  </si>
  <si>
    <t>452313121</t>
  </si>
  <si>
    <t>Podkladní bloky z betonu prostého tř. C 8/10 otevřený výkop</t>
  </si>
  <si>
    <t xml:space="preserve">    5 - Komunikace pozemní</t>
  </si>
  <si>
    <t>23</t>
  </si>
  <si>
    <t>566901243</t>
  </si>
  <si>
    <t>Vyspravení podkladu po překopech ing sítí plochy přes 15 m2 kamenivem hrubým drceným tl. 200 mm</t>
  </si>
  <si>
    <t>21</t>
  </si>
  <si>
    <t>566901231</t>
  </si>
  <si>
    <t>Vyspravení podkladu po překopech ing sítí plochy přes 15 m2 štěrkodrtí tl. 100 mm</t>
  </si>
  <si>
    <t>25</t>
  </si>
  <si>
    <t>566901272</t>
  </si>
  <si>
    <t>Vyspravení podkladu po překopech ing sítí plochy přes 15m2 směsí stmelenou cementem SC20/25 tl 150mm</t>
  </si>
  <si>
    <t>56-1</t>
  </si>
  <si>
    <t>Rozprostření ornice v tl.min250mm, vč.osetí trávou</t>
  </si>
  <si>
    <t>24</t>
  </si>
  <si>
    <t>565141111R00</t>
  </si>
  <si>
    <t>Podklad z obal kam.ACP 16+,ACP 22+,do 3 m,tl. 6 cm</t>
  </si>
  <si>
    <t>26</t>
  </si>
  <si>
    <t>577112113R00</t>
  </si>
  <si>
    <t>Beton asfalt. ACO 11 S modifik. š. do 3 m, tl.4 cm</t>
  </si>
  <si>
    <t>27</t>
  </si>
  <si>
    <t>596215021R00</t>
  </si>
  <si>
    <t>Kladení zámkové dlažby tl. 6 a 8cm do drtě tl. 4 cm</t>
  </si>
  <si>
    <t>28</t>
  </si>
  <si>
    <t>916661111R00</t>
  </si>
  <si>
    <t>Osazení obrubníků do lože z C 12/15 s opěrou - stávající obruby + doplnění 10% novými</t>
  </si>
  <si>
    <t xml:space="preserve">    8 - Trubní vedení</t>
  </si>
  <si>
    <t>29</t>
  </si>
  <si>
    <t>850315R01</t>
  </si>
  <si>
    <t xml:space="preserve">Propojení se stávajícím vodovodem </t>
  </si>
  <si>
    <t>kus</t>
  </si>
  <si>
    <t>30</t>
  </si>
  <si>
    <t>851261R01</t>
  </si>
  <si>
    <t xml:space="preserve">Demontáž stávajícího vodovodu </t>
  </si>
  <si>
    <t>m</t>
  </si>
  <si>
    <t>31</t>
  </si>
  <si>
    <t>857242121</t>
  </si>
  <si>
    <t>Montáž litinových tvarovek jednoosých přírubových otevřený výkop DN 80</t>
  </si>
  <si>
    <t>32</t>
  </si>
  <si>
    <t>552512560</t>
  </si>
  <si>
    <t>patkové koleno 90°  DN80</t>
  </si>
  <si>
    <t>34</t>
  </si>
  <si>
    <t>552532350</t>
  </si>
  <si>
    <t>trouba přírubová litinová FF DN 80 mm délka 200 mm</t>
  </si>
  <si>
    <t>38</t>
  </si>
  <si>
    <t>857262122</t>
  </si>
  <si>
    <t>Montáž litinových tvarovek jednoosých přírubových otevřený výkop DN 100</t>
  </si>
  <si>
    <t>33</t>
  </si>
  <si>
    <t>552532390</t>
  </si>
  <si>
    <t>trouba přírubová litinová  FF DN 100 mm délka 100 mm</t>
  </si>
  <si>
    <t>40</t>
  </si>
  <si>
    <t>797310000016</t>
  </si>
  <si>
    <t>příruba EU100-S2000</t>
  </si>
  <si>
    <t>37</t>
  </si>
  <si>
    <t>5525361R01</t>
  </si>
  <si>
    <t>oblouk přírubový litinový DN 100/11st.</t>
  </si>
  <si>
    <t>oblouk přírubový litinový DN 100/30st.</t>
  </si>
  <si>
    <t>oblouk přírubový litinový DN 100/45st.</t>
  </si>
  <si>
    <t>39</t>
  </si>
  <si>
    <t>857264121</t>
  </si>
  <si>
    <t>Montáž litinových tvarovek odbočných přírubových otevřený výkop DN 100</t>
  </si>
  <si>
    <t>35</t>
  </si>
  <si>
    <t>552535150</t>
  </si>
  <si>
    <t>tvarovka přírubová litinová s přírubovou odbočkou T-kus DN 100/80 mm</t>
  </si>
  <si>
    <t>36</t>
  </si>
  <si>
    <t>552535160</t>
  </si>
  <si>
    <t>tvarovka přírubová litinová s přírubovou odbočkou T-kus DN 100/100 mm</t>
  </si>
  <si>
    <t>tvarovka přírubová litinová s přírubovou odbočkou T-kus DN 100/50 mm</t>
  </si>
  <si>
    <t>tvarovka Y63</t>
  </si>
  <si>
    <t>41</t>
  </si>
  <si>
    <t>871251211</t>
  </si>
  <si>
    <t>Montáž potrubí z PE100 SDR 11 otevřený výkop svařovaných elektrotvarovkou D 110 x 10,0 mm</t>
  </si>
  <si>
    <t>42</t>
  </si>
  <si>
    <t>286136740</t>
  </si>
  <si>
    <t>potrubí vodovodní RC  PE 100+, SDR 11, 110 x 10 mm</t>
  </si>
  <si>
    <t>43</t>
  </si>
  <si>
    <t>877261101</t>
  </si>
  <si>
    <t>Montáž elektrospojek na potrubí z PE trub D 110</t>
  </si>
  <si>
    <t>44</t>
  </si>
  <si>
    <t>286159750</t>
  </si>
  <si>
    <t>elektrospojka SDR 11, PE 100, PN 16 d 110</t>
  </si>
  <si>
    <t>47</t>
  </si>
  <si>
    <t>877261110</t>
  </si>
  <si>
    <t>Montáž elektrokolen  na potrubí z PE trub D 110</t>
  </si>
  <si>
    <t>48</t>
  </si>
  <si>
    <t>2861494R01</t>
  </si>
  <si>
    <t>elektrokoleno, PE 100, PN 16, d 110</t>
  </si>
  <si>
    <t>57</t>
  </si>
  <si>
    <t>891261111</t>
  </si>
  <si>
    <t>Montáž vodovodních šoupátek otevřený výkop DN 100</t>
  </si>
  <si>
    <t>53</t>
  </si>
  <si>
    <t>400210000016</t>
  </si>
  <si>
    <t>ŠOUPĚ PŘÍRUBOVÉ DN 100</t>
  </si>
  <si>
    <t>KS</t>
  </si>
  <si>
    <t>64</t>
  </si>
  <si>
    <t>950A08000003</t>
  </si>
  <si>
    <t>SOUPRAVA ZEMNÍ TELESKOPICKÁ  DN 100 (1,3-1,8m)</t>
  </si>
  <si>
    <t>52</t>
  </si>
  <si>
    <t>891241111</t>
  </si>
  <si>
    <t>Montáž vodovodních šoupátek otevřený výkop DN 50 až 80</t>
  </si>
  <si>
    <t>54</t>
  </si>
  <si>
    <t>400208000016</t>
  </si>
  <si>
    <t>ŠOUPĚ PŘÍRUBOVÉ DN 80</t>
  </si>
  <si>
    <t>400208000014</t>
  </si>
  <si>
    <t>ŠOUPĚ PŘÍRUBOVÉ DN 50</t>
  </si>
  <si>
    <t>65</t>
  </si>
  <si>
    <t>950A10000003</t>
  </si>
  <si>
    <t>SOUPRAVA ZEMNÍ TELESKOPICKÁ DN 80 (1,3-1,8m)</t>
  </si>
  <si>
    <t>950A10000002</t>
  </si>
  <si>
    <t>SOUPRAVA ZEMNÍ TELESKOPICKÁ DN 50 (1,3-1,8m)</t>
  </si>
  <si>
    <t>55</t>
  </si>
  <si>
    <t>891247111</t>
  </si>
  <si>
    <t>Montáž hydrantů podzemních DN 80</t>
  </si>
  <si>
    <t>56</t>
  </si>
  <si>
    <t>422736600</t>
  </si>
  <si>
    <t>hydrant podzemní  DN80 PN16</t>
  </si>
  <si>
    <t>58</t>
  </si>
  <si>
    <t>892271111</t>
  </si>
  <si>
    <t>Tlaková zkouška vodou potrubí DN 100 nebo 125</t>
  </si>
  <si>
    <t>59</t>
  </si>
  <si>
    <t>892273122</t>
  </si>
  <si>
    <t>Proplach a dezinfekce vodovodního potrubí DN od 80 do 125</t>
  </si>
  <si>
    <t>60</t>
  </si>
  <si>
    <t>892372111</t>
  </si>
  <si>
    <t>Zabezpečení konců potrubí DN do 300 při tlakových zkouškách vodou</t>
  </si>
  <si>
    <t>61</t>
  </si>
  <si>
    <t>899401112</t>
  </si>
  <si>
    <t>Osazení poklopů litinových šoupátkových</t>
  </si>
  <si>
    <t>62</t>
  </si>
  <si>
    <t>422913520</t>
  </si>
  <si>
    <t>poklop litinový typ 504-šoupátkový</t>
  </si>
  <si>
    <t>63</t>
  </si>
  <si>
    <t>422914520</t>
  </si>
  <si>
    <t>poklop litinový typ 522-hydrantový   DN 80</t>
  </si>
  <si>
    <t>66</t>
  </si>
  <si>
    <t>899401113</t>
  </si>
  <si>
    <t>Osazení poklopů litinových hydrantových</t>
  </si>
  <si>
    <t>67</t>
  </si>
  <si>
    <t>899713111</t>
  </si>
  <si>
    <t>Orientační tabulky na sloupku betonovém nebo ocelovém</t>
  </si>
  <si>
    <t>68</t>
  </si>
  <si>
    <t>899721111</t>
  </si>
  <si>
    <t>Signalizační vodič DN do 150 mm na potrubí PVC</t>
  </si>
  <si>
    <t>69</t>
  </si>
  <si>
    <t>899-1</t>
  </si>
  <si>
    <t>šrouby pro montáž</t>
  </si>
  <si>
    <t>soub</t>
  </si>
  <si>
    <t>899721R01</t>
  </si>
  <si>
    <t>Osazení MARKERů</t>
  </si>
  <si>
    <t>70</t>
  </si>
  <si>
    <t>899722113</t>
  </si>
  <si>
    <t>Krytí potrubí z plastů výstražnou fólií z PVC 34cm</t>
  </si>
  <si>
    <t>723150374R00</t>
  </si>
  <si>
    <t>ocelová chránička DN200</t>
  </si>
  <si>
    <t xml:space="preserve">    9 - Ostatní konstrukce a práce, bourání</t>
  </si>
  <si>
    <t>71</t>
  </si>
  <si>
    <t>919735112</t>
  </si>
  <si>
    <t>Řezání stávajícího živičného krytu hl do 100 mm</t>
  </si>
  <si>
    <t>919-R</t>
  </si>
  <si>
    <t>Protlak DN200 pod komunkací vč.vtažení chráničky</t>
  </si>
  <si>
    <t>72</t>
  </si>
  <si>
    <t>935111111</t>
  </si>
  <si>
    <t>Osazení příkopového žlabu do štěrkopísku tl 100 mm z betonových tvárnic š 500 mm</t>
  </si>
  <si>
    <t>73</t>
  </si>
  <si>
    <t>966008211</t>
  </si>
  <si>
    <t>Bourání odvodňovacího žlabu z betonových příkopových tvárnic š do 500 mm</t>
  </si>
  <si>
    <t xml:space="preserve">    997 - Přesun sutě</t>
  </si>
  <si>
    <t>74</t>
  </si>
  <si>
    <t>979081111R00</t>
  </si>
  <si>
    <t>Vodorovná doprava vybouraných hmot do 1 km</t>
  </si>
  <si>
    <t>75</t>
  </si>
  <si>
    <t>997221579</t>
  </si>
  <si>
    <t>Příplatek ZKD 1 km u vodorovné dopravy vybouraných hmot</t>
  </si>
  <si>
    <t>76</t>
  </si>
  <si>
    <t>997221845</t>
  </si>
  <si>
    <t>Poplatek za uložení odpadu z asfaltových povrchů na skládce (skládkovné)</t>
  </si>
  <si>
    <t>77</t>
  </si>
  <si>
    <t>997221855</t>
  </si>
  <si>
    <t>Poplatek za uložení odpadu z kameniva na skládce (skládkovné)</t>
  </si>
  <si>
    <t xml:space="preserve">    998 - Přesun hmot</t>
  </si>
  <si>
    <t>78</t>
  </si>
  <si>
    <t>998276101R00</t>
  </si>
  <si>
    <t>Přesun hmot, trubní vedení plastová, otevř. Výkop</t>
  </si>
  <si>
    <t xml:space="preserve">    23-M - Montáže potrubí</t>
  </si>
  <si>
    <t>79</t>
  </si>
  <si>
    <t>R01</t>
  </si>
  <si>
    <t xml:space="preserve">Likvidace vybouraných hmot a suti v spouladu se zk. O odpadech č. 185/2001 Sb. v platném znění - přesuny, doprava, poplatky za uložení na skládku , předpokládaná vzdálenost na skládku do 10,0 km </t>
  </si>
  <si>
    <t xml:space="preserve">    VRN1 - Průzkumné, geodetické a projektové práce</t>
  </si>
  <si>
    <t>80</t>
  </si>
  <si>
    <t>012103000</t>
  </si>
  <si>
    <t>Geodetické práce před výstavbou - vytýčení st. vodovodu</t>
  </si>
  <si>
    <t>81</t>
  </si>
  <si>
    <t>012303000</t>
  </si>
  <si>
    <t xml:space="preserve">Geodetické práce po výstavbě - zaměření  vodovodu dle požadavků BVK </t>
  </si>
  <si>
    <t>82</t>
  </si>
  <si>
    <t>013252000</t>
  </si>
  <si>
    <t>Dopravní optaření - ZUK, vč.dopravního značení</t>
  </si>
  <si>
    <t>013254000</t>
  </si>
  <si>
    <t>Dokumentace skutečného provedení stavby</t>
  </si>
  <si>
    <t>83</t>
  </si>
  <si>
    <t>043002000</t>
  </si>
  <si>
    <t xml:space="preserve">Zkoušky a ostatní měření - odebrání vzorků, chemický a mikrobilogický rozbor </t>
  </si>
  <si>
    <t>84</t>
  </si>
  <si>
    <t>043194000</t>
  </si>
  <si>
    <t>Ostatní zkoušky - funkční zkouška signalizačního kabelu, ovladatelnost</t>
  </si>
  <si>
    <t>Náklady z rozpočtu - celkem bez DPH</t>
  </si>
  <si>
    <t>Obec Želešice</t>
  </si>
  <si>
    <t xml:space="preserve">VODOVODNÍ PŘÍPOJKY </t>
  </si>
  <si>
    <t>850315R02</t>
  </si>
  <si>
    <t xml:space="preserve">Propojení se stávající vodoměrnou sestavou </t>
  </si>
  <si>
    <t>851261R02</t>
  </si>
  <si>
    <t xml:space="preserve">Demontáž stávající vodovodní přípojky </t>
  </si>
  <si>
    <t>871161211</t>
  </si>
  <si>
    <t>Montáž potrubí z PE100 SDR 11 otevřený výkop svařovaných elektrotvarovkou D 32 x 3,0 mm</t>
  </si>
  <si>
    <t>286131100</t>
  </si>
  <si>
    <t>potrubí vodovodní PE100 PN16 SDR11 6 m, 100 m, 32 x 3,0 mm</t>
  </si>
  <si>
    <t>879161111</t>
  </si>
  <si>
    <t>Montáž vodovodní přípojky na potrubí</t>
  </si>
  <si>
    <t>891163111</t>
  </si>
  <si>
    <t>Montáž vodovodního ventilu hlavního pro přípojky DN 25</t>
  </si>
  <si>
    <t>252000105416</t>
  </si>
  <si>
    <t>ŠOUPÁTKO DOMOVNÍ PŘÍPOJKY  DN 1"</t>
  </si>
  <si>
    <t>5250110001R01</t>
  </si>
  <si>
    <t>PAS NAVRTÁVACÍ DN 110-1''</t>
  </si>
  <si>
    <t>960103400000</t>
  </si>
  <si>
    <t>SOUPRAVA ZEMNÍ TELESKOPICKÁ DOM. ŠOUPÁTKA DN 3/4"-2" (1,3-1,8m)</t>
  </si>
  <si>
    <t>892233122</t>
  </si>
  <si>
    <t>Proplach a dezinfekce vodovodního potrubí DN od 40 do 70</t>
  </si>
  <si>
    <t>892241111</t>
  </si>
  <si>
    <t xml:space="preserve">Tlaková zkouška vodou potrubí </t>
  </si>
  <si>
    <t>899401111</t>
  </si>
  <si>
    <t>Osazení poklopů litinových ventilových</t>
  </si>
  <si>
    <t>422914020</t>
  </si>
  <si>
    <t>poklop litinový typ 510-ventilový</t>
  </si>
  <si>
    <t>899</t>
  </si>
  <si>
    <t>tabulka pro označení vč.sloupku</t>
  </si>
  <si>
    <t>997221571</t>
  </si>
  <si>
    <t>998276101</t>
  </si>
  <si>
    <t>Přesun hmot pro trubní vedení z trub z plastických hmot otevřený výkop</t>
  </si>
  <si>
    <t>1</t>
  </si>
  <si>
    <t>113107044</t>
  </si>
  <si>
    <t>Odstranění podkladu plochy do 15 m2 živičných tl 200 mm při překopech inž sítí</t>
  </si>
  <si>
    <t>2</t>
  </si>
  <si>
    <t>132201202</t>
  </si>
  <si>
    <t>Hloubení rýh š do 2000 mm v hornině tř. 3 objemu do 1000 m3</t>
  </si>
  <si>
    <t>3</t>
  </si>
  <si>
    <t>6</t>
  </si>
  <si>
    <t>581124112</t>
  </si>
  <si>
    <t>Kryt z betonu komunikace pro pěší tl. 120 mm</t>
  </si>
  <si>
    <t>7</t>
  </si>
  <si>
    <t>8</t>
  </si>
  <si>
    <t>Demontáž provizorního vodovodu</t>
  </si>
  <si>
    <t>871161141</t>
  </si>
  <si>
    <t>Montáž potrubí z PE100 SDR 11 otevřený výkop svařovaných na tupo D 32 x 3,0 mm vč.propoje na stávající přípojku</t>
  </si>
  <si>
    <t>potrubí vodovodní PE100 PN16 SDR11 6 m, 100 m, 32 x 3,0 mm vč.spojek</t>
  </si>
  <si>
    <t>871241141</t>
  </si>
  <si>
    <r>
      <t xml:space="preserve">Montáž potrubí z PE100 SDR 11 otevřený výkop svařovaných na tupo D 90 x 8,2 mm </t>
    </r>
    <r>
      <rPr>
        <sz val="8"/>
        <color rgb="FFFF0000"/>
        <rFont val="Trebuchet MS"/>
        <family val="2"/>
        <charset val="238"/>
      </rPr>
      <t>(přesun potrubí v obci do 600m, úprava použitého potrubí na vhodné délky, spojení do souvislého celku) vč.tvarovek a spojek</t>
    </r>
  </si>
  <si>
    <t>286131150</t>
  </si>
  <si>
    <r>
      <t>potrubí vodovodní PE100 PN16 SDR11 6 m, 12 m, 100 m, 90 x 8,2 mm</t>
    </r>
    <r>
      <rPr>
        <i/>
        <sz val="8"/>
        <color rgb="FFFF0000"/>
        <rFont val="Trebuchet MS"/>
        <family val="2"/>
        <charset val="238"/>
      </rPr>
      <t xml:space="preserve"> - bude využito stávající uložené na ulici P.Bezruče a Školní</t>
    </r>
    <r>
      <rPr>
        <i/>
        <sz val="8"/>
        <color rgb="FF0000FF"/>
        <rFont val="Trebuchet MS"/>
        <family val="2"/>
        <charset val="238"/>
      </rPr>
      <t xml:space="preserve"> - </t>
    </r>
    <r>
      <rPr>
        <i/>
        <sz val="8"/>
        <color rgb="FFFF0000"/>
        <rFont val="Trebuchet MS"/>
        <family val="2"/>
        <charset val="238"/>
      </rPr>
      <t>předpokládá se doplnění cca 100m nového potrubí pro kompletaci náhradního zásobování</t>
    </r>
  </si>
  <si>
    <t>871315221</t>
  </si>
  <si>
    <t>Kanalizační potrubí z tvrdého PVC jednovrstvé tuhost třídy SN8 DN 160</t>
  </si>
  <si>
    <t>879161R01</t>
  </si>
  <si>
    <r>
      <t xml:space="preserve">Propojení stávající vovodní přípojky na potrubí DN 25 - </t>
    </r>
    <r>
      <rPr>
        <sz val="8"/>
        <color rgb="FFFF0000"/>
        <rFont val="Trebuchet MS"/>
        <family val="2"/>
        <charset val="238"/>
      </rPr>
      <t>vč.dodávky všech propojovacích armatur</t>
    </r>
  </si>
  <si>
    <t>891241222</t>
  </si>
  <si>
    <t>Montáž vodovodních šoupátek s ručním kolečkem v šachtách DN 80</t>
  </si>
  <si>
    <t>422213030</t>
  </si>
  <si>
    <t>šoupátko pitná voda DN 80</t>
  </si>
  <si>
    <t>20</t>
  </si>
  <si>
    <t>22</t>
  </si>
  <si>
    <t>Likvidace vybouraných hmot a suti v spouladu se zk. O odpadech č. 185/2001 Sb. v platném znění - přesuny, doprava, poplatky za uložení na skládku , předpokládaná vzdálenost na skládku do 10,0 km, likvidace proizorního potrubí</t>
  </si>
  <si>
    <t xml:space="preserve">Cena CELKEM </t>
  </si>
  <si>
    <t>V Brně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</si>
</sst>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č&quot;;[Red]\-#,##0.00\ &quot;Kč&quot;"/>
    <numFmt numFmtId="164" formatCode="#,##0.00\ &quot;Kč&quot;"/>
    <numFmt numFmtId="165" formatCode="#,##0.00_ ;[Red]\-#,##0.00\ "/>
    <numFmt numFmtId="166" formatCode="dd\.mm\.yyyy"/>
    <numFmt numFmtId="167" formatCode="#,##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Trebuchet MS"/>
      <family val="2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8"/>
      <color rgb="FF96969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i/>
      <sz val="8"/>
      <color rgb="FFFF0000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2D2D2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30">
    <xf numFmtId="0" fontId="0" fillId="0" borderId="0" xfId="0"/>
    <xf numFmtId="164" fontId="0" fillId="0" borderId="0" xfId="0" applyNumberFormat="1" applyAlignment="1">
      <alignment wrapText="1"/>
    </xf>
    <xf numFmtId="8" fontId="0" fillId="0" borderId="0" xfId="0" applyNumberFormat="1" applyAlignment="1">
      <alignment horizontal="center"/>
    </xf>
    <xf numFmtId="164" fontId="0" fillId="0" borderId="1" xfId="0" applyNumberFormat="1" applyBorder="1" applyAlignment="1">
      <alignment wrapText="1"/>
    </xf>
    <xf numFmtId="8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8" fontId="1" fillId="2" borderId="1" xfId="0" applyNumberFormat="1" applyFont="1" applyFill="1" applyBorder="1" applyAlignment="1">
      <alignment horizontal="center"/>
    </xf>
    <xf numFmtId="8" fontId="0" fillId="0" borderId="1" xfId="0" applyNumberFormat="1" applyBorder="1" applyAlignment="1">
      <alignment horizontal="center" vertical="center"/>
    </xf>
    <xf numFmtId="8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wrapText="1"/>
    </xf>
    <xf numFmtId="0" fontId="0" fillId="0" borderId="0" xfId="0" applyAlignment="1"/>
    <xf numFmtId="164" fontId="1" fillId="0" borderId="3" xfId="0" applyNumberFormat="1" applyFont="1" applyBorder="1" applyAlignment="1"/>
    <xf numFmtId="8" fontId="0" fillId="0" borderId="4" xfId="0" applyNumberFormat="1" applyBorder="1" applyAlignment="1">
      <alignment horizont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4" fontId="4" fillId="0" borderId="6" xfId="1" applyNumberFormat="1" applyFont="1" applyBorder="1" applyAlignment="1">
      <alignment horizontal="right" vertical="center"/>
    </xf>
    <xf numFmtId="0" fontId="3" fillId="0" borderId="7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" fontId="4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4" fontId="9" fillId="0" borderId="0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4" fontId="4" fillId="3" borderId="11" xfId="1" applyNumberFormat="1" applyFont="1" applyFill="1" applyBorder="1" applyAlignment="1">
      <alignment horizontal="right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0" fillId="0" borderId="8" xfId="1" applyFont="1" applyBorder="1" applyAlignment="1"/>
    <xf numFmtId="0" fontId="10" fillId="0" borderId="0" xfId="1" applyFont="1" applyBorder="1" applyAlignment="1"/>
    <xf numFmtId="0" fontId="11" fillId="0" borderId="0" xfId="1" applyFont="1" applyBorder="1" applyAlignment="1">
      <alignment horizontal="left"/>
    </xf>
    <xf numFmtId="4" fontId="10" fillId="0" borderId="0" xfId="1" applyNumberFormat="1" applyFont="1" applyBorder="1" applyAlignment="1">
      <alignment horizontal="right"/>
    </xf>
    <xf numFmtId="0" fontId="10" fillId="0" borderId="9" xfId="1" applyFont="1" applyBorder="1" applyAlignment="1"/>
    <xf numFmtId="0" fontId="10" fillId="0" borderId="0" xfId="1" applyFont="1" applyAlignment="1"/>
    <xf numFmtId="4" fontId="10" fillId="0" borderId="0" xfId="1" applyNumberFormat="1" applyFont="1" applyAlignment="1"/>
    <xf numFmtId="0" fontId="3" fillId="0" borderId="8" xfId="1" applyFont="1" applyBorder="1" applyAlignment="1" applyProtection="1">
      <alignment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49" fontId="3" fillId="0" borderId="14" xfId="1" applyNumberFormat="1" applyFont="1" applyBorder="1" applyAlignment="1" applyProtection="1">
      <alignment horizontal="left" vertical="center" wrapText="1"/>
      <protection locked="0"/>
    </xf>
    <xf numFmtId="0" fontId="3" fillId="0" borderId="14" xfId="1" applyFont="1" applyBorder="1" applyAlignment="1" applyProtection="1">
      <alignment horizontal="center" vertical="center" wrapText="1"/>
      <protection locked="0"/>
    </xf>
    <xf numFmtId="4" fontId="4" fillId="0" borderId="14" xfId="1" applyNumberFormat="1" applyFont="1" applyBorder="1" applyAlignment="1" applyProtection="1">
      <alignment horizontal="right" vertical="center"/>
      <protection locked="0"/>
    </xf>
    <xf numFmtId="0" fontId="3" fillId="0" borderId="9" xfId="1" applyFont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49" fontId="3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0" fontId="3" fillId="0" borderId="0" xfId="1" applyFont="1" applyFill="1" applyAlignment="1">
      <alignment vertical="center"/>
    </xf>
    <xf numFmtId="4" fontId="3" fillId="0" borderId="0" xfId="1" applyNumberFormat="1" applyFont="1" applyAlignment="1">
      <alignment vertical="center"/>
    </xf>
    <xf numFmtId="0" fontId="12" fillId="0" borderId="14" xfId="1" applyFont="1" applyBorder="1" applyAlignment="1" applyProtection="1">
      <alignment horizontal="center" vertical="center"/>
      <protection locked="0"/>
    </xf>
    <xf numFmtId="49" fontId="12" fillId="0" borderId="14" xfId="1" applyNumberFormat="1" applyFont="1" applyBorder="1" applyAlignment="1" applyProtection="1">
      <alignment horizontal="left" vertical="center" wrapText="1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4" fontId="4" fillId="0" borderId="17" xfId="1" applyNumberFormat="1" applyFont="1" applyBorder="1" applyAlignment="1">
      <alignment horizontal="right" vertical="center"/>
    </xf>
    <xf numFmtId="0" fontId="3" fillId="0" borderId="18" xfId="1" applyFont="1" applyBorder="1" applyAlignment="1">
      <alignment vertical="center"/>
    </xf>
    <xf numFmtId="0" fontId="3" fillId="0" borderId="0" xfId="1"/>
    <xf numFmtId="4" fontId="4" fillId="0" borderId="0" xfId="1" applyNumberFormat="1" applyFont="1" applyAlignment="1">
      <alignment horizontal="right"/>
    </xf>
    <xf numFmtId="0" fontId="14" fillId="0" borderId="0" xfId="1" applyFont="1" applyBorder="1" applyAlignment="1">
      <alignment horizontal="left" vertical="center"/>
    </xf>
    <xf numFmtId="4" fontId="14" fillId="0" borderId="15" xfId="1" applyNumberFormat="1" applyFont="1" applyBorder="1" applyAlignment="1"/>
    <xf numFmtId="4" fontId="7" fillId="0" borderId="15" xfId="1" applyNumberFormat="1" applyFont="1" applyBorder="1" applyAlignment="1">
      <alignment vertical="center"/>
    </xf>
    <xf numFmtId="4" fontId="3" fillId="0" borderId="0" xfId="1" applyNumberFormat="1"/>
    <xf numFmtId="0" fontId="3" fillId="0" borderId="0" xfId="1" applyAlignment="1"/>
    <xf numFmtId="4" fontId="3" fillId="0" borderId="0" xfId="1" applyNumberFormat="1" applyAlignment="1"/>
    <xf numFmtId="165" fontId="3" fillId="0" borderId="0" xfId="1" applyNumberFormat="1" applyFont="1" applyAlignment="1">
      <alignment vertical="center"/>
    </xf>
    <xf numFmtId="165" fontId="3" fillId="0" borderId="0" xfId="1" applyNumberFormat="1" applyFont="1" applyAlignment="1">
      <alignment horizontal="center" vertical="center" wrapText="1"/>
    </xf>
    <xf numFmtId="165" fontId="10" fillId="0" borderId="0" xfId="1" applyNumberFormat="1" applyFont="1" applyAlignment="1"/>
    <xf numFmtId="167" fontId="3" fillId="0" borderId="14" xfId="1" applyNumberFormat="1" applyFont="1" applyBorder="1" applyAlignment="1" applyProtection="1">
      <alignment vertical="center"/>
      <protection locked="0"/>
    </xf>
    <xf numFmtId="167" fontId="12" fillId="0" borderId="14" xfId="1" applyNumberFormat="1" applyFont="1" applyBorder="1" applyAlignment="1" applyProtection="1">
      <alignment vertical="center"/>
      <protection locked="0"/>
    </xf>
    <xf numFmtId="165" fontId="7" fillId="0" borderId="0" xfId="1" applyNumberFormat="1" applyFont="1"/>
    <xf numFmtId="165" fontId="3" fillId="0" borderId="0" xfId="1" applyNumberFormat="1"/>
    <xf numFmtId="4" fontId="4" fillId="0" borderId="14" xfId="1" applyNumberFormat="1" applyFont="1" applyFill="1" applyBorder="1" applyAlignment="1" applyProtection="1">
      <alignment horizontal="right" vertical="center"/>
      <protection locked="0"/>
    </xf>
    <xf numFmtId="167" fontId="3" fillId="0" borderId="14" xfId="1" applyNumberFormat="1" applyFont="1" applyFill="1" applyBorder="1" applyAlignment="1" applyProtection="1">
      <alignment vertical="center"/>
      <protection locked="0"/>
    </xf>
    <xf numFmtId="4" fontId="12" fillId="0" borderId="14" xfId="1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Border="1" applyAlignment="1">
      <alignment horizontal="left"/>
    </xf>
    <xf numFmtId="167" fontId="12" fillId="0" borderId="14" xfId="1" applyNumberFormat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>
      <alignment vertical="center"/>
    </xf>
    <xf numFmtId="0" fontId="3" fillId="0" borderId="0" xfId="1" applyFill="1"/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4" fontId="10" fillId="0" borderId="0" xfId="1" applyNumberFormat="1" applyFont="1" applyAlignment="1">
      <alignment horizontal="center"/>
    </xf>
    <xf numFmtId="4" fontId="14" fillId="0" borderId="15" xfId="1" applyNumberFormat="1" applyFont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12" fillId="0" borderId="14" xfId="1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Fill="1" applyBorder="1" applyAlignment="1" applyProtection="1">
      <alignment horizontal="center" vertical="center"/>
      <protection locked="0"/>
    </xf>
    <xf numFmtId="49" fontId="12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10" fillId="0" borderId="0" xfId="1" applyNumberFormat="1" applyFont="1" applyFill="1" applyBorder="1" applyAlignment="1">
      <alignment horizontal="right"/>
    </xf>
    <xf numFmtId="0" fontId="11" fillId="0" borderId="13" xfId="1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center" vertical="center" wrapText="1"/>
    </xf>
    <xf numFmtId="8" fontId="0" fillId="0" borderId="0" xfId="0" applyNumberFormat="1" applyAlignment="1">
      <alignment horizontal="center"/>
    </xf>
    <xf numFmtId="0" fontId="3" fillId="0" borderId="14" xfId="1" applyFont="1" applyBorder="1" applyAlignment="1" applyProtection="1">
      <alignment horizontal="left" vertical="center" wrapText="1"/>
      <protection locked="0"/>
    </xf>
    <xf numFmtId="4" fontId="3" fillId="0" borderId="14" xfId="1" applyNumberFormat="1" applyFont="1" applyBorder="1" applyAlignment="1" applyProtection="1">
      <alignment vertical="center"/>
      <protection locked="0"/>
    </xf>
    <xf numFmtId="4" fontId="14" fillId="0" borderId="15" xfId="1" applyNumberFormat="1" applyFont="1" applyBorder="1" applyAlignment="1"/>
    <xf numFmtId="4" fontId="7" fillId="0" borderId="15" xfId="1" applyNumberFormat="1" applyFont="1" applyBorder="1" applyAlignment="1">
      <alignment vertical="center"/>
    </xf>
    <xf numFmtId="4" fontId="3" fillId="0" borderId="14" xfId="1" applyNumberFormat="1" applyFont="1" applyFill="1" applyBorder="1" applyAlignment="1" applyProtection="1">
      <alignment vertical="center"/>
      <protection locked="0"/>
    </xf>
    <xf numFmtId="4" fontId="11" fillId="0" borderId="13" xfId="1" applyNumberFormat="1" applyFont="1" applyFill="1" applyBorder="1" applyAlignment="1"/>
    <xf numFmtId="4" fontId="11" fillId="0" borderId="13" xfId="1" applyNumberFormat="1" applyFont="1" applyFill="1" applyBorder="1" applyAlignment="1">
      <alignment vertical="center"/>
    </xf>
    <xf numFmtId="4" fontId="11" fillId="0" borderId="11" xfId="1" applyNumberFormat="1" applyFont="1" applyFill="1" applyBorder="1" applyAlignment="1"/>
    <xf numFmtId="4" fontId="11" fillId="0" borderId="11" xfId="1" applyNumberFormat="1" applyFont="1" applyFill="1" applyBorder="1" applyAlignment="1">
      <alignment vertical="center"/>
    </xf>
    <xf numFmtId="0" fontId="3" fillId="0" borderId="10" xfId="1" applyFont="1" applyBorder="1" applyAlignment="1" applyProtection="1">
      <alignment horizontal="left" vertical="center" wrapText="1"/>
      <protection locked="0"/>
    </xf>
    <xf numFmtId="0" fontId="3" fillId="0" borderId="11" xfId="1" applyFont="1" applyBorder="1" applyAlignment="1" applyProtection="1">
      <alignment horizontal="left" vertical="center" wrapText="1"/>
      <protection locked="0"/>
    </xf>
    <xf numFmtId="0" fontId="3" fillId="0" borderId="12" xfId="1" applyFont="1" applyBorder="1" applyAlignment="1" applyProtection="1">
      <alignment horizontal="left" vertical="center" wrapText="1"/>
      <protection locked="0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1" xfId="1" applyNumberFormat="1" applyFont="1" applyFill="1" applyBorder="1" applyAlignment="1" applyProtection="1">
      <alignment vertical="center"/>
      <protection locked="0"/>
    </xf>
    <xf numFmtId="0" fontId="12" fillId="0" borderId="14" xfId="1" applyFont="1" applyBorder="1" applyAlignment="1" applyProtection="1">
      <alignment horizontal="left" vertical="center" wrapText="1"/>
      <protection locked="0"/>
    </xf>
    <xf numFmtId="4" fontId="12" fillId="0" borderId="14" xfId="1" applyNumberFormat="1" applyFont="1" applyFill="1" applyBorder="1" applyAlignment="1" applyProtection="1">
      <alignment vertical="center"/>
      <protection locked="0"/>
    </xf>
    <xf numFmtId="0" fontId="12" fillId="0" borderId="14" xfId="1" applyFont="1" applyFill="1" applyBorder="1" applyAlignment="1" applyProtection="1">
      <alignment horizontal="left" vertical="center" wrapText="1"/>
      <protection locked="0"/>
    </xf>
    <xf numFmtId="0" fontId="3" fillId="0" borderId="14" xfId="1" applyFont="1" applyFill="1" applyBorder="1" applyAlignment="1" applyProtection="1">
      <alignment horizontal="left" vertical="center" wrapText="1"/>
      <protection locked="0"/>
    </xf>
    <xf numFmtId="0" fontId="8" fillId="3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4" fontId="11" fillId="0" borderId="13" xfId="1" applyNumberFormat="1" applyFont="1" applyBorder="1" applyAlignment="1"/>
    <xf numFmtId="4" fontId="11" fillId="0" borderId="13" xfId="1" applyNumberFormat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166" fontId="8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4" fontId="11" fillId="0" borderId="11" xfId="1" applyNumberFormat="1" applyFont="1" applyBorder="1" applyAlignment="1"/>
    <xf numFmtId="4" fontId="11" fillId="0" borderId="11" xfId="1" applyNumberFormat="1" applyFont="1" applyBorder="1" applyAlignment="1">
      <alignment vertical="center"/>
    </xf>
    <xf numFmtId="4" fontId="3" fillId="0" borderId="10" xfId="1" applyNumberFormat="1" applyFont="1" applyBorder="1" applyAlignment="1" applyProtection="1">
      <alignment vertical="center"/>
      <protection locked="0"/>
    </xf>
    <xf numFmtId="4" fontId="3" fillId="0" borderId="12" xfId="1" applyNumberFormat="1" applyFont="1" applyBorder="1" applyAlignment="1" applyProtection="1">
      <alignment vertical="center"/>
      <protection locked="0"/>
    </xf>
    <xf numFmtId="4" fontId="3" fillId="0" borderId="11" xfId="1" applyNumberFormat="1" applyFont="1" applyBorder="1" applyAlignment="1" applyProtection="1">
      <alignment vertical="center"/>
      <protection locked="0"/>
    </xf>
    <xf numFmtId="4" fontId="12" fillId="0" borderId="14" xfId="1" applyNumberFormat="1" applyFont="1" applyBorder="1" applyAlignment="1" applyProtection="1">
      <alignment vertical="center"/>
      <protection locked="0"/>
    </xf>
  </cellXfs>
  <cellStyles count="2">
    <cellStyle name="Normální" xfId="0" builtinId="0"/>
    <cellStyle name="Normální 2" xfId="1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12"/>
  <sheetViews>
    <sheetView workbookViewId="0">
      <selection activeCell="D14" sqref="D14"/>
    </sheetView>
  </sheetViews>
  <sheetFormatPr defaultRowHeight="15" x14ac:dyDescent="0.25"/>
  <cols>
    <col min="2" max="2" width="49.28515625" style="1" customWidth="1"/>
    <col min="3" max="3" width="18.140625" style="2" customWidth="1"/>
    <col min="4" max="4" width="16.28515625" style="2" customWidth="1"/>
    <col min="5" max="5" width="16.7109375" style="2" customWidth="1"/>
  </cols>
  <sheetData>
    <row r="1" spans="2:5" ht="60.75" customHeight="1" x14ac:dyDescent="0.25">
      <c r="B1" s="92" t="s">
        <v>4</v>
      </c>
      <c r="C1" s="92"/>
      <c r="D1" s="92"/>
      <c r="E1" s="92"/>
    </row>
    <row r="2" spans="2:5" s="10" customFormat="1" x14ac:dyDescent="0.25">
      <c r="B2" s="11" t="s">
        <v>7</v>
      </c>
      <c r="C2" s="8"/>
      <c r="D2" s="8"/>
      <c r="E2" s="12"/>
    </row>
    <row r="3" spans="2:5" x14ac:dyDescent="0.25">
      <c r="B3" s="3"/>
      <c r="C3" s="4" t="s">
        <v>0</v>
      </c>
      <c r="D3" s="4" t="s">
        <v>1</v>
      </c>
      <c r="E3" s="4" t="s">
        <v>2</v>
      </c>
    </row>
    <row r="4" spans="2:5" x14ac:dyDescent="0.25">
      <c r="B4" s="9" t="s">
        <v>3</v>
      </c>
      <c r="C4" s="7">
        <f>BYPASS!P56</f>
        <v>0</v>
      </c>
      <c r="D4" s="7">
        <f>C4*0.21</f>
        <v>0</v>
      </c>
      <c r="E4" s="7">
        <f>D4+C4</f>
        <v>0</v>
      </c>
    </row>
    <row r="5" spans="2:5" x14ac:dyDescent="0.25">
      <c r="B5" s="9" t="s">
        <v>5</v>
      </c>
      <c r="C5" s="7">
        <f>přípojky!N76</f>
        <v>0</v>
      </c>
      <c r="D5" s="7">
        <f t="shared" ref="D5:D6" si="0">C5*0.21</f>
        <v>0</v>
      </c>
      <c r="E5" s="7">
        <f t="shared" ref="E5:E6" si="1">D5+C5</f>
        <v>0</v>
      </c>
    </row>
    <row r="6" spans="2:5" x14ac:dyDescent="0.25">
      <c r="B6" s="9" t="s">
        <v>6</v>
      </c>
      <c r="C6" s="7">
        <f>'hlavní řád'!P118</f>
        <v>0</v>
      </c>
      <c r="D6" s="7">
        <f t="shared" si="0"/>
        <v>0</v>
      </c>
      <c r="E6" s="7">
        <f t="shared" si="1"/>
        <v>0</v>
      </c>
    </row>
    <row r="7" spans="2:5" x14ac:dyDescent="0.25">
      <c r="B7" s="3"/>
      <c r="C7" s="4"/>
      <c r="D7" s="4"/>
      <c r="E7" s="4"/>
    </row>
    <row r="8" spans="2:5" x14ac:dyDescent="0.25">
      <c r="B8" s="5" t="s">
        <v>362</v>
      </c>
      <c r="C8" s="6">
        <f>SUM(C4:C7)</f>
        <v>0</v>
      </c>
      <c r="D8" s="6">
        <f>SUM(D4:D7)</f>
        <v>0</v>
      </c>
      <c r="E8" s="6">
        <f>SUM(E4:E7)</f>
        <v>0</v>
      </c>
    </row>
    <row r="9" spans="2:5" x14ac:dyDescent="0.25">
      <c r="C9" s="8"/>
      <c r="D9" s="8"/>
      <c r="E9" s="8"/>
    </row>
    <row r="10" spans="2:5" x14ac:dyDescent="0.25">
      <c r="C10" s="8"/>
      <c r="D10" s="8"/>
      <c r="E10" s="8"/>
    </row>
    <row r="11" spans="2:5" x14ac:dyDescent="0.25">
      <c r="C11" s="8"/>
      <c r="D11" s="8"/>
      <c r="E11" s="8"/>
    </row>
    <row r="12" spans="2:5" x14ac:dyDescent="0.25">
      <c r="B12" s="1" t="s">
        <v>363</v>
      </c>
      <c r="C12" s="93"/>
      <c r="D12" s="93"/>
      <c r="E12" s="93"/>
    </row>
  </sheetData>
  <mergeCells count="2">
    <mergeCell ref="B1:E1"/>
    <mergeCell ref="C12:E12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4501C-5F8B-42D8-9FB9-54ED96632CAE}">
  <sheetPr>
    <pageSetUpPr fitToPage="1"/>
  </sheetPr>
  <dimension ref="B1:W119"/>
  <sheetViews>
    <sheetView showGridLines="0" tabSelected="1" zoomScale="85" zoomScaleNormal="85" workbookViewId="0">
      <pane ySplit="12" topLeftCell="A13" activePane="bottomLeft" state="frozen"/>
      <selection pane="bottomLeft" activeCell="N122" sqref="N122"/>
    </sheetView>
  </sheetViews>
  <sheetFormatPr defaultRowHeight="13.5" x14ac:dyDescent="0.3"/>
  <cols>
    <col min="1" max="1" width="7.140625" style="59" customWidth="1"/>
    <col min="2" max="2" width="1.42578125" style="59" customWidth="1"/>
    <col min="3" max="3" width="3.5703125" style="59" customWidth="1"/>
    <col min="4" max="4" width="3.7109375" style="59" customWidth="1"/>
    <col min="5" max="5" width="14.7109375" style="59" customWidth="1"/>
    <col min="6" max="7" width="9.5703125" style="59" customWidth="1"/>
    <col min="8" max="8" width="10.7109375" style="59" customWidth="1"/>
    <col min="9" max="9" width="6" style="59" customWidth="1"/>
    <col min="10" max="10" width="4.42578125" style="59" customWidth="1"/>
    <col min="11" max="11" width="9.85546875" style="60" customWidth="1"/>
    <col min="12" max="12" width="10.28515625" style="59" customWidth="1"/>
    <col min="13" max="14" width="5.140625" style="59" customWidth="1"/>
    <col min="15" max="15" width="1.7109375" style="59" customWidth="1"/>
    <col min="16" max="16" width="10.7109375" style="59" customWidth="1"/>
    <col min="17" max="17" width="3.5703125" style="59" customWidth="1"/>
    <col min="18" max="18" width="1.42578125" style="59" customWidth="1"/>
    <col min="19" max="19" width="2.42578125" style="59" customWidth="1"/>
    <col min="20" max="20" width="15.5703125" style="59" bestFit="1" customWidth="1"/>
    <col min="21" max="31" width="8" style="59" customWidth="1"/>
    <col min="32" max="16384" width="9.140625" style="59"/>
  </cols>
  <sheetData>
    <row r="1" spans="2:20" s="17" customFormat="1" ht="6.95" customHeight="1" x14ac:dyDescent="0.25">
      <c r="B1" s="13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14"/>
      <c r="O1" s="14"/>
      <c r="P1" s="14"/>
      <c r="Q1" s="14"/>
      <c r="R1" s="16"/>
    </row>
    <row r="2" spans="2:20" s="17" customFormat="1" ht="21" x14ac:dyDescent="0.25">
      <c r="B2" s="18"/>
      <c r="C2" s="117" t="s">
        <v>8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9"/>
    </row>
    <row r="3" spans="2:20" s="17" customFormat="1" ht="6.95" customHeight="1" x14ac:dyDescent="0.25">
      <c r="B3" s="18"/>
      <c r="C3" s="20"/>
      <c r="D3" s="20"/>
      <c r="E3" s="20"/>
      <c r="F3" s="20"/>
      <c r="G3" s="20"/>
      <c r="H3" s="20"/>
      <c r="I3" s="20"/>
      <c r="J3" s="20"/>
      <c r="K3" s="21"/>
      <c r="L3" s="20"/>
      <c r="M3" s="20"/>
      <c r="N3" s="20"/>
      <c r="O3" s="20"/>
      <c r="P3" s="20"/>
      <c r="Q3" s="20"/>
      <c r="R3" s="19"/>
    </row>
    <row r="4" spans="2:20" s="17" customFormat="1" ht="15" x14ac:dyDescent="0.25">
      <c r="B4" s="18"/>
      <c r="C4" s="22" t="s">
        <v>9</v>
      </c>
      <c r="D4" s="20"/>
      <c r="E4" s="20"/>
      <c r="F4" s="119" t="s">
        <v>10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20"/>
      <c r="R4" s="19"/>
    </row>
    <row r="5" spans="2:20" s="17" customFormat="1" ht="18" x14ac:dyDescent="0.25">
      <c r="B5" s="18"/>
      <c r="C5" s="23" t="s">
        <v>11</v>
      </c>
      <c r="D5" s="20"/>
      <c r="E5" s="20"/>
      <c r="F5" s="121" t="s">
        <v>12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20"/>
      <c r="R5" s="19"/>
    </row>
    <row r="6" spans="2:20" s="17" customFormat="1" ht="6.95" customHeight="1" x14ac:dyDescent="0.25">
      <c r="B6" s="18"/>
      <c r="C6" s="20"/>
      <c r="D6" s="20"/>
      <c r="E6" s="20"/>
      <c r="F6" s="20"/>
      <c r="G6" s="20"/>
      <c r="H6" s="20"/>
      <c r="I6" s="20"/>
      <c r="J6" s="20"/>
      <c r="K6" s="21"/>
      <c r="L6" s="20"/>
      <c r="M6" s="20"/>
      <c r="N6" s="20"/>
      <c r="O6" s="20"/>
      <c r="P6" s="20"/>
      <c r="Q6" s="20"/>
      <c r="R6" s="19"/>
    </row>
    <row r="7" spans="2:20" s="17" customFormat="1" ht="18" customHeight="1" x14ac:dyDescent="0.25">
      <c r="B7" s="18"/>
      <c r="C7" s="22" t="s">
        <v>13</v>
      </c>
      <c r="D7" s="20"/>
      <c r="E7" s="20"/>
      <c r="F7" s="24" t="s">
        <v>14</v>
      </c>
      <c r="G7" s="20"/>
      <c r="H7" s="20"/>
      <c r="I7" s="20"/>
      <c r="J7" s="20"/>
      <c r="K7" s="25" t="s">
        <v>15</v>
      </c>
      <c r="L7" s="20"/>
      <c r="M7" s="122"/>
      <c r="N7" s="122"/>
      <c r="O7" s="122"/>
      <c r="P7" s="122"/>
      <c r="Q7" s="20"/>
      <c r="R7" s="19"/>
    </row>
    <row r="8" spans="2:20" s="17" customFormat="1" ht="6.95" customHeight="1" x14ac:dyDescent="0.25">
      <c r="B8" s="18"/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19"/>
    </row>
    <row r="9" spans="2:20" s="17" customFormat="1" ht="15" x14ac:dyDescent="0.25">
      <c r="B9" s="18"/>
      <c r="C9" s="22" t="s">
        <v>16</v>
      </c>
      <c r="D9" s="20"/>
      <c r="E9" s="20"/>
      <c r="F9" s="24" t="s">
        <v>298</v>
      </c>
      <c r="G9" s="20"/>
      <c r="H9" s="20"/>
      <c r="I9" s="20"/>
      <c r="J9" s="20"/>
      <c r="K9" s="25" t="s">
        <v>17</v>
      </c>
      <c r="L9" s="20"/>
      <c r="M9" s="123"/>
      <c r="N9" s="123"/>
      <c r="O9" s="123"/>
      <c r="P9" s="123"/>
      <c r="Q9" s="123"/>
      <c r="R9" s="19"/>
    </row>
    <row r="10" spans="2:20" s="17" customFormat="1" ht="14.45" customHeight="1" x14ac:dyDescent="0.25">
      <c r="B10" s="18"/>
      <c r="C10" s="22" t="s">
        <v>18</v>
      </c>
      <c r="D10" s="20"/>
      <c r="E10" s="20"/>
      <c r="F10" s="24"/>
      <c r="G10" s="20"/>
      <c r="H10" s="20"/>
      <c r="I10" s="20"/>
      <c r="J10" s="20"/>
      <c r="K10" s="25" t="s">
        <v>19</v>
      </c>
      <c r="L10" s="20"/>
      <c r="M10" s="123"/>
      <c r="N10" s="123"/>
      <c r="O10" s="123"/>
      <c r="P10" s="123"/>
      <c r="Q10" s="123"/>
      <c r="R10" s="19"/>
    </row>
    <row r="11" spans="2:20" s="17" customFormat="1" ht="10.35" customHeight="1" x14ac:dyDescent="0.25">
      <c r="B11" s="18"/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19"/>
    </row>
    <row r="12" spans="2:20" s="31" customFormat="1" ht="29.25" customHeight="1" x14ac:dyDescent="0.25">
      <c r="B12" s="26"/>
      <c r="C12" s="27" t="s">
        <v>20</v>
      </c>
      <c r="D12" s="28" t="s">
        <v>21</v>
      </c>
      <c r="E12" s="28" t="s">
        <v>22</v>
      </c>
      <c r="F12" s="113" t="s">
        <v>23</v>
      </c>
      <c r="G12" s="113"/>
      <c r="H12" s="113"/>
      <c r="I12" s="113"/>
      <c r="J12" s="28" t="s">
        <v>24</v>
      </c>
      <c r="K12" s="29" t="s">
        <v>25</v>
      </c>
      <c r="L12" s="113" t="s">
        <v>26</v>
      </c>
      <c r="M12" s="113"/>
      <c r="N12" s="113" t="s">
        <v>27</v>
      </c>
      <c r="O12" s="113"/>
      <c r="P12" s="113"/>
      <c r="Q12" s="114"/>
      <c r="R12" s="30"/>
    </row>
    <row r="14" spans="2:20" s="37" customFormat="1" ht="19.899999999999999" customHeight="1" x14ac:dyDescent="0.3">
      <c r="B14" s="32"/>
      <c r="C14" s="33"/>
      <c r="D14" s="34" t="s">
        <v>28</v>
      </c>
      <c r="E14" s="34"/>
      <c r="F14" s="34"/>
      <c r="G14" s="34"/>
      <c r="H14" s="34"/>
      <c r="I14" s="34"/>
      <c r="J14" s="34"/>
      <c r="K14" s="35"/>
      <c r="L14" s="34"/>
      <c r="M14" s="34"/>
      <c r="N14" s="115"/>
      <c r="O14" s="116"/>
      <c r="P14" s="116"/>
      <c r="Q14" s="116"/>
      <c r="R14" s="36"/>
      <c r="T14" s="38">
        <f>SUM(N15:Q35)</f>
        <v>0</v>
      </c>
    </row>
    <row r="15" spans="2:20" s="17" customFormat="1" ht="38.25" customHeight="1" x14ac:dyDescent="0.25">
      <c r="B15" s="39"/>
      <c r="C15" s="40"/>
      <c r="D15" s="40" t="s">
        <v>29</v>
      </c>
      <c r="E15" s="41" t="s">
        <v>30</v>
      </c>
      <c r="F15" s="94" t="s">
        <v>31</v>
      </c>
      <c r="G15" s="94"/>
      <c r="H15" s="94"/>
      <c r="I15" s="94"/>
      <c r="J15" s="42" t="s">
        <v>32</v>
      </c>
      <c r="K15" s="74">
        <v>1130.7650000000001</v>
      </c>
      <c r="L15" s="98"/>
      <c r="M15" s="98"/>
      <c r="N15" s="98">
        <f t="shared" ref="N15" si="0">ROUND(L15*K15,2)</f>
        <v>0</v>
      </c>
      <c r="O15" s="98"/>
      <c r="P15" s="98"/>
      <c r="Q15" s="98"/>
      <c r="R15" s="44"/>
    </row>
    <row r="16" spans="2:20" s="17" customFormat="1" ht="38.25" customHeight="1" x14ac:dyDescent="0.25">
      <c r="B16" s="39"/>
      <c r="C16" s="40" t="s">
        <v>33</v>
      </c>
      <c r="D16" s="40" t="s">
        <v>29</v>
      </c>
      <c r="E16" s="41" t="s">
        <v>34</v>
      </c>
      <c r="F16" s="94" t="s">
        <v>35</v>
      </c>
      <c r="G16" s="94"/>
      <c r="H16" s="94"/>
      <c r="I16" s="94"/>
      <c r="J16" s="42" t="s">
        <v>32</v>
      </c>
      <c r="K16" s="74">
        <v>173.60999999999999</v>
      </c>
      <c r="L16" s="98"/>
      <c r="M16" s="98"/>
      <c r="N16" s="98">
        <f>ROUND(L16*K17,2)</f>
        <v>0</v>
      </c>
      <c r="O16" s="98"/>
      <c r="P16" s="98"/>
      <c r="Q16" s="98"/>
      <c r="R16" s="44"/>
    </row>
    <row r="17" spans="2:20" s="17" customFormat="1" ht="38.25" customHeight="1" x14ac:dyDescent="0.25">
      <c r="B17" s="39"/>
      <c r="C17" s="40" t="s">
        <v>36</v>
      </c>
      <c r="D17" s="40" t="s">
        <v>29</v>
      </c>
      <c r="E17" s="41" t="s">
        <v>37</v>
      </c>
      <c r="F17" s="94" t="s">
        <v>38</v>
      </c>
      <c r="G17" s="94"/>
      <c r="H17" s="94"/>
      <c r="I17" s="94"/>
      <c r="J17" s="42" t="s">
        <v>32</v>
      </c>
      <c r="K17" s="74">
        <v>1283.45</v>
      </c>
      <c r="L17" s="98"/>
      <c r="M17" s="98"/>
      <c r="N17" s="98">
        <f>ROUND(L17*K16,2)</f>
        <v>0</v>
      </c>
      <c r="O17" s="98"/>
      <c r="P17" s="98"/>
      <c r="Q17" s="98"/>
      <c r="R17" s="44"/>
    </row>
    <row r="18" spans="2:20" s="17" customFormat="1" ht="38.25" customHeight="1" x14ac:dyDescent="0.25">
      <c r="B18" s="39"/>
      <c r="C18" s="40" t="s">
        <v>36</v>
      </c>
      <c r="D18" s="40" t="s">
        <v>29</v>
      </c>
      <c r="E18" s="41" t="s">
        <v>39</v>
      </c>
      <c r="F18" s="112" t="s">
        <v>40</v>
      </c>
      <c r="G18" s="112"/>
      <c r="H18" s="112"/>
      <c r="I18" s="112"/>
      <c r="J18" s="42" t="s">
        <v>32</v>
      </c>
      <c r="K18" s="74">
        <v>117.03999999999999</v>
      </c>
      <c r="L18" s="98"/>
      <c r="M18" s="98"/>
      <c r="N18" s="98">
        <f t="shared" ref="N18" si="1">ROUND(L18*K18,2)</f>
        <v>0</v>
      </c>
      <c r="O18" s="98"/>
      <c r="P18" s="98"/>
      <c r="Q18" s="98"/>
      <c r="R18" s="44"/>
    </row>
    <row r="19" spans="2:20" s="17" customFormat="1" ht="38.25" customHeight="1" x14ac:dyDescent="0.25">
      <c r="B19" s="39"/>
      <c r="C19" s="40"/>
      <c r="D19" s="40" t="s">
        <v>29</v>
      </c>
      <c r="E19" s="41" t="s">
        <v>41</v>
      </c>
      <c r="F19" s="94" t="s">
        <v>42</v>
      </c>
      <c r="G19" s="94"/>
      <c r="H19" s="94"/>
      <c r="I19" s="94"/>
      <c r="J19" s="42" t="s">
        <v>32</v>
      </c>
      <c r="K19" s="74">
        <v>173.60999999999999</v>
      </c>
      <c r="L19" s="98"/>
      <c r="M19" s="98"/>
      <c r="N19" s="98">
        <f t="shared" ref="N19" si="2">ROUND(L19*K19,2)</f>
        <v>0</v>
      </c>
      <c r="O19" s="98"/>
      <c r="P19" s="98"/>
      <c r="Q19" s="98"/>
      <c r="R19" s="44"/>
    </row>
    <row r="20" spans="2:20" s="17" customFormat="1" ht="38.25" customHeight="1" x14ac:dyDescent="0.25">
      <c r="B20" s="39"/>
      <c r="C20" s="40"/>
      <c r="D20" s="40" t="s">
        <v>29</v>
      </c>
      <c r="E20" s="41" t="s">
        <v>43</v>
      </c>
      <c r="F20" s="112" t="s">
        <v>44</v>
      </c>
      <c r="G20" s="112"/>
      <c r="H20" s="112"/>
      <c r="I20" s="112"/>
      <c r="J20" s="42" t="s">
        <v>45</v>
      </c>
      <c r="K20" s="74">
        <v>888.98040000000003</v>
      </c>
      <c r="L20" s="98"/>
      <c r="M20" s="98"/>
      <c r="N20" s="98">
        <f t="shared" ref="N20" si="3">ROUND(L20*K20,2)</f>
        <v>0</v>
      </c>
      <c r="O20" s="98"/>
      <c r="P20" s="98"/>
      <c r="Q20" s="98"/>
      <c r="R20" s="44"/>
    </row>
    <row r="21" spans="2:20" s="17" customFormat="1" ht="38.25" customHeight="1" x14ac:dyDescent="0.25">
      <c r="B21" s="39"/>
      <c r="C21" s="40"/>
      <c r="D21" s="40" t="s">
        <v>29</v>
      </c>
      <c r="E21" s="41" t="s">
        <v>46</v>
      </c>
      <c r="F21" s="112" t="s">
        <v>47</v>
      </c>
      <c r="G21" s="112"/>
      <c r="H21" s="112"/>
      <c r="I21" s="112"/>
      <c r="J21" s="42" t="s">
        <v>45</v>
      </c>
      <c r="K21" s="74">
        <v>888.98040000000003</v>
      </c>
      <c r="L21" s="98"/>
      <c r="M21" s="98"/>
      <c r="N21" s="98">
        <f t="shared" ref="N21" si="4">ROUND(L21*K21,2)</f>
        <v>0</v>
      </c>
      <c r="O21" s="98"/>
      <c r="P21" s="98"/>
      <c r="Q21" s="98"/>
      <c r="R21" s="44"/>
    </row>
    <row r="22" spans="2:20" s="17" customFormat="1" ht="38.25" customHeight="1" x14ac:dyDescent="0.25">
      <c r="B22" s="39"/>
      <c r="C22" s="40"/>
      <c r="D22" s="40" t="s">
        <v>29</v>
      </c>
      <c r="E22" s="41" t="s">
        <v>48</v>
      </c>
      <c r="F22" s="112" t="s">
        <v>49</v>
      </c>
      <c r="G22" s="112"/>
      <c r="H22" s="112"/>
      <c r="I22" s="112"/>
      <c r="J22" s="42" t="s">
        <v>32</v>
      </c>
      <c r="K22" s="74">
        <v>1130.7650000000001</v>
      </c>
      <c r="L22" s="98"/>
      <c r="M22" s="98"/>
      <c r="N22" s="98">
        <f t="shared" ref="N22" si="5">ROUND(L22*K22,2)</f>
        <v>0</v>
      </c>
      <c r="O22" s="98"/>
      <c r="P22" s="98"/>
      <c r="Q22" s="98"/>
      <c r="R22" s="44"/>
    </row>
    <row r="23" spans="2:20" s="17" customFormat="1" ht="25.5" customHeight="1" x14ac:dyDescent="0.25">
      <c r="B23" s="39"/>
      <c r="C23" s="40"/>
      <c r="D23" s="40" t="s">
        <v>29</v>
      </c>
      <c r="E23" s="41" t="s">
        <v>50</v>
      </c>
      <c r="F23" s="94" t="s">
        <v>51</v>
      </c>
      <c r="G23" s="94"/>
      <c r="H23" s="94"/>
      <c r="I23" s="94"/>
      <c r="J23" s="42" t="s">
        <v>52</v>
      </c>
      <c r="K23" s="74">
        <v>2068.5280184100002</v>
      </c>
      <c r="L23" s="98"/>
      <c r="M23" s="98"/>
      <c r="N23" s="98">
        <f t="shared" ref="N23:N35" si="6">ROUND(L23*K23,2)</f>
        <v>0</v>
      </c>
      <c r="O23" s="98"/>
      <c r="P23" s="98"/>
      <c r="Q23" s="98"/>
      <c r="R23" s="44"/>
    </row>
    <row r="24" spans="2:20" s="17" customFormat="1" ht="25.5" customHeight="1" x14ac:dyDescent="0.25">
      <c r="B24" s="39"/>
      <c r="C24" s="40"/>
      <c r="D24" s="40" t="s">
        <v>29</v>
      </c>
      <c r="E24" s="41" t="s">
        <v>53</v>
      </c>
      <c r="F24" s="94" t="s">
        <v>54</v>
      </c>
      <c r="G24" s="94"/>
      <c r="H24" s="94"/>
      <c r="I24" s="94"/>
      <c r="J24" s="42" t="s">
        <v>52</v>
      </c>
      <c r="K24" s="74">
        <v>2068.5280184100002</v>
      </c>
      <c r="L24" s="98"/>
      <c r="M24" s="98"/>
      <c r="N24" s="98">
        <f t="shared" si="6"/>
        <v>0</v>
      </c>
      <c r="O24" s="98"/>
      <c r="P24" s="98"/>
      <c r="Q24" s="98"/>
      <c r="R24" s="44"/>
    </row>
    <row r="25" spans="2:20" s="50" customFormat="1" ht="25.5" customHeight="1" x14ac:dyDescent="0.25">
      <c r="B25" s="45"/>
      <c r="C25" s="46"/>
      <c r="D25" s="46" t="s">
        <v>29</v>
      </c>
      <c r="E25" s="47" t="s">
        <v>55</v>
      </c>
      <c r="F25" s="112" t="s">
        <v>56</v>
      </c>
      <c r="G25" s="112"/>
      <c r="H25" s="112"/>
      <c r="I25" s="112"/>
      <c r="J25" s="48" t="s">
        <v>52</v>
      </c>
      <c r="K25" s="74">
        <v>111.15624450000001</v>
      </c>
      <c r="L25" s="98"/>
      <c r="M25" s="98"/>
      <c r="N25" s="98">
        <f t="shared" si="6"/>
        <v>0</v>
      </c>
      <c r="O25" s="98"/>
      <c r="P25" s="98"/>
      <c r="Q25" s="98"/>
      <c r="R25" s="49"/>
    </row>
    <row r="26" spans="2:20" s="17" customFormat="1" ht="25.5" customHeight="1" x14ac:dyDescent="0.25">
      <c r="B26" s="39"/>
      <c r="C26" s="40" t="s">
        <v>57</v>
      </c>
      <c r="D26" s="40" t="s">
        <v>29</v>
      </c>
      <c r="E26" s="41" t="s">
        <v>58</v>
      </c>
      <c r="F26" s="94" t="s">
        <v>59</v>
      </c>
      <c r="G26" s="94"/>
      <c r="H26" s="94"/>
      <c r="I26" s="94"/>
      <c r="J26" s="42" t="s">
        <v>32</v>
      </c>
      <c r="K26" s="74">
        <v>2947.9050000000002</v>
      </c>
      <c r="L26" s="98"/>
      <c r="M26" s="98"/>
      <c r="N26" s="98">
        <f t="shared" si="6"/>
        <v>0</v>
      </c>
      <c r="O26" s="98"/>
      <c r="P26" s="98"/>
      <c r="Q26" s="98"/>
      <c r="R26" s="44"/>
    </row>
    <row r="27" spans="2:20" s="17" customFormat="1" ht="25.5" customHeight="1" x14ac:dyDescent="0.25">
      <c r="B27" s="39"/>
      <c r="C27" s="40" t="s">
        <v>60</v>
      </c>
      <c r="D27" s="40" t="s">
        <v>29</v>
      </c>
      <c r="E27" s="41" t="s">
        <v>61</v>
      </c>
      <c r="F27" s="94" t="s">
        <v>62</v>
      </c>
      <c r="G27" s="94"/>
      <c r="H27" s="94"/>
      <c r="I27" s="94"/>
      <c r="J27" s="42" t="s">
        <v>32</v>
      </c>
      <c r="K27" s="74">
        <v>2947.9050000000002</v>
      </c>
      <c r="L27" s="98"/>
      <c r="M27" s="98"/>
      <c r="N27" s="98">
        <f t="shared" si="6"/>
        <v>0</v>
      </c>
      <c r="O27" s="98"/>
      <c r="P27" s="98"/>
      <c r="Q27" s="98"/>
      <c r="R27" s="44"/>
    </row>
    <row r="28" spans="2:20" s="17" customFormat="1" ht="25.5" customHeight="1" x14ac:dyDescent="0.25">
      <c r="B28" s="39"/>
      <c r="C28" s="40" t="s">
        <v>63</v>
      </c>
      <c r="D28" s="40" t="s">
        <v>29</v>
      </c>
      <c r="E28" s="41" t="s">
        <v>64</v>
      </c>
      <c r="F28" s="94" t="s">
        <v>65</v>
      </c>
      <c r="G28" s="94"/>
      <c r="H28" s="94"/>
      <c r="I28" s="94"/>
      <c r="J28" s="42" t="s">
        <v>52</v>
      </c>
      <c r="K28" s="74">
        <v>2179.6842629100001</v>
      </c>
      <c r="L28" s="98"/>
      <c r="M28" s="98"/>
      <c r="N28" s="98">
        <f t="shared" si="6"/>
        <v>0</v>
      </c>
      <c r="O28" s="98"/>
      <c r="P28" s="98"/>
      <c r="Q28" s="98"/>
      <c r="R28" s="44"/>
    </row>
    <row r="29" spans="2:20" s="17" customFormat="1" ht="25.5" customHeight="1" x14ac:dyDescent="0.25">
      <c r="B29" s="39"/>
      <c r="C29" s="40" t="s">
        <v>66</v>
      </c>
      <c r="D29" s="40" t="s">
        <v>29</v>
      </c>
      <c r="E29" s="41" t="s">
        <v>67</v>
      </c>
      <c r="F29" s="94" t="s">
        <v>68</v>
      </c>
      <c r="G29" s="94"/>
      <c r="H29" s="94"/>
      <c r="I29" s="94"/>
      <c r="J29" s="42" t="s">
        <v>52</v>
      </c>
      <c r="K29" s="74">
        <v>1621</v>
      </c>
      <c r="L29" s="98"/>
      <c r="M29" s="98"/>
      <c r="N29" s="98">
        <f t="shared" si="6"/>
        <v>0</v>
      </c>
      <c r="O29" s="98"/>
      <c r="P29" s="98"/>
      <c r="Q29" s="98"/>
      <c r="R29" s="44"/>
      <c r="T29" s="51"/>
    </row>
    <row r="30" spans="2:20" s="17" customFormat="1" ht="38.25" customHeight="1" x14ac:dyDescent="0.25">
      <c r="B30" s="39"/>
      <c r="C30" s="40" t="s">
        <v>69</v>
      </c>
      <c r="D30" s="40" t="s">
        <v>29</v>
      </c>
      <c r="E30" s="41" t="s">
        <v>70</v>
      </c>
      <c r="F30" s="94" t="s">
        <v>71</v>
      </c>
      <c r="G30" s="94"/>
      <c r="H30" s="94"/>
      <c r="I30" s="94"/>
      <c r="J30" s="42" t="s">
        <v>52</v>
      </c>
      <c r="K30" s="74">
        <v>8105</v>
      </c>
      <c r="L30" s="98"/>
      <c r="M30" s="98"/>
      <c r="N30" s="98">
        <f t="shared" si="6"/>
        <v>0</v>
      </c>
      <c r="O30" s="98"/>
      <c r="P30" s="98"/>
      <c r="Q30" s="98"/>
      <c r="R30" s="44"/>
    </row>
    <row r="31" spans="2:20" s="17" customFormat="1" ht="25.5" customHeight="1" x14ac:dyDescent="0.25">
      <c r="B31" s="39"/>
      <c r="C31" s="40" t="s">
        <v>72</v>
      </c>
      <c r="D31" s="40" t="s">
        <v>29</v>
      </c>
      <c r="E31" s="41" t="s">
        <v>73</v>
      </c>
      <c r="F31" s="94" t="s">
        <v>74</v>
      </c>
      <c r="G31" s="94"/>
      <c r="H31" s="94"/>
      <c r="I31" s="94"/>
      <c r="J31" s="42" t="s">
        <v>75</v>
      </c>
      <c r="K31" s="74">
        <v>2917.8</v>
      </c>
      <c r="L31" s="98"/>
      <c r="M31" s="98"/>
      <c r="N31" s="98">
        <f t="shared" si="6"/>
        <v>0</v>
      </c>
      <c r="O31" s="98"/>
      <c r="P31" s="98"/>
      <c r="Q31" s="98"/>
      <c r="R31" s="44"/>
      <c r="T31" s="51"/>
    </row>
    <row r="32" spans="2:20" s="17" customFormat="1" ht="25.5" customHeight="1" x14ac:dyDescent="0.25">
      <c r="B32" s="39"/>
      <c r="C32" s="40" t="s">
        <v>76</v>
      </c>
      <c r="D32" s="40" t="s">
        <v>29</v>
      </c>
      <c r="E32" s="41" t="s">
        <v>77</v>
      </c>
      <c r="F32" s="94" t="s">
        <v>78</v>
      </c>
      <c r="G32" s="94"/>
      <c r="H32" s="94"/>
      <c r="I32" s="94"/>
      <c r="J32" s="42" t="s">
        <v>52</v>
      </c>
      <c r="K32" s="74">
        <v>1358.5470149999996</v>
      </c>
      <c r="L32" s="98"/>
      <c r="M32" s="98"/>
      <c r="N32" s="98">
        <f t="shared" si="6"/>
        <v>0</v>
      </c>
      <c r="O32" s="98"/>
      <c r="P32" s="98"/>
      <c r="Q32" s="98"/>
      <c r="R32" s="44"/>
      <c r="T32" s="51"/>
    </row>
    <row r="33" spans="2:20" s="17" customFormat="1" ht="25.5" customHeight="1" x14ac:dyDescent="0.25">
      <c r="B33" s="39"/>
      <c r="C33" s="40" t="s">
        <v>79</v>
      </c>
      <c r="D33" s="40" t="s">
        <v>29</v>
      </c>
      <c r="E33" s="41" t="s">
        <v>80</v>
      </c>
      <c r="F33" s="94" t="s">
        <v>81</v>
      </c>
      <c r="G33" s="94"/>
      <c r="H33" s="94"/>
      <c r="I33" s="94"/>
      <c r="J33" s="42" t="s">
        <v>52</v>
      </c>
      <c r="K33" s="74">
        <v>567.6930000000001</v>
      </c>
      <c r="L33" s="98"/>
      <c r="M33" s="98"/>
      <c r="N33" s="98">
        <f t="shared" si="6"/>
        <v>0</v>
      </c>
      <c r="O33" s="98"/>
      <c r="P33" s="98"/>
      <c r="Q33" s="98"/>
      <c r="R33" s="44"/>
    </row>
    <row r="34" spans="2:20" s="17" customFormat="1" ht="16.5" customHeight="1" x14ac:dyDescent="0.25">
      <c r="B34" s="39"/>
      <c r="C34" s="52" t="s">
        <v>82</v>
      </c>
      <c r="D34" s="52" t="s">
        <v>83</v>
      </c>
      <c r="E34" s="53" t="s">
        <v>84</v>
      </c>
      <c r="F34" s="109" t="s">
        <v>85</v>
      </c>
      <c r="G34" s="109"/>
      <c r="H34" s="109"/>
      <c r="I34" s="109"/>
      <c r="J34" s="54" t="s">
        <v>75</v>
      </c>
      <c r="K34" s="76">
        <v>1021.8474000000002</v>
      </c>
      <c r="L34" s="110"/>
      <c r="M34" s="110"/>
      <c r="N34" s="110">
        <f t="shared" si="6"/>
        <v>0</v>
      </c>
      <c r="O34" s="98"/>
      <c r="P34" s="98"/>
      <c r="Q34" s="98"/>
      <c r="R34" s="44"/>
      <c r="T34" s="51"/>
    </row>
    <row r="35" spans="2:20" s="17" customFormat="1" ht="16.5" customHeight="1" x14ac:dyDescent="0.25">
      <c r="B35" s="39"/>
      <c r="C35" s="52" t="s">
        <v>82</v>
      </c>
      <c r="D35" s="52" t="s">
        <v>83</v>
      </c>
      <c r="E35" s="53" t="s">
        <v>84</v>
      </c>
      <c r="F35" s="109" t="s">
        <v>86</v>
      </c>
      <c r="G35" s="109"/>
      <c r="H35" s="109"/>
      <c r="I35" s="109"/>
      <c r="J35" s="54" t="s">
        <v>75</v>
      </c>
      <c r="K35" s="76">
        <v>1441.7399492999998</v>
      </c>
      <c r="L35" s="110"/>
      <c r="M35" s="110"/>
      <c r="N35" s="110">
        <f t="shared" si="6"/>
        <v>0</v>
      </c>
      <c r="O35" s="98"/>
      <c r="P35" s="98"/>
      <c r="Q35" s="98"/>
      <c r="R35" s="44"/>
    </row>
    <row r="36" spans="2:20" s="37" customFormat="1" ht="29.85" customHeight="1" x14ac:dyDescent="0.3">
      <c r="B36" s="32"/>
      <c r="C36" s="33"/>
      <c r="D36" s="34" t="s">
        <v>87</v>
      </c>
      <c r="E36" s="34"/>
      <c r="F36" s="34"/>
      <c r="G36" s="34"/>
      <c r="H36" s="34"/>
      <c r="I36" s="34"/>
      <c r="J36" s="34"/>
      <c r="K36" s="90"/>
      <c r="L36" s="77"/>
      <c r="M36" s="77"/>
      <c r="N36" s="101"/>
      <c r="O36" s="102"/>
      <c r="P36" s="102"/>
      <c r="Q36" s="102"/>
      <c r="R36" s="36"/>
      <c r="T36" s="38">
        <f>SUM(N37:Q38)</f>
        <v>0</v>
      </c>
    </row>
    <row r="37" spans="2:20" s="17" customFormat="1" ht="25.5" customHeight="1" x14ac:dyDescent="0.25">
      <c r="B37" s="39"/>
      <c r="C37" s="40" t="s">
        <v>88</v>
      </c>
      <c r="D37" s="40" t="s">
        <v>29</v>
      </c>
      <c r="E37" s="41" t="s">
        <v>89</v>
      </c>
      <c r="F37" s="94" t="s">
        <v>90</v>
      </c>
      <c r="G37" s="94"/>
      <c r="H37" s="94"/>
      <c r="I37" s="94"/>
      <c r="J37" s="42" t="s">
        <v>52</v>
      </c>
      <c r="K37" s="74">
        <v>212.88487499999999</v>
      </c>
      <c r="L37" s="98"/>
      <c r="M37" s="98"/>
      <c r="N37" s="98">
        <f>ROUND(L37*K37,2)</f>
        <v>0</v>
      </c>
      <c r="O37" s="98"/>
      <c r="P37" s="98"/>
      <c r="Q37" s="98"/>
      <c r="R37" s="44"/>
    </row>
    <row r="38" spans="2:20" s="17" customFormat="1" ht="25.5" customHeight="1" x14ac:dyDescent="0.25">
      <c r="B38" s="39"/>
      <c r="C38" s="40" t="s">
        <v>91</v>
      </c>
      <c r="D38" s="40" t="s">
        <v>29</v>
      </c>
      <c r="E38" s="41" t="s">
        <v>92</v>
      </c>
      <c r="F38" s="94" t="s">
        <v>93</v>
      </c>
      <c r="G38" s="94"/>
      <c r="H38" s="94"/>
      <c r="I38" s="94"/>
      <c r="J38" s="42" t="s">
        <v>52</v>
      </c>
      <c r="K38" s="74">
        <v>1.1000000000000001</v>
      </c>
      <c r="L38" s="98"/>
      <c r="M38" s="98"/>
      <c r="N38" s="98">
        <f>ROUND(L38*K38,2)</f>
        <v>0</v>
      </c>
      <c r="O38" s="98"/>
      <c r="P38" s="98"/>
      <c r="Q38" s="98"/>
      <c r="R38" s="44"/>
    </row>
    <row r="39" spans="2:20" s="37" customFormat="1" ht="29.85" customHeight="1" x14ac:dyDescent="0.3">
      <c r="B39" s="32"/>
      <c r="C39" s="33"/>
      <c r="D39" s="34" t="s">
        <v>94</v>
      </c>
      <c r="E39" s="34"/>
      <c r="F39" s="34"/>
      <c r="G39" s="34"/>
      <c r="H39" s="34"/>
      <c r="I39" s="34"/>
      <c r="J39" s="34"/>
      <c r="K39" s="90"/>
      <c r="L39" s="77"/>
      <c r="M39" s="77"/>
      <c r="N39" s="101"/>
      <c r="O39" s="102"/>
      <c r="P39" s="102"/>
      <c r="Q39" s="102"/>
      <c r="R39" s="36"/>
      <c r="T39" s="38">
        <f>SUM(N40:Q47)</f>
        <v>0</v>
      </c>
    </row>
    <row r="40" spans="2:20" s="17" customFormat="1" ht="38.25" customHeight="1" x14ac:dyDescent="0.25">
      <c r="B40" s="39"/>
      <c r="C40" s="40" t="s">
        <v>95</v>
      </c>
      <c r="D40" s="40" t="s">
        <v>29</v>
      </c>
      <c r="E40" s="41" t="s">
        <v>96</v>
      </c>
      <c r="F40" s="94" t="s">
        <v>97</v>
      </c>
      <c r="G40" s="94"/>
      <c r="H40" s="94"/>
      <c r="I40" s="94"/>
      <c r="J40" s="42" t="s">
        <v>32</v>
      </c>
      <c r="K40" s="74">
        <v>1304.375</v>
      </c>
      <c r="L40" s="98"/>
      <c r="M40" s="98"/>
      <c r="N40" s="98">
        <f>ROUND(L40*K41,2)</f>
        <v>0</v>
      </c>
      <c r="O40" s="98"/>
      <c r="P40" s="98"/>
      <c r="Q40" s="98"/>
      <c r="R40" s="44"/>
    </row>
    <row r="41" spans="2:20" s="17" customFormat="1" ht="25.5" customHeight="1" x14ac:dyDescent="0.25">
      <c r="B41" s="39"/>
      <c r="C41" s="40" t="s">
        <v>98</v>
      </c>
      <c r="D41" s="40" t="s">
        <v>29</v>
      </c>
      <c r="E41" s="41" t="s">
        <v>99</v>
      </c>
      <c r="F41" s="94" t="s">
        <v>100</v>
      </c>
      <c r="G41" s="94"/>
      <c r="H41" s="94"/>
      <c r="I41" s="94"/>
      <c r="J41" s="42" t="s">
        <v>32</v>
      </c>
      <c r="K41" s="74">
        <v>487.11</v>
      </c>
      <c r="L41" s="98"/>
      <c r="M41" s="98"/>
      <c r="N41" s="98">
        <f>ROUND(L41*K40,2)</f>
        <v>0</v>
      </c>
      <c r="O41" s="98"/>
      <c r="P41" s="98"/>
      <c r="Q41" s="98"/>
      <c r="R41" s="44"/>
    </row>
    <row r="42" spans="2:20" s="17" customFormat="1" ht="38.25" customHeight="1" x14ac:dyDescent="0.25">
      <c r="B42" s="39"/>
      <c r="C42" s="40" t="s">
        <v>101</v>
      </c>
      <c r="D42" s="40" t="s">
        <v>29</v>
      </c>
      <c r="E42" s="41" t="s">
        <v>102</v>
      </c>
      <c r="F42" s="94" t="s">
        <v>103</v>
      </c>
      <c r="G42" s="94"/>
      <c r="H42" s="94"/>
      <c r="I42" s="94"/>
      <c r="J42" s="42" t="s">
        <v>32</v>
      </c>
      <c r="K42" s="74">
        <v>352.51</v>
      </c>
      <c r="L42" s="98"/>
      <c r="M42" s="98"/>
      <c r="N42" s="98">
        <f t="shared" ref="N42" si="7">ROUND(L42*K42,2)</f>
        <v>0</v>
      </c>
      <c r="O42" s="98"/>
      <c r="P42" s="98"/>
      <c r="Q42" s="98"/>
      <c r="R42" s="44"/>
    </row>
    <row r="43" spans="2:20" s="17" customFormat="1" ht="25.5" customHeight="1" x14ac:dyDescent="0.25">
      <c r="B43" s="39"/>
      <c r="C43" s="40" t="s">
        <v>98</v>
      </c>
      <c r="D43" s="40" t="s">
        <v>29</v>
      </c>
      <c r="E43" s="41" t="s">
        <v>104</v>
      </c>
      <c r="F43" s="94" t="s">
        <v>105</v>
      </c>
      <c r="G43" s="94"/>
      <c r="H43" s="94"/>
      <c r="I43" s="94"/>
      <c r="J43" s="42" t="s">
        <v>32</v>
      </c>
      <c r="K43" s="74">
        <v>161.65039999999999</v>
      </c>
      <c r="L43" s="98"/>
      <c r="M43" s="98"/>
      <c r="N43" s="98">
        <f t="shared" ref="N43" si="8">ROUND(L43*K43,2)</f>
        <v>0</v>
      </c>
      <c r="O43" s="98"/>
      <c r="P43" s="98"/>
      <c r="Q43" s="98"/>
      <c r="R43" s="44"/>
    </row>
    <row r="44" spans="2:20" s="17" customFormat="1" ht="38.25" customHeight="1" x14ac:dyDescent="0.25">
      <c r="B44" s="39"/>
      <c r="C44" s="40" t="s">
        <v>106</v>
      </c>
      <c r="D44" s="40" t="s">
        <v>29</v>
      </c>
      <c r="E44" s="41" t="s">
        <v>107</v>
      </c>
      <c r="F44" s="94" t="s">
        <v>108</v>
      </c>
      <c r="G44" s="94"/>
      <c r="H44" s="94"/>
      <c r="I44" s="94"/>
      <c r="J44" s="42" t="s">
        <v>32</v>
      </c>
      <c r="K44" s="74">
        <v>173.60999999999999</v>
      </c>
      <c r="L44" s="98"/>
      <c r="M44" s="98"/>
      <c r="N44" s="98">
        <f t="shared" ref="N44:N47" si="9">ROUND(L44*K44,2)</f>
        <v>0</v>
      </c>
      <c r="O44" s="98"/>
      <c r="P44" s="98"/>
      <c r="Q44" s="98"/>
      <c r="R44" s="44"/>
    </row>
    <row r="45" spans="2:20" s="17" customFormat="1" ht="38.25" customHeight="1" x14ac:dyDescent="0.25">
      <c r="B45" s="39"/>
      <c r="C45" s="40" t="s">
        <v>109</v>
      </c>
      <c r="D45" s="40" t="s">
        <v>29</v>
      </c>
      <c r="E45" s="41" t="s">
        <v>110</v>
      </c>
      <c r="F45" s="94" t="s">
        <v>111</v>
      </c>
      <c r="G45" s="94"/>
      <c r="H45" s="94"/>
      <c r="I45" s="94"/>
      <c r="J45" s="42" t="s">
        <v>32</v>
      </c>
      <c r="K45" s="74">
        <v>173.60999999999999</v>
      </c>
      <c r="L45" s="98"/>
      <c r="M45" s="98"/>
      <c r="N45" s="98">
        <f t="shared" si="9"/>
        <v>0</v>
      </c>
      <c r="O45" s="98"/>
      <c r="P45" s="98"/>
      <c r="Q45" s="98"/>
      <c r="R45" s="44"/>
    </row>
    <row r="46" spans="2:20" s="17" customFormat="1" ht="38.25" customHeight="1" x14ac:dyDescent="0.25">
      <c r="B46" s="39"/>
      <c r="C46" s="40" t="s">
        <v>112</v>
      </c>
      <c r="D46" s="40" t="s">
        <v>29</v>
      </c>
      <c r="E46" s="41" t="s">
        <v>113</v>
      </c>
      <c r="F46" s="94" t="s">
        <v>114</v>
      </c>
      <c r="G46" s="94"/>
      <c r="H46" s="94"/>
      <c r="I46" s="94"/>
      <c r="J46" s="42" t="s">
        <v>32</v>
      </c>
      <c r="K46" s="74">
        <v>1130.7650000000001</v>
      </c>
      <c r="L46" s="98"/>
      <c r="M46" s="98"/>
      <c r="N46" s="98">
        <f t="shared" si="9"/>
        <v>0</v>
      </c>
      <c r="O46" s="98"/>
      <c r="P46" s="98"/>
      <c r="Q46" s="98"/>
      <c r="R46" s="44"/>
    </row>
    <row r="47" spans="2:20" s="17" customFormat="1" ht="38.25" customHeight="1" x14ac:dyDescent="0.25">
      <c r="B47" s="39"/>
      <c r="C47" s="40" t="s">
        <v>115</v>
      </c>
      <c r="D47" s="40" t="s">
        <v>29</v>
      </c>
      <c r="E47" s="41" t="s">
        <v>116</v>
      </c>
      <c r="F47" s="94" t="s">
        <v>117</v>
      </c>
      <c r="G47" s="94"/>
      <c r="H47" s="94"/>
      <c r="I47" s="94"/>
      <c r="J47" s="42" t="s">
        <v>45</v>
      </c>
      <c r="K47" s="74">
        <v>888.98040000000003</v>
      </c>
      <c r="L47" s="98"/>
      <c r="M47" s="98"/>
      <c r="N47" s="98">
        <f t="shared" si="9"/>
        <v>0</v>
      </c>
      <c r="O47" s="98"/>
      <c r="P47" s="98"/>
      <c r="Q47" s="98"/>
      <c r="R47" s="44"/>
    </row>
    <row r="48" spans="2:20" s="37" customFormat="1" ht="29.85" customHeight="1" x14ac:dyDescent="0.3">
      <c r="B48" s="32"/>
      <c r="C48" s="33"/>
      <c r="D48" s="34" t="s">
        <v>118</v>
      </c>
      <c r="E48" s="34"/>
      <c r="F48" s="34"/>
      <c r="G48" s="34"/>
      <c r="H48" s="34"/>
      <c r="I48" s="34"/>
      <c r="J48" s="34"/>
      <c r="K48" s="90"/>
      <c r="L48" s="77"/>
      <c r="M48" s="91"/>
      <c r="N48" s="99"/>
      <c r="O48" s="100"/>
      <c r="P48" s="100"/>
      <c r="Q48" s="100"/>
      <c r="R48" s="36"/>
      <c r="T48" s="38">
        <f>SUM(N49:Q93)</f>
        <v>0</v>
      </c>
    </row>
    <row r="49" spans="2:18" s="17" customFormat="1" ht="16.5" customHeight="1" x14ac:dyDescent="0.25">
      <c r="B49" s="39"/>
      <c r="C49" s="40" t="s">
        <v>119</v>
      </c>
      <c r="D49" s="40" t="s">
        <v>29</v>
      </c>
      <c r="E49" s="41" t="s">
        <v>120</v>
      </c>
      <c r="F49" s="94" t="s">
        <v>121</v>
      </c>
      <c r="G49" s="94"/>
      <c r="H49" s="94"/>
      <c r="I49" s="94"/>
      <c r="J49" s="42" t="s">
        <v>122</v>
      </c>
      <c r="K49" s="74">
        <v>10</v>
      </c>
      <c r="L49" s="98"/>
      <c r="M49" s="98"/>
      <c r="N49" s="98">
        <f t="shared" ref="N49:N92" si="10">ROUND(L49*K49,2)</f>
        <v>0</v>
      </c>
      <c r="O49" s="98"/>
      <c r="P49" s="98"/>
      <c r="Q49" s="98"/>
      <c r="R49" s="44"/>
    </row>
    <row r="50" spans="2:18" s="17" customFormat="1" ht="16.5" customHeight="1" x14ac:dyDescent="0.25">
      <c r="B50" s="39"/>
      <c r="C50" s="40" t="s">
        <v>123</v>
      </c>
      <c r="D50" s="40" t="s">
        <v>29</v>
      </c>
      <c r="E50" s="41" t="s">
        <v>124</v>
      </c>
      <c r="F50" s="94" t="s">
        <v>125</v>
      </c>
      <c r="G50" s="94"/>
      <c r="H50" s="94"/>
      <c r="I50" s="94"/>
      <c r="J50" s="42" t="s">
        <v>126</v>
      </c>
      <c r="K50" s="76">
        <v>1360.86</v>
      </c>
      <c r="L50" s="98"/>
      <c r="M50" s="98"/>
      <c r="N50" s="98">
        <f t="shared" si="10"/>
        <v>0</v>
      </c>
      <c r="O50" s="98"/>
      <c r="P50" s="98"/>
      <c r="Q50" s="98"/>
      <c r="R50" s="44"/>
    </row>
    <row r="51" spans="2:18" s="17" customFormat="1" ht="25.5" customHeight="1" x14ac:dyDescent="0.25">
      <c r="B51" s="39"/>
      <c r="C51" s="40" t="s">
        <v>127</v>
      </c>
      <c r="D51" s="40" t="s">
        <v>29</v>
      </c>
      <c r="E51" s="41" t="s">
        <v>128</v>
      </c>
      <c r="F51" s="94" t="s">
        <v>129</v>
      </c>
      <c r="G51" s="94"/>
      <c r="H51" s="94"/>
      <c r="I51" s="94"/>
      <c r="J51" s="42" t="s">
        <v>122</v>
      </c>
      <c r="K51" s="74">
        <v>36</v>
      </c>
      <c r="L51" s="98"/>
      <c r="M51" s="98"/>
      <c r="N51" s="98">
        <f t="shared" si="10"/>
        <v>0</v>
      </c>
      <c r="O51" s="98"/>
      <c r="P51" s="98"/>
      <c r="Q51" s="98"/>
      <c r="R51" s="44"/>
    </row>
    <row r="52" spans="2:18" s="17" customFormat="1" ht="16.5" customHeight="1" x14ac:dyDescent="0.25">
      <c r="B52" s="39"/>
      <c r="C52" s="52" t="s">
        <v>130</v>
      </c>
      <c r="D52" s="52" t="s">
        <v>83</v>
      </c>
      <c r="E52" s="53" t="s">
        <v>131</v>
      </c>
      <c r="F52" s="109" t="s">
        <v>132</v>
      </c>
      <c r="G52" s="109"/>
      <c r="H52" s="109"/>
      <c r="I52" s="109"/>
      <c r="J52" s="54" t="s">
        <v>122</v>
      </c>
      <c r="K52" s="76">
        <v>17</v>
      </c>
      <c r="L52" s="110"/>
      <c r="M52" s="110"/>
      <c r="N52" s="110">
        <f t="shared" si="10"/>
        <v>0</v>
      </c>
      <c r="O52" s="98"/>
      <c r="P52" s="98"/>
      <c r="Q52" s="98"/>
      <c r="R52" s="44"/>
    </row>
    <row r="53" spans="2:18" s="17" customFormat="1" ht="25.5" customHeight="1" x14ac:dyDescent="0.25">
      <c r="B53" s="39"/>
      <c r="C53" s="52" t="s">
        <v>133</v>
      </c>
      <c r="D53" s="52" t="s">
        <v>83</v>
      </c>
      <c r="E53" s="53" t="s">
        <v>134</v>
      </c>
      <c r="F53" s="109" t="s">
        <v>135</v>
      </c>
      <c r="G53" s="109"/>
      <c r="H53" s="109"/>
      <c r="I53" s="109"/>
      <c r="J53" s="54" t="s">
        <v>122</v>
      </c>
      <c r="K53" s="76">
        <v>19</v>
      </c>
      <c r="L53" s="110"/>
      <c r="M53" s="110"/>
      <c r="N53" s="110">
        <f>ROUND(L53*K53,2)</f>
        <v>0</v>
      </c>
      <c r="O53" s="98"/>
      <c r="P53" s="98"/>
      <c r="Q53" s="98"/>
      <c r="R53" s="44"/>
    </row>
    <row r="54" spans="2:18" s="17" customFormat="1" ht="25.5" customHeight="1" x14ac:dyDescent="0.25">
      <c r="B54" s="39"/>
      <c r="C54" s="40" t="s">
        <v>136</v>
      </c>
      <c r="D54" s="40" t="s">
        <v>29</v>
      </c>
      <c r="E54" s="41" t="s">
        <v>137</v>
      </c>
      <c r="F54" s="94" t="s">
        <v>138</v>
      </c>
      <c r="G54" s="94"/>
      <c r="H54" s="94"/>
      <c r="I54" s="94"/>
      <c r="J54" s="42" t="s">
        <v>122</v>
      </c>
      <c r="K54" s="74">
        <v>169</v>
      </c>
      <c r="L54" s="98"/>
      <c r="M54" s="98"/>
      <c r="N54" s="98">
        <f t="shared" si="10"/>
        <v>0</v>
      </c>
      <c r="O54" s="98"/>
      <c r="P54" s="98"/>
      <c r="Q54" s="98"/>
      <c r="R54" s="44"/>
    </row>
    <row r="55" spans="2:18" s="17" customFormat="1" ht="25.5" customHeight="1" x14ac:dyDescent="0.25">
      <c r="B55" s="39"/>
      <c r="C55" s="52" t="s">
        <v>139</v>
      </c>
      <c r="D55" s="52" t="s">
        <v>83</v>
      </c>
      <c r="E55" s="53" t="s">
        <v>140</v>
      </c>
      <c r="F55" s="109" t="s">
        <v>141</v>
      </c>
      <c r="G55" s="109"/>
      <c r="H55" s="109"/>
      <c r="I55" s="109"/>
      <c r="J55" s="54" t="s">
        <v>122</v>
      </c>
      <c r="K55" s="76">
        <v>24</v>
      </c>
      <c r="L55" s="110"/>
      <c r="M55" s="110"/>
      <c r="N55" s="110">
        <f>ROUND(L55*K55,2)</f>
        <v>0</v>
      </c>
      <c r="O55" s="98"/>
      <c r="P55" s="98"/>
      <c r="Q55" s="98"/>
      <c r="R55" s="44"/>
    </row>
    <row r="56" spans="2:18" s="50" customFormat="1" ht="16.5" customHeight="1" x14ac:dyDescent="0.25">
      <c r="B56" s="45"/>
      <c r="C56" s="88" t="s">
        <v>142</v>
      </c>
      <c r="D56" s="88" t="s">
        <v>83</v>
      </c>
      <c r="E56" s="89" t="s">
        <v>143</v>
      </c>
      <c r="F56" s="111" t="s">
        <v>144</v>
      </c>
      <c r="G56" s="111"/>
      <c r="H56" s="111"/>
      <c r="I56" s="111"/>
      <c r="J56" s="87" t="s">
        <v>122</v>
      </c>
      <c r="K56" s="76">
        <v>116</v>
      </c>
      <c r="L56" s="110"/>
      <c r="M56" s="110"/>
      <c r="N56" s="110">
        <f>ROUND(L56*K56,2)</f>
        <v>0</v>
      </c>
      <c r="O56" s="98"/>
      <c r="P56" s="98"/>
      <c r="Q56" s="98"/>
      <c r="R56" s="49"/>
    </row>
    <row r="57" spans="2:18" s="17" customFormat="1" ht="25.5" customHeight="1" x14ac:dyDescent="0.25">
      <c r="B57" s="39"/>
      <c r="C57" s="52" t="s">
        <v>145</v>
      </c>
      <c r="D57" s="52" t="s">
        <v>83</v>
      </c>
      <c r="E57" s="53" t="s">
        <v>146</v>
      </c>
      <c r="F57" s="109" t="s">
        <v>147</v>
      </c>
      <c r="G57" s="109"/>
      <c r="H57" s="109"/>
      <c r="I57" s="109"/>
      <c r="J57" s="54" t="s">
        <v>122</v>
      </c>
      <c r="K57" s="76">
        <v>15</v>
      </c>
      <c r="L57" s="110"/>
      <c r="M57" s="110"/>
      <c r="N57" s="110">
        <f>ROUND(L57*K57,2)</f>
        <v>0</v>
      </c>
      <c r="O57" s="98"/>
      <c r="P57" s="98"/>
      <c r="Q57" s="98"/>
      <c r="R57" s="44"/>
    </row>
    <row r="58" spans="2:18" s="17" customFormat="1" ht="25.5" customHeight="1" x14ac:dyDescent="0.25">
      <c r="B58" s="39"/>
      <c r="C58" s="52" t="s">
        <v>145</v>
      </c>
      <c r="D58" s="52" t="s">
        <v>83</v>
      </c>
      <c r="E58" s="53" t="s">
        <v>146</v>
      </c>
      <c r="F58" s="109" t="s">
        <v>148</v>
      </c>
      <c r="G58" s="109"/>
      <c r="H58" s="109"/>
      <c r="I58" s="109"/>
      <c r="J58" s="54" t="s">
        <v>122</v>
      </c>
      <c r="K58" s="76">
        <v>5</v>
      </c>
      <c r="L58" s="110"/>
      <c r="M58" s="110"/>
      <c r="N58" s="110">
        <f t="shared" ref="N58" si="11">ROUND(L58*K58,2)</f>
        <v>0</v>
      </c>
      <c r="O58" s="98"/>
      <c r="P58" s="98"/>
      <c r="Q58" s="98"/>
      <c r="R58" s="44"/>
    </row>
    <row r="59" spans="2:18" s="17" customFormat="1" ht="25.5" customHeight="1" x14ac:dyDescent="0.25">
      <c r="B59" s="39"/>
      <c r="C59" s="52" t="s">
        <v>145</v>
      </c>
      <c r="D59" s="52" t="s">
        <v>83</v>
      </c>
      <c r="E59" s="53" t="s">
        <v>146</v>
      </c>
      <c r="F59" s="109" t="s">
        <v>149</v>
      </c>
      <c r="G59" s="109"/>
      <c r="H59" s="109"/>
      <c r="I59" s="109"/>
      <c r="J59" s="54" t="s">
        <v>122</v>
      </c>
      <c r="K59" s="76">
        <v>9</v>
      </c>
      <c r="L59" s="110"/>
      <c r="M59" s="110"/>
      <c r="N59" s="110">
        <f t="shared" ref="N59" si="12">ROUND(L59*K59,2)</f>
        <v>0</v>
      </c>
      <c r="O59" s="98"/>
      <c r="P59" s="98"/>
      <c r="Q59" s="98"/>
      <c r="R59" s="44"/>
    </row>
    <row r="60" spans="2:18" s="17" customFormat="1" ht="25.5" customHeight="1" x14ac:dyDescent="0.25">
      <c r="B60" s="39"/>
      <c r="C60" s="40" t="s">
        <v>150</v>
      </c>
      <c r="D60" s="40" t="s">
        <v>29</v>
      </c>
      <c r="E60" s="41" t="s">
        <v>151</v>
      </c>
      <c r="F60" s="94" t="s">
        <v>152</v>
      </c>
      <c r="G60" s="94"/>
      <c r="H60" s="94"/>
      <c r="I60" s="94"/>
      <c r="J60" s="42" t="s">
        <v>122</v>
      </c>
      <c r="K60" s="74">
        <v>30</v>
      </c>
      <c r="L60" s="98"/>
      <c r="M60" s="98"/>
      <c r="N60" s="98">
        <f t="shared" si="10"/>
        <v>0</v>
      </c>
      <c r="O60" s="98"/>
      <c r="P60" s="98"/>
      <c r="Q60" s="98"/>
      <c r="R60" s="44"/>
    </row>
    <row r="61" spans="2:18" s="17" customFormat="1" ht="25.5" customHeight="1" x14ac:dyDescent="0.25">
      <c r="B61" s="39"/>
      <c r="C61" s="52" t="s">
        <v>153</v>
      </c>
      <c r="D61" s="52" t="s">
        <v>83</v>
      </c>
      <c r="E61" s="53" t="s">
        <v>154</v>
      </c>
      <c r="F61" s="109" t="s">
        <v>155</v>
      </c>
      <c r="G61" s="109"/>
      <c r="H61" s="109"/>
      <c r="I61" s="109"/>
      <c r="J61" s="54" t="s">
        <v>122</v>
      </c>
      <c r="K61" s="76">
        <v>19</v>
      </c>
      <c r="L61" s="110"/>
      <c r="M61" s="110"/>
      <c r="N61" s="110">
        <f>ROUND(L61*K61,2)</f>
        <v>0</v>
      </c>
      <c r="O61" s="98"/>
      <c r="P61" s="98"/>
      <c r="Q61" s="98"/>
      <c r="R61" s="44"/>
    </row>
    <row r="62" spans="2:18" s="17" customFormat="1" ht="25.5" customHeight="1" x14ac:dyDescent="0.25">
      <c r="B62" s="39"/>
      <c r="C62" s="52" t="s">
        <v>156</v>
      </c>
      <c r="D62" s="52" t="s">
        <v>83</v>
      </c>
      <c r="E62" s="53" t="s">
        <v>157</v>
      </c>
      <c r="F62" s="109" t="s">
        <v>158</v>
      </c>
      <c r="G62" s="109"/>
      <c r="H62" s="109"/>
      <c r="I62" s="109"/>
      <c r="J62" s="54" t="s">
        <v>122</v>
      </c>
      <c r="K62" s="76">
        <v>9</v>
      </c>
      <c r="L62" s="110"/>
      <c r="M62" s="110"/>
      <c r="N62" s="110">
        <f>ROUND(L62*K62,2)</f>
        <v>0</v>
      </c>
      <c r="O62" s="98"/>
      <c r="P62" s="98"/>
      <c r="Q62" s="98"/>
      <c r="R62" s="44"/>
    </row>
    <row r="63" spans="2:18" s="17" customFormat="1" ht="25.5" customHeight="1" x14ac:dyDescent="0.25">
      <c r="B63" s="39"/>
      <c r="C63" s="52" t="s">
        <v>156</v>
      </c>
      <c r="D63" s="52" t="s">
        <v>83</v>
      </c>
      <c r="E63" s="53" t="s">
        <v>157</v>
      </c>
      <c r="F63" s="109" t="s">
        <v>159</v>
      </c>
      <c r="G63" s="109"/>
      <c r="H63" s="109"/>
      <c r="I63" s="109"/>
      <c r="J63" s="54" t="s">
        <v>122</v>
      </c>
      <c r="K63" s="76">
        <v>1</v>
      </c>
      <c r="L63" s="110"/>
      <c r="M63" s="110"/>
      <c r="N63" s="110">
        <f>ROUND(L63*K63,2)</f>
        <v>0</v>
      </c>
      <c r="O63" s="98"/>
      <c r="P63" s="98"/>
      <c r="Q63" s="98"/>
      <c r="R63" s="44"/>
    </row>
    <row r="64" spans="2:18" s="17" customFormat="1" ht="25.5" customHeight="1" x14ac:dyDescent="0.25">
      <c r="B64" s="39"/>
      <c r="C64" s="52" t="s">
        <v>156</v>
      </c>
      <c r="D64" s="52" t="s">
        <v>83</v>
      </c>
      <c r="E64" s="53" t="s">
        <v>157</v>
      </c>
      <c r="F64" s="109" t="s">
        <v>160</v>
      </c>
      <c r="G64" s="109"/>
      <c r="H64" s="109"/>
      <c r="I64" s="109"/>
      <c r="J64" s="54" t="s">
        <v>122</v>
      </c>
      <c r="K64" s="76">
        <v>1</v>
      </c>
      <c r="L64" s="110"/>
      <c r="M64" s="110"/>
      <c r="N64" s="110">
        <f>ROUND(L64*K64,2)</f>
        <v>0</v>
      </c>
      <c r="O64" s="98"/>
      <c r="P64" s="98"/>
      <c r="Q64" s="98"/>
      <c r="R64" s="44"/>
    </row>
    <row r="65" spans="2:18" s="17" customFormat="1" ht="38.25" customHeight="1" x14ac:dyDescent="0.25">
      <c r="B65" s="39"/>
      <c r="C65" s="40" t="s">
        <v>161</v>
      </c>
      <c r="D65" s="40" t="s">
        <v>29</v>
      </c>
      <c r="E65" s="41" t="s">
        <v>162</v>
      </c>
      <c r="F65" s="94" t="s">
        <v>163</v>
      </c>
      <c r="G65" s="94"/>
      <c r="H65" s="94"/>
      <c r="I65" s="94"/>
      <c r="J65" s="42" t="s">
        <v>126</v>
      </c>
      <c r="K65" s="74">
        <v>1373.11</v>
      </c>
      <c r="L65" s="98"/>
      <c r="M65" s="98"/>
      <c r="N65" s="98">
        <f t="shared" si="10"/>
        <v>0</v>
      </c>
      <c r="O65" s="98"/>
      <c r="P65" s="98"/>
      <c r="Q65" s="98"/>
      <c r="R65" s="44"/>
    </row>
    <row r="66" spans="2:18" s="17" customFormat="1" ht="25.5" customHeight="1" x14ac:dyDescent="0.25">
      <c r="B66" s="39"/>
      <c r="C66" s="52" t="s">
        <v>164</v>
      </c>
      <c r="D66" s="52" t="s">
        <v>83</v>
      </c>
      <c r="E66" s="53" t="s">
        <v>165</v>
      </c>
      <c r="F66" s="109" t="s">
        <v>166</v>
      </c>
      <c r="G66" s="109"/>
      <c r="H66" s="109"/>
      <c r="I66" s="109"/>
      <c r="J66" s="54" t="s">
        <v>126</v>
      </c>
      <c r="K66" s="76">
        <v>1373.11</v>
      </c>
      <c r="L66" s="110"/>
      <c r="M66" s="110"/>
      <c r="N66" s="110">
        <f t="shared" si="10"/>
        <v>0</v>
      </c>
      <c r="O66" s="98"/>
      <c r="P66" s="98"/>
      <c r="Q66" s="98"/>
      <c r="R66" s="44"/>
    </row>
    <row r="67" spans="2:18" s="17" customFormat="1" ht="25.5" customHeight="1" x14ac:dyDescent="0.25">
      <c r="B67" s="39"/>
      <c r="C67" s="40" t="s">
        <v>167</v>
      </c>
      <c r="D67" s="40" t="s">
        <v>29</v>
      </c>
      <c r="E67" s="41" t="s">
        <v>168</v>
      </c>
      <c r="F67" s="94" t="s">
        <v>169</v>
      </c>
      <c r="G67" s="94"/>
      <c r="H67" s="94"/>
      <c r="I67" s="94"/>
      <c r="J67" s="42" t="s">
        <v>122</v>
      </c>
      <c r="K67" s="74">
        <v>195</v>
      </c>
      <c r="L67" s="98"/>
      <c r="M67" s="98"/>
      <c r="N67" s="98">
        <f t="shared" si="10"/>
        <v>0</v>
      </c>
      <c r="O67" s="98"/>
      <c r="P67" s="98"/>
      <c r="Q67" s="98"/>
      <c r="R67" s="44"/>
    </row>
    <row r="68" spans="2:18" s="17" customFormat="1" ht="25.5" customHeight="1" x14ac:dyDescent="0.25">
      <c r="B68" s="39"/>
      <c r="C68" s="52" t="s">
        <v>170</v>
      </c>
      <c r="D68" s="52" t="s">
        <v>83</v>
      </c>
      <c r="E68" s="53" t="s">
        <v>171</v>
      </c>
      <c r="F68" s="109" t="s">
        <v>172</v>
      </c>
      <c r="G68" s="109"/>
      <c r="H68" s="109"/>
      <c r="I68" s="109"/>
      <c r="J68" s="54" t="s">
        <v>122</v>
      </c>
      <c r="K68" s="76">
        <v>195</v>
      </c>
      <c r="L68" s="110"/>
      <c r="M68" s="110"/>
      <c r="N68" s="110">
        <f t="shared" si="10"/>
        <v>0</v>
      </c>
      <c r="O68" s="98"/>
      <c r="P68" s="98"/>
      <c r="Q68" s="98"/>
      <c r="R68" s="44"/>
    </row>
    <row r="69" spans="2:18" s="17" customFormat="1" ht="25.5" customHeight="1" x14ac:dyDescent="0.25">
      <c r="B69" s="39"/>
      <c r="C69" s="40" t="s">
        <v>173</v>
      </c>
      <c r="D69" s="40" t="s">
        <v>29</v>
      </c>
      <c r="E69" s="41" t="s">
        <v>174</v>
      </c>
      <c r="F69" s="94" t="s">
        <v>175</v>
      </c>
      <c r="G69" s="94"/>
      <c r="H69" s="94"/>
      <c r="I69" s="94"/>
      <c r="J69" s="42" t="s">
        <v>122</v>
      </c>
      <c r="K69" s="74">
        <v>25</v>
      </c>
      <c r="L69" s="98"/>
      <c r="M69" s="98"/>
      <c r="N69" s="98">
        <f t="shared" si="10"/>
        <v>0</v>
      </c>
      <c r="O69" s="98"/>
      <c r="P69" s="98"/>
      <c r="Q69" s="98"/>
      <c r="R69" s="44"/>
    </row>
    <row r="70" spans="2:18" s="17" customFormat="1" ht="16.5" customHeight="1" x14ac:dyDescent="0.25">
      <c r="B70" s="39"/>
      <c r="C70" s="52" t="s">
        <v>176</v>
      </c>
      <c r="D70" s="52" t="s">
        <v>83</v>
      </c>
      <c r="E70" s="53" t="s">
        <v>177</v>
      </c>
      <c r="F70" s="109" t="s">
        <v>178</v>
      </c>
      <c r="G70" s="109"/>
      <c r="H70" s="109"/>
      <c r="I70" s="109"/>
      <c r="J70" s="54" t="s">
        <v>122</v>
      </c>
      <c r="K70" s="76">
        <v>25</v>
      </c>
      <c r="L70" s="110"/>
      <c r="M70" s="110"/>
      <c r="N70" s="110">
        <f t="shared" si="10"/>
        <v>0</v>
      </c>
      <c r="O70" s="98"/>
      <c r="P70" s="98"/>
      <c r="Q70" s="98"/>
      <c r="R70" s="44"/>
    </row>
    <row r="71" spans="2:18" s="17" customFormat="1" ht="25.5" customHeight="1" x14ac:dyDescent="0.25">
      <c r="B71" s="39"/>
      <c r="C71" s="40" t="s">
        <v>179</v>
      </c>
      <c r="D71" s="40" t="s">
        <v>29</v>
      </c>
      <c r="E71" s="41" t="s">
        <v>180</v>
      </c>
      <c r="F71" s="94" t="s">
        <v>181</v>
      </c>
      <c r="G71" s="94"/>
      <c r="H71" s="94"/>
      <c r="I71" s="94"/>
      <c r="J71" s="42" t="s">
        <v>122</v>
      </c>
      <c r="K71" s="74">
        <v>20</v>
      </c>
      <c r="L71" s="98"/>
      <c r="M71" s="98"/>
      <c r="N71" s="98">
        <f>ROUND(L71*K71,2)</f>
        <v>0</v>
      </c>
      <c r="O71" s="98"/>
      <c r="P71" s="98"/>
      <c r="Q71" s="98"/>
      <c r="R71" s="44"/>
    </row>
    <row r="72" spans="2:18" s="17" customFormat="1" ht="16.5" customHeight="1" x14ac:dyDescent="0.25">
      <c r="B72" s="39"/>
      <c r="C72" s="52" t="s">
        <v>182</v>
      </c>
      <c r="D72" s="52" t="s">
        <v>83</v>
      </c>
      <c r="E72" s="53" t="s">
        <v>183</v>
      </c>
      <c r="F72" s="109" t="s">
        <v>184</v>
      </c>
      <c r="G72" s="109"/>
      <c r="H72" s="109"/>
      <c r="I72" s="109"/>
      <c r="J72" s="54" t="s">
        <v>185</v>
      </c>
      <c r="K72" s="76">
        <v>20</v>
      </c>
      <c r="L72" s="110"/>
      <c r="M72" s="110"/>
      <c r="N72" s="110">
        <f t="shared" si="10"/>
        <v>0</v>
      </c>
      <c r="O72" s="98"/>
      <c r="P72" s="98"/>
      <c r="Q72" s="98"/>
      <c r="R72" s="44"/>
    </row>
    <row r="73" spans="2:18" s="17" customFormat="1" ht="25.5" customHeight="1" x14ac:dyDescent="0.25">
      <c r="B73" s="39"/>
      <c r="C73" s="52" t="s">
        <v>186</v>
      </c>
      <c r="D73" s="52" t="s">
        <v>83</v>
      </c>
      <c r="E73" s="53" t="s">
        <v>187</v>
      </c>
      <c r="F73" s="109" t="s">
        <v>188</v>
      </c>
      <c r="G73" s="109"/>
      <c r="H73" s="109"/>
      <c r="I73" s="109"/>
      <c r="J73" s="54" t="s">
        <v>185</v>
      </c>
      <c r="K73" s="76">
        <v>20</v>
      </c>
      <c r="L73" s="110"/>
      <c r="M73" s="110"/>
      <c r="N73" s="110">
        <f>ROUND(L73*K73,2)</f>
        <v>0</v>
      </c>
      <c r="O73" s="98"/>
      <c r="P73" s="98"/>
      <c r="Q73" s="98"/>
      <c r="R73" s="44"/>
    </row>
    <row r="74" spans="2:18" s="17" customFormat="1" ht="25.5" customHeight="1" x14ac:dyDescent="0.25">
      <c r="B74" s="39"/>
      <c r="C74" s="40" t="s">
        <v>189</v>
      </c>
      <c r="D74" s="40" t="s">
        <v>29</v>
      </c>
      <c r="E74" s="41" t="s">
        <v>190</v>
      </c>
      <c r="F74" s="94" t="s">
        <v>191</v>
      </c>
      <c r="G74" s="94"/>
      <c r="H74" s="94"/>
      <c r="I74" s="94"/>
      <c r="J74" s="42" t="s">
        <v>122</v>
      </c>
      <c r="K74" s="74">
        <v>18</v>
      </c>
      <c r="L74" s="98"/>
      <c r="M74" s="98"/>
      <c r="N74" s="98">
        <f>ROUND(L74*K74,2)</f>
        <v>0</v>
      </c>
      <c r="O74" s="98"/>
      <c r="P74" s="98"/>
      <c r="Q74" s="98"/>
      <c r="R74" s="44"/>
    </row>
    <row r="75" spans="2:18" s="17" customFormat="1" ht="16.5" customHeight="1" x14ac:dyDescent="0.25">
      <c r="B75" s="39"/>
      <c r="C75" s="52" t="s">
        <v>192</v>
      </c>
      <c r="D75" s="52" t="s">
        <v>83</v>
      </c>
      <c r="E75" s="53" t="s">
        <v>193</v>
      </c>
      <c r="F75" s="109" t="s">
        <v>194</v>
      </c>
      <c r="G75" s="109"/>
      <c r="H75" s="109"/>
      <c r="I75" s="109"/>
      <c r="J75" s="54" t="s">
        <v>122</v>
      </c>
      <c r="K75" s="76">
        <v>17</v>
      </c>
      <c r="L75" s="110"/>
      <c r="M75" s="110"/>
      <c r="N75" s="110">
        <f t="shared" si="10"/>
        <v>0</v>
      </c>
      <c r="O75" s="98"/>
      <c r="P75" s="98"/>
      <c r="Q75" s="98"/>
      <c r="R75" s="44"/>
    </row>
    <row r="76" spans="2:18" s="17" customFormat="1" ht="16.5" customHeight="1" x14ac:dyDescent="0.25">
      <c r="B76" s="39"/>
      <c r="C76" s="52" t="s">
        <v>192</v>
      </c>
      <c r="D76" s="52" t="s">
        <v>83</v>
      </c>
      <c r="E76" s="53" t="s">
        <v>195</v>
      </c>
      <c r="F76" s="109" t="s">
        <v>196</v>
      </c>
      <c r="G76" s="109"/>
      <c r="H76" s="109"/>
      <c r="I76" s="109"/>
      <c r="J76" s="54" t="s">
        <v>122</v>
      </c>
      <c r="K76" s="76">
        <v>1</v>
      </c>
      <c r="L76" s="110"/>
      <c r="M76" s="110"/>
      <c r="N76" s="110">
        <f t="shared" ref="N76" si="13">ROUND(L76*K76,2)</f>
        <v>0</v>
      </c>
      <c r="O76" s="98"/>
      <c r="P76" s="98"/>
      <c r="Q76" s="98"/>
      <c r="R76" s="44"/>
    </row>
    <row r="77" spans="2:18" s="17" customFormat="1" ht="25.5" customHeight="1" x14ac:dyDescent="0.25">
      <c r="B77" s="39"/>
      <c r="C77" s="52" t="s">
        <v>197</v>
      </c>
      <c r="D77" s="52" t="s">
        <v>83</v>
      </c>
      <c r="E77" s="53" t="s">
        <v>198</v>
      </c>
      <c r="F77" s="109" t="s">
        <v>199</v>
      </c>
      <c r="G77" s="109"/>
      <c r="H77" s="109"/>
      <c r="I77" s="109"/>
      <c r="J77" s="54" t="s">
        <v>185</v>
      </c>
      <c r="K77" s="76">
        <v>17</v>
      </c>
      <c r="L77" s="110"/>
      <c r="M77" s="110"/>
      <c r="N77" s="110">
        <f>ROUND(L77*K77,2)</f>
        <v>0</v>
      </c>
      <c r="O77" s="98"/>
      <c r="P77" s="98"/>
      <c r="Q77" s="98"/>
      <c r="R77" s="44"/>
    </row>
    <row r="78" spans="2:18" s="17" customFormat="1" ht="25.5" customHeight="1" x14ac:dyDescent="0.25">
      <c r="B78" s="39"/>
      <c r="C78" s="52" t="s">
        <v>197</v>
      </c>
      <c r="D78" s="52" t="s">
        <v>83</v>
      </c>
      <c r="E78" s="53" t="s">
        <v>200</v>
      </c>
      <c r="F78" s="109" t="s">
        <v>201</v>
      </c>
      <c r="G78" s="109"/>
      <c r="H78" s="109"/>
      <c r="I78" s="109"/>
      <c r="J78" s="54" t="s">
        <v>185</v>
      </c>
      <c r="K78" s="76">
        <v>1</v>
      </c>
      <c r="L78" s="110"/>
      <c r="M78" s="110"/>
      <c r="N78" s="110">
        <f>ROUND(L78*K78,2)</f>
        <v>0</v>
      </c>
      <c r="O78" s="98"/>
      <c r="P78" s="98"/>
      <c r="Q78" s="98"/>
      <c r="R78" s="44"/>
    </row>
    <row r="79" spans="2:18" s="17" customFormat="1" ht="16.5" customHeight="1" x14ac:dyDescent="0.25">
      <c r="B79" s="39"/>
      <c r="C79" s="40" t="s">
        <v>202</v>
      </c>
      <c r="D79" s="40" t="s">
        <v>29</v>
      </c>
      <c r="E79" s="41" t="s">
        <v>203</v>
      </c>
      <c r="F79" s="94" t="s">
        <v>204</v>
      </c>
      <c r="G79" s="94"/>
      <c r="H79" s="94"/>
      <c r="I79" s="94"/>
      <c r="J79" s="42" t="s">
        <v>122</v>
      </c>
      <c r="K79" s="74">
        <v>14</v>
      </c>
      <c r="L79" s="98"/>
      <c r="M79" s="98"/>
      <c r="N79" s="98">
        <f t="shared" si="10"/>
        <v>0</v>
      </c>
      <c r="O79" s="98"/>
      <c r="P79" s="98"/>
      <c r="Q79" s="98"/>
      <c r="R79" s="44"/>
    </row>
    <row r="80" spans="2:18" s="17" customFormat="1" ht="16.5" customHeight="1" x14ac:dyDescent="0.25">
      <c r="B80" s="39"/>
      <c r="C80" s="52" t="s">
        <v>205</v>
      </c>
      <c r="D80" s="52" t="s">
        <v>83</v>
      </c>
      <c r="E80" s="53" t="s">
        <v>206</v>
      </c>
      <c r="F80" s="109" t="s">
        <v>207</v>
      </c>
      <c r="G80" s="109"/>
      <c r="H80" s="109"/>
      <c r="I80" s="109"/>
      <c r="J80" s="54" t="s">
        <v>122</v>
      </c>
      <c r="K80" s="76">
        <v>14</v>
      </c>
      <c r="L80" s="110"/>
      <c r="M80" s="110"/>
      <c r="N80" s="110">
        <f t="shared" si="10"/>
        <v>0</v>
      </c>
      <c r="O80" s="98"/>
      <c r="P80" s="98"/>
      <c r="Q80" s="98"/>
      <c r="R80" s="44"/>
    </row>
    <row r="81" spans="2:20" s="17" customFormat="1" ht="25.5" customHeight="1" x14ac:dyDescent="0.25">
      <c r="B81" s="39"/>
      <c r="C81" s="40" t="s">
        <v>208</v>
      </c>
      <c r="D81" s="40" t="s">
        <v>29</v>
      </c>
      <c r="E81" s="41" t="s">
        <v>209</v>
      </c>
      <c r="F81" s="94" t="s">
        <v>210</v>
      </c>
      <c r="G81" s="94"/>
      <c r="H81" s="94"/>
      <c r="I81" s="94"/>
      <c r="J81" s="42" t="s">
        <v>126</v>
      </c>
      <c r="K81" s="74">
        <v>1373.11</v>
      </c>
      <c r="L81" s="98"/>
      <c r="M81" s="98"/>
      <c r="N81" s="98">
        <f t="shared" si="10"/>
        <v>0</v>
      </c>
      <c r="O81" s="98"/>
      <c r="P81" s="98"/>
      <c r="Q81" s="98"/>
      <c r="R81" s="44"/>
    </row>
    <row r="82" spans="2:20" s="17" customFormat="1" ht="25.5" customHeight="1" x14ac:dyDescent="0.25">
      <c r="B82" s="39"/>
      <c r="C82" s="40" t="s">
        <v>211</v>
      </c>
      <c r="D82" s="40" t="s">
        <v>29</v>
      </c>
      <c r="E82" s="41" t="s">
        <v>212</v>
      </c>
      <c r="F82" s="94" t="s">
        <v>213</v>
      </c>
      <c r="G82" s="94"/>
      <c r="H82" s="94"/>
      <c r="I82" s="94"/>
      <c r="J82" s="42" t="s">
        <v>126</v>
      </c>
      <c r="K82" s="74">
        <v>1373.11</v>
      </c>
      <c r="L82" s="98"/>
      <c r="M82" s="98"/>
      <c r="N82" s="98">
        <f t="shared" si="10"/>
        <v>0</v>
      </c>
      <c r="O82" s="98"/>
      <c r="P82" s="98"/>
      <c r="Q82" s="98"/>
      <c r="R82" s="44"/>
    </row>
    <row r="83" spans="2:20" s="17" customFormat="1" ht="25.5" customHeight="1" x14ac:dyDescent="0.25">
      <c r="B83" s="39"/>
      <c r="C83" s="40" t="s">
        <v>214</v>
      </c>
      <c r="D83" s="40" t="s">
        <v>29</v>
      </c>
      <c r="E83" s="41" t="s">
        <v>215</v>
      </c>
      <c r="F83" s="94" t="s">
        <v>216</v>
      </c>
      <c r="G83" s="94"/>
      <c r="H83" s="94"/>
      <c r="I83" s="94"/>
      <c r="J83" s="42" t="s">
        <v>122</v>
      </c>
      <c r="K83" s="74">
        <v>10</v>
      </c>
      <c r="L83" s="98"/>
      <c r="M83" s="98"/>
      <c r="N83" s="98">
        <f t="shared" si="10"/>
        <v>0</v>
      </c>
      <c r="O83" s="98"/>
      <c r="P83" s="98"/>
      <c r="Q83" s="98"/>
      <c r="R83" s="44"/>
    </row>
    <row r="84" spans="2:20" s="17" customFormat="1" ht="16.5" customHeight="1" x14ac:dyDescent="0.25">
      <c r="B84" s="39"/>
      <c r="C84" s="40" t="s">
        <v>217</v>
      </c>
      <c r="D84" s="40" t="s">
        <v>29</v>
      </c>
      <c r="E84" s="41" t="s">
        <v>218</v>
      </c>
      <c r="F84" s="94" t="s">
        <v>219</v>
      </c>
      <c r="G84" s="94"/>
      <c r="H84" s="94"/>
      <c r="I84" s="94"/>
      <c r="J84" s="42" t="s">
        <v>122</v>
      </c>
      <c r="K84" s="74">
        <v>38</v>
      </c>
      <c r="L84" s="98"/>
      <c r="M84" s="98"/>
      <c r="N84" s="98">
        <f t="shared" si="10"/>
        <v>0</v>
      </c>
      <c r="O84" s="98"/>
      <c r="P84" s="98"/>
      <c r="Q84" s="98"/>
      <c r="R84" s="44"/>
    </row>
    <row r="85" spans="2:20" s="17" customFormat="1" ht="16.5" customHeight="1" x14ac:dyDescent="0.25">
      <c r="B85" s="39"/>
      <c r="C85" s="52" t="s">
        <v>220</v>
      </c>
      <c r="D85" s="52" t="s">
        <v>83</v>
      </c>
      <c r="E85" s="53" t="s">
        <v>221</v>
      </c>
      <c r="F85" s="109" t="s">
        <v>222</v>
      </c>
      <c r="G85" s="109"/>
      <c r="H85" s="109"/>
      <c r="I85" s="109"/>
      <c r="J85" s="54" t="s">
        <v>122</v>
      </c>
      <c r="K85" s="76">
        <v>38</v>
      </c>
      <c r="L85" s="110"/>
      <c r="M85" s="110"/>
      <c r="N85" s="110">
        <f t="shared" si="10"/>
        <v>0</v>
      </c>
      <c r="O85" s="98"/>
      <c r="P85" s="98"/>
      <c r="Q85" s="98"/>
      <c r="R85" s="44"/>
    </row>
    <row r="86" spans="2:20" s="17" customFormat="1" ht="25.5" customHeight="1" x14ac:dyDescent="0.25">
      <c r="B86" s="39"/>
      <c r="C86" s="52" t="s">
        <v>223</v>
      </c>
      <c r="D86" s="52" t="s">
        <v>83</v>
      </c>
      <c r="E86" s="53" t="s">
        <v>224</v>
      </c>
      <c r="F86" s="109" t="s">
        <v>225</v>
      </c>
      <c r="G86" s="109"/>
      <c r="H86" s="109"/>
      <c r="I86" s="109"/>
      <c r="J86" s="54" t="s">
        <v>122</v>
      </c>
      <c r="K86" s="76">
        <v>14</v>
      </c>
      <c r="L86" s="110"/>
      <c r="M86" s="110"/>
      <c r="N86" s="110">
        <f t="shared" si="10"/>
        <v>0</v>
      </c>
      <c r="O86" s="98"/>
      <c r="P86" s="98"/>
      <c r="Q86" s="98"/>
      <c r="R86" s="44"/>
    </row>
    <row r="87" spans="2:20" s="17" customFormat="1" ht="16.5" customHeight="1" x14ac:dyDescent="0.25">
      <c r="B87" s="39"/>
      <c r="C87" s="40" t="s">
        <v>226</v>
      </c>
      <c r="D87" s="40" t="s">
        <v>29</v>
      </c>
      <c r="E87" s="41" t="s">
        <v>227</v>
      </c>
      <c r="F87" s="94" t="s">
        <v>228</v>
      </c>
      <c r="G87" s="94"/>
      <c r="H87" s="94"/>
      <c r="I87" s="94"/>
      <c r="J87" s="42" t="s">
        <v>122</v>
      </c>
      <c r="K87" s="74">
        <v>14</v>
      </c>
      <c r="L87" s="98"/>
      <c r="M87" s="98"/>
      <c r="N87" s="98">
        <f t="shared" si="10"/>
        <v>0</v>
      </c>
      <c r="O87" s="98"/>
      <c r="P87" s="98"/>
      <c r="Q87" s="98"/>
      <c r="R87" s="44"/>
    </row>
    <row r="88" spans="2:20" s="17" customFormat="1" ht="25.5" customHeight="1" x14ac:dyDescent="0.25">
      <c r="B88" s="39"/>
      <c r="C88" s="40" t="s">
        <v>229</v>
      </c>
      <c r="D88" s="40" t="s">
        <v>29</v>
      </c>
      <c r="E88" s="41" t="s">
        <v>230</v>
      </c>
      <c r="F88" s="94" t="s">
        <v>231</v>
      </c>
      <c r="G88" s="94"/>
      <c r="H88" s="94"/>
      <c r="I88" s="94"/>
      <c r="J88" s="42" t="s">
        <v>122</v>
      </c>
      <c r="K88" s="76">
        <v>32</v>
      </c>
      <c r="L88" s="98"/>
      <c r="M88" s="98"/>
      <c r="N88" s="98">
        <f t="shared" si="10"/>
        <v>0</v>
      </c>
      <c r="O88" s="98"/>
      <c r="P88" s="98"/>
      <c r="Q88" s="98"/>
      <c r="R88" s="44"/>
    </row>
    <row r="89" spans="2:20" s="17" customFormat="1" ht="25.5" customHeight="1" x14ac:dyDescent="0.25">
      <c r="B89" s="39"/>
      <c r="C89" s="40" t="s">
        <v>232</v>
      </c>
      <c r="D89" s="40" t="s">
        <v>29</v>
      </c>
      <c r="E89" s="41" t="s">
        <v>233</v>
      </c>
      <c r="F89" s="94" t="s">
        <v>234</v>
      </c>
      <c r="G89" s="94"/>
      <c r="H89" s="94"/>
      <c r="I89" s="94"/>
      <c r="J89" s="42" t="s">
        <v>126</v>
      </c>
      <c r="K89" s="74">
        <v>2746.22</v>
      </c>
      <c r="L89" s="98"/>
      <c r="M89" s="98"/>
      <c r="N89" s="98">
        <f t="shared" si="10"/>
        <v>0</v>
      </c>
      <c r="O89" s="98"/>
      <c r="P89" s="98"/>
      <c r="Q89" s="98"/>
      <c r="R89" s="44"/>
    </row>
    <row r="90" spans="2:20" s="17" customFormat="1" ht="25.5" customHeight="1" x14ac:dyDescent="0.25">
      <c r="B90" s="39"/>
      <c r="C90" s="52" t="s">
        <v>235</v>
      </c>
      <c r="D90" s="52" t="s">
        <v>29</v>
      </c>
      <c r="E90" s="53" t="s">
        <v>236</v>
      </c>
      <c r="F90" s="109" t="s">
        <v>237</v>
      </c>
      <c r="G90" s="109"/>
      <c r="H90" s="109"/>
      <c r="I90" s="109"/>
      <c r="J90" s="54" t="s">
        <v>238</v>
      </c>
      <c r="K90" s="76">
        <v>1</v>
      </c>
      <c r="L90" s="110"/>
      <c r="M90" s="110"/>
      <c r="N90" s="110">
        <f t="shared" si="10"/>
        <v>0</v>
      </c>
      <c r="O90" s="98"/>
      <c r="P90" s="98"/>
      <c r="Q90" s="98"/>
      <c r="R90" s="44"/>
    </row>
    <row r="91" spans="2:20" s="17" customFormat="1" ht="16.5" customHeight="1" x14ac:dyDescent="0.25">
      <c r="B91" s="39"/>
      <c r="C91" s="40" t="s">
        <v>235</v>
      </c>
      <c r="D91" s="40" t="s">
        <v>29</v>
      </c>
      <c r="E91" s="41" t="s">
        <v>239</v>
      </c>
      <c r="F91" s="94" t="s">
        <v>240</v>
      </c>
      <c r="G91" s="94"/>
      <c r="H91" s="94"/>
      <c r="I91" s="94"/>
      <c r="J91" s="42" t="s">
        <v>238</v>
      </c>
      <c r="K91" s="74">
        <v>1</v>
      </c>
      <c r="L91" s="98"/>
      <c r="M91" s="98"/>
      <c r="N91" s="98">
        <f t="shared" si="10"/>
        <v>0</v>
      </c>
      <c r="O91" s="98"/>
      <c r="P91" s="98"/>
      <c r="Q91" s="98"/>
      <c r="R91" s="44"/>
    </row>
    <row r="92" spans="2:20" s="17" customFormat="1" ht="25.5" customHeight="1" x14ac:dyDescent="0.25">
      <c r="B92" s="39"/>
      <c r="C92" s="40" t="s">
        <v>241</v>
      </c>
      <c r="D92" s="40" t="s">
        <v>29</v>
      </c>
      <c r="E92" s="41" t="s">
        <v>242</v>
      </c>
      <c r="F92" s="94" t="s">
        <v>243</v>
      </c>
      <c r="G92" s="94"/>
      <c r="H92" s="94"/>
      <c r="I92" s="94"/>
      <c r="J92" s="42" t="s">
        <v>126</v>
      </c>
      <c r="K92" s="74">
        <v>1373.11</v>
      </c>
      <c r="L92" s="98"/>
      <c r="M92" s="98"/>
      <c r="N92" s="98">
        <f t="shared" si="10"/>
        <v>0</v>
      </c>
      <c r="O92" s="98"/>
      <c r="P92" s="98"/>
      <c r="Q92" s="98"/>
      <c r="R92" s="44"/>
    </row>
    <row r="93" spans="2:20" s="17" customFormat="1" ht="25.5" customHeight="1" x14ac:dyDescent="0.25">
      <c r="B93" s="39"/>
      <c r="C93" s="40" t="s">
        <v>241</v>
      </c>
      <c r="D93" s="40" t="s">
        <v>29</v>
      </c>
      <c r="E93" s="41" t="s">
        <v>244</v>
      </c>
      <c r="F93" s="94" t="s">
        <v>245</v>
      </c>
      <c r="G93" s="94"/>
      <c r="H93" s="94"/>
      <c r="I93" s="94"/>
      <c r="J93" s="42" t="s">
        <v>126</v>
      </c>
      <c r="K93" s="74">
        <v>6.8</v>
      </c>
      <c r="L93" s="98"/>
      <c r="M93" s="98"/>
      <c r="N93" s="98">
        <f t="shared" ref="N93" si="14">ROUND(L93*K93,2)</f>
        <v>0</v>
      </c>
      <c r="O93" s="98"/>
      <c r="P93" s="98"/>
      <c r="Q93" s="98"/>
      <c r="R93" s="44"/>
    </row>
    <row r="94" spans="2:20" s="37" customFormat="1" ht="29.85" customHeight="1" x14ac:dyDescent="0.3">
      <c r="B94" s="32"/>
      <c r="C94" s="33"/>
      <c r="D94" s="34" t="s">
        <v>246</v>
      </c>
      <c r="E94" s="34"/>
      <c r="F94" s="34"/>
      <c r="G94" s="34"/>
      <c r="H94" s="34"/>
      <c r="I94" s="34"/>
      <c r="J94" s="34"/>
      <c r="K94" s="90"/>
      <c r="L94" s="77"/>
      <c r="M94" s="77"/>
      <c r="N94" s="101"/>
      <c r="O94" s="102"/>
      <c r="P94" s="102"/>
      <c r="Q94" s="102"/>
      <c r="R94" s="36"/>
      <c r="T94" s="38">
        <f>SUM(N95:Q98)</f>
        <v>0</v>
      </c>
    </row>
    <row r="95" spans="2:20" s="17" customFormat="1" ht="25.5" customHeight="1" x14ac:dyDescent="0.25">
      <c r="B95" s="39"/>
      <c r="C95" s="40" t="s">
        <v>247</v>
      </c>
      <c r="D95" s="40" t="s">
        <v>29</v>
      </c>
      <c r="E95" s="41" t="s">
        <v>248</v>
      </c>
      <c r="F95" s="94" t="s">
        <v>249</v>
      </c>
      <c r="G95" s="94"/>
      <c r="H95" s="94"/>
      <c r="I95" s="94"/>
      <c r="J95" s="42" t="s">
        <v>126</v>
      </c>
      <c r="K95" s="76">
        <v>333.33999999999992</v>
      </c>
      <c r="L95" s="98"/>
      <c r="M95" s="98"/>
      <c r="N95" s="98">
        <f>ROUND(L95*K95,2)</f>
        <v>0</v>
      </c>
      <c r="O95" s="98"/>
      <c r="P95" s="98"/>
      <c r="Q95" s="98"/>
      <c r="R95" s="44"/>
    </row>
    <row r="96" spans="2:20" s="17" customFormat="1" ht="25.5" customHeight="1" x14ac:dyDescent="0.25">
      <c r="B96" s="39"/>
      <c r="C96" s="40" t="s">
        <v>247</v>
      </c>
      <c r="D96" s="40" t="s">
        <v>29</v>
      </c>
      <c r="E96" s="41" t="s">
        <v>250</v>
      </c>
      <c r="F96" s="94" t="s">
        <v>251</v>
      </c>
      <c r="G96" s="94"/>
      <c r="H96" s="94"/>
      <c r="I96" s="94"/>
      <c r="J96" s="42" t="s">
        <v>126</v>
      </c>
      <c r="K96" s="76">
        <v>21.46</v>
      </c>
      <c r="L96" s="98"/>
      <c r="M96" s="98"/>
      <c r="N96" s="98">
        <f>ROUND(L96*K96,2)</f>
        <v>0</v>
      </c>
      <c r="O96" s="98"/>
      <c r="P96" s="98"/>
      <c r="Q96" s="98"/>
      <c r="R96" s="44"/>
    </row>
    <row r="97" spans="2:20" s="17" customFormat="1" ht="38.25" customHeight="1" x14ac:dyDescent="0.25">
      <c r="B97" s="39"/>
      <c r="C97" s="40" t="s">
        <v>252</v>
      </c>
      <c r="D97" s="40" t="s">
        <v>29</v>
      </c>
      <c r="E97" s="41" t="s">
        <v>253</v>
      </c>
      <c r="F97" s="103" t="s">
        <v>254</v>
      </c>
      <c r="G97" s="104"/>
      <c r="H97" s="104"/>
      <c r="I97" s="105"/>
      <c r="J97" s="42" t="s">
        <v>126</v>
      </c>
      <c r="K97" s="76">
        <v>126</v>
      </c>
      <c r="L97" s="106"/>
      <c r="M97" s="107"/>
      <c r="N97" s="106">
        <f>ROUND(L97*K97,2)</f>
        <v>0</v>
      </c>
      <c r="O97" s="108"/>
      <c r="P97" s="108"/>
      <c r="Q97" s="107"/>
      <c r="R97" s="44"/>
    </row>
    <row r="98" spans="2:20" s="17" customFormat="1" ht="25.5" customHeight="1" x14ac:dyDescent="0.25">
      <c r="B98" s="39"/>
      <c r="C98" s="40" t="s">
        <v>255</v>
      </c>
      <c r="D98" s="40" t="s">
        <v>29</v>
      </c>
      <c r="E98" s="41" t="s">
        <v>256</v>
      </c>
      <c r="F98" s="103" t="s">
        <v>257</v>
      </c>
      <c r="G98" s="104"/>
      <c r="H98" s="104"/>
      <c r="I98" s="105"/>
      <c r="J98" s="42" t="s">
        <v>126</v>
      </c>
      <c r="K98" s="76">
        <v>126</v>
      </c>
      <c r="L98" s="106"/>
      <c r="M98" s="107"/>
      <c r="N98" s="106">
        <f>ROUND(L98*K98,2)</f>
        <v>0</v>
      </c>
      <c r="O98" s="108"/>
      <c r="P98" s="108"/>
      <c r="Q98" s="107"/>
      <c r="R98" s="44"/>
    </row>
    <row r="99" spans="2:20" s="37" customFormat="1" ht="29.85" customHeight="1" x14ac:dyDescent="0.3">
      <c r="B99" s="32"/>
      <c r="C99" s="33"/>
      <c r="D99" s="34" t="s">
        <v>258</v>
      </c>
      <c r="E99" s="34"/>
      <c r="F99" s="34"/>
      <c r="G99" s="34"/>
      <c r="H99" s="34"/>
      <c r="I99" s="34"/>
      <c r="J99" s="34"/>
      <c r="K99" s="90"/>
      <c r="L99" s="77"/>
      <c r="M99" s="77"/>
      <c r="N99" s="99"/>
      <c r="O99" s="100"/>
      <c r="P99" s="100"/>
      <c r="Q99" s="100"/>
      <c r="R99" s="36"/>
      <c r="T99" s="38">
        <f>SUM(N100:Q103)</f>
        <v>0</v>
      </c>
    </row>
    <row r="100" spans="2:20" s="17" customFormat="1" ht="25.5" customHeight="1" x14ac:dyDescent="0.25">
      <c r="B100" s="39"/>
      <c r="C100" s="40" t="s">
        <v>259</v>
      </c>
      <c r="D100" s="40" t="s">
        <v>29</v>
      </c>
      <c r="E100" s="41" t="s">
        <v>260</v>
      </c>
      <c r="F100" s="94" t="s">
        <v>261</v>
      </c>
      <c r="G100" s="94"/>
      <c r="H100" s="94"/>
      <c r="I100" s="94"/>
      <c r="J100" s="42" t="s">
        <v>75</v>
      </c>
      <c r="K100" s="74">
        <v>141.64874759999998</v>
      </c>
      <c r="L100" s="98"/>
      <c r="M100" s="98"/>
      <c r="N100" s="98">
        <f>ROUND(L100*K100,2)</f>
        <v>0</v>
      </c>
      <c r="O100" s="98"/>
      <c r="P100" s="98"/>
      <c r="Q100" s="98"/>
      <c r="R100" s="44"/>
    </row>
    <row r="101" spans="2:20" s="17" customFormat="1" ht="25.5" customHeight="1" x14ac:dyDescent="0.25">
      <c r="B101" s="39"/>
      <c r="C101" s="40" t="s">
        <v>262</v>
      </c>
      <c r="D101" s="40" t="s">
        <v>29</v>
      </c>
      <c r="E101" s="41" t="s">
        <v>263</v>
      </c>
      <c r="F101" s="94" t="s">
        <v>264</v>
      </c>
      <c r="G101" s="94"/>
      <c r="H101" s="94"/>
      <c r="I101" s="94"/>
      <c r="J101" s="42" t="s">
        <v>75</v>
      </c>
      <c r="K101" s="74">
        <v>2124.7312139999995</v>
      </c>
      <c r="L101" s="98"/>
      <c r="M101" s="98"/>
      <c r="N101" s="98">
        <f>ROUND(L101*K101,2)</f>
        <v>0</v>
      </c>
      <c r="O101" s="98"/>
      <c r="P101" s="98"/>
      <c r="Q101" s="98"/>
      <c r="R101" s="44"/>
    </row>
    <row r="102" spans="2:20" s="17" customFormat="1" ht="25.5" customHeight="1" x14ac:dyDescent="0.25">
      <c r="B102" s="39"/>
      <c r="C102" s="40" t="s">
        <v>265</v>
      </c>
      <c r="D102" s="40" t="s">
        <v>29</v>
      </c>
      <c r="E102" s="41" t="s">
        <v>266</v>
      </c>
      <c r="F102" s="94" t="s">
        <v>267</v>
      </c>
      <c r="G102" s="94"/>
      <c r="H102" s="94"/>
      <c r="I102" s="94"/>
      <c r="J102" s="42" t="s">
        <v>75</v>
      </c>
      <c r="K102" s="74">
        <v>39.930299999999995</v>
      </c>
      <c r="L102" s="98"/>
      <c r="M102" s="98"/>
      <c r="N102" s="98">
        <f>ROUND(L102*K102,2)</f>
        <v>0</v>
      </c>
      <c r="O102" s="98"/>
      <c r="P102" s="98"/>
      <c r="Q102" s="98"/>
      <c r="R102" s="44"/>
    </row>
    <row r="103" spans="2:20" s="17" customFormat="1" ht="25.5" customHeight="1" x14ac:dyDescent="0.25">
      <c r="B103" s="39"/>
      <c r="C103" s="40" t="s">
        <v>268</v>
      </c>
      <c r="D103" s="40" t="s">
        <v>29</v>
      </c>
      <c r="E103" s="41" t="s">
        <v>269</v>
      </c>
      <c r="F103" s="94" t="s">
        <v>270</v>
      </c>
      <c r="G103" s="94"/>
      <c r="H103" s="94"/>
      <c r="I103" s="94"/>
      <c r="J103" s="42" t="s">
        <v>75</v>
      </c>
      <c r="K103" s="74">
        <v>101.71844759999999</v>
      </c>
      <c r="L103" s="98"/>
      <c r="M103" s="98"/>
      <c r="N103" s="98">
        <f>ROUND(L103*K103,2)</f>
        <v>0</v>
      </c>
      <c r="O103" s="98"/>
      <c r="P103" s="98"/>
      <c r="Q103" s="98"/>
      <c r="R103" s="44"/>
    </row>
    <row r="104" spans="2:20" s="37" customFormat="1" ht="29.85" customHeight="1" x14ac:dyDescent="0.3">
      <c r="B104" s="32"/>
      <c r="C104" s="33"/>
      <c r="D104" s="34" t="s">
        <v>271</v>
      </c>
      <c r="E104" s="34"/>
      <c r="F104" s="34"/>
      <c r="G104" s="34"/>
      <c r="H104" s="34"/>
      <c r="I104" s="34"/>
      <c r="J104" s="34"/>
      <c r="K104" s="90"/>
      <c r="L104" s="77"/>
      <c r="M104" s="77"/>
      <c r="N104" s="101"/>
      <c r="O104" s="102"/>
      <c r="P104" s="102"/>
      <c r="Q104" s="102"/>
      <c r="R104" s="36"/>
      <c r="T104" s="38">
        <f>N105</f>
        <v>0</v>
      </c>
    </row>
    <row r="105" spans="2:20" s="17" customFormat="1" ht="25.5" customHeight="1" x14ac:dyDescent="0.25">
      <c r="B105" s="39"/>
      <c r="C105" s="40" t="s">
        <v>272</v>
      </c>
      <c r="D105" s="40" t="s">
        <v>29</v>
      </c>
      <c r="E105" s="41" t="s">
        <v>273</v>
      </c>
      <c r="F105" s="94" t="s">
        <v>274</v>
      </c>
      <c r="G105" s="94"/>
      <c r="H105" s="94"/>
      <c r="I105" s="94"/>
      <c r="J105" s="42" t="s">
        <v>75</v>
      </c>
      <c r="K105" s="74">
        <v>1306.25</v>
      </c>
      <c r="L105" s="98"/>
      <c r="M105" s="98"/>
      <c r="N105" s="98">
        <f>ROUND(L105*K105,2)</f>
        <v>0</v>
      </c>
      <c r="O105" s="98"/>
      <c r="P105" s="98"/>
      <c r="Q105" s="98"/>
      <c r="R105" s="44"/>
    </row>
    <row r="106" spans="2:20" s="37" customFormat="1" ht="19.899999999999999" customHeight="1" x14ac:dyDescent="0.3">
      <c r="B106" s="32"/>
      <c r="C106" s="33"/>
      <c r="D106" s="34" t="s">
        <v>275</v>
      </c>
      <c r="E106" s="34"/>
      <c r="F106" s="34"/>
      <c r="G106" s="34"/>
      <c r="H106" s="34"/>
      <c r="I106" s="34"/>
      <c r="J106" s="34"/>
      <c r="K106" s="90"/>
      <c r="L106" s="77"/>
      <c r="M106" s="77"/>
      <c r="N106" s="99"/>
      <c r="O106" s="100"/>
      <c r="P106" s="100"/>
      <c r="Q106" s="100"/>
      <c r="R106" s="36"/>
      <c r="T106" s="38">
        <f>N107</f>
        <v>0</v>
      </c>
    </row>
    <row r="107" spans="2:20" s="17" customFormat="1" ht="76.5" customHeight="1" x14ac:dyDescent="0.25">
      <c r="B107" s="39"/>
      <c r="C107" s="40" t="s">
        <v>276</v>
      </c>
      <c r="D107" s="40" t="s">
        <v>29</v>
      </c>
      <c r="E107" s="41" t="s">
        <v>277</v>
      </c>
      <c r="F107" s="94" t="s">
        <v>278</v>
      </c>
      <c r="G107" s="94"/>
      <c r="H107" s="94"/>
      <c r="I107" s="94"/>
      <c r="J107" s="42" t="s">
        <v>238</v>
      </c>
      <c r="K107" s="74">
        <v>1</v>
      </c>
      <c r="L107" s="98"/>
      <c r="M107" s="98"/>
      <c r="N107" s="98">
        <f>ROUND(L107*K107,2)</f>
        <v>0</v>
      </c>
      <c r="O107" s="98"/>
      <c r="P107" s="98"/>
      <c r="Q107" s="98"/>
      <c r="R107" s="44"/>
    </row>
    <row r="108" spans="2:20" s="37" customFormat="1" ht="19.899999999999999" customHeight="1" x14ac:dyDescent="0.3">
      <c r="B108" s="32"/>
      <c r="C108" s="33"/>
      <c r="D108" s="34" t="s">
        <v>279</v>
      </c>
      <c r="E108" s="34"/>
      <c r="F108" s="34"/>
      <c r="G108" s="34"/>
      <c r="H108" s="34"/>
      <c r="I108" s="34"/>
      <c r="J108" s="34"/>
      <c r="K108" s="90"/>
      <c r="L108" s="77"/>
      <c r="M108" s="77"/>
      <c r="N108" s="99"/>
      <c r="O108" s="100"/>
      <c r="P108" s="100"/>
      <c r="Q108" s="100"/>
      <c r="R108" s="36"/>
      <c r="T108" s="38">
        <f>SUM(N109:Q114)</f>
        <v>0</v>
      </c>
    </row>
    <row r="109" spans="2:20" s="17" customFormat="1" ht="25.5" customHeight="1" x14ac:dyDescent="0.25">
      <c r="B109" s="39"/>
      <c r="C109" s="40" t="s">
        <v>280</v>
      </c>
      <c r="D109" s="40" t="s">
        <v>29</v>
      </c>
      <c r="E109" s="41" t="s">
        <v>281</v>
      </c>
      <c r="F109" s="94" t="s">
        <v>282</v>
      </c>
      <c r="G109" s="94"/>
      <c r="H109" s="94"/>
      <c r="I109" s="94"/>
      <c r="J109" s="42" t="s">
        <v>238</v>
      </c>
      <c r="K109" s="74">
        <v>1</v>
      </c>
      <c r="L109" s="98"/>
      <c r="M109" s="98"/>
      <c r="N109" s="98">
        <f t="shared" ref="N109:N114" si="15">ROUND(L109*K109,2)</f>
        <v>0</v>
      </c>
      <c r="O109" s="98"/>
      <c r="P109" s="98"/>
      <c r="Q109" s="98"/>
      <c r="R109" s="44"/>
    </row>
    <row r="110" spans="2:20" s="17" customFormat="1" ht="25.5" customHeight="1" x14ac:dyDescent="0.25">
      <c r="B110" s="39"/>
      <c r="C110" s="40" t="s">
        <v>283</v>
      </c>
      <c r="D110" s="40" t="s">
        <v>29</v>
      </c>
      <c r="E110" s="41" t="s">
        <v>284</v>
      </c>
      <c r="F110" s="94" t="s">
        <v>285</v>
      </c>
      <c r="G110" s="94"/>
      <c r="H110" s="94"/>
      <c r="I110" s="94"/>
      <c r="J110" s="42" t="s">
        <v>238</v>
      </c>
      <c r="K110" s="74">
        <v>1</v>
      </c>
      <c r="L110" s="98"/>
      <c r="M110" s="98"/>
      <c r="N110" s="98">
        <f t="shared" si="15"/>
        <v>0</v>
      </c>
      <c r="O110" s="98"/>
      <c r="P110" s="98"/>
      <c r="Q110" s="98"/>
      <c r="R110" s="44"/>
    </row>
    <row r="111" spans="2:20" s="17" customFormat="1" ht="16.5" customHeight="1" x14ac:dyDescent="0.25">
      <c r="B111" s="39"/>
      <c r="C111" s="40" t="s">
        <v>286</v>
      </c>
      <c r="D111" s="40" t="s">
        <v>29</v>
      </c>
      <c r="E111" s="41" t="s">
        <v>287</v>
      </c>
      <c r="F111" s="94" t="s">
        <v>288</v>
      </c>
      <c r="G111" s="94"/>
      <c r="H111" s="94"/>
      <c r="I111" s="94"/>
      <c r="J111" s="42" t="s">
        <v>238</v>
      </c>
      <c r="K111" s="74">
        <v>1</v>
      </c>
      <c r="L111" s="98"/>
      <c r="M111" s="98"/>
      <c r="N111" s="98">
        <f t="shared" si="15"/>
        <v>0</v>
      </c>
      <c r="O111" s="98"/>
      <c r="P111" s="98"/>
      <c r="Q111" s="98"/>
      <c r="R111" s="44"/>
    </row>
    <row r="112" spans="2:20" s="17" customFormat="1" ht="16.5" customHeight="1" x14ac:dyDescent="0.25">
      <c r="B112" s="39"/>
      <c r="C112" s="40" t="s">
        <v>286</v>
      </c>
      <c r="D112" s="40" t="s">
        <v>29</v>
      </c>
      <c r="E112" s="41" t="s">
        <v>289</v>
      </c>
      <c r="F112" s="94" t="s">
        <v>290</v>
      </c>
      <c r="G112" s="94"/>
      <c r="H112" s="94"/>
      <c r="I112" s="94"/>
      <c r="J112" s="42" t="s">
        <v>238</v>
      </c>
      <c r="K112" s="74">
        <v>1</v>
      </c>
      <c r="L112" s="98"/>
      <c r="M112" s="98"/>
      <c r="N112" s="98">
        <f t="shared" si="15"/>
        <v>0</v>
      </c>
      <c r="O112" s="98"/>
      <c r="P112" s="98"/>
      <c r="Q112" s="98"/>
      <c r="R112" s="44"/>
    </row>
    <row r="113" spans="2:23" s="17" customFormat="1" ht="25.5" customHeight="1" x14ac:dyDescent="0.25">
      <c r="B113" s="39"/>
      <c r="C113" s="40" t="s">
        <v>291</v>
      </c>
      <c r="D113" s="40" t="s">
        <v>29</v>
      </c>
      <c r="E113" s="41" t="s">
        <v>292</v>
      </c>
      <c r="F113" s="94" t="s">
        <v>293</v>
      </c>
      <c r="G113" s="94"/>
      <c r="H113" s="94"/>
      <c r="I113" s="94"/>
      <c r="J113" s="42" t="s">
        <v>238</v>
      </c>
      <c r="K113" s="74">
        <v>1</v>
      </c>
      <c r="L113" s="98"/>
      <c r="M113" s="98"/>
      <c r="N113" s="98">
        <f t="shared" si="15"/>
        <v>0</v>
      </c>
      <c r="O113" s="98"/>
      <c r="P113" s="98"/>
      <c r="Q113" s="98"/>
      <c r="R113" s="44"/>
    </row>
    <row r="114" spans="2:23" s="17" customFormat="1" ht="25.5" customHeight="1" x14ac:dyDescent="0.25">
      <c r="B114" s="39"/>
      <c r="C114" s="40" t="s">
        <v>294</v>
      </c>
      <c r="D114" s="40" t="s">
        <v>29</v>
      </c>
      <c r="E114" s="41" t="s">
        <v>295</v>
      </c>
      <c r="F114" s="94" t="s">
        <v>296</v>
      </c>
      <c r="G114" s="94"/>
      <c r="H114" s="94"/>
      <c r="I114" s="94"/>
      <c r="J114" s="42" t="s">
        <v>238</v>
      </c>
      <c r="K114" s="43">
        <v>1</v>
      </c>
      <c r="L114" s="95"/>
      <c r="M114" s="95"/>
      <c r="N114" s="95">
        <f t="shared" si="15"/>
        <v>0</v>
      </c>
      <c r="O114" s="95"/>
      <c r="P114" s="95"/>
      <c r="Q114" s="95"/>
      <c r="R114" s="44"/>
    </row>
    <row r="115" spans="2:23" s="17" customFormat="1" ht="6.95" customHeight="1" x14ac:dyDescent="0.25">
      <c r="B115" s="55"/>
      <c r="C115" s="56"/>
      <c r="D115" s="56"/>
      <c r="E115" s="56"/>
      <c r="F115" s="56"/>
      <c r="G115" s="56"/>
      <c r="H115" s="56"/>
      <c r="I115" s="56"/>
      <c r="J115" s="56"/>
      <c r="K115" s="57"/>
      <c r="L115" s="56"/>
      <c r="M115" s="56"/>
      <c r="N115" s="56"/>
      <c r="O115" s="56"/>
      <c r="P115" s="56"/>
      <c r="Q115" s="56"/>
      <c r="R115" s="58"/>
    </row>
    <row r="117" spans="2:23" s="17" customFormat="1" ht="29.25" customHeight="1" x14ac:dyDescent="0.35">
      <c r="B117" s="18"/>
      <c r="C117" s="61" t="s">
        <v>297</v>
      </c>
      <c r="D117" s="20"/>
      <c r="E117" s="20"/>
      <c r="F117" s="20"/>
      <c r="G117" s="20"/>
      <c r="H117" s="20"/>
      <c r="I117" s="20"/>
      <c r="J117" s="20"/>
      <c r="K117" s="21"/>
      <c r="L117" s="20"/>
      <c r="M117" s="20"/>
      <c r="N117" s="96">
        <f>SUM(N15:Q114)</f>
        <v>0</v>
      </c>
      <c r="O117" s="97"/>
      <c r="P117" s="97"/>
      <c r="Q117" s="97"/>
      <c r="R117" s="19"/>
      <c r="T117" s="62">
        <f>SUM(T13:T114)</f>
        <v>0</v>
      </c>
      <c r="U117" s="63"/>
      <c r="V117" s="63"/>
      <c r="W117" s="63"/>
    </row>
    <row r="118" spans="2:23" x14ac:dyDescent="0.3">
      <c r="P118" s="64">
        <f>N117</f>
        <v>0</v>
      </c>
      <c r="V118" s="65"/>
      <c r="W118" s="65"/>
    </row>
    <row r="119" spans="2:23" x14ac:dyDescent="0.3">
      <c r="T119" s="66"/>
      <c r="U119" s="65"/>
      <c r="V119" s="65"/>
      <c r="W119" s="65"/>
    </row>
  </sheetData>
  <mergeCells count="295">
    <mergeCell ref="F12:I12"/>
    <mergeCell ref="L12:M12"/>
    <mergeCell ref="N12:Q12"/>
    <mergeCell ref="N14:Q14"/>
    <mergeCell ref="F15:I15"/>
    <mergeCell ref="L15:M15"/>
    <mergeCell ref="N15:Q15"/>
    <mergeCell ref="C2:Q2"/>
    <mergeCell ref="F4:P4"/>
    <mergeCell ref="F5:P5"/>
    <mergeCell ref="M7:P7"/>
    <mergeCell ref="M9:Q9"/>
    <mergeCell ref="M10:Q10"/>
    <mergeCell ref="F18:I18"/>
    <mergeCell ref="L18:M18"/>
    <mergeCell ref="N18:Q18"/>
    <mergeCell ref="F19:I19"/>
    <mergeCell ref="L19:M19"/>
    <mergeCell ref="N19:Q19"/>
    <mergeCell ref="F16:I16"/>
    <mergeCell ref="L16:M16"/>
    <mergeCell ref="N16:Q16"/>
    <mergeCell ref="F17:I17"/>
    <mergeCell ref="L17:M17"/>
    <mergeCell ref="N17:Q17"/>
    <mergeCell ref="F22:I22"/>
    <mergeCell ref="L22:M22"/>
    <mergeCell ref="N22:Q22"/>
    <mergeCell ref="F23:I23"/>
    <mergeCell ref="L23:M23"/>
    <mergeCell ref="N23:Q23"/>
    <mergeCell ref="F20:I20"/>
    <mergeCell ref="L20:M20"/>
    <mergeCell ref="N20:Q20"/>
    <mergeCell ref="F21:I21"/>
    <mergeCell ref="L21:M21"/>
    <mergeCell ref="N21:Q21"/>
    <mergeCell ref="F26:I26"/>
    <mergeCell ref="L26:M26"/>
    <mergeCell ref="N26:Q26"/>
    <mergeCell ref="F27:I27"/>
    <mergeCell ref="L27:M27"/>
    <mergeCell ref="N27:Q27"/>
    <mergeCell ref="F24:I24"/>
    <mergeCell ref="L24:M24"/>
    <mergeCell ref="N24:Q24"/>
    <mergeCell ref="F25:I25"/>
    <mergeCell ref="L25:M25"/>
    <mergeCell ref="N25:Q25"/>
    <mergeCell ref="F30:I30"/>
    <mergeCell ref="L30:M30"/>
    <mergeCell ref="N30:Q30"/>
    <mergeCell ref="F31:I31"/>
    <mergeCell ref="L31:M31"/>
    <mergeCell ref="N31:Q31"/>
    <mergeCell ref="F28:I28"/>
    <mergeCell ref="L28:M28"/>
    <mergeCell ref="N28:Q28"/>
    <mergeCell ref="F29:I29"/>
    <mergeCell ref="L29:M29"/>
    <mergeCell ref="N29:Q29"/>
    <mergeCell ref="F34:I34"/>
    <mergeCell ref="L34:M34"/>
    <mergeCell ref="N34:Q34"/>
    <mergeCell ref="F35:I35"/>
    <mergeCell ref="L35:M35"/>
    <mergeCell ref="N35:Q35"/>
    <mergeCell ref="F32:I32"/>
    <mergeCell ref="L32:M32"/>
    <mergeCell ref="N32:Q32"/>
    <mergeCell ref="F33:I33"/>
    <mergeCell ref="L33:M33"/>
    <mergeCell ref="N33:Q33"/>
    <mergeCell ref="N39:Q39"/>
    <mergeCell ref="F40:I40"/>
    <mergeCell ref="L40:M40"/>
    <mergeCell ref="N40:Q40"/>
    <mergeCell ref="F41:I41"/>
    <mergeCell ref="L41:M41"/>
    <mergeCell ref="N41:Q41"/>
    <mergeCell ref="N36:Q36"/>
    <mergeCell ref="F37:I37"/>
    <mergeCell ref="L37:M37"/>
    <mergeCell ref="N37:Q37"/>
    <mergeCell ref="F38:I38"/>
    <mergeCell ref="L38:M38"/>
    <mergeCell ref="N38:Q38"/>
    <mergeCell ref="F44:I44"/>
    <mergeCell ref="L44:M44"/>
    <mergeCell ref="N44:Q44"/>
    <mergeCell ref="F45:I45"/>
    <mergeCell ref="L45:M45"/>
    <mergeCell ref="N45:Q45"/>
    <mergeCell ref="F42:I42"/>
    <mergeCell ref="L42:M42"/>
    <mergeCell ref="N42:Q42"/>
    <mergeCell ref="F43:I43"/>
    <mergeCell ref="L43:M43"/>
    <mergeCell ref="N43:Q43"/>
    <mergeCell ref="N48:Q48"/>
    <mergeCell ref="F49:I49"/>
    <mergeCell ref="L49:M49"/>
    <mergeCell ref="N49:Q49"/>
    <mergeCell ref="F50:I50"/>
    <mergeCell ref="L50:M50"/>
    <mergeCell ref="N50:Q50"/>
    <mergeCell ref="F46:I46"/>
    <mergeCell ref="L46:M46"/>
    <mergeCell ref="N46:Q46"/>
    <mergeCell ref="F47:I47"/>
    <mergeCell ref="L47:M47"/>
    <mergeCell ref="N47:Q47"/>
    <mergeCell ref="F53:I53"/>
    <mergeCell ref="L53:M53"/>
    <mergeCell ref="N53:Q53"/>
    <mergeCell ref="F54:I54"/>
    <mergeCell ref="L54:M54"/>
    <mergeCell ref="N54:Q54"/>
    <mergeCell ref="F51:I51"/>
    <mergeCell ref="L51:M51"/>
    <mergeCell ref="N51:Q51"/>
    <mergeCell ref="F52:I52"/>
    <mergeCell ref="L52:M52"/>
    <mergeCell ref="N52:Q52"/>
    <mergeCell ref="F57:I57"/>
    <mergeCell ref="L57:M57"/>
    <mergeCell ref="N57:Q57"/>
    <mergeCell ref="F58:I58"/>
    <mergeCell ref="L58:M58"/>
    <mergeCell ref="N58:Q58"/>
    <mergeCell ref="F55:I55"/>
    <mergeCell ref="L55:M55"/>
    <mergeCell ref="N55:Q55"/>
    <mergeCell ref="F56:I56"/>
    <mergeCell ref="L56:M56"/>
    <mergeCell ref="N56:Q56"/>
    <mergeCell ref="F61:I61"/>
    <mergeCell ref="L61:M61"/>
    <mergeCell ref="N61:Q61"/>
    <mergeCell ref="F62:I62"/>
    <mergeCell ref="L62:M62"/>
    <mergeCell ref="N62:Q62"/>
    <mergeCell ref="F59:I59"/>
    <mergeCell ref="L59:M59"/>
    <mergeCell ref="N59:Q59"/>
    <mergeCell ref="F60:I60"/>
    <mergeCell ref="L60:M60"/>
    <mergeCell ref="N60:Q60"/>
    <mergeCell ref="F65:I65"/>
    <mergeCell ref="L65:M65"/>
    <mergeCell ref="N65:Q65"/>
    <mergeCell ref="F66:I66"/>
    <mergeCell ref="L66:M66"/>
    <mergeCell ref="N66:Q66"/>
    <mergeCell ref="F63:I63"/>
    <mergeCell ref="L63:M63"/>
    <mergeCell ref="N63:Q63"/>
    <mergeCell ref="F64:I64"/>
    <mergeCell ref="L64:M64"/>
    <mergeCell ref="N64:Q64"/>
    <mergeCell ref="F69:I69"/>
    <mergeCell ref="L69:M69"/>
    <mergeCell ref="N69:Q69"/>
    <mergeCell ref="F70:I70"/>
    <mergeCell ref="L70:M70"/>
    <mergeCell ref="N70:Q70"/>
    <mergeCell ref="F67:I67"/>
    <mergeCell ref="L67:M67"/>
    <mergeCell ref="N67:Q67"/>
    <mergeCell ref="F68:I68"/>
    <mergeCell ref="L68:M68"/>
    <mergeCell ref="N68:Q68"/>
    <mergeCell ref="F73:I73"/>
    <mergeCell ref="L73:M73"/>
    <mergeCell ref="N73:Q73"/>
    <mergeCell ref="F74:I74"/>
    <mergeCell ref="L74:M74"/>
    <mergeCell ref="N74:Q74"/>
    <mergeCell ref="F71:I71"/>
    <mergeCell ref="L71:M71"/>
    <mergeCell ref="N71:Q71"/>
    <mergeCell ref="F72:I72"/>
    <mergeCell ref="L72:M72"/>
    <mergeCell ref="N72:Q72"/>
    <mergeCell ref="F77:I77"/>
    <mergeCell ref="L77:M77"/>
    <mergeCell ref="N77:Q77"/>
    <mergeCell ref="F78:I78"/>
    <mergeCell ref="L78:M78"/>
    <mergeCell ref="N78:Q78"/>
    <mergeCell ref="F75:I75"/>
    <mergeCell ref="L75:M75"/>
    <mergeCell ref="N75:Q75"/>
    <mergeCell ref="F76:I76"/>
    <mergeCell ref="L76:M76"/>
    <mergeCell ref="N76:Q76"/>
    <mergeCell ref="F81:I81"/>
    <mergeCell ref="L81:M81"/>
    <mergeCell ref="N81:Q81"/>
    <mergeCell ref="F82:I82"/>
    <mergeCell ref="L82:M82"/>
    <mergeCell ref="N82:Q82"/>
    <mergeCell ref="F79:I79"/>
    <mergeCell ref="L79:M79"/>
    <mergeCell ref="N79:Q79"/>
    <mergeCell ref="F80:I80"/>
    <mergeCell ref="L80:M80"/>
    <mergeCell ref="N80:Q80"/>
    <mergeCell ref="F85:I85"/>
    <mergeCell ref="L85:M85"/>
    <mergeCell ref="N85:Q85"/>
    <mergeCell ref="F86:I86"/>
    <mergeCell ref="L86:M86"/>
    <mergeCell ref="N86:Q86"/>
    <mergeCell ref="F83:I83"/>
    <mergeCell ref="L83:M83"/>
    <mergeCell ref="N83:Q83"/>
    <mergeCell ref="F84:I84"/>
    <mergeCell ref="L84:M84"/>
    <mergeCell ref="N84:Q84"/>
    <mergeCell ref="F89:I89"/>
    <mergeCell ref="L89:M89"/>
    <mergeCell ref="N89:Q89"/>
    <mergeCell ref="F90:I90"/>
    <mergeCell ref="L90:M90"/>
    <mergeCell ref="N90:Q90"/>
    <mergeCell ref="F87:I87"/>
    <mergeCell ref="L87:M87"/>
    <mergeCell ref="N87:Q87"/>
    <mergeCell ref="F88:I88"/>
    <mergeCell ref="L88:M88"/>
    <mergeCell ref="N88:Q88"/>
    <mergeCell ref="F93:I93"/>
    <mergeCell ref="L93:M93"/>
    <mergeCell ref="N93:Q93"/>
    <mergeCell ref="N94:Q94"/>
    <mergeCell ref="F95:I95"/>
    <mergeCell ref="L95:M95"/>
    <mergeCell ref="N95:Q95"/>
    <mergeCell ref="F91:I91"/>
    <mergeCell ref="L91:M91"/>
    <mergeCell ref="N91:Q91"/>
    <mergeCell ref="F92:I92"/>
    <mergeCell ref="L92:M92"/>
    <mergeCell ref="N92:Q92"/>
    <mergeCell ref="F98:I98"/>
    <mergeCell ref="L98:M98"/>
    <mergeCell ref="N98:Q98"/>
    <mergeCell ref="N99:Q99"/>
    <mergeCell ref="F100:I100"/>
    <mergeCell ref="L100:M100"/>
    <mergeCell ref="N100:Q100"/>
    <mergeCell ref="F96:I96"/>
    <mergeCell ref="L96:M96"/>
    <mergeCell ref="N96:Q96"/>
    <mergeCell ref="F97:I97"/>
    <mergeCell ref="L97:M97"/>
    <mergeCell ref="N97:Q97"/>
    <mergeCell ref="F103:I103"/>
    <mergeCell ref="L103:M103"/>
    <mergeCell ref="N103:Q103"/>
    <mergeCell ref="N104:Q104"/>
    <mergeCell ref="F105:I105"/>
    <mergeCell ref="L105:M105"/>
    <mergeCell ref="N105:Q105"/>
    <mergeCell ref="F101:I101"/>
    <mergeCell ref="L101:M101"/>
    <mergeCell ref="N101:Q101"/>
    <mergeCell ref="F102:I102"/>
    <mergeCell ref="L102:M102"/>
    <mergeCell ref="N102:Q102"/>
    <mergeCell ref="F110:I110"/>
    <mergeCell ref="L110:M110"/>
    <mergeCell ref="N110:Q110"/>
    <mergeCell ref="F111:I111"/>
    <mergeCell ref="L111:M111"/>
    <mergeCell ref="N111:Q111"/>
    <mergeCell ref="N106:Q106"/>
    <mergeCell ref="F107:I107"/>
    <mergeCell ref="L107:M107"/>
    <mergeCell ref="N107:Q107"/>
    <mergeCell ref="N108:Q108"/>
    <mergeCell ref="F109:I109"/>
    <mergeCell ref="L109:M109"/>
    <mergeCell ref="N109:Q109"/>
    <mergeCell ref="F114:I114"/>
    <mergeCell ref="L114:M114"/>
    <mergeCell ref="N114:Q114"/>
    <mergeCell ref="N117:Q117"/>
    <mergeCell ref="F112:I112"/>
    <mergeCell ref="L112:M112"/>
    <mergeCell ref="N112:Q112"/>
    <mergeCell ref="F113:I113"/>
    <mergeCell ref="L113:M113"/>
    <mergeCell ref="N113:Q113"/>
  </mergeCell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929E-32FB-4573-9B11-34E2B2B998C1}">
  <sheetPr>
    <pageSetUpPr fitToPage="1"/>
  </sheetPr>
  <dimension ref="B1:S82"/>
  <sheetViews>
    <sheetView showGridLines="0" zoomScale="85" zoomScaleNormal="85" workbookViewId="0">
      <pane ySplit="12" topLeftCell="A70" activePane="bottomLeft" state="frozen"/>
      <selection pane="bottomLeft" activeCell="S32" sqref="S32:S33"/>
    </sheetView>
  </sheetViews>
  <sheetFormatPr defaultRowHeight="13.5" x14ac:dyDescent="0.3"/>
  <cols>
    <col min="1" max="1" width="7.140625" style="59" customWidth="1"/>
    <col min="2" max="2" width="1.42578125" style="59" customWidth="1"/>
    <col min="3" max="3" width="3.5703125" style="59" customWidth="1"/>
    <col min="4" max="4" width="3.7109375" style="59" customWidth="1"/>
    <col min="5" max="5" width="14.7109375" style="59" customWidth="1"/>
    <col min="6" max="7" width="9.5703125" style="59" customWidth="1"/>
    <col min="8" max="8" width="10.7109375" style="59" customWidth="1"/>
    <col min="9" max="9" width="6" style="59" customWidth="1"/>
    <col min="10" max="10" width="4.42578125" style="59" customWidth="1"/>
    <col min="11" max="11" width="9.85546875" style="59" customWidth="1"/>
    <col min="12" max="12" width="10.28515625" style="59" customWidth="1"/>
    <col min="13" max="14" width="5.140625" style="59" customWidth="1"/>
    <col min="15" max="15" width="1.7109375" style="59" customWidth="1"/>
    <col min="16" max="16" width="10.7109375" style="59" customWidth="1"/>
    <col min="17" max="17" width="3.5703125" style="59" customWidth="1"/>
    <col min="18" max="18" width="1.42578125" style="59" customWidth="1"/>
    <col min="19" max="19" width="14.28515625" style="73" bestFit="1" customWidth="1"/>
    <col min="20" max="16384" width="9.140625" style="59"/>
  </cols>
  <sheetData>
    <row r="1" spans="2:19" s="17" customFormat="1" ht="6.95" customHeight="1" x14ac:dyDescent="0.25">
      <c r="B1" s="13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14"/>
      <c r="O1" s="14"/>
      <c r="P1" s="14"/>
      <c r="Q1" s="14"/>
      <c r="R1" s="16"/>
    </row>
    <row r="2" spans="2:19" s="17" customFormat="1" ht="21" x14ac:dyDescent="0.25">
      <c r="B2" s="18"/>
      <c r="C2" s="117" t="s">
        <v>8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9"/>
    </row>
    <row r="3" spans="2:19" s="17" customFormat="1" ht="6.95" customHeight="1" x14ac:dyDescent="0.25">
      <c r="B3" s="18"/>
      <c r="C3" s="20"/>
      <c r="D3" s="20"/>
      <c r="E3" s="20"/>
      <c r="F3" s="20"/>
      <c r="G3" s="20"/>
      <c r="H3" s="20"/>
      <c r="I3" s="20"/>
      <c r="J3" s="20"/>
      <c r="K3" s="21"/>
      <c r="L3" s="20"/>
      <c r="M3" s="20"/>
      <c r="N3" s="20"/>
      <c r="O3" s="20"/>
      <c r="P3" s="20"/>
      <c r="Q3" s="20"/>
      <c r="R3" s="19"/>
    </row>
    <row r="4" spans="2:19" s="17" customFormat="1" ht="15" x14ac:dyDescent="0.25">
      <c r="B4" s="18"/>
      <c r="C4" s="22" t="s">
        <v>9</v>
      </c>
      <c r="D4" s="20"/>
      <c r="E4" s="20"/>
      <c r="F4" s="119" t="s">
        <v>10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20"/>
      <c r="R4" s="19"/>
    </row>
    <row r="5" spans="2:19" s="17" customFormat="1" ht="18" customHeight="1" x14ac:dyDescent="0.25">
      <c r="B5" s="18"/>
      <c r="C5" s="23" t="s">
        <v>11</v>
      </c>
      <c r="D5" s="20"/>
      <c r="E5" s="20"/>
      <c r="F5" s="121" t="s">
        <v>299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20"/>
      <c r="R5" s="19"/>
    </row>
    <row r="6" spans="2:19" s="17" customFormat="1" ht="6.95" customHeight="1" x14ac:dyDescent="0.25">
      <c r="B6" s="18"/>
      <c r="C6" s="20"/>
      <c r="D6" s="20"/>
      <c r="E6" s="20"/>
      <c r="F6" s="20"/>
      <c r="G6" s="20"/>
      <c r="H6" s="20"/>
      <c r="I6" s="20"/>
      <c r="J6" s="20"/>
      <c r="K6" s="21"/>
      <c r="L6" s="20"/>
      <c r="M6" s="20"/>
      <c r="N6" s="20"/>
      <c r="O6" s="20"/>
      <c r="P6" s="20"/>
      <c r="Q6" s="20"/>
      <c r="R6" s="19"/>
    </row>
    <row r="7" spans="2:19" s="17" customFormat="1" ht="18" customHeight="1" x14ac:dyDescent="0.25">
      <c r="B7" s="18"/>
      <c r="C7" s="22" t="s">
        <v>13</v>
      </c>
      <c r="D7" s="20"/>
      <c r="E7" s="20"/>
      <c r="F7" s="24" t="s">
        <v>14</v>
      </c>
      <c r="G7" s="20"/>
      <c r="H7" s="20"/>
      <c r="I7" s="20"/>
      <c r="J7" s="20"/>
      <c r="K7" s="25" t="s">
        <v>15</v>
      </c>
      <c r="L7" s="20"/>
      <c r="M7" s="122"/>
      <c r="N7" s="122"/>
      <c r="O7" s="122"/>
      <c r="P7" s="122"/>
      <c r="Q7" s="20"/>
      <c r="R7" s="19"/>
    </row>
    <row r="8" spans="2:19" s="17" customFormat="1" ht="6.95" customHeight="1" x14ac:dyDescent="0.25">
      <c r="B8" s="18"/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19"/>
    </row>
    <row r="9" spans="2:19" s="17" customFormat="1" ht="15" x14ac:dyDescent="0.25">
      <c r="B9" s="18"/>
      <c r="C9" s="22" t="s">
        <v>16</v>
      </c>
      <c r="D9" s="20"/>
      <c r="E9" s="20"/>
      <c r="F9" s="24" t="s">
        <v>298</v>
      </c>
      <c r="G9" s="20"/>
      <c r="H9" s="20"/>
      <c r="I9" s="20"/>
      <c r="J9" s="20"/>
      <c r="K9" s="25" t="s">
        <v>17</v>
      </c>
      <c r="L9" s="20"/>
      <c r="M9" s="123"/>
      <c r="N9" s="123"/>
      <c r="O9" s="123"/>
      <c r="P9" s="123"/>
      <c r="Q9" s="123"/>
      <c r="R9" s="19"/>
    </row>
    <row r="10" spans="2:19" s="17" customFormat="1" ht="14.45" customHeight="1" x14ac:dyDescent="0.25">
      <c r="B10" s="18"/>
      <c r="C10" s="22" t="s">
        <v>18</v>
      </c>
      <c r="D10" s="20"/>
      <c r="E10" s="20"/>
      <c r="F10" s="24"/>
      <c r="G10" s="20"/>
      <c r="H10" s="20"/>
      <c r="I10" s="20"/>
      <c r="J10" s="20"/>
      <c r="K10" s="25" t="s">
        <v>19</v>
      </c>
      <c r="L10" s="20"/>
      <c r="M10" s="123"/>
      <c r="N10" s="123"/>
      <c r="O10" s="123"/>
      <c r="P10" s="123"/>
      <c r="Q10" s="123"/>
      <c r="R10" s="19"/>
    </row>
    <row r="11" spans="2:19" s="17" customFormat="1" ht="10.35" customHeight="1" x14ac:dyDescent="0.25">
      <c r="B11" s="18"/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19"/>
    </row>
    <row r="12" spans="2:19" s="31" customFormat="1" ht="29.25" customHeight="1" x14ac:dyDescent="0.25">
      <c r="B12" s="26"/>
      <c r="C12" s="27" t="s">
        <v>20</v>
      </c>
      <c r="D12" s="28" t="s">
        <v>21</v>
      </c>
      <c r="E12" s="28" t="s">
        <v>22</v>
      </c>
      <c r="F12" s="113" t="s">
        <v>23</v>
      </c>
      <c r="G12" s="113"/>
      <c r="H12" s="113"/>
      <c r="I12" s="113"/>
      <c r="J12" s="28" t="s">
        <v>24</v>
      </c>
      <c r="K12" s="28" t="s">
        <v>25</v>
      </c>
      <c r="L12" s="113" t="s">
        <v>26</v>
      </c>
      <c r="M12" s="113"/>
      <c r="N12" s="113" t="s">
        <v>27</v>
      </c>
      <c r="O12" s="113"/>
      <c r="P12" s="113"/>
      <c r="Q12" s="114"/>
      <c r="R12" s="30"/>
      <c r="S12" s="68"/>
    </row>
    <row r="13" spans="2:19" s="37" customFormat="1" ht="19.899999999999999" customHeight="1" x14ac:dyDescent="0.3">
      <c r="B13" s="32"/>
      <c r="C13" s="33"/>
      <c r="D13" s="34" t="s">
        <v>28</v>
      </c>
      <c r="E13" s="34"/>
      <c r="F13" s="34"/>
      <c r="G13" s="34"/>
      <c r="H13" s="34"/>
      <c r="I13" s="34"/>
      <c r="J13" s="34"/>
      <c r="K13" s="34"/>
      <c r="L13" s="34"/>
      <c r="M13" s="34"/>
      <c r="N13" s="115"/>
      <c r="O13" s="116"/>
      <c r="P13" s="116"/>
      <c r="Q13" s="116"/>
      <c r="R13" s="36"/>
      <c r="S13" s="69">
        <f>SUM(N14:Q33)</f>
        <v>0</v>
      </c>
    </row>
    <row r="14" spans="2:19" s="17" customFormat="1" ht="38.25" customHeight="1" x14ac:dyDescent="0.25">
      <c r="B14" s="39"/>
      <c r="C14" s="40">
        <v>1</v>
      </c>
      <c r="D14" s="40" t="s">
        <v>29</v>
      </c>
      <c r="E14" s="41" t="s">
        <v>30</v>
      </c>
      <c r="F14" s="94" t="s">
        <v>31</v>
      </c>
      <c r="G14" s="94"/>
      <c r="H14" s="94"/>
      <c r="I14" s="94"/>
      <c r="J14" s="42" t="s">
        <v>32</v>
      </c>
      <c r="K14" s="74">
        <v>73.36</v>
      </c>
      <c r="L14" s="95"/>
      <c r="M14" s="95"/>
      <c r="N14" s="95">
        <f t="shared" ref="N14:N31" si="0">ROUND(L14*K14,2)</f>
        <v>0</v>
      </c>
      <c r="O14" s="95"/>
      <c r="P14" s="95"/>
      <c r="Q14" s="95"/>
      <c r="R14" s="44"/>
      <c r="S14" s="67"/>
    </row>
    <row r="15" spans="2:19" s="17" customFormat="1" ht="38.25" customHeight="1" x14ac:dyDescent="0.25">
      <c r="B15" s="39"/>
      <c r="C15" s="40">
        <v>2</v>
      </c>
      <c r="D15" s="40" t="s">
        <v>29</v>
      </c>
      <c r="E15" s="41" t="s">
        <v>37</v>
      </c>
      <c r="F15" s="94" t="s">
        <v>38</v>
      </c>
      <c r="G15" s="94"/>
      <c r="H15" s="94"/>
      <c r="I15" s="94"/>
      <c r="J15" s="42" t="s">
        <v>32</v>
      </c>
      <c r="K15" s="74">
        <v>84.24</v>
      </c>
      <c r="L15" s="95"/>
      <c r="M15" s="95"/>
      <c r="N15" s="95">
        <f t="shared" si="0"/>
        <v>0</v>
      </c>
      <c r="O15" s="95"/>
      <c r="P15" s="95"/>
      <c r="Q15" s="95"/>
      <c r="R15" s="44"/>
      <c r="S15" s="67"/>
    </row>
    <row r="16" spans="2:19" s="17" customFormat="1" ht="38.25" customHeight="1" x14ac:dyDescent="0.25">
      <c r="B16" s="39"/>
      <c r="C16" s="40">
        <v>3</v>
      </c>
      <c r="D16" s="40" t="s">
        <v>29</v>
      </c>
      <c r="E16" s="41" t="s">
        <v>39</v>
      </c>
      <c r="F16" s="112" t="s">
        <v>40</v>
      </c>
      <c r="G16" s="112"/>
      <c r="H16" s="112"/>
      <c r="I16" s="112"/>
      <c r="J16" s="42" t="s">
        <v>32</v>
      </c>
      <c r="K16" s="74">
        <v>17.28</v>
      </c>
      <c r="L16" s="95"/>
      <c r="M16" s="95"/>
      <c r="N16" s="95">
        <f t="shared" ref="N16" si="1">ROUND(L16*K16,2)</f>
        <v>0</v>
      </c>
      <c r="O16" s="95"/>
      <c r="P16" s="95"/>
      <c r="Q16" s="95"/>
      <c r="R16" s="44"/>
      <c r="S16" s="67"/>
    </row>
    <row r="17" spans="2:19" s="17" customFormat="1" ht="38.25" customHeight="1" x14ac:dyDescent="0.25">
      <c r="B17" s="39"/>
      <c r="C17" s="40">
        <v>4</v>
      </c>
      <c r="D17" s="40" t="s">
        <v>29</v>
      </c>
      <c r="E17" s="41" t="s">
        <v>41</v>
      </c>
      <c r="F17" s="94" t="s">
        <v>42</v>
      </c>
      <c r="G17" s="94"/>
      <c r="H17" s="94"/>
      <c r="I17" s="94"/>
      <c r="J17" s="42" t="s">
        <v>32</v>
      </c>
      <c r="K17" s="74">
        <v>7.2</v>
      </c>
      <c r="L17" s="95"/>
      <c r="M17" s="95"/>
      <c r="N17" s="95">
        <f t="shared" si="0"/>
        <v>0</v>
      </c>
      <c r="O17" s="95"/>
      <c r="P17" s="95"/>
      <c r="Q17" s="95"/>
      <c r="R17" s="44"/>
      <c r="S17" s="67"/>
    </row>
    <row r="18" spans="2:19" s="17" customFormat="1" ht="38.25" customHeight="1" x14ac:dyDescent="0.25">
      <c r="B18" s="39"/>
      <c r="C18" s="40"/>
      <c r="D18" s="40" t="s">
        <v>29</v>
      </c>
      <c r="E18" s="41" t="s">
        <v>43</v>
      </c>
      <c r="F18" s="112" t="s">
        <v>44</v>
      </c>
      <c r="G18" s="112"/>
      <c r="H18" s="112"/>
      <c r="I18" s="112"/>
      <c r="J18" s="42" t="s">
        <v>45</v>
      </c>
      <c r="K18" s="74">
        <v>14.4</v>
      </c>
      <c r="L18" s="95"/>
      <c r="M18" s="95"/>
      <c r="N18" s="95">
        <f t="shared" ref="N18" si="2">ROUND(L18*K18,2)</f>
        <v>0</v>
      </c>
      <c r="O18" s="95"/>
      <c r="P18" s="95"/>
      <c r="Q18" s="95"/>
      <c r="R18" s="44"/>
      <c r="S18" s="67"/>
    </row>
    <row r="19" spans="2:19" s="17" customFormat="1" ht="38.25" customHeight="1" x14ac:dyDescent="0.25">
      <c r="B19" s="39"/>
      <c r="C19" s="40"/>
      <c r="D19" s="40" t="s">
        <v>29</v>
      </c>
      <c r="E19" s="41" t="s">
        <v>46</v>
      </c>
      <c r="F19" s="112" t="s">
        <v>47</v>
      </c>
      <c r="G19" s="112"/>
      <c r="H19" s="112"/>
      <c r="I19" s="112"/>
      <c r="J19" s="42" t="s">
        <v>45</v>
      </c>
      <c r="K19" s="74">
        <v>14.4</v>
      </c>
      <c r="L19" s="95"/>
      <c r="M19" s="95"/>
      <c r="N19" s="95">
        <f t="shared" ref="N19" si="3">ROUND(L19*K19,2)</f>
        <v>0</v>
      </c>
      <c r="O19" s="95"/>
      <c r="P19" s="95"/>
      <c r="Q19" s="95"/>
      <c r="R19" s="44"/>
      <c r="S19" s="67"/>
    </row>
    <row r="20" spans="2:19" s="17" customFormat="1" ht="38.25" customHeight="1" x14ac:dyDescent="0.25">
      <c r="B20" s="39"/>
      <c r="C20" s="40"/>
      <c r="D20" s="40" t="s">
        <v>29</v>
      </c>
      <c r="E20" s="41" t="s">
        <v>48</v>
      </c>
      <c r="F20" s="112" t="s">
        <v>49</v>
      </c>
      <c r="G20" s="112"/>
      <c r="H20" s="112"/>
      <c r="I20" s="112"/>
      <c r="J20" s="42" t="s">
        <v>32</v>
      </c>
      <c r="K20" s="74">
        <v>73.36</v>
      </c>
      <c r="L20" s="95"/>
      <c r="M20" s="95"/>
      <c r="N20" s="95">
        <f t="shared" ref="N20" si="4">ROUND(L20*K20,2)</f>
        <v>0</v>
      </c>
      <c r="O20" s="95"/>
      <c r="P20" s="95"/>
      <c r="Q20" s="95"/>
      <c r="R20" s="44"/>
      <c r="S20" s="67"/>
    </row>
    <row r="21" spans="2:19" s="17" customFormat="1" ht="25.5" customHeight="1" x14ac:dyDescent="0.25">
      <c r="B21" s="39"/>
      <c r="C21" s="40"/>
      <c r="D21" s="40" t="s">
        <v>29</v>
      </c>
      <c r="E21" s="41" t="s">
        <v>50</v>
      </c>
      <c r="F21" s="94" t="s">
        <v>51</v>
      </c>
      <c r="G21" s="94"/>
      <c r="H21" s="94"/>
      <c r="I21" s="94"/>
      <c r="J21" s="42" t="s">
        <v>52</v>
      </c>
      <c r="K21" s="74">
        <v>217.73439999999999</v>
      </c>
      <c r="L21" s="95"/>
      <c r="M21" s="95"/>
      <c r="N21" s="95">
        <f t="shared" si="0"/>
        <v>0</v>
      </c>
      <c r="O21" s="95"/>
      <c r="P21" s="95"/>
      <c r="Q21" s="95"/>
      <c r="R21" s="44"/>
      <c r="S21" s="67"/>
    </row>
    <row r="22" spans="2:19" s="17" customFormat="1" ht="25.5" customHeight="1" x14ac:dyDescent="0.25">
      <c r="B22" s="39"/>
      <c r="C22" s="40"/>
      <c r="D22" s="40" t="s">
        <v>29</v>
      </c>
      <c r="E22" s="41" t="s">
        <v>53</v>
      </c>
      <c r="F22" s="94" t="s">
        <v>54</v>
      </c>
      <c r="G22" s="94"/>
      <c r="H22" s="94"/>
      <c r="I22" s="94"/>
      <c r="J22" s="42" t="s">
        <v>52</v>
      </c>
      <c r="K22" s="75">
        <v>217.73439999999999</v>
      </c>
      <c r="L22" s="95"/>
      <c r="M22" s="95"/>
      <c r="N22" s="95">
        <f t="shared" si="0"/>
        <v>0</v>
      </c>
      <c r="O22" s="95"/>
      <c r="P22" s="95"/>
      <c r="Q22" s="95"/>
      <c r="R22" s="44"/>
      <c r="S22" s="67"/>
    </row>
    <row r="23" spans="2:19" s="17" customFormat="1" ht="25.5" customHeight="1" x14ac:dyDescent="0.25">
      <c r="B23" s="39"/>
      <c r="C23" s="40"/>
      <c r="D23" s="40" t="s">
        <v>29</v>
      </c>
      <c r="E23" s="41" t="s">
        <v>55</v>
      </c>
      <c r="F23" s="112" t="s">
        <v>56</v>
      </c>
      <c r="G23" s="112"/>
      <c r="H23" s="112"/>
      <c r="I23" s="112"/>
      <c r="J23" s="42" t="s">
        <v>52</v>
      </c>
      <c r="K23" s="74">
        <v>65.320320000000009</v>
      </c>
      <c r="L23" s="95"/>
      <c r="M23" s="95"/>
      <c r="N23" s="95">
        <f t="shared" si="0"/>
        <v>0</v>
      </c>
      <c r="O23" s="95"/>
      <c r="P23" s="95"/>
      <c r="Q23" s="95"/>
      <c r="R23" s="44"/>
      <c r="S23" s="67"/>
    </row>
    <row r="24" spans="2:19" s="17" customFormat="1" ht="25.5" customHeight="1" x14ac:dyDescent="0.25">
      <c r="B24" s="39"/>
      <c r="C24" s="40"/>
      <c r="D24" s="40" t="s">
        <v>29</v>
      </c>
      <c r="E24" s="41" t="s">
        <v>58</v>
      </c>
      <c r="F24" s="94" t="s">
        <v>59</v>
      </c>
      <c r="G24" s="94"/>
      <c r="H24" s="94"/>
      <c r="I24" s="94"/>
      <c r="J24" s="42" t="s">
        <v>32</v>
      </c>
      <c r="K24" s="74">
        <v>784.79</v>
      </c>
      <c r="L24" s="95"/>
      <c r="M24" s="95"/>
      <c r="N24" s="95">
        <f t="shared" si="0"/>
        <v>0</v>
      </c>
      <c r="O24" s="95"/>
      <c r="P24" s="95"/>
      <c r="Q24" s="95"/>
      <c r="R24" s="44"/>
      <c r="S24" s="67"/>
    </row>
    <row r="25" spans="2:19" s="17" customFormat="1" ht="25.5" customHeight="1" x14ac:dyDescent="0.25">
      <c r="B25" s="39"/>
      <c r="C25" s="40"/>
      <c r="D25" s="40" t="s">
        <v>29</v>
      </c>
      <c r="E25" s="41" t="s">
        <v>61</v>
      </c>
      <c r="F25" s="94" t="s">
        <v>62</v>
      </c>
      <c r="G25" s="94"/>
      <c r="H25" s="94"/>
      <c r="I25" s="94"/>
      <c r="J25" s="42" t="s">
        <v>32</v>
      </c>
      <c r="K25" s="75">
        <v>784.79</v>
      </c>
      <c r="L25" s="95"/>
      <c r="M25" s="95"/>
      <c r="N25" s="95">
        <f t="shared" si="0"/>
        <v>0</v>
      </c>
      <c r="O25" s="95"/>
      <c r="P25" s="95"/>
      <c r="Q25" s="95"/>
      <c r="R25" s="44"/>
      <c r="S25" s="67"/>
    </row>
    <row r="26" spans="2:19" s="17" customFormat="1" ht="25.5" customHeight="1" x14ac:dyDescent="0.25">
      <c r="B26" s="39"/>
      <c r="C26" s="40"/>
      <c r="D26" s="40" t="s">
        <v>29</v>
      </c>
      <c r="E26" s="41" t="s">
        <v>64</v>
      </c>
      <c r="F26" s="94" t="s">
        <v>65</v>
      </c>
      <c r="G26" s="94"/>
      <c r="H26" s="94"/>
      <c r="I26" s="94"/>
      <c r="J26" s="42" t="s">
        <v>52</v>
      </c>
      <c r="K26" s="75">
        <v>217.73439999999999</v>
      </c>
      <c r="L26" s="95"/>
      <c r="M26" s="95"/>
      <c r="N26" s="95">
        <f t="shared" si="0"/>
        <v>0</v>
      </c>
      <c r="O26" s="95"/>
      <c r="P26" s="95"/>
      <c r="Q26" s="95"/>
      <c r="R26" s="44"/>
      <c r="S26" s="67"/>
    </row>
    <row r="27" spans="2:19" s="17" customFormat="1" ht="25.5" customHeight="1" x14ac:dyDescent="0.25">
      <c r="B27" s="39"/>
      <c r="C27" s="40"/>
      <c r="D27" s="40" t="s">
        <v>29</v>
      </c>
      <c r="E27" s="41" t="s">
        <v>67</v>
      </c>
      <c r="F27" s="94" t="s">
        <v>68</v>
      </c>
      <c r="G27" s="94"/>
      <c r="H27" s="94"/>
      <c r="I27" s="94"/>
      <c r="J27" s="42" t="s">
        <v>52</v>
      </c>
      <c r="K27" s="74">
        <v>120.97</v>
      </c>
      <c r="L27" s="95"/>
      <c r="M27" s="95"/>
      <c r="N27" s="95">
        <f t="shared" si="0"/>
        <v>0</v>
      </c>
      <c r="O27" s="95"/>
      <c r="P27" s="95"/>
      <c r="Q27" s="95"/>
      <c r="R27" s="44"/>
      <c r="S27" s="67"/>
    </row>
    <row r="28" spans="2:19" s="17" customFormat="1" ht="38.25" customHeight="1" x14ac:dyDescent="0.25">
      <c r="B28" s="39"/>
      <c r="C28" s="40"/>
      <c r="D28" s="40" t="s">
        <v>29</v>
      </c>
      <c r="E28" s="41" t="s">
        <v>70</v>
      </c>
      <c r="F28" s="94" t="s">
        <v>71</v>
      </c>
      <c r="G28" s="94"/>
      <c r="H28" s="94"/>
      <c r="I28" s="94"/>
      <c r="J28" s="42" t="s">
        <v>52</v>
      </c>
      <c r="K28" s="75">
        <v>604.85</v>
      </c>
      <c r="L28" s="95"/>
      <c r="M28" s="95"/>
      <c r="N28" s="95">
        <f t="shared" si="0"/>
        <v>0</v>
      </c>
      <c r="O28" s="95"/>
      <c r="P28" s="95"/>
      <c r="Q28" s="95"/>
      <c r="R28" s="44"/>
      <c r="S28" s="67"/>
    </row>
    <row r="29" spans="2:19" s="17" customFormat="1" ht="25.5" customHeight="1" x14ac:dyDescent="0.25">
      <c r="B29" s="39"/>
      <c r="C29" s="40"/>
      <c r="D29" s="40" t="s">
        <v>29</v>
      </c>
      <c r="E29" s="41" t="s">
        <v>73</v>
      </c>
      <c r="F29" s="94" t="s">
        <v>74</v>
      </c>
      <c r="G29" s="94"/>
      <c r="H29" s="94"/>
      <c r="I29" s="94"/>
      <c r="J29" s="42" t="s">
        <v>75</v>
      </c>
      <c r="K29" s="75">
        <v>241.94</v>
      </c>
      <c r="L29" s="95"/>
      <c r="M29" s="95"/>
      <c r="N29" s="95">
        <f t="shared" si="0"/>
        <v>0</v>
      </c>
      <c r="O29" s="95"/>
      <c r="P29" s="95"/>
      <c r="Q29" s="95"/>
      <c r="R29" s="44"/>
      <c r="S29" s="67"/>
    </row>
    <row r="30" spans="2:19" s="17" customFormat="1" ht="25.5" customHeight="1" x14ac:dyDescent="0.25">
      <c r="B30" s="39"/>
      <c r="C30" s="40"/>
      <c r="D30" s="40" t="s">
        <v>29</v>
      </c>
      <c r="E30" s="41" t="s">
        <v>77</v>
      </c>
      <c r="F30" s="94" t="s">
        <v>78</v>
      </c>
      <c r="G30" s="94"/>
      <c r="H30" s="94"/>
      <c r="I30" s="94"/>
      <c r="J30" s="42" t="s">
        <v>52</v>
      </c>
      <c r="K30" s="74">
        <v>138.93040000000002</v>
      </c>
      <c r="L30" s="95"/>
      <c r="M30" s="95"/>
      <c r="N30" s="95">
        <f t="shared" si="0"/>
        <v>0</v>
      </c>
      <c r="O30" s="95"/>
      <c r="P30" s="95"/>
      <c r="Q30" s="95"/>
      <c r="R30" s="44"/>
      <c r="S30" s="67"/>
    </row>
    <row r="31" spans="2:19" s="17" customFormat="1" ht="25.5" customHeight="1" x14ac:dyDescent="0.25">
      <c r="B31" s="39"/>
      <c r="C31" s="40"/>
      <c r="D31" s="40" t="s">
        <v>29</v>
      </c>
      <c r="E31" s="41" t="s">
        <v>80</v>
      </c>
      <c r="F31" s="94" t="s">
        <v>81</v>
      </c>
      <c r="G31" s="94"/>
      <c r="H31" s="94"/>
      <c r="I31" s="94"/>
      <c r="J31" s="42" t="s">
        <v>52</v>
      </c>
      <c r="K31" s="74">
        <v>57.312000000000026</v>
      </c>
      <c r="L31" s="95"/>
      <c r="M31" s="95"/>
      <c r="N31" s="95">
        <f t="shared" si="0"/>
        <v>0</v>
      </c>
      <c r="O31" s="95"/>
      <c r="P31" s="95"/>
      <c r="Q31" s="95"/>
      <c r="R31" s="44"/>
      <c r="S31" s="67"/>
    </row>
    <row r="32" spans="2:19" s="17" customFormat="1" ht="16.5" customHeight="1" x14ac:dyDescent="0.25">
      <c r="B32" s="39"/>
      <c r="C32" s="52"/>
      <c r="D32" s="52" t="s">
        <v>83</v>
      </c>
      <c r="E32" s="53" t="s">
        <v>84</v>
      </c>
      <c r="F32" s="109" t="s">
        <v>85</v>
      </c>
      <c r="G32" s="109"/>
      <c r="H32" s="109"/>
      <c r="I32" s="109"/>
      <c r="J32" s="54" t="s">
        <v>75</v>
      </c>
      <c r="K32" s="76">
        <v>103.16160000000005</v>
      </c>
      <c r="L32" s="129"/>
      <c r="M32" s="129"/>
      <c r="N32" s="129">
        <f t="shared" ref="N32:N33" si="5">ROUND(L32*K32,2)</f>
        <v>0</v>
      </c>
      <c r="O32" s="95"/>
      <c r="P32" s="95"/>
      <c r="Q32" s="95"/>
      <c r="R32" s="44"/>
      <c r="S32" s="67"/>
    </row>
    <row r="33" spans="2:19" s="17" customFormat="1" ht="16.5" customHeight="1" x14ac:dyDescent="0.25">
      <c r="B33" s="39"/>
      <c r="C33" s="52"/>
      <c r="D33" s="52" t="s">
        <v>83</v>
      </c>
      <c r="E33" s="53" t="s">
        <v>84</v>
      </c>
      <c r="F33" s="109" t="s">
        <v>86</v>
      </c>
      <c r="G33" s="109"/>
      <c r="H33" s="109"/>
      <c r="I33" s="109"/>
      <c r="J33" s="54" t="s">
        <v>75</v>
      </c>
      <c r="K33" s="76">
        <v>46.3</v>
      </c>
      <c r="L33" s="129"/>
      <c r="M33" s="129"/>
      <c r="N33" s="129">
        <f t="shared" si="5"/>
        <v>0</v>
      </c>
      <c r="O33" s="95"/>
      <c r="P33" s="95"/>
      <c r="Q33" s="95"/>
      <c r="R33" s="44"/>
      <c r="S33" s="67"/>
    </row>
    <row r="34" spans="2:19" s="37" customFormat="1" ht="29.85" customHeight="1" x14ac:dyDescent="0.3">
      <c r="B34" s="32"/>
      <c r="C34" s="33"/>
      <c r="D34" s="34" t="s">
        <v>87</v>
      </c>
      <c r="E34" s="34"/>
      <c r="F34" s="34"/>
      <c r="G34" s="34"/>
      <c r="H34" s="34"/>
      <c r="I34" s="34"/>
      <c r="J34" s="34"/>
      <c r="K34" s="77"/>
      <c r="L34" s="34"/>
      <c r="M34" s="34"/>
      <c r="N34" s="124"/>
      <c r="O34" s="125"/>
      <c r="P34" s="125"/>
      <c r="Q34" s="125"/>
      <c r="R34" s="36"/>
      <c r="S34" s="69">
        <f>N35</f>
        <v>0</v>
      </c>
    </row>
    <row r="35" spans="2:19" s="17" customFormat="1" ht="25.5" customHeight="1" x14ac:dyDescent="0.25">
      <c r="B35" s="39"/>
      <c r="C35" s="40"/>
      <c r="D35" s="40" t="s">
        <v>29</v>
      </c>
      <c r="E35" s="41" t="s">
        <v>89</v>
      </c>
      <c r="F35" s="94" t="s">
        <v>90</v>
      </c>
      <c r="G35" s="94"/>
      <c r="H35" s="94"/>
      <c r="I35" s="94"/>
      <c r="J35" s="42" t="s">
        <v>52</v>
      </c>
      <c r="K35" s="74">
        <v>21.491999999999997</v>
      </c>
      <c r="L35" s="95"/>
      <c r="M35" s="95"/>
      <c r="N35" s="95">
        <f>ROUND(L35*K35,2)</f>
        <v>0</v>
      </c>
      <c r="O35" s="95"/>
      <c r="P35" s="95"/>
      <c r="Q35" s="95"/>
      <c r="R35" s="44"/>
      <c r="S35" s="67"/>
    </row>
    <row r="36" spans="2:19" s="37" customFormat="1" ht="29.85" customHeight="1" x14ac:dyDescent="0.3">
      <c r="B36" s="32"/>
      <c r="C36" s="33"/>
      <c r="D36" s="34" t="s">
        <v>94</v>
      </c>
      <c r="E36" s="34"/>
      <c r="F36" s="34"/>
      <c r="G36" s="34"/>
      <c r="H36" s="34"/>
      <c r="I36" s="34"/>
      <c r="J36" s="34"/>
      <c r="K36" s="77"/>
      <c r="L36" s="34"/>
      <c r="M36" s="34"/>
      <c r="N36" s="115"/>
      <c r="O36" s="116"/>
      <c r="P36" s="116"/>
      <c r="Q36" s="116"/>
      <c r="R36" s="36"/>
      <c r="S36" s="69">
        <f>SUM(N37:Q43)</f>
        <v>0</v>
      </c>
    </row>
    <row r="37" spans="2:19" s="17" customFormat="1" ht="38.25" customHeight="1" x14ac:dyDescent="0.25">
      <c r="B37" s="39"/>
      <c r="C37" s="40"/>
      <c r="D37" s="40" t="s">
        <v>29</v>
      </c>
      <c r="E37" s="41" t="s">
        <v>96</v>
      </c>
      <c r="F37" s="94" t="s">
        <v>97</v>
      </c>
      <c r="G37" s="94"/>
      <c r="H37" s="94"/>
      <c r="I37" s="94"/>
      <c r="J37" s="42" t="s">
        <v>32</v>
      </c>
      <c r="K37" s="74">
        <v>80.47999999999999</v>
      </c>
      <c r="L37" s="95"/>
      <c r="M37" s="95"/>
      <c r="N37" s="95">
        <f t="shared" ref="N37" si="6">ROUND(L37*K37,2)</f>
        <v>0</v>
      </c>
      <c r="O37" s="95"/>
      <c r="P37" s="95"/>
      <c r="Q37" s="95"/>
      <c r="R37" s="44"/>
      <c r="S37" s="67"/>
    </row>
    <row r="38" spans="2:19" s="17" customFormat="1" ht="25.5" customHeight="1" x14ac:dyDescent="0.25">
      <c r="B38" s="39"/>
      <c r="C38" s="40"/>
      <c r="D38" s="40" t="s">
        <v>29</v>
      </c>
      <c r="E38" s="41" t="s">
        <v>99</v>
      </c>
      <c r="F38" s="94" t="s">
        <v>100</v>
      </c>
      <c r="G38" s="94"/>
      <c r="H38" s="94"/>
      <c r="I38" s="94"/>
      <c r="J38" s="42" t="s">
        <v>32</v>
      </c>
      <c r="K38" s="74">
        <v>47.440000000000012</v>
      </c>
      <c r="L38" s="95"/>
      <c r="M38" s="95"/>
      <c r="N38" s="95">
        <f t="shared" ref="N38" si="7">ROUND(L38*K38,2)</f>
        <v>0</v>
      </c>
      <c r="O38" s="95"/>
      <c r="P38" s="95"/>
      <c r="Q38" s="95"/>
      <c r="R38" s="44"/>
      <c r="S38" s="67"/>
    </row>
    <row r="39" spans="2:19" s="17" customFormat="1" ht="20.25" customHeight="1" x14ac:dyDescent="0.25">
      <c r="B39" s="39"/>
      <c r="C39" s="40"/>
      <c r="D39" s="40" t="s">
        <v>29</v>
      </c>
      <c r="E39" s="41" t="s">
        <v>102</v>
      </c>
      <c r="F39" s="94" t="s">
        <v>103</v>
      </c>
      <c r="G39" s="94"/>
      <c r="H39" s="94"/>
      <c r="I39" s="94"/>
      <c r="J39" s="42" t="s">
        <v>32</v>
      </c>
      <c r="K39" s="74">
        <v>54.480000000000004</v>
      </c>
      <c r="L39" s="95"/>
      <c r="M39" s="95"/>
      <c r="N39" s="95">
        <f t="shared" ref="N39" si="8">ROUND(L39*K39,2)</f>
        <v>0</v>
      </c>
      <c r="O39" s="95"/>
      <c r="P39" s="95"/>
      <c r="Q39" s="95"/>
      <c r="R39" s="44"/>
      <c r="S39" s="67"/>
    </row>
    <row r="40" spans="2:19" s="17" customFormat="1" ht="38.25" customHeight="1" x14ac:dyDescent="0.25">
      <c r="B40" s="39"/>
      <c r="C40" s="40"/>
      <c r="D40" s="40" t="s">
        <v>29</v>
      </c>
      <c r="E40" s="41" t="s">
        <v>107</v>
      </c>
      <c r="F40" s="94" t="s">
        <v>108</v>
      </c>
      <c r="G40" s="94"/>
      <c r="H40" s="94"/>
      <c r="I40" s="94"/>
      <c r="J40" s="42" t="s">
        <v>32</v>
      </c>
      <c r="K40" s="74">
        <v>7.2</v>
      </c>
      <c r="L40" s="95"/>
      <c r="M40" s="95"/>
      <c r="N40" s="95">
        <f t="shared" ref="N40:N41" si="9">ROUND(L40*K40,2)</f>
        <v>0</v>
      </c>
      <c r="O40" s="95"/>
      <c r="P40" s="95"/>
      <c r="Q40" s="95"/>
      <c r="R40" s="44"/>
      <c r="S40" s="67"/>
    </row>
    <row r="41" spans="2:19" s="17" customFormat="1" ht="38.25" customHeight="1" x14ac:dyDescent="0.25">
      <c r="B41" s="39"/>
      <c r="C41" s="40"/>
      <c r="D41" s="40" t="s">
        <v>29</v>
      </c>
      <c r="E41" s="41" t="s">
        <v>110</v>
      </c>
      <c r="F41" s="94" t="s">
        <v>111</v>
      </c>
      <c r="G41" s="94"/>
      <c r="H41" s="94"/>
      <c r="I41" s="94"/>
      <c r="J41" s="42" t="s">
        <v>32</v>
      </c>
      <c r="K41" s="74">
        <v>7.2</v>
      </c>
      <c r="L41" s="95"/>
      <c r="M41" s="95"/>
      <c r="N41" s="95">
        <f t="shared" si="9"/>
        <v>0</v>
      </c>
      <c r="O41" s="95"/>
      <c r="P41" s="95"/>
      <c r="Q41" s="95"/>
      <c r="R41" s="44"/>
      <c r="S41" s="67"/>
    </row>
    <row r="42" spans="2:19" s="17" customFormat="1" ht="38.25" customHeight="1" x14ac:dyDescent="0.25">
      <c r="B42" s="39"/>
      <c r="C42" s="40"/>
      <c r="D42" s="40" t="s">
        <v>29</v>
      </c>
      <c r="E42" s="41" t="s">
        <v>113</v>
      </c>
      <c r="F42" s="94" t="s">
        <v>114</v>
      </c>
      <c r="G42" s="94"/>
      <c r="H42" s="94"/>
      <c r="I42" s="94"/>
      <c r="J42" s="42" t="s">
        <v>32</v>
      </c>
      <c r="K42" s="74">
        <v>73.36</v>
      </c>
      <c r="L42" s="95"/>
      <c r="M42" s="95"/>
      <c r="N42" s="95">
        <f t="shared" ref="N42:N43" si="10">ROUND(L42*K42,2)</f>
        <v>0</v>
      </c>
      <c r="O42" s="95"/>
      <c r="P42" s="95"/>
      <c r="Q42" s="95"/>
      <c r="R42" s="44"/>
      <c r="S42" s="67"/>
    </row>
    <row r="43" spans="2:19" s="17" customFormat="1" ht="38.25" customHeight="1" x14ac:dyDescent="0.25">
      <c r="B43" s="39"/>
      <c r="C43" s="40"/>
      <c r="D43" s="40" t="s">
        <v>29</v>
      </c>
      <c r="E43" s="41" t="s">
        <v>116</v>
      </c>
      <c r="F43" s="94" t="s">
        <v>117</v>
      </c>
      <c r="G43" s="94"/>
      <c r="H43" s="94"/>
      <c r="I43" s="94"/>
      <c r="J43" s="42" t="s">
        <v>45</v>
      </c>
      <c r="K43" s="74">
        <v>13.4</v>
      </c>
      <c r="L43" s="95"/>
      <c r="M43" s="95"/>
      <c r="N43" s="95">
        <f t="shared" si="10"/>
        <v>0</v>
      </c>
      <c r="O43" s="95"/>
      <c r="P43" s="95"/>
      <c r="Q43" s="95"/>
      <c r="R43" s="44"/>
      <c r="S43" s="67"/>
    </row>
    <row r="44" spans="2:19" s="37" customFormat="1" ht="29.85" customHeight="1" x14ac:dyDescent="0.3">
      <c r="B44" s="32"/>
      <c r="C44" s="33"/>
      <c r="D44" s="34" t="s">
        <v>118</v>
      </c>
      <c r="E44" s="34"/>
      <c r="F44" s="34"/>
      <c r="G44" s="34"/>
      <c r="H44" s="34"/>
      <c r="I44" s="34"/>
      <c r="J44" s="34"/>
      <c r="K44" s="77"/>
      <c r="L44" s="34"/>
      <c r="M44" s="34"/>
      <c r="N44" s="115"/>
      <c r="O44" s="116"/>
      <c r="P44" s="116"/>
      <c r="Q44" s="116"/>
      <c r="R44" s="36"/>
      <c r="S44" s="69">
        <f>SUM(N45:Q60)</f>
        <v>0</v>
      </c>
    </row>
    <row r="45" spans="2:19" s="17" customFormat="1" ht="16.5" customHeight="1" x14ac:dyDescent="0.25">
      <c r="B45" s="39"/>
      <c r="C45" s="40"/>
      <c r="D45" s="40" t="s">
        <v>29</v>
      </c>
      <c r="E45" s="41" t="s">
        <v>300</v>
      </c>
      <c r="F45" s="94" t="s">
        <v>301</v>
      </c>
      <c r="G45" s="94"/>
      <c r="H45" s="94"/>
      <c r="I45" s="94"/>
      <c r="J45" s="42" t="s">
        <v>122</v>
      </c>
      <c r="K45" s="74">
        <v>48</v>
      </c>
      <c r="L45" s="95"/>
      <c r="M45" s="95"/>
      <c r="N45" s="95">
        <f t="shared" ref="N45:N60" si="11">ROUND(L45*K45,2)</f>
        <v>0</v>
      </c>
      <c r="O45" s="95"/>
      <c r="P45" s="95"/>
      <c r="Q45" s="95"/>
      <c r="R45" s="44"/>
      <c r="S45" s="67"/>
    </row>
    <row r="46" spans="2:19" s="17" customFormat="1" ht="16.5" customHeight="1" x14ac:dyDescent="0.25">
      <c r="B46" s="39"/>
      <c r="C46" s="40"/>
      <c r="D46" s="40" t="s">
        <v>29</v>
      </c>
      <c r="E46" s="41" t="s">
        <v>302</v>
      </c>
      <c r="F46" s="94" t="s">
        <v>303</v>
      </c>
      <c r="G46" s="94"/>
      <c r="H46" s="94"/>
      <c r="I46" s="94"/>
      <c r="J46" s="42" t="s">
        <v>126</v>
      </c>
      <c r="K46" s="74">
        <v>340.08</v>
      </c>
      <c r="L46" s="95"/>
      <c r="M46" s="95"/>
      <c r="N46" s="95">
        <f t="shared" si="11"/>
        <v>0</v>
      </c>
      <c r="O46" s="95"/>
      <c r="P46" s="95"/>
      <c r="Q46" s="95"/>
      <c r="R46" s="44"/>
      <c r="S46" s="67"/>
    </row>
    <row r="47" spans="2:19" s="17" customFormat="1" ht="38.25" customHeight="1" x14ac:dyDescent="0.25">
      <c r="B47" s="39"/>
      <c r="C47" s="40"/>
      <c r="D47" s="40" t="s">
        <v>29</v>
      </c>
      <c r="E47" s="41" t="s">
        <v>304</v>
      </c>
      <c r="F47" s="94" t="s">
        <v>305</v>
      </c>
      <c r="G47" s="94"/>
      <c r="H47" s="94"/>
      <c r="I47" s="94"/>
      <c r="J47" s="42" t="s">
        <v>126</v>
      </c>
      <c r="K47" s="74">
        <v>340.08</v>
      </c>
      <c r="L47" s="95"/>
      <c r="M47" s="95"/>
      <c r="N47" s="95">
        <f t="shared" si="11"/>
        <v>0</v>
      </c>
      <c r="O47" s="95"/>
      <c r="P47" s="95"/>
      <c r="Q47" s="95"/>
      <c r="R47" s="44"/>
      <c r="S47" s="67"/>
    </row>
    <row r="48" spans="2:19" s="17" customFormat="1" ht="25.5" customHeight="1" x14ac:dyDescent="0.25">
      <c r="B48" s="39"/>
      <c r="C48" s="52"/>
      <c r="D48" s="52" t="s">
        <v>83</v>
      </c>
      <c r="E48" s="53" t="s">
        <v>306</v>
      </c>
      <c r="F48" s="109" t="s">
        <v>307</v>
      </c>
      <c r="G48" s="109"/>
      <c r="H48" s="109"/>
      <c r="I48" s="109"/>
      <c r="J48" s="54" t="s">
        <v>126</v>
      </c>
      <c r="K48" s="78">
        <v>340.08</v>
      </c>
      <c r="L48" s="129"/>
      <c r="M48" s="129"/>
      <c r="N48" s="129">
        <f t="shared" si="11"/>
        <v>0</v>
      </c>
      <c r="O48" s="95"/>
      <c r="P48" s="95"/>
      <c r="Q48" s="95"/>
      <c r="R48" s="44"/>
      <c r="S48" s="67"/>
    </row>
    <row r="49" spans="2:19" s="17" customFormat="1" ht="25.5" customHeight="1" x14ac:dyDescent="0.25">
      <c r="B49" s="39"/>
      <c r="C49" s="40"/>
      <c r="D49" s="40" t="s">
        <v>29</v>
      </c>
      <c r="E49" s="41" t="s">
        <v>308</v>
      </c>
      <c r="F49" s="94" t="s">
        <v>309</v>
      </c>
      <c r="G49" s="94"/>
      <c r="H49" s="94"/>
      <c r="I49" s="94"/>
      <c r="J49" s="42" t="s">
        <v>122</v>
      </c>
      <c r="K49" s="74">
        <v>48</v>
      </c>
      <c r="L49" s="95"/>
      <c r="M49" s="95"/>
      <c r="N49" s="95">
        <f t="shared" si="11"/>
        <v>0</v>
      </c>
      <c r="O49" s="95"/>
      <c r="P49" s="95"/>
      <c r="Q49" s="95"/>
      <c r="R49" s="44"/>
      <c r="S49" s="67"/>
    </row>
    <row r="50" spans="2:19" s="17" customFormat="1" ht="25.5" customHeight="1" x14ac:dyDescent="0.25">
      <c r="B50" s="39"/>
      <c r="C50" s="40"/>
      <c r="D50" s="40" t="s">
        <v>29</v>
      </c>
      <c r="E50" s="41" t="s">
        <v>310</v>
      </c>
      <c r="F50" s="94" t="s">
        <v>311</v>
      </c>
      <c r="G50" s="94"/>
      <c r="H50" s="94"/>
      <c r="I50" s="94"/>
      <c r="J50" s="42" t="s">
        <v>122</v>
      </c>
      <c r="K50" s="74">
        <v>48</v>
      </c>
      <c r="L50" s="95"/>
      <c r="M50" s="95"/>
      <c r="N50" s="95">
        <f t="shared" si="11"/>
        <v>0</v>
      </c>
      <c r="O50" s="95"/>
      <c r="P50" s="95"/>
      <c r="Q50" s="95"/>
      <c r="R50" s="44"/>
      <c r="S50" s="67"/>
    </row>
    <row r="51" spans="2:19" s="17" customFormat="1" ht="16.5" customHeight="1" x14ac:dyDescent="0.25">
      <c r="B51" s="39"/>
      <c r="C51" s="52"/>
      <c r="D51" s="52" t="s">
        <v>83</v>
      </c>
      <c r="E51" s="53" t="s">
        <v>312</v>
      </c>
      <c r="F51" s="109" t="s">
        <v>313</v>
      </c>
      <c r="G51" s="109"/>
      <c r="H51" s="109"/>
      <c r="I51" s="109"/>
      <c r="J51" s="54" t="s">
        <v>122</v>
      </c>
      <c r="K51" s="78">
        <v>48</v>
      </c>
      <c r="L51" s="129"/>
      <c r="M51" s="129"/>
      <c r="N51" s="129">
        <f t="shared" si="11"/>
        <v>0</v>
      </c>
      <c r="O51" s="95"/>
      <c r="P51" s="95"/>
      <c r="Q51" s="95"/>
      <c r="R51" s="44"/>
      <c r="S51" s="67"/>
    </row>
    <row r="52" spans="2:19" s="17" customFormat="1" ht="16.5" customHeight="1" x14ac:dyDescent="0.25">
      <c r="B52" s="39"/>
      <c r="C52" s="52"/>
      <c r="D52" s="52" t="s">
        <v>83</v>
      </c>
      <c r="E52" s="53" t="s">
        <v>314</v>
      </c>
      <c r="F52" s="109" t="s">
        <v>315</v>
      </c>
      <c r="G52" s="109"/>
      <c r="H52" s="109"/>
      <c r="I52" s="109"/>
      <c r="J52" s="54" t="s">
        <v>122</v>
      </c>
      <c r="K52" s="78">
        <v>48</v>
      </c>
      <c r="L52" s="129"/>
      <c r="M52" s="129"/>
      <c r="N52" s="129">
        <f t="shared" si="11"/>
        <v>0</v>
      </c>
      <c r="O52" s="95"/>
      <c r="P52" s="95"/>
      <c r="Q52" s="95"/>
      <c r="R52" s="44"/>
      <c r="S52" s="67"/>
    </row>
    <row r="53" spans="2:19" s="17" customFormat="1" ht="25.5" customHeight="1" x14ac:dyDescent="0.25">
      <c r="B53" s="39"/>
      <c r="C53" s="52"/>
      <c r="D53" s="52" t="s">
        <v>83</v>
      </c>
      <c r="E53" s="53" t="s">
        <v>316</v>
      </c>
      <c r="F53" s="109" t="s">
        <v>317</v>
      </c>
      <c r="G53" s="109"/>
      <c r="H53" s="109"/>
      <c r="I53" s="109"/>
      <c r="J53" s="54" t="s">
        <v>122</v>
      </c>
      <c r="K53" s="78">
        <v>48</v>
      </c>
      <c r="L53" s="129"/>
      <c r="M53" s="129"/>
      <c r="N53" s="129">
        <f t="shared" si="11"/>
        <v>0</v>
      </c>
      <c r="O53" s="95"/>
      <c r="P53" s="95"/>
      <c r="Q53" s="95"/>
      <c r="R53" s="44"/>
      <c r="S53" s="67"/>
    </row>
    <row r="54" spans="2:19" s="17" customFormat="1" ht="25.5" customHeight="1" x14ac:dyDescent="0.25">
      <c r="B54" s="39"/>
      <c r="C54" s="40"/>
      <c r="D54" s="40" t="s">
        <v>29</v>
      </c>
      <c r="E54" s="41" t="s">
        <v>318</v>
      </c>
      <c r="F54" s="94" t="s">
        <v>319</v>
      </c>
      <c r="G54" s="94"/>
      <c r="H54" s="94"/>
      <c r="I54" s="94"/>
      <c r="J54" s="42" t="s">
        <v>126</v>
      </c>
      <c r="K54" s="75">
        <v>340.08</v>
      </c>
      <c r="L54" s="95"/>
      <c r="M54" s="95"/>
      <c r="N54" s="95">
        <f t="shared" si="11"/>
        <v>0</v>
      </c>
      <c r="O54" s="95"/>
      <c r="P54" s="95"/>
      <c r="Q54" s="95"/>
      <c r="R54" s="44"/>
      <c r="S54" s="67"/>
    </row>
    <row r="55" spans="2:19" s="17" customFormat="1" ht="16.5" customHeight="1" x14ac:dyDescent="0.25">
      <c r="B55" s="39"/>
      <c r="C55" s="40"/>
      <c r="D55" s="40" t="s">
        <v>29</v>
      </c>
      <c r="E55" s="41" t="s">
        <v>320</v>
      </c>
      <c r="F55" s="94" t="s">
        <v>321</v>
      </c>
      <c r="G55" s="94"/>
      <c r="H55" s="94"/>
      <c r="I55" s="94"/>
      <c r="J55" s="42" t="s">
        <v>126</v>
      </c>
      <c r="K55" s="75">
        <v>340.08</v>
      </c>
      <c r="L55" s="95"/>
      <c r="M55" s="95"/>
      <c r="N55" s="95">
        <f t="shared" si="11"/>
        <v>0</v>
      </c>
      <c r="O55" s="95"/>
      <c r="P55" s="95"/>
      <c r="Q55" s="95"/>
      <c r="R55" s="44"/>
      <c r="S55" s="67"/>
    </row>
    <row r="56" spans="2:19" s="17" customFormat="1" ht="16.5" customHeight="1" x14ac:dyDescent="0.25">
      <c r="B56" s="39"/>
      <c r="C56" s="40"/>
      <c r="D56" s="40" t="s">
        <v>29</v>
      </c>
      <c r="E56" s="41" t="s">
        <v>322</v>
      </c>
      <c r="F56" s="94" t="s">
        <v>323</v>
      </c>
      <c r="G56" s="94"/>
      <c r="H56" s="94"/>
      <c r="I56" s="94"/>
      <c r="J56" s="42" t="s">
        <v>122</v>
      </c>
      <c r="K56" s="75">
        <v>48</v>
      </c>
      <c r="L56" s="95"/>
      <c r="M56" s="95"/>
      <c r="N56" s="95">
        <f t="shared" si="11"/>
        <v>0</v>
      </c>
      <c r="O56" s="95"/>
      <c r="P56" s="95"/>
      <c r="Q56" s="95"/>
      <c r="R56" s="44"/>
      <c r="S56" s="67"/>
    </row>
    <row r="57" spans="2:19" s="17" customFormat="1" ht="16.5" customHeight="1" x14ac:dyDescent="0.25">
      <c r="B57" s="39"/>
      <c r="C57" s="52"/>
      <c r="D57" s="52" t="s">
        <v>83</v>
      </c>
      <c r="E57" s="53" t="s">
        <v>324</v>
      </c>
      <c r="F57" s="109" t="s">
        <v>325</v>
      </c>
      <c r="G57" s="109"/>
      <c r="H57" s="109"/>
      <c r="I57" s="109"/>
      <c r="J57" s="54" t="s">
        <v>122</v>
      </c>
      <c r="K57" s="78">
        <v>48</v>
      </c>
      <c r="L57" s="129"/>
      <c r="M57" s="129"/>
      <c r="N57" s="129">
        <f t="shared" si="11"/>
        <v>0</v>
      </c>
      <c r="O57" s="95"/>
      <c r="P57" s="95"/>
      <c r="Q57" s="95"/>
      <c r="R57" s="44"/>
      <c r="S57" s="67"/>
    </row>
    <row r="58" spans="2:19" s="17" customFormat="1" ht="25.5" customHeight="1" x14ac:dyDescent="0.25">
      <c r="B58" s="39"/>
      <c r="C58" s="40"/>
      <c r="D58" s="40" t="s">
        <v>29</v>
      </c>
      <c r="E58" s="41" t="s">
        <v>326</v>
      </c>
      <c r="F58" s="94" t="s">
        <v>327</v>
      </c>
      <c r="G58" s="94"/>
      <c r="H58" s="94"/>
      <c r="I58" s="94"/>
      <c r="J58" s="42" t="s">
        <v>122</v>
      </c>
      <c r="K58" s="75">
        <v>48</v>
      </c>
      <c r="L58" s="95"/>
      <c r="M58" s="95"/>
      <c r="N58" s="95">
        <f t="shared" si="11"/>
        <v>0</v>
      </c>
      <c r="O58" s="95"/>
      <c r="P58" s="95"/>
      <c r="Q58" s="95"/>
      <c r="R58" s="44"/>
      <c r="S58" s="67"/>
    </row>
    <row r="59" spans="2:19" s="17" customFormat="1" ht="25.5" customHeight="1" x14ac:dyDescent="0.25">
      <c r="B59" s="39"/>
      <c r="C59" s="40"/>
      <c r="D59" s="40" t="s">
        <v>29</v>
      </c>
      <c r="E59" s="41" t="s">
        <v>233</v>
      </c>
      <c r="F59" s="94" t="s">
        <v>234</v>
      </c>
      <c r="G59" s="94"/>
      <c r="H59" s="94"/>
      <c r="I59" s="94"/>
      <c r="J59" s="42" t="s">
        <v>126</v>
      </c>
      <c r="K59" s="75">
        <v>680.16</v>
      </c>
      <c r="L59" s="95"/>
      <c r="M59" s="95"/>
      <c r="N59" s="95">
        <f t="shared" si="11"/>
        <v>0</v>
      </c>
      <c r="O59" s="95"/>
      <c r="P59" s="95"/>
      <c r="Q59" s="95"/>
      <c r="R59" s="44"/>
      <c r="S59" s="67"/>
    </row>
    <row r="60" spans="2:19" s="17" customFormat="1" ht="25.5" customHeight="1" x14ac:dyDescent="0.25">
      <c r="B60" s="39"/>
      <c r="C60" s="40"/>
      <c r="D60" s="40" t="s">
        <v>29</v>
      </c>
      <c r="E60" s="41" t="s">
        <v>242</v>
      </c>
      <c r="F60" s="94" t="s">
        <v>243</v>
      </c>
      <c r="G60" s="94"/>
      <c r="H60" s="94"/>
      <c r="I60" s="94"/>
      <c r="J60" s="42" t="s">
        <v>126</v>
      </c>
      <c r="K60" s="74">
        <v>234</v>
      </c>
      <c r="L60" s="95"/>
      <c r="M60" s="95"/>
      <c r="N60" s="95">
        <f t="shared" si="11"/>
        <v>0</v>
      </c>
      <c r="O60" s="95"/>
      <c r="P60" s="95"/>
      <c r="Q60" s="95"/>
      <c r="R60" s="44"/>
      <c r="S60" s="67"/>
    </row>
    <row r="61" spans="2:19" s="37" customFormat="1" ht="29.85" customHeight="1" x14ac:dyDescent="0.3">
      <c r="B61" s="32"/>
      <c r="C61" s="33"/>
      <c r="D61" s="34" t="s">
        <v>246</v>
      </c>
      <c r="E61" s="34"/>
      <c r="F61" s="34"/>
      <c r="G61" s="34"/>
      <c r="H61" s="34"/>
      <c r="I61" s="34"/>
      <c r="J61" s="34"/>
      <c r="K61" s="77"/>
      <c r="L61" s="34"/>
      <c r="M61" s="34"/>
      <c r="N61" s="115"/>
      <c r="O61" s="116"/>
      <c r="P61" s="116"/>
      <c r="Q61" s="116"/>
      <c r="R61" s="36"/>
      <c r="S61" s="69">
        <f>SUM(N62:Q64)</f>
        <v>0</v>
      </c>
    </row>
    <row r="62" spans="2:19" s="17" customFormat="1" ht="25.5" customHeight="1" x14ac:dyDescent="0.25">
      <c r="B62" s="39"/>
      <c r="C62" s="40"/>
      <c r="D62" s="40" t="s">
        <v>29</v>
      </c>
      <c r="E62" s="41" t="s">
        <v>248</v>
      </c>
      <c r="F62" s="94" t="s">
        <v>249</v>
      </c>
      <c r="G62" s="94"/>
      <c r="H62" s="94"/>
      <c r="I62" s="94"/>
      <c r="J62" s="42" t="s">
        <v>126</v>
      </c>
      <c r="K62" s="74">
        <v>18</v>
      </c>
      <c r="L62" s="95"/>
      <c r="M62" s="95"/>
      <c r="N62" s="95">
        <f>ROUND(L62*K62,2)</f>
        <v>0</v>
      </c>
      <c r="O62" s="95"/>
      <c r="P62" s="95"/>
      <c r="Q62" s="95"/>
      <c r="R62" s="44"/>
      <c r="S62" s="67"/>
    </row>
    <row r="63" spans="2:19" s="17" customFormat="1" ht="38.25" customHeight="1" x14ac:dyDescent="0.25">
      <c r="B63" s="39"/>
      <c r="C63" s="40"/>
      <c r="D63" s="40" t="s">
        <v>29</v>
      </c>
      <c r="E63" s="41" t="s">
        <v>253</v>
      </c>
      <c r="F63" s="103" t="s">
        <v>254</v>
      </c>
      <c r="G63" s="104"/>
      <c r="H63" s="104"/>
      <c r="I63" s="105"/>
      <c r="J63" s="42" t="s">
        <v>126</v>
      </c>
      <c r="K63" s="76">
        <v>1</v>
      </c>
      <c r="L63" s="126"/>
      <c r="M63" s="127"/>
      <c r="N63" s="126">
        <f>ROUND(L63*K63,2)</f>
        <v>0</v>
      </c>
      <c r="O63" s="128"/>
      <c r="P63" s="128"/>
      <c r="Q63" s="127"/>
      <c r="R63" s="44"/>
      <c r="S63" s="67"/>
    </row>
    <row r="64" spans="2:19" s="17" customFormat="1" ht="25.5" customHeight="1" x14ac:dyDescent="0.25">
      <c r="B64" s="39"/>
      <c r="C64" s="40"/>
      <c r="D64" s="40" t="s">
        <v>29</v>
      </c>
      <c r="E64" s="41" t="s">
        <v>256</v>
      </c>
      <c r="F64" s="103" t="s">
        <v>257</v>
      </c>
      <c r="G64" s="104"/>
      <c r="H64" s="104"/>
      <c r="I64" s="105"/>
      <c r="J64" s="42" t="s">
        <v>126</v>
      </c>
      <c r="K64" s="76">
        <v>1</v>
      </c>
      <c r="L64" s="126"/>
      <c r="M64" s="127"/>
      <c r="N64" s="126">
        <f>ROUND(L64*K64,2)</f>
        <v>0</v>
      </c>
      <c r="O64" s="128"/>
      <c r="P64" s="128"/>
      <c r="Q64" s="127"/>
      <c r="R64" s="44"/>
      <c r="S64" s="67"/>
    </row>
    <row r="65" spans="2:19" s="37" customFormat="1" ht="29.85" customHeight="1" x14ac:dyDescent="0.3">
      <c r="B65" s="32"/>
      <c r="C65" s="33"/>
      <c r="D65" s="34" t="s">
        <v>258</v>
      </c>
      <c r="E65" s="34"/>
      <c r="F65" s="34"/>
      <c r="G65" s="34"/>
      <c r="H65" s="34"/>
      <c r="I65" s="34"/>
      <c r="J65" s="34"/>
      <c r="K65" s="77"/>
      <c r="L65" s="34"/>
      <c r="M65" s="34"/>
      <c r="N65" s="115"/>
      <c r="O65" s="116"/>
      <c r="P65" s="116"/>
      <c r="Q65" s="116"/>
      <c r="R65" s="36"/>
      <c r="S65" s="69">
        <f>SUM(N66:Q69)</f>
        <v>0</v>
      </c>
    </row>
    <row r="66" spans="2:19" s="17" customFormat="1" ht="25.5" customHeight="1" x14ac:dyDescent="0.25">
      <c r="B66" s="39"/>
      <c r="C66" s="40"/>
      <c r="D66" s="40" t="s">
        <v>29</v>
      </c>
      <c r="E66" s="41" t="s">
        <v>328</v>
      </c>
      <c r="F66" s="94" t="s">
        <v>261</v>
      </c>
      <c r="G66" s="94"/>
      <c r="H66" s="94"/>
      <c r="I66" s="94"/>
      <c r="J66" s="42" t="s">
        <v>75</v>
      </c>
      <c r="K66" s="75">
        <v>45.532799999999995</v>
      </c>
      <c r="L66" s="95"/>
      <c r="M66" s="95"/>
      <c r="N66" s="95">
        <f>ROUND(L66*K66,2)</f>
        <v>0</v>
      </c>
      <c r="O66" s="95"/>
      <c r="P66" s="95"/>
      <c r="Q66" s="95"/>
      <c r="R66" s="44"/>
      <c r="S66" s="67"/>
    </row>
    <row r="67" spans="2:19" s="17" customFormat="1" ht="25.5" customHeight="1" x14ac:dyDescent="0.25">
      <c r="B67" s="39"/>
      <c r="C67" s="40"/>
      <c r="D67" s="40" t="s">
        <v>29</v>
      </c>
      <c r="E67" s="41" t="s">
        <v>263</v>
      </c>
      <c r="F67" s="94" t="s">
        <v>264</v>
      </c>
      <c r="G67" s="94"/>
      <c r="H67" s="94"/>
      <c r="I67" s="94"/>
      <c r="J67" s="42" t="s">
        <v>75</v>
      </c>
      <c r="K67" s="75">
        <v>682.99199999999996</v>
      </c>
      <c r="L67" s="95"/>
      <c r="M67" s="95"/>
      <c r="N67" s="95">
        <f>ROUND(L67*K67,2)</f>
        <v>0</v>
      </c>
      <c r="O67" s="95"/>
      <c r="P67" s="95"/>
      <c r="Q67" s="95"/>
      <c r="R67" s="44"/>
      <c r="S67" s="67"/>
    </row>
    <row r="68" spans="2:19" s="17" customFormat="1" ht="25.5" customHeight="1" x14ac:dyDescent="0.25">
      <c r="B68" s="39"/>
      <c r="C68" s="40"/>
      <c r="D68" s="40" t="s">
        <v>29</v>
      </c>
      <c r="E68" s="41" t="s">
        <v>266</v>
      </c>
      <c r="F68" s="94" t="s">
        <v>267</v>
      </c>
      <c r="G68" s="94"/>
      <c r="H68" s="94"/>
      <c r="I68" s="94"/>
      <c r="J68" s="42" t="s">
        <v>75</v>
      </c>
      <c r="K68" s="75">
        <v>1.6560000000000001</v>
      </c>
      <c r="L68" s="95"/>
      <c r="M68" s="95"/>
      <c r="N68" s="95">
        <f>ROUND(L68*K68,2)</f>
        <v>0</v>
      </c>
      <c r="O68" s="95"/>
      <c r="P68" s="95"/>
      <c r="Q68" s="95"/>
      <c r="R68" s="44"/>
      <c r="S68" s="67"/>
    </row>
    <row r="69" spans="2:19" s="17" customFormat="1" ht="25.5" customHeight="1" x14ac:dyDescent="0.25">
      <c r="B69" s="39"/>
      <c r="C69" s="40"/>
      <c r="D69" s="40" t="s">
        <v>29</v>
      </c>
      <c r="E69" s="41" t="s">
        <v>269</v>
      </c>
      <c r="F69" s="94" t="s">
        <v>270</v>
      </c>
      <c r="G69" s="94"/>
      <c r="H69" s="94"/>
      <c r="I69" s="94"/>
      <c r="J69" s="42" t="s">
        <v>75</v>
      </c>
      <c r="K69" s="75">
        <v>43.876799999999996</v>
      </c>
      <c r="L69" s="95"/>
      <c r="M69" s="95"/>
      <c r="N69" s="95">
        <f>ROUND(L69*K69,2)</f>
        <v>0</v>
      </c>
      <c r="O69" s="95"/>
      <c r="P69" s="95"/>
      <c r="Q69" s="95"/>
      <c r="R69" s="44"/>
      <c r="S69" s="67"/>
    </row>
    <row r="70" spans="2:19" s="37" customFormat="1" ht="29.85" customHeight="1" x14ac:dyDescent="0.3">
      <c r="B70" s="32"/>
      <c r="C70" s="33"/>
      <c r="D70" s="34" t="s">
        <v>271</v>
      </c>
      <c r="E70" s="34"/>
      <c r="F70" s="34"/>
      <c r="G70" s="34"/>
      <c r="H70" s="34"/>
      <c r="I70" s="34"/>
      <c r="J70" s="34"/>
      <c r="K70" s="77"/>
      <c r="L70" s="34"/>
      <c r="M70" s="34"/>
      <c r="N70" s="124"/>
      <c r="O70" s="125"/>
      <c r="P70" s="125"/>
      <c r="Q70" s="125"/>
      <c r="R70" s="36"/>
      <c r="S70" s="69">
        <f>N71</f>
        <v>0</v>
      </c>
    </row>
    <row r="71" spans="2:19" s="17" customFormat="1" ht="25.5" customHeight="1" x14ac:dyDescent="0.25">
      <c r="B71" s="39"/>
      <c r="C71" s="40"/>
      <c r="D71" s="40" t="s">
        <v>29</v>
      </c>
      <c r="E71" s="41" t="s">
        <v>329</v>
      </c>
      <c r="F71" s="94" t="s">
        <v>330</v>
      </c>
      <c r="G71" s="94"/>
      <c r="H71" s="94"/>
      <c r="I71" s="94"/>
      <c r="J71" s="42" t="s">
        <v>75</v>
      </c>
      <c r="K71" s="75">
        <v>77.566190000000006</v>
      </c>
      <c r="L71" s="95"/>
      <c r="M71" s="95"/>
      <c r="N71" s="95">
        <f>ROUND(L71*K71,2)</f>
        <v>0</v>
      </c>
      <c r="O71" s="95"/>
      <c r="P71" s="95"/>
      <c r="Q71" s="95"/>
      <c r="R71" s="44"/>
      <c r="S71" s="67"/>
    </row>
    <row r="72" spans="2:19" s="37" customFormat="1" ht="19.899999999999999" customHeight="1" x14ac:dyDescent="0.3">
      <c r="B72" s="32"/>
      <c r="C72" s="33"/>
      <c r="D72" s="34" t="s">
        <v>275</v>
      </c>
      <c r="E72" s="34"/>
      <c r="F72" s="34"/>
      <c r="G72" s="34"/>
      <c r="H72" s="34"/>
      <c r="I72" s="34"/>
      <c r="J72" s="34"/>
      <c r="K72" s="77"/>
      <c r="L72" s="34"/>
      <c r="M72" s="34"/>
      <c r="N72" s="115"/>
      <c r="O72" s="116"/>
      <c r="P72" s="116"/>
      <c r="Q72" s="116"/>
      <c r="R72" s="36"/>
      <c r="S72" s="69">
        <f>N73</f>
        <v>0</v>
      </c>
    </row>
    <row r="73" spans="2:19" s="17" customFormat="1" ht="76.5" customHeight="1" x14ac:dyDescent="0.25">
      <c r="B73" s="39"/>
      <c r="C73" s="40"/>
      <c r="D73" s="40" t="s">
        <v>29</v>
      </c>
      <c r="E73" s="41" t="s">
        <v>277</v>
      </c>
      <c r="F73" s="94" t="s">
        <v>278</v>
      </c>
      <c r="G73" s="94"/>
      <c r="H73" s="94"/>
      <c r="I73" s="94"/>
      <c r="J73" s="42" t="s">
        <v>238</v>
      </c>
      <c r="K73" s="75">
        <v>1</v>
      </c>
      <c r="L73" s="95"/>
      <c r="M73" s="95"/>
      <c r="N73" s="95">
        <f>ROUND(L73*K73,2)</f>
        <v>0</v>
      </c>
      <c r="O73" s="95"/>
      <c r="P73" s="95"/>
      <c r="Q73" s="95"/>
      <c r="R73" s="44"/>
      <c r="S73" s="67"/>
    </row>
    <row r="74" spans="2:19" s="17" customFormat="1" ht="6.95" customHeight="1" x14ac:dyDescent="0.25">
      <c r="B74" s="55"/>
      <c r="C74" s="56"/>
      <c r="D74" s="56"/>
      <c r="E74" s="56"/>
      <c r="F74" s="56"/>
      <c r="G74" s="56"/>
      <c r="H74" s="56"/>
      <c r="I74" s="56"/>
      <c r="J74" s="56"/>
      <c r="K74" s="79"/>
      <c r="L74" s="56"/>
      <c r="M74" s="56"/>
      <c r="N74" s="56"/>
      <c r="O74" s="56"/>
      <c r="P74" s="56"/>
      <c r="Q74" s="56"/>
      <c r="R74" s="58"/>
      <c r="S74" s="67"/>
    </row>
    <row r="75" spans="2:19" x14ac:dyDescent="0.3">
      <c r="K75" s="80"/>
    </row>
    <row r="76" spans="2:19" s="17" customFormat="1" ht="29.25" customHeight="1" x14ac:dyDescent="0.35">
      <c r="B76" s="18"/>
      <c r="C76" s="61" t="s">
        <v>297</v>
      </c>
      <c r="D76" s="20"/>
      <c r="E76" s="20"/>
      <c r="F76" s="20"/>
      <c r="G76" s="20"/>
      <c r="H76" s="20"/>
      <c r="I76" s="20"/>
      <c r="J76" s="20"/>
      <c r="K76" s="81"/>
      <c r="L76" s="20"/>
      <c r="M76" s="20"/>
      <c r="N76" s="96">
        <f>SUM(N13:Q73)</f>
        <v>0</v>
      </c>
      <c r="O76" s="97"/>
      <c r="P76" s="97"/>
      <c r="Q76" s="97"/>
      <c r="R76" s="19"/>
      <c r="S76" s="72">
        <f>SUM(S12:S74)</f>
        <v>0</v>
      </c>
    </row>
    <row r="77" spans="2:19" x14ac:dyDescent="0.3">
      <c r="K77" s="80"/>
    </row>
    <row r="78" spans="2:19" x14ac:dyDescent="0.3">
      <c r="K78" s="80"/>
    </row>
    <row r="79" spans="2:19" x14ac:dyDescent="0.3">
      <c r="K79" s="80"/>
    </row>
    <row r="80" spans="2:19" x14ac:dyDescent="0.3">
      <c r="K80" s="80"/>
    </row>
    <row r="81" spans="11:11" x14ac:dyDescent="0.3">
      <c r="K81" s="80"/>
    </row>
    <row r="82" spans="11:11" x14ac:dyDescent="0.3">
      <c r="K82" s="80"/>
    </row>
  </sheetData>
  <mergeCells count="177">
    <mergeCell ref="F12:I12"/>
    <mergeCell ref="L12:M12"/>
    <mergeCell ref="N12:Q12"/>
    <mergeCell ref="N13:Q13"/>
    <mergeCell ref="F14:I14"/>
    <mergeCell ref="L14:M14"/>
    <mergeCell ref="N14:Q14"/>
    <mergeCell ref="F17:I17"/>
    <mergeCell ref="L17:M17"/>
    <mergeCell ref="N17:Q17"/>
    <mergeCell ref="F18:I18"/>
    <mergeCell ref="L18:M18"/>
    <mergeCell ref="N18:Q18"/>
    <mergeCell ref="F15:I15"/>
    <mergeCell ref="L15:M15"/>
    <mergeCell ref="N15:Q15"/>
    <mergeCell ref="F16:I16"/>
    <mergeCell ref="L16:M16"/>
    <mergeCell ref="N16:Q16"/>
    <mergeCell ref="F21:I21"/>
    <mergeCell ref="L21:M21"/>
    <mergeCell ref="N21:Q21"/>
    <mergeCell ref="F22:I22"/>
    <mergeCell ref="L22:M22"/>
    <mergeCell ref="N22:Q22"/>
    <mergeCell ref="F19:I19"/>
    <mergeCell ref="L19:M19"/>
    <mergeCell ref="N19:Q19"/>
    <mergeCell ref="F20:I20"/>
    <mergeCell ref="L20:M20"/>
    <mergeCell ref="N20:Q20"/>
    <mergeCell ref="F25:I25"/>
    <mergeCell ref="L25:M25"/>
    <mergeCell ref="N25:Q25"/>
    <mergeCell ref="F26:I26"/>
    <mergeCell ref="L26:M26"/>
    <mergeCell ref="N26:Q26"/>
    <mergeCell ref="F23:I23"/>
    <mergeCell ref="L23:M23"/>
    <mergeCell ref="N23:Q23"/>
    <mergeCell ref="F24:I24"/>
    <mergeCell ref="L24:M24"/>
    <mergeCell ref="N24:Q24"/>
    <mergeCell ref="F29:I29"/>
    <mergeCell ref="L29:M29"/>
    <mergeCell ref="N29:Q29"/>
    <mergeCell ref="F30:I30"/>
    <mergeCell ref="L30:M30"/>
    <mergeCell ref="N30:Q30"/>
    <mergeCell ref="F27:I27"/>
    <mergeCell ref="L27:M27"/>
    <mergeCell ref="N27:Q27"/>
    <mergeCell ref="F28:I28"/>
    <mergeCell ref="L28:M28"/>
    <mergeCell ref="N28:Q28"/>
    <mergeCell ref="F33:I33"/>
    <mergeCell ref="L33:M33"/>
    <mergeCell ref="N33:Q33"/>
    <mergeCell ref="N34:Q34"/>
    <mergeCell ref="F35:I35"/>
    <mergeCell ref="L35:M35"/>
    <mergeCell ref="N35:Q35"/>
    <mergeCell ref="F31:I31"/>
    <mergeCell ref="L31:M31"/>
    <mergeCell ref="N31:Q31"/>
    <mergeCell ref="F32:I32"/>
    <mergeCell ref="L32:M32"/>
    <mergeCell ref="N32:Q32"/>
    <mergeCell ref="F39:I39"/>
    <mergeCell ref="L39:M39"/>
    <mergeCell ref="N39:Q39"/>
    <mergeCell ref="F40:I40"/>
    <mergeCell ref="L40:M40"/>
    <mergeCell ref="N40:Q40"/>
    <mergeCell ref="N36:Q36"/>
    <mergeCell ref="F37:I37"/>
    <mergeCell ref="L37:M37"/>
    <mergeCell ref="N37:Q37"/>
    <mergeCell ref="F38:I38"/>
    <mergeCell ref="L38:M38"/>
    <mergeCell ref="N38:Q38"/>
    <mergeCell ref="F43:I43"/>
    <mergeCell ref="L43:M43"/>
    <mergeCell ref="N43:Q43"/>
    <mergeCell ref="N44:Q44"/>
    <mergeCell ref="F45:I45"/>
    <mergeCell ref="L45:M45"/>
    <mergeCell ref="N45:Q45"/>
    <mergeCell ref="F41:I41"/>
    <mergeCell ref="L41:M41"/>
    <mergeCell ref="N41:Q41"/>
    <mergeCell ref="F42:I42"/>
    <mergeCell ref="L42:M42"/>
    <mergeCell ref="N42:Q42"/>
    <mergeCell ref="F48:I48"/>
    <mergeCell ref="L48:M48"/>
    <mergeCell ref="N48:Q48"/>
    <mergeCell ref="F49:I49"/>
    <mergeCell ref="L49:M49"/>
    <mergeCell ref="N49:Q49"/>
    <mergeCell ref="F46:I46"/>
    <mergeCell ref="L46:M46"/>
    <mergeCell ref="N46:Q46"/>
    <mergeCell ref="F47:I47"/>
    <mergeCell ref="L47:M47"/>
    <mergeCell ref="N47:Q47"/>
    <mergeCell ref="F52:I52"/>
    <mergeCell ref="L52:M52"/>
    <mergeCell ref="N52:Q52"/>
    <mergeCell ref="F53:I53"/>
    <mergeCell ref="L53:M53"/>
    <mergeCell ref="N53:Q53"/>
    <mergeCell ref="F50:I50"/>
    <mergeCell ref="L50:M50"/>
    <mergeCell ref="N50:Q50"/>
    <mergeCell ref="F51:I51"/>
    <mergeCell ref="L51:M51"/>
    <mergeCell ref="N51:Q51"/>
    <mergeCell ref="F56:I56"/>
    <mergeCell ref="L56:M56"/>
    <mergeCell ref="N56:Q56"/>
    <mergeCell ref="F57:I57"/>
    <mergeCell ref="L57:M57"/>
    <mergeCell ref="N57:Q57"/>
    <mergeCell ref="F54:I54"/>
    <mergeCell ref="L54:M54"/>
    <mergeCell ref="N54:Q54"/>
    <mergeCell ref="F55:I55"/>
    <mergeCell ref="L55:M55"/>
    <mergeCell ref="N55:Q55"/>
    <mergeCell ref="F60:I60"/>
    <mergeCell ref="L60:M60"/>
    <mergeCell ref="N60:Q60"/>
    <mergeCell ref="N61:Q61"/>
    <mergeCell ref="F62:I62"/>
    <mergeCell ref="L62:M62"/>
    <mergeCell ref="N62:Q62"/>
    <mergeCell ref="F58:I58"/>
    <mergeCell ref="L58:M58"/>
    <mergeCell ref="N58:Q58"/>
    <mergeCell ref="F59:I59"/>
    <mergeCell ref="L59:M59"/>
    <mergeCell ref="N59:Q59"/>
    <mergeCell ref="N66:Q66"/>
    <mergeCell ref="F67:I67"/>
    <mergeCell ref="L67:M67"/>
    <mergeCell ref="N67:Q67"/>
    <mergeCell ref="F63:I63"/>
    <mergeCell ref="L63:M63"/>
    <mergeCell ref="N63:Q63"/>
    <mergeCell ref="F64:I64"/>
    <mergeCell ref="L64:M64"/>
    <mergeCell ref="N64:Q64"/>
    <mergeCell ref="N76:Q76"/>
    <mergeCell ref="C2:Q2"/>
    <mergeCell ref="F4:P4"/>
    <mergeCell ref="F5:P5"/>
    <mergeCell ref="M7:P7"/>
    <mergeCell ref="M9:Q9"/>
    <mergeCell ref="M10:Q10"/>
    <mergeCell ref="N70:Q70"/>
    <mergeCell ref="F71:I71"/>
    <mergeCell ref="L71:M71"/>
    <mergeCell ref="N71:Q71"/>
    <mergeCell ref="N72:Q72"/>
    <mergeCell ref="F73:I73"/>
    <mergeCell ref="L73:M73"/>
    <mergeCell ref="N73:Q73"/>
    <mergeCell ref="F68:I68"/>
    <mergeCell ref="L68:M68"/>
    <mergeCell ref="N68:Q68"/>
    <mergeCell ref="F69:I69"/>
    <mergeCell ref="L69:M69"/>
    <mergeCell ref="N69:Q69"/>
    <mergeCell ref="N65:Q65"/>
    <mergeCell ref="F66:I66"/>
    <mergeCell ref="L66:M66"/>
  </mergeCell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51D19-4203-491A-AA6D-BD16777D6062}">
  <sheetPr>
    <pageSetUpPr fitToPage="1"/>
  </sheetPr>
  <dimension ref="B1:V56"/>
  <sheetViews>
    <sheetView showGridLines="0" zoomScale="85" zoomScaleNormal="85" workbookViewId="0">
      <pane ySplit="13" topLeftCell="A47" activePane="bottomLeft" state="frozen"/>
      <selection pane="bottomLeft" activeCell="L54" sqref="L54"/>
    </sheetView>
  </sheetViews>
  <sheetFormatPr defaultRowHeight="13.5" x14ac:dyDescent="0.3"/>
  <cols>
    <col min="1" max="1" width="7.140625" style="59" customWidth="1"/>
    <col min="2" max="2" width="1.42578125" style="59" customWidth="1"/>
    <col min="3" max="3" width="3.5703125" style="59" customWidth="1"/>
    <col min="4" max="4" width="3.7109375" style="59" customWidth="1"/>
    <col min="5" max="5" width="14.7109375" style="59" customWidth="1"/>
    <col min="6" max="6" width="12.140625" style="59" customWidth="1"/>
    <col min="7" max="7" width="9.5703125" style="59" customWidth="1"/>
    <col min="8" max="8" width="10.7109375" style="59" customWidth="1"/>
    <col min="9" max="9" width="6" style="59" customWidth="1"/>
    <col min="10" max="10" width="4.42578125" style="59" customWidth="1"/>
    <col min="11" max="11" width="9.85546875" style="59" customWidth="1"/>
    <col min="12" max="12" width="10.28515625" style="59" customWidth="1"/>
    <col min="13" max="14" width="5.140625" style="59" customWidth="1"/>
    <col min="15" max="15" width="1.7109375" style="59" customWidth="1"/>
    <col min="16" max="16" width="10.7109375" style="59" customWidth="1"/>
    <col min="17" max="17" width="3.5703125" style="59" customWidth="1"/>
    <col min="18" max="18" width="1.42578125" style="59" customWidth="1"/>
    <col min="19" max="19" width="13.5703125" style="85" bestFit="1" customWidth="1"/>
    <col min="20" max="16384" width="9.140625" style="59"/>
  </cols>
  <sheetData>
    <row r="1" spans="2:19" s="17" customFormat="1" ht="6.95" customHeight="1" x14ac:dyDescent="0.25">
      <c r="B1" s="13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  <c r="N1" s="14"/>
      <c r="O1" s="14"/>
      <c r="P1" s="14"/>
      <c r="Q1" s="14"/>
      <c r="R1" s="16"/>
    </row>
    <row r="2" spans="2:19" s="17" customFormat="1" ht="21" x14ac:dyDescent="0.25">
      <c r="B2" s="18"/>
      <c r="C2" s="117" t="s">
        <v>8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9"/>
    </row>
    <row r="3" spans="2:19" s="17" customFormat="1" ht="6.95" customHeight="1" x14ac:dyDescent="0.25">
      <c r="B3" s="18"/>
      <c r="C3" s="20"/>
      <c r="D3" s="20"/>
      <c r="E3" s="20"/>
      <c r="F3" s="20"/>
      <c r="G3" s="20"/>
      <c r="H3" s="20"/>
      <c r="I3" s="20"/>
      <c r="J3" s="20"/>
      <c r="K3" s="21"/>
      <c r="L3" s="20"/>
      <c r="M3" s="20"/>
      <c r="N3" s="20"/>
      <c r="O3" s="20"/>
      <c r="P3" s="20"/>
      <c r="Q3" s="20"/>
      <c r="R3" s="19"/>
    </row>
    <row r="4" spans="2:19" s="17" customFormat="1" ht="15" x14ac:dyDescent="0.25">
      <c r="B4" s="18"/>
      <c r="C4" s="22" t="s">
        <v>9</v>
      </c>
      <c r="D4" s="20"/>
      <c r="E4" s="20"/>
      <c r="F4" s="119" t="s">
        <v>10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20"/>
      <c r="R4" s="19"/>
    </row>
    <row r="5" spans="2:19" s="17" customFormat="1" ht="18" x14ac:dyDescent="0.25">
      <c r="B5" s="18"/>
      <c r="C5" s="23" t="s">
        <v>11</v>
      </c>
      <c r="D5" s="20"/>
      <c r="E5" s="20"/>
      <c r="F5" s="121" t="s">
        <v>3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20"/>
      <c r="R5" s="19"/>
    </row>
    <row r="6" spans="2:19" s="17" customFormat="1" ht="6.95" customHeight="1" x14ac:dyDescent="0.25">
      <c r="B6" s="18"/>
      <c r="C6" s="20"/>
      <c r="D6" s="20"/>
      <c r="E6" s="20"/>
      <c r="F6" s="20"/>
      <c r="G6" s="20"/>
      <c r="H6" s="20"/>
      <c r="I6" s="20"/>
      <c r="J6" s="20"/>
      <c r="K6" s="21"/>
      <c r="L6" s="20"/>
      <c r="M6" s="20"/>
      <c r="N6" s="20"/>
      <c r="O6" s="20"/>
      <c r="P6" s="20"/>
      <c r="Q6" s="20"/>
      <c r="R6" s="19"/>
    </row>
    <row r="7" spans="2:19" s="17" customFormat="1" ht="18" customHeight="1" x14ac:dyDescent="0.25">
      <c r="B7" s="18"/>
      <c r="C7" s="22" t="s">
        <v>13</v>
      </c>
      <c r="D7" s="20"/>
      <c r="E7" s="20"/>
      <c r="F7" s="24" t="s">
        <v>14</v>
      </c>
      <c r="G7" s="20"/>
      <c r="H7" s="20"/>
      <c r="I7" s="20"/>
      <c r="J7" s="20"/>
      <c r="K7" s="25" t="s">
        <v>15</v>
      </c>
      <c r="L7" s="20"/>
      <c r="M7" s="122"/>
      <c r="N7" s="122"/>
      <c r="O7" s="122"/>
      <c r="P7" s="122"/>
      <c r="Q7" s="20"/>
      <c r="R7" s="19"/>
    </row>
    <row r="8" spans="2:19" s="17" customFormat="1" ht="6.95" customHeight="1" x14ac:dyDescent="0.25">
      <c r="B8" s="18"/>
      <c r="C8" s="20"/>
      <c r="D8" s="20"/>
      <c r="E8" s="20"/>
      <c r="F8" s="20"/>
      <c r="G8" s="20"/>
      <c r="H8" s="20"/>
      <c r="I8" s="20"/>
      <c r="J8" s="20"/>
      <c r="K8" s="21"/>
      <c r="L8" s="20"/>
      <c r="M8" s="20"/>
      <c r="N8" s="20"/>
      <c r="O8" s="20"/>
      <c r="P8" s="20"/>
      <c r="Q8" s="20"/>
      <c r="R8" s="19"/>
    </row>
    <row r="9" spans="2:19" s="17" customFormat="1" ht="15" x14ac:dyDescent="0.25">
      <c r="B9" s="18"/>
      <c r="C9" s="22" t="s">
        <v>16</v>
      </c>
      <c r="D9" s="20"/>
      <c r="E9" s="20"/>
      <c r="F9" s="24" t="s">
        <v>298</v>
      </c>
      <c r="G9" s="20"/>
      <c r="H9" s="20"/>
      <c r="I9" s="20"/>
      <c r="J9" s="20"/>
      <c r="K9" s="25" t="s">
        <v>17</v>
      </c>
      <c r="L9" s="20"/>
      <c r="M9" s="123"/>
      <c r="N9" s="123"/>
      <c r="O9" s="123"/>
      <c r="P9" s="123"/>
      <c r="Q9" s="123"/>
      <c r="R9" s="19"/>
    </row>
    <row r="10" spans="2:19" s="17" customFormat="1" ht="14.45" customHeight="1" x14ac:dyDescent="0.25">
      <c r="B10" s="18"/>
      <c r="C10" s="22" t="s">
        <v>18</v>
      </c>
      <c r="D10" s="20"/>
      <c r="E10" s="20"/>
      <c r="F10" s="24"/>
      <c r="G10" s="20"/>
      <c r="H10" s="20"/>
      <c r="I10" s="20"/>
      <c r="J10" s="20"/>
      <c r="K10" s="25" t="s">
        <v>19</v>
      </c>
      <c r="L10" s="20"/>
      <c r="M10" s="123"/>
      <c r="N10" s="123"/>
      <c r="O10" s="123"/>
      <c r="P10" s="123"/>
      <c r="Q10" s="123"/>
      <c r="R10" s="19"/>
    </row>
    <row r="11" spans="2:19" s="17" customFormat="1" ht="10.35" customHeight="1" x14ac:dyDescent="0.25">
      <c r="B11" s="18"/>
      <c r="C11" s="20"/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19"/>
    </row>
    <row r="12" spans="2:19" s="17" customFormat="1" ht="10.35" customHeight="1" x14ac:dyDescent="0.25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82"/>
    </row>
    <row r="13" spans="2:19" s="31" customFormat="1" ht="29.25" customHeight="1" x14ac:dyDescent="0.25">
      <c r="B13" s="26"/>
      <c r="C13" s="27" t="s">
        <v>20</v>
      </c>
      <c r="D13" s="28" t="s">
        <v>21</v>
      </c>
      <c r="E13" s="28" t="s">
        <v>22</v>
      </c>
      <c r="F13" s="113" t="s">
        <v>23</v>
      </c>
      <c r="G13" s="113"/>
      <c r="H13" s="113"/>
      <c r="I13" s="113"/>
      <c r="J13" s="28" t="s">
        <v>24</v>
      </c>
      <c r="K13" s="28" t="s">
        <v>25</v>
      </c>
      <c r="L13" s="113" t="s">
        <v>26</v>
      </c>
      <c r="M13" s="113"/>
      <c r="N13" s="113" t="s">
        <v>27</v>
      </c>
      <c r="O13" s="113"/>
      <c r="P13" s="113"/>
      <c r="Q13" s="114"/>
      <c r="R13" s="30"/>
    </row>
    <row r="14" spans="2:19" s="37" customFormat="1" ht="19.899999999999999" customHeight="1" x14ac:dyDescent="0.3">
      <c r="B14" s="32"/>
      <c r="C14" s="33"/>
      <c r="D14" s="34" t="s">
        <v>28</v>
      </c>
      <c r="E14" s="34"/>
      <c r="F14" s="34"/>
      <c r="G14" s="34"/>
      <c r="H14" s="34"/>
      <c r="I14" s="34"/>
      <c r="J14" s="34"/>
      <c r="K14" s="34"/>
      <c r="L14" s="34"/>
      <c r="M14" s="34"/>
      <c r="N14" s="115"/>
      <c r="O14" s="116"/>
      <c r="P14" s="116"/>
      <c r="Q14" s="116"/>
      <c r="R14" s="36"/>
      <c r="S14" s="83">
        <f>SUM(N15:Q29)</f>
        <v>0</v>
      </c>
    </row>
    <row r="15" spans="2:19" s="17" customFormat="1" ht="38.25" customHeight="1" x14ac:dyDescent="0.25">
      <c r="B15" s="39"/>
      <c r="C15" s="40" t="s">
        <v>331</v>
      </c>
      <c r="D15" s="40" t="s">
        <v>29</v>
      </c>
      <c r="E15" s="41" t="s">
        <v>332</v>
      </c>
      <c r="F15" s="94" t="s">
        <v>333</v>
      </c>
      <c r="G15" s="94"/>
      <c r="H15" s="94"/>
      <c r="I15" s="94"/>
      <c r="J15" s="42" t="s">
        <v>32</v>
      </c>
      <c r="K15" s="70">
        <v>33.6</v>
      </c>
      <c r="L15" s="95"/>
      <c r="M15" s="95"/>
      <c r="N15" s="95">
        <f>ROUND(L15*K15,2)</f>
        <v>0</v>
      </c>
      <c r="O15" s="95"/>
      <c r="P15" s="95"/>
      <c r="Q15" s="95"/>
      <c r="R15" s="44"/>
      <c r="S15" s="82"/>
    </row>
    <row r="16" spans="2:19" s="17" customFormat="1" ht="38.25" customHeight="1" x14ac:dyDescent="0.25">
      <c r="B16" s="39"/>
      <c r="C16" s="40"/>
      <c r="D16" s="40" t="s">
        <v>29</v>
      </c>
      <c r="E16" s="41" t="s">
        <v>30</v>
      </c>
      <c r="F16" s="94" t="s">
        <v>31</v>
      </c>
      <c r="G16" s="94"/>
      <c r="H16" s="94"/>
      <c r="I16" s="94"/>
      <c r="J16" s="42" t="s">
        <v>32</v>
      </c>
      <c r="K16" s="43">
        <v>106.68</v>
      </c>
      <c r="L16" s="95"/>
      <c r="M16" s="95"/>
      <c r="N16" s="95">
        <f t="shared" ref="N16:N18" si="0">ROUND(L16*K16,2)</f>
        <v>0</v>
      </c>
      <c r="O16" s="95"/>
      <c r="P16" s="95"/>
      <c r="Q16" s="95"/>
      <c r="R16" s="44"/>
      <c r="S16" s="82"/>
    </row>
    <row r="17" spans="2:19" s="17" customFormat="1" ht="38.25" customHeight="1" x14ac:dyDescent="0.25">
      <c r="B17" s="39"/>
      <c r="C17" s="40" t="s">
        <v>33</v>
      </c>
      <c r="D17" s="40" t="s">
        <v>29</v>
      </c>
      <c r="E17" s="41" t="s">
        <v>34</v>
      </c>
      <c r="F17" s="94" t="s">
        <v>35</v>
      </c>
      <c r="G17" s="94"/>
      <c r="H17" s="94"/>
      <c r="I17" s="94"/>
      <c r="J17" s="42" t="s">
        <v>32</v>
      </c>
      <c r="K17" s="43">
        <v>35.28</v>
      </c>
      <c r="L17" s="95"/>
      <c r="M17" s="95"/>
      <c r="N17" s="95">
        <f t="shared" si="0"/>
        <v>0</v>
      </c>
      <c r="O17" s="95"/>
      <c r="P17" s="95"/>
      <c r="Q17" s="95"/>
      <c r="R17" s="44"/>
      <c r="S17" s="82"/>
    </row>
    <row r="18" spans="2:19" s="17" customFormat="1" ht="38.25" customHeight="1" x14ac:dyDescent="0.25">
      <c r="B18" s="39"/>
      <c r="C18" s="40" t="s">
        <v>36</v>
      </c>
      <c r="D18" s="40" t="s">
        <v>29</v>
      </c>
      <c r="E18" s="41" t="s">
        <v>37</v>
      </c>
      <c r="F18" s="94" t="s">
        <v>38</v>
      </c>
      <c r="G18" s="94"/>
      <c r="H18" s="94"/>
      <c r="I18" s="94"/>
      <c r="J18" s="42" t="s">
        <v>32</v>
      </c>
      <c r="K18" s="43">
        <v>141.96000000000004</v>
      </c>
      <c r="L18" s="95"/>
      <c r="M18" s="95"/>
      <c r="N18" s="95">
        <f t="shared" si="0"/>
        <v>0</v>
      </c>
      <c r="O18" s="95"/>
      <c r="P18" s="95"/>
      <c r="Q18" s="95"/>
      <c r="R18" s="44"/>
      <c r="S18" s="82"/>
    </row>
    <row r="19" spans="2:19" s="17" customFormat="1" ht="25.5" customHeight="1" x14ac:dyDescent="0.25">
      <c r="B19" s="39"/>
      <c r="C19" s="40" t="s">
        <v>334</v>
      </c>
      <c r="D19" s="40" t="s">
        <v>29</v>
      </c>
      <c r="E19" s="41" t="s">
        <v>335</v>
      </c>
      <c r="F19" s="94" t="s">
        <v>336</v>
      </c>
      <c r="G19" s="94"/>
      <c r="H19" s="94"/>
      <c r="I19" s="94"/>
      <c r="J19" s="42" t="s">
        <v>52</v>
      </c>
      <c r="K19" s="70">
        <v>50.122800000000005</v>
      </c>
      <c r="L19" s="95"/>
      <c r="M19" s="95"/>
      <c r="N19" s="95">
        <f>ROUND(L19*K19,2)</f>
        <v>0</v>
      </c>
      <c r="O19" s="95"/>
      <c r="P19" s="95"/>
      <c r="Q19" s="95"/>
      <c r="R19" s="44"/>
      <c r="S19" s="82"/>
    </row>
    <row r="20" spans="2:19" s="17" customFormat="1" ht="25.5" customHeight="1" x14ac:dyDescent="0.25">
      <c r="B20" s="39"/>
      <c r="C20" s="40" t="s">
        <v>337</v>
      </c>
      <c r="D20" s="40" t="s">
        <v>29</v>
      </c>
      <c r="E20" s="41" t="s">
        <v>53</v>
      </c>
      <c r="F20" s="112" t="s">
        <v>54</v>
      </c>
      <c r="G20" s="112"/>
      <c r="H20" s="112"/>
      <c r="I20" s="112"/>
      <c r="J20" s="48" t="s">
        <v>52</v>
      </c>
      <c r="K20" s="75">
        <v>50.122800000000005</v>
      </c>
      <c r="L20" s="98"/>
      <c r="M20" s="98"/>
      <c r="N20" s="98">
        <f>ROUND(L20*K20,2)</f>
        <v>0</v>
      </c>
      <c r="O20" s="98"/>
      <c r="P20" s="98"/>
      <c r="Q20" s="98"/>
      <c r="R20" s="44"/>
      <c r="S20" s="82"/>
    </row>
    <row r="21" spans="2:19" s="50" customFormat="1" ht="25.5" customHeight="1" x14ac:dyDescent="0.25">
      <c r="B21" s="45"/>
      <c r="C21" s="46"/>
      <c r="D21" s="46" t="s">
        <v>29</v>
      </c>
      <c r="E21" s="47" t="s">
        <v>55</v>
      </c>
      <c r="F21" s="112" t="s">
        <v>56</v>
      </c>
      <c r="G21" s="112"/>
      <c r="H21" s="112"/>
      <c r="I21" s="112"/>
      <c r="J21" s="48" t="s">
        <v>52</v>
      </c>
      <c r="K21" s="74">
        <v>16.707599999999999</v>
      </c>
      <c r="L21" s="98"/>
      <c r="M21" s="98"/>
      <c r="N21" s="98">
        <f>L21*K21</f>
        <v>0</v>
      </c>
      <c r="O21" s="98"/>
      <c r="P21" s="98"/>
      <c r="Q21" s="98"/>
      <c r="R21" s="49"/>
      <c r="S21" s="86"/>
    </row>
    <row r="22" spans="2:19" s="17" customFormat="1" ht="25.5" customHeight="1" x14ac:dyDescent="0.25">
      <c r="B22" s="39"/>
      <c r="C22" s="40" t="s">
        <v>33</v>
      </c>
      <c r="D22" s="40" t="s">
        <v>29</v>
      </c>
      <c r="E22" s="41" t="s">
        <v>64</v>
      </c>
      <c r="F22" s="112" t="s">
        <v>65</v>
      </c>
      <c r="G22" s="112"/>
      <c r="H22" s="112"/>
      <c r="I22" s="112"/>
      <c r="J22" s="48" t="s">
        <v>52</v>
      </c>
      <c r="K22" s="75">
        <v>50.122800000000005</v>
      </c>
      <c r="L22" s="98"/>
      <c r="M22" s="98"/>
      <c r="N22" s="98"/>
      <c r="O22" s="98"/>
      <c r="P22" s="98"/>
      <c r="Q22" s="98"/>
      <c r="R22" s="44"/>
      <c r="S22" s="82"/>
    </row>
    <row r="23" spans="2:19" s="17" customFormat="1" ht="25.5" customHeight="1" x14ac:dyDescent="0.25">
      <c r="B23" s="39"/>
      <c r="C23" s="40" t="s">
        <v>66</v>
      </c>
      <c r="D23" s="40" t="s">
        <v>29</v>
      </c>
      <c r="E23" s="41" t="s">
        <v>67</v>
      </c>
      <c r="F23" s="112" t="s">
        <v>68</v>
      </c>
      <c r="G23" s="112"/>
      <c r="H23" s="112"/>
      <c r="I23" s="112"/>
      <c r="J23" s="48" t="s">
        <v>52</v>
      </c>
      <c r="K23" s="74">
        <v>26.86</v>
      </c>
      <c r="L23" s="98"/>
      <c r="M23" s="98"/>
      <c r="N23" s="98">
        <f t="shared" ref="N23:N27" si="1">ROUND(L23*K23,2)</f>
        <v>0</v>
      </c>
      <c r="O23" s="98"/>
      <c r="P23" s="98"/>
      <c r="Q23" s="98"/>
      <c r="R23" s="44"/>
      <c r="S23" s="82"/>
    </row>
    <row r="24" spans="2:19" s="17" customFormat="1" ht="38.25" customHeight="1" x14ac:dyDescent="0.25">
      <c r="B24" s="39"/>
      <c r="C24" s="40" t="s">
        <v>69</v>
      </c>
      <c r="D24" s="40" t="s">
        <v>29</v>
      </c>
      <c r="E24" s="41" t="s">
        <v>70</v>
      </c>
      <c r="F24" s="112" t="s">
        <v>71</v>
      </c>
      <c r="G24" s="112"/>
      <c r="H24" s="112"/>
      <c r="I24" s="112"/>
      <c r="J24" s="48" t="s">
        <v>52</v>
      </c>
      <c r="K24" s="74">
        <v>134.30000000000001</v>
      </c>
      <c r="L24" s="98"/>
      <c r="M24" s="98"/>
      <c r="N24" s="98">
        <f t="shared" si="1"/>
        <v>0</v>
      </c>
      <c r="O24" s="98"/>
      <c r="P24" s="98"/>
      <c r="Q24" s="98"/>
      <c r="R24" s="44"/>
      <c r="S24" s="82"/>
    </row>
    <row r="25" spans="2:19" s="17" customFormat="1" ht="25.5" customHeight="1" x14ac:dyDescent="0.25">
      <c r="B25" s="39"/>
      <c r="C25" s="40" t="s">
        <v>72</v>
      </c>
      <c r="D25" s="40" t="s">
        <v>29</v>
      </c>
      <c r="E25" s="41" t="s">
        <v>73</v>
      </c>
      <c r="F25" s="112" t="s">
        <v>74</v>
      </c>
      <c r="G25" s="112"/>
      <c r="H25" s="112"/>
      <c r="I25" s="112"/>
      <c r="J25" s="48" t="s">
        <v>75</v>
      </c>
      <c r="K25" s="74">
        <v>53.72</v>
      </c>
      <c r="L25" s="98"/>
      <c r="M25" s="98"/>
      <c r="N25" s="98">
        <f t="shared" si="1"/>
        <v>0</v>
      </c>
      <c r="O25" s="98"/>
      <c r="P25" s="98"/>
      <c r="Q25" s="98"/>
      <c r="R25" s="44"/>
      <c r="S25" s="82"/>
    </row>
    <row r="26" spans="2:19" s="17" customFormat="1" ht="25.5" customHeight="1" x14ac:dyDescent="0.25">
      <c r="B26" s="39"/>
      <c r="C26" s="40" t="s">
        <v>79</v>
      </c>
      <c r="D26" s="40" t="s">
        <v>29</v>
      </c>
      <c r="E26" s="41" t="s">
        <v>80</v>
      </c>
      <c r="F26" s="112" t="s">
        <v>81</v>
      </c>
      <c r="G26" s="112"/>
      <c r="H26" s="112"/>
      <c r="I26" s="112"/>
      <c r="J26" s="48" t="s">
        <v>52</v>
      </c>
      <c r="K26" s="74">
        <v>13.26</v>
      </c>
      <c r="L26" s="98"/>
      <c r="M26" s="98"/>
      <c r="N26" s="98">
        <f t="shared" si="1"/>
        <v>0</v>
      </c>
      <c r="O26" s="98"/>
      <c r="P26" s="98"/>
      <c r="Q26" s="98"/>
      <c r="R26" s="44"/>
      <c r="S26" s="82"/>
    </row>
    <row r="27" spans="2:19" s="17" customFormat="1" ht="16.5" customHeight="1" x14ac:dyDescent="0.25">
      <c r="B27" s="39"/>
      <c r="C27" s="52" t="s">
        <v>82</v>
      </c>
      <c r="D27" s="52" t="s">
        <v>83</v>
      </c>
      <c r="E27" s="53" t="s">
        <v>84</v>
      </c>
      <c r="F27" s="111" t="s">
        <v>85</v>
      </c>
      <c r="G27" s="111"/>
      <c r="H27" s="111"/>
      <c r="I27" s="111"/>
      <c r="J27" s="87" t="s">
        <v>75</v>
      </c>
      <c r="K27" s="76">
        <v>23.867999999999999</v>
      </c>
      <c r="L27" s="110"/>
      <c r="M27" s="110"/>
      <c r="N27" s="110">
        <f t="shared" si="1"/>
        <v>0</v>
      </c>
      <c r="O27" s="98"/>
      <c r="P27" s="98"/>
      <c r="Q27" s="98"/>
      <c r="R27" s="44"/>
      <c r="S27" s="82"/>
    </row>
    <row r="28" spans="2:19" s="17" customFormat="1" ht="25.5" customHeight="1" x14ac:dyDescent="0.25">
      <c r="B28" s="39"/>
      <c r="C28" s="40" t="s">
        <v>36</v>
      </c>
      <c r="D28" s="40" t="s">
        <v>29</v>
      </c>
      <c r="E28" s="41" t="s">
        <v>77</v>
      </c>
      <c r="F28" s="112" t="s">
        <v>78</v>
      </c>
      <c r="G28" s="112"/>
      <c r="H28" s="112"/>
      <c r="I28" s="112"/>
      <c r="J28" s="48" t="s">
        <v>52</v>
      </c>
      <c r="K28" s="75">
        <v>23.262800000000006</v>
      </c>
      <c r="L28" s="98"/>
      <c r="M28" s="98"/>
      <c r="N28" s="98">
        <f>ROUND(L28*K28,2)</f>
        <v>0</v>
      </c>
      <c r="O28" s="98"/>
      <c r="P28" s="98"/>
      <c r="Q28" s="98"/>
      <c r="R28" s="44"/>
      <c r="S28" s="82"/>
    </row>
    <row r="29" spans="2:19" s="17" customFormat="1" ht="25.5" customHeight="1" x14ac:dyDescent="0.25">
      <c r="B29" s="39"/>
      <c r="C29" s="40" t="s">
        <v>88</v>
      </c>
      <c r="D29" s="40" t="s">
        <v>29</v>
      </c>
      <c r="E29" s="41" t="s">
        <v>89</v>
      </c>
      <c r="F29" s="112" t="s">
        <v>90</v>
      </c>
      <c r="G29" s="112"/>
      <c r="H29" s="112"/>
      <c r="I29" s="112"/>
      <c r="J29" s="48" t="s">
        <v>52</v>
      </c>
      <c r="K29" s="74">
        <v>7.3</v>
      </c>
      <c r="L29" s="98"/>
      <c r="M29" s="98"/>
      <c r="N29" s="98">
        <f>ROUND(L29*K29,2)</f>
        <v>0</v>
      </c>
      <c r="O29" s="98"/>
      <c r="P29" s="98"/>
      <c r="Q29" s="98"/>
      <c r="R29" s="44"/>
      <c r="S29" s="82"/>
    </row>
    <row r="30" spans="2:19" s="37" customFormat="1" ht="29.85" customHeight="1" x14ac:dyDescent="0.3">
      <c r="B30" s="32"/>
      <c r="C30" s="33"/>
      <c r="D30" s="34" t="s">
        <v>94</v>
      </c>
      <c r="E30" s="34"/>
      <c r="F30" s="77"/>
      <c r="G30" s="77"/>
      <c r="H30" s="77"/>
      <c r="I30" s="77"/>
      <c r="J30" s="77"/>
      <c r="K30" s="77">
        <v>13.26</v>
      </c>
      <c r="L30" s="77"/>
      <c r="M30" s="77"/>
      <c r="N30" s="101"/>
      <c r="O30" s="102"/>
      <c r="P30" s="102"/>
      <c r="Q30" s="102"/>
      <c r="R30" s="36"/>
      <c r="S30" s="83">
        <f>N31</f>
        <v>0</v>
      </c>
    </row>
    <row r="31" spans="2:19" s="17" customFormat="1" ht="25.5" customHeight="1" x14ac:dyDescent="0.25">
      <c r="B31" s="39"/>
      <c r="C31" s="40" t="s">
        <v>338</v>
      </c>
      <c r="D31" s="40" t="s">
        <v>29</v>
      </c>
      <c r="E31" s="41" t="s">
        <v>339</v>
      </c>
      <c r="F31" s="112" t="s">
        <v>340</v>
      </c>
      <c r="G31" s="112"/>
      <c r="H31" s="112"/>
      <c r="I31" s="112"/>
      <c r="J31" s="48" t="s">
        <v>32</v>
      </c>
      <c r="K31" s="75">
        <v>42</v>
      </c>
      <c r="L31" s="98"/>
      <c r="M31" s="98"/>
      <c r="N31" s="98">
        <f>ROUND(L31*K31,2)</f>
        <v>0</v>
      </c>
      <c r="O31" s="98"/>
      <c r="P31" s="98"/>
      <c r="Q31" s="98"/>
      <c r="R31" s="44"/>
      <c r="S31" s="82"/>
    </row>
    <row r="32" spans="2:19" s="37" customFormat="1" ht="29.85" customHeight="1" x14ac:dyDescent="0.3">
      <c r="B32" s="32"/>
      <c r="C32" s="33"/>
      <c r="D32" s="34" t="s">
        <v>118</v>
      </c>
      <c r="E32" s="34"/>
      <c r="F32" s="77"/>
      <c r="G32" s="77"/>
      <c r="H32" s="77"/>
      <c r="I32" s="77"/>
      <c r="J32" s="77"/>
      <c r="K32" s="77"/>
      <c r="L32" s="77"/>
      <c r="M32" s="77"/>
      <c r="N32" s="101"/>
      <c r="O32" s="102"/>
      <c r="P32" s="102"/>
      <c r="Q32" s="102"/>
      <c r="R32" s="36"/>
      <c r="S32" s="83">
        <f>SUM(N33:Q44)</f>
        <v>0</v>
      </c>
    </row>
    <row r="33" spans="2:19" s="17" customFormat="1" ht="16.5" customHeight="1" x14ac:dyDescent="0.25">
      <c r="B33" s="39"/>
      <c r="C33" s="40" t="s">
        <v>341</v>
      </c>
      <c r="D33" s="40" t="s">
        <v>29</v>
      </c>
      <c r="E33" s="41" t="s">
        <v>120</v>
      </c>
      <c r="F33" s="112" t="s">
        <v>121</v>
      </c>
      <c r="G33" s="112"/>
      <c r="H33" s="112"/>
      <c r="I33" s="112"/>
      <c r="J33" s="48" t="s">
        <v>122</v>
      </c>
      <c r="K33" s="75">
        <v>6</v>
      </c>
      <c r="L33" s="98"/>
      <c r="M33" s="98"/>
      <c r="N33" s="98">
        <f t="shared" ref="N33:N44" si="2">ROUND(L33*K33,2)</f>
        <v>0</v>
      </c>
      <c r="O33" s="98"/>
      <c r="P33" s="98"/>
      <c r="Q33" s="98"/>
      <c r="R33" s="44"/>
      <c r="S33" s="82"/>
    </row>
    <row r="34" spans="2:19" s="17" customFormat="1" ht="16.5" customHeight="1" x14ac:dyDescent="0.25">
      <c r="B34" s="39"/>
      <c r="C34" s="40" t="s">
        <v>342</v>
      </c>
      <c r="D34" s="40" t="s">
        <v>29</v>
      </c>
      <c r="E34" s="41" t="s">
        <v>124</v>
      </c>
      <c r="F34" s="112" t="s">
        <v>343</v>
      </c>
      <c r="G34" s="112"/>
      <c r="H34" s="112"/>
      <c r="I34" s="112"/>
      <c r="J34" s="48" t="s">
        <v>126</v>
      </c>
      <c r="K34" s="75">
        <v>1351.86</v>
      </c>
      <c r="L34" s="98"/>
      <c r="M34" s="98"/>
      <c r="N34" s="98">
        <f t="shared" si="2"/>
        <v>0</v>
      </c>
      <c r="O34" s="98"/>
      <c r="P34" s="98"/>
      <c r="Q34" s="98"/>
      <c r="R34" s="44"/>
      <c r="S34" s="82"/>
    </row>
    <row r="35" spans="2:19" s="17" customFormat="1" ht="48.75" customHeight="1" x14ac:dyDescent="0.25">
      <c r="B35" s="39"/>
      <c r="C35" s="40" t="s">
        <v>57</v>
      </c>
      <c r="D35" s="40" t="s">
        <v>29</v>
      </c>
      <c r="E35" s="41" t="s">
        <v>344</v>
      </c>
      <c r="F35" s="94" t="s">
        <v>345</v>
      </c>
      <c r="G35" s="94"/>
      <c r="H35" s="94"/>
      <c r="I35" s="94"/>
      <c r="J35" s="42" t="s">
        <v>126</v>
      </c>
      <c r="K35" s="70">
        <v>288</v>
      </c>
      <c r="L35" s="95"/>
      <c r="M35" s="95"/>
      <c r="N35" s="95">
        <f t="shared" si="2"/>
        <v>0</v>
      </c>
      <c r="O35" s="95"/>
      <c r="P35" s="95"/>
      <c r="Q35" s="95"/>
      <c r="R35" s="44"/>
      <c r="S35" s="82"/>
    </row>
    <row r="36" spans="2:19" s="17" customFormat="1" ht="28.5" customHeight="1" x14ac:dyDescent="0.25">
      <c r="B36" s="39"/>
      <c r="C36" s="52" t="s">
        <v>60</v>
      </c>
      <c r="D36" s="52" t="s">
        <v>83</v>
      </c>
      <c r="E36" s="53" t="s">
        <v>306</v>
      </c>
      <c r="F36" s="109" t="s">
        <v>346</v>
      </c>
      <c r="G36" s="109"/>
      <c r="H36" s="109"/>
      <c r="I36" s="109"/>
      <c r="J36" s="54" t="s">
        <v>126</v>
      </c>
      <c r="K36" s="71">
        <v>288</v>
      </c>
      <c r="L36" s="129"/>
      <c r="M36" s="129"/>
      <c r="N36" s="129">
        <f t="shared" si="2"/>
        <v>0</v>
      </c>
      <c r="O36" s="95"/>
      <c r="P36" s="95"/>
      <c r="Q36" s="95"/>
      <c r="R36" s="44"/>
      <c r="S36" s="82"/>
    </row>
    <row r="37" spans="2:19" s="17" customFormat="1" ht="64.5" customHeight="1" x14ac:dyDescent="0.25">
      <c r="B37" s="39"/>
      <c r="C37" s="40" t="s">
        <v>69</v>
      </c>
      <c r="D37" s="40" t="s">
        <v>29</v>
      </c>
      <c r="E37" s="41" t="s">
        <v>347</v>
      </c>
      <c r="F37" s="94" t="s">
        <v>348</v>
      </c>
      <c r="G37" s="94"/>
      <c r="H37" s="94"/>
      <c r="I37" s="94"/>
      <c r="J37" s="42" t="s">
        <v>126</v>
      </c>
      <c r="K37" s="70">
        <v>1351.86</v>
      </c>
      <c r="L37" s="95"/>
      <c r="M37" s="95"/>
      <c r="N37" s="95">
        <f t="shared" si="2"/>
        <v>0</v>
      </c>
      <c r="O37" s="95"/>
      <c r="P37" s="95"/>
      <c r="Q37" s="95"/>
      <c r="R37" s="44"/>
      <c r="S37" s="82"/>
    </row>
    <row r="38" spans="2:19" s="17" customFormat="1" ht="63.75" customHeight="1" x14ac:dyDescent="0.25">
      <c r="B38" s="39"/>
      <c r="C38" s="52" t="s">
        <v>72</v>
      </c>
      <c r="D38" s="52" t="s">
        <v>83</v>
      </c>
      <c r="E38" s="53" t="s">
        <v>349</v>
      </c>
      <c r="F38" s="109" t="s">
        <v>350</v>
      </c>
      <c r="G38" s="109"/>
      <c r="H38" s="109"/>
      <c r="I38" s="109"/>
      <c r="J38" s="54" t="s">
        <v>126</v>
      </c>
      <c r="K38" s="71">
        <v>100</v>
      </c>
      <c r="L38" s="129"/>
      <c r="M38" s="129"/>
      <c r="N38" s="129">
        <f t="shared" si="2"/>
        <v>0</v>
      </c>
      <c r="O38" s="95"/>
      <c r="P38" s="95"/>
      <c r="Q38" s="95"/>
      <c r="R38" s="44"/>
      <c r="S38" s="82"/>
    </row>
    <row r="39" spans="2:19" s="17" customFormat="1" ht="25.5" customHeight="1" x14ac:dyDescent="0.25">
      <c r="B39" s="39"/>
      <c r="C39" s="40" t="s">
        <v>76</v>
      </c>
      <c r="D39" s="40" t="s">
        <v>29</v>
      </c>
      <c r="E39" s="41" t="s">
        <v>351</v>
      </c>
      <c r="F39" s="94" t="s">
        <v>352</v>
      </c>
      <c r="G39" s="94"/>
      <c r="H39" s="94"/>
      <c r="I39" s="94"/>
      <c r="J39" s="42" t="s">
        <v>126</v>
      </c>
      <c r="K39" s="70">
        <v>50</v>
      </c>
      <c r="L39" s="95"/>
      <c r="M39" s="95"/>
      <c r="N39" s="95">
        <f t="shared" si="2"/>
        <v>0</v>
      </c>
      <c r="O39" s="95"/>
      <c r="P39" s="95"/>
      <c r="Q39" s="95"/>
      <c r="R39" s="44"/>
      <c r="S39" s="82"/>
    </row>
    <row r="40" spans="2:19" s="17" customFormat="1" ht="34.5" customHeight="1" x14ac:dyDescent="0.25">
      <c r="B40" s="39"/>
      <c r="C40" s="40" t="s">
        <v>79</v>
      </c>
      <c r="D40" s="40" t="s">
        <v>29</v>
      </c>
      <c r="E40" s="41" t="s">
        <v>353</v>
      </c>
      <c r="F40" s="94" t="s">
        <v>354</v>
      </c>
      <c r="G40" s="94"/>
      <c r="H40" s="94"/>
      <c r="I40" s="94"/>
      <c r="J40" s="42" t="s">
        <v>122</v>
      </c>
      <c r="K40" s="70">
        <v>48</v>
      </c>
      <c r="L40" s="95"/>
      <c r="M40" s="95"/>
      <c r="N40" s="95">
        <f t="shared" si="2"/>
        <v>0</v>
      </c>
      <c r="O40" s="95"/>
      <c r="P40" s="95"/>
      <c r="Q40" s="95"/>
      <c r="R40" s="44"/>
      <c r="S40" s="82"/>
    </row>
    <row r="41" spans="2:19" s="17" customFormat="1" ht="25.5" customHeight="1" x14ac:dyDescent="0.25">
      <c r="B41" s="39"/>
      <c r="C41" s="40" t="s">
        <v>88</v>
      </c>
      <c r="D41" s="40" t="s">
        <v>29</v>
      </c>
      <c r="E41" s="41" t="s">
        <v>355</v>
      </c>
      <c r="F41" s="94" t="s">
        <v>356</v>
      </c>
      <c r="G41" s="94"/>
      <c r="H41" s="94"/>
      <c r="I41" s="94"/>
      <c r="J41" s="42" t="s">
        <v>122</v>
      </c>
      <c r="K41" s="70">
        <v>4</v>
      </c>
      <c r="L41" s="95"/>
      <c r="M41" s="95"/>
      <c r="N41" s="95">
        <f t="shared" si="2"/>
        <v>0</v>
      </c>
      <c r="O41" s="95"/>
      <c r="P41" s="95"/>
      <c r="Q41" s="95"/>
      <c r="R41" s="44"/>
      <c r="S41" s="82"/>
    </row>
    <row r="42" spans="2:19" s="17" customFormat="1" ht="16.5" customHeight="1" x14ac:dyDescent="0.25">
      <c r="B42" s="39"/>
      <c r="C42" s="52" t="s">
        <v>91</v>
      </c>
      <c r="D42" s="52" t="s">
        <v>83</v>
      </c>
      <c r="E42" s="53" t="s">
        <v>357</v>
      </c>
      <c r="F42" s="109" t="s">
        <v>358</v>
      </c>
      <c r="G42" s="109"/>
      <c r="H42" s="109"/>
      <c r="I42" s="109"/>
      <c r="J42" s="54" t="s">
        <v>122</v>
      </c>
      <c r="K42" s="71">
        <v>4</v>
      </c>
      <c r="L42" s="129"/>
      <c r="M42" s="129"/>
      <c r="N42" s="129">
        <f t="shared" si="2"/>
        <v>0</v>
      </c>
      <c r="O42" s="95"/>
      <c r="P42" s="95"/>
      <c r="Q42" s="95"/>
      <c r="R42" s="44"/>
      <c r="S42" s="82"/>
    </row>
    <row r="43" spans="2:19" s="17" customFormat="1" ht="25.5" customHeight="1" x14ac:dyDescent="0.25">
      <c r="B43" s="39"/>
      <c r="C43" s="40" t="s">
        <v>359</v>
      </c>
      <c r="D43" s="40" t="s">
        <v>29</v>
      </c>
      <c r="E43" s="41" t="s">
        <v>209</v>
      </c>
      <c r="F43" s="94" t="s">
        <v>210</v>
      </c>
      <c r="G43" s="94"/>
      <c r="H43" s="94"/>
      <c r="I43" s="94"/>
      <c r="J43" s="42" t="s">
        <v>126</v>
      </c>
      <c r="K43" s="70">
        <v>1351.86</v>
      </c>
      <c r="L43" s="95"/>
      <c r="M43" s="95"/>
      <c r="N43" s="95">
        <f t="shared" si="2"/>
        <v>0</v>
      </c>
      <c r="O43" s="95"/>
      <c r="P43" s="95"/>
      <c r="Q43" s="95"/>
      <c r="R43" s="44"/>
      <c r="S43" s="82"/>
    </row>
    <row r="44" spans="2:19" s="17" customFormat="1" ht="25.5" customHeight="1" x14ac:dyDescent="0.25">
      <c r="B44" s="39"/>
      <c r="C44" s="40" t="s">
        <v>98</v>
      </c>
      <c r="D44" s="40" t="s">
        <v>29</v>
      </c>
      <c r="E44" s="41" t="s">
        <v>212</v>
      </c>
      <c r="F44" s="94" t="s">
        <v>213</v>
      </c>
      <c r="G44" s="94"/>
      <c r="H44" s="94"/>
      <c r="I44" s="94"/>
      <c r="J44" s="42" t="s">
        <v>126</v>
      </c>
      <c r="K44" s="70">
        <v>1351.86</v>
      </c>
      <c r="L44" s="95"/>
      <c r="M44" s="95"/>
      <c r="N44" s="95">
        <f t="shared" si="2"/>
        <v>0</v>
      </c>
      <c r="O44" s="95"/>
      <c r="P44" s="95"/>
      <c r="Q44" s="95"/>
      <c r="R44" s="44"/>
      <c r="S44" s="82"/>
    </row>
    <row r="45" spans="2:19" s="37" customFormat="1" ht="29.85" customHeight="1" x14ac:dyDescent="0.3">
      <c r="B45" s="32"/>
      <c r="C45" s="33"/>
      <c r="D45" s="34" t="s">
        <v>246</v>
      </c>
      <c r="E45" s="34"/>
      <c r="F45" s="34"/>
      <c r="G45" s="34"/>
      <c r="H45" s="34"/>
      <c r="I45" s="34"/>
      <c r="J45" s="34"/>
      <c r="K45" s="34"/>
      <c r="L45" s="34"/>
      <c r="M45" s="34"/>
      <c r="N45" s="124"/>
      <c r="O45" s="125"/>
      <c r="P45" s="125"/>
      <c r="Q45" s="125"/>
      <c r="R45" s="36"/>
      <c r="S45" s="83">
        <f>N46</f>
        <v>0</v>
      </c>
    </row>
    <row r="46" spans="2:19" s="17" customFormat="1" ht="25.5" customHeight="1" x14ac:dyDescent="0.25">
      <c r="B46" s="39"/>
      <c r="C46" s="40" t="s">
        <v>360</v>
      </c>
      <c r="D46" s="40" t="s">
        <v>29</v>
      </c>
      <c r="E46" s="41" t="s">
        <v>248</v>
      </c>
      <c r="F46" s="94" t="s">
        <v>249</v>
      </c>
      <c r="G46" s="94"/>
      <c r="H46" s="94"/>
      <c r="I46" s="94"/>
      <c r="J46" s="42" t="s">
        <v>126</v>
      </c>
      <c r="K46" s="70">
        <v>84</v>
      </c>
      <c r="L46" s="95"/>
      <c r="M46" s="95"/>
      <c r="N46" s="95">
        <f>ROUND(L46*K46,2)</f>
        <v>0</v>
      </c>
      <c r="O46" s="95"/>
      <c r="P46" s="95"/>
      <c r="Q46" s="95"/>
      <c r="R46" s="44"/>
      <c r="S46" s="82"/>
    </row>
    <row r="47" spans="2:19" s="37" customFormat="1" ht="29.85" customHeight="1" x14ac:dyDescent="0.3">
      <c r="B47" s="32"/>
      <c r="C47" s="33"/>
      <c r="D47" s="34" t="s">
        <v>271</v>
      </c>
      <c r="E47" s="34"/>
      <c r="F47" s="34"/>
      <c r="G47" s="34"/>
      <c r="H47" s="34"/>
      <c r="I47" s="34"/>
      <c r="J47" s="34"/>
      <c r="K47" s="34"/>
      <c r="L47" s="34"/>
      <c r="M47" s="34"/>
      <c r="N47" s="124"/>
      <c r="O47" s="125"/>
      <c r="P47" s="125"/>
      <c r="Q47" s="125"/>
      <c r="R47" s="36"/>
      <c r="S47" s="83">
        <f>N48</f>
        <v>0</v>
      </c>
    </row>
    <row r="48" spans="2:19" s="17" customFormat="1" ht="25.5" customHeight="1" x14ac:dyDescent="0.25">
      <c r="B48" s="39"/>
      <c r="C48" s="40" t="s">
        <v>95</v>
      </c>
      <c r="D48" s="40" t="s">
        <v>29</v>
      </c>
      <c r="E48" s="41" t="s">
        <v>329</v>
      </c>
      <c r="F48" s="94" t="s">
        <v>330</v>
      </c>
      <c r="G48" s="94"/>
      <c r="H48" s="94"/>
      <c r="I48" s="94"/>
      <c r="J48" s="42" t="s">
        <v>75</v>
      </c>
      <c r="K48" s="70">
        <v>41.527199999999993</v>
      </c>
      <c r="L48" s="95"/>
      <c r="M48" s="95"/>
      <c r="N48" s="95">
        <f>ROUND(L48*K48,2)</f>
        <v>0</v>
      </c>
      <c r="O48" s="95"/>
      <c r="P48" s="95"/>
      <c r="Q48" s="95"/>
      <c r="R48" s="44"/>
      <c r="S48" s="82"/>
    </row>
    <row r="49" spans="2:22" s="37" customFormat="1" ht="19.899999999999999" customHeight="1" x14ac:dyDescent="0.3">
      <c r="B49" s="32"/>
      <c r="C49" s="33"/>
      <c r="D49" s="34" t="s">
        <v>275</v>
      </c>
      <c r="E49" s="34"/>
      <c r="F49" s="34"/>
      <c r="G49" s="34"/>
      <c r="H49" s="34"/>
      <c r="I49" s="34"/>
      <c r="J49" s="34"/>
      <c r="K49" s="34"/>
      <c r="L49" s="34"/>
      <c r="M49" s="34"/>
      <c r="N49" s="115"/>
      <c r="O49" s="116"/>
      <c r="P49" s="116"/>
      <c r="Q49" s="116"/>
      <c r="R49" s="36"/>
      <c r="S49" s="83">
        <f>N50</f>
        <v>0</v>
      </c>
    </row>
    <row r="50" spans="2:22" s="17" customFormat="1" ht="76.5" customHeight="1" x14ac:dyDescent="0.25">
      <c r="B50" s="39"/>
      <c r="C50" s="40" t="s">
        <v>106</v>
      </c>
      <c r="D50" s="40" t="s">
        <v>29</v>
      </c>
      <c r="E50" s="41" t="s">
        <v>277</v>
      </c>
      <c r="F50" s="94" t="s">
        <v>361</v>
      </c>
      <c r="G50" s="94"/>
      <c r="H50" s="94"/>
      <c r="I50" s="94"/>
      <c r="J50" s="42" t="s">
        <v>238</v>
      </c>
      <c r="K50" s="70">
        <v>1</v>
      </c>
      <c r="L50" s="95"/>
      <c r="M50" s="95"/>
      <c r="N50" s="95">
        <f>ROUND(L50*K50,2)</f>
        <v>0</v>
      </c>
      <c r="O50" s="95"/>
      <c r="P50" s="95"/>
      <c r="Q50" s="95"/>
      <c r="R50" s="44"/>
      <c r="S50" s="82"/>
    </row>
    <row r="51" spans="2:22" s="17" customFormat="1" ht="6.95" customHeight="1" x14ac:dyDescent="0.25"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8"/>
      <c r="S51" s="82"/>
    </row>
    <row r="53" spans="2:22" ht="18" x14ac:dyDescent="0.35">
      <c r="N53" s="96">
        <f>SUM(N14:Q50)</f>
        <v>0</v>
      </c>
      <c r="O53" s="97"/>
      <c r="P53" s="97"/>
      <c r="Q53" s="97"/>
      <c r="R53" s="19"/>
      <c r="S53" s="84">
        <f>SUM(S14:V50)</f>
        <v>0</v>
      </c>
      <c r="T53" s="63"/>
      <c r="U53" s="63"/>
      <c r="V53" s="63"/>
    </row>
    <row r="56" spans="2:22" x14ac:dyDescent="0.3">
      <c r="P56" s="64">
        <f>N53</f>
        <v>0</v>
      </c>
    </row>
  </sheetData>
  <mergeCells count="109">
    <mergeCell ref="F16:I16"/>
    <mergeCell ref="L16:M16"/>
    <mergeCell ref="N16:Q16"/>
    <mergeCell ref="F17:I17"/>
    <mergeCell ref="L17:M17"/>
    <mergeCell ref="N17:Q17"/>
    <mergeCell ref="F13:I13"/>
    <mergeCell ref="L13:M13"/>
    <mergeCell ref="N13:Q13"/>
    <mergeCell ref="N14:Q14"/>
    <mergeCell ref="F15:I15"/>
    <mergeCell ref="L15:M15"/>
    <mergeCell ref="N15:Q15"/>
    <mergeCell ref="F20:I20"/>
    <mergeCell ref="L20:M20"/>
    <mergeCell ref="N20:Q20"/>
    <mergeCell ref="F21:I21"/>
    <mergeCell ref="L21:M21"/>
    <mergeCell ref="N21:Q21"/>
    <mergeCell ref="F18:I18"/>
    <mergeCell ref="L18:M18"/>
    <mergeCell ref="N18:Q18"/>
    <mergeCell ref="F19:I19"/>
    <mergeCell ref="L19:M19"/>
    <mergeCell ref="N19:Q19"/>
    <mergeCell ref="F24:I24"/>
    <mergeCell ref="L24:M24"/>
    <mergeCell ref="N24:Q24"/>
    <mergeCell ref="F25:I25"/>
    <mergeCell ref="L25:M25"/>
    <mergeCell ref="N25:Q25"/>
    <mergeCell ref="F22:I22"/>
    <mergeCell ref="L22:M22"/>
    <mergeCell ref="N22:Q22"/>
    <mergeCell ref="F23:I23"/>
    <mergeCell ref="L23:M23"/>
    <mergeCell ref="N23:Q23"/>
    <mergeCell ref="F28:I28"/>
    <mergeCell ref="L28:M28"/>
    <mergeCell ref="N28:Q28"/>
    <mergeCell ref="F29:I29"/>
    <mergeCell ref="L29:M29"/>
    <mergeCell ref="N29:Q29"/>
    <mergeCell ref="F26:I26"/>
    <mergeCell ref="L26:M26"/>
    <mergeCell ref="N26:Q26"/>
    <mergeCell ref="F27:I27"/>
    <mergeCell ref="L27:M27"/>
    <mergeCell ref="N27:Q27"/>
    <mergeCell ref="F34:I34"/>
    <mergeCell ref="L34:M34"/>
    <mergeCell ref="N34:Q34"/>
    <mergeCell ref="F35:I35"/>
    <mergeCell ref="L35:M35"/>
    <mergeCell ref="N35:Q35"/>
    <mergeCell ref="N30:Q30"/>
    <mergeCell ref="F31:I31"/>
    <mergeCell ref="L31:M31"/>
    <mergeCell ref="N31:Q31"/>
    <mergeCell ref="N32:Q32"/>
    <mergeCell ref="F33:I33"/>
    <mergeCell ref="L33:M33"/>
    <mergeCell ref="N33:Q33"/>
    <mergeCell ref="F38:I38"/>
    <mergeCell ref="L38:M38"/>
    <mergeCell ref="N38:Q38"/>
    <mergeCell ref="F39:I39"/>
    <mergeCell ref="L39:M39"/>
    <mergeCell ref="N39:Q39"/>
    <mergeCell ref="F36:I36"/>
    <mergeCell ref="L36:M36"/>
    <mergeCell ref="N36:Q36"/>
    <mergeCell ref="F37:I37"/>
    <mergeCell ref="L37:M37"/>
    <mergeCell ref="N37:Q37"/>
    <mergeCell ref="N42:Q42"/>
    <mergeCell ref="F43:I43"/>
    <mergeCell ref="L43:M43"/>
    <mergeCell ref="N43:Q43"/>
    <mergeCell ref="F40:I40"/>
    <mergeCell ref="L40:M40"/>
    <mergeCell ref="N40:Q40"/>
    <mergeCell ref="F41:I41"/>
    <mergeCell ref="L41:M41"/>
    <mergeCell ref="N41:Q41"/>
    <mergeCell ref="N53:Q53"/>
    <mergeCell ref="C2:Q2"/>
    <mergeCell ref="F4:P4"/>
    <mergeCell ref="F5:P5"/>
    <mergeCell ref="M7:P7"/>
    <mergeCell ref="M9:Q9"/>
    <mergeCell ref="M10:Q10"/>
    <mergeCell ref="N47:Q47"/>
    <mergeCell ref="F48:I48"/>
    <mergeCell ref="L48:M48"/>
    <mergeCell ref="N48:Q48"/>
    <mergeCell ref="N49:Q49"/>
    <mergeCell ref="F50:I50"/>
    <mergeCell ref="L50:M50"/>
    <mergeCell ref="N50:Q50"/>
    <mergeCell ref="F44:I44"/>
    <mergeCell ref="L44:M44"/>
    <mergeCell ref="N44:Q44"/>
    <mergeCell ref="N45:Q45"/>
    <mergeCell ref="F46:I46"/>
    <mergeCell ref="L46:M46"/>
    <mergeCell ref="N46:Q46"/>
    <mergeCell ref="F42:I42"/>
    <mergeCell ref="L42:M42"/>
  </mergeCell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rekapitulace</vt:lpstr>
      <vt:lpstr>hlavní řád</vt:lpstr>
      <vt:lpstr>přípojky</vt:lpstr>
      <vt:lpstr>BYPASS</vt:lpstr>
      <vt:lpstr>BYPASS!Názvy_tisku</vt:lpstr>
      <vt:lpstr>'hlavní řád'!Názvy_tisku</vt:lpstr>
      <vt:lpstr>přípojky!Názvy_tisku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Vraňan</dc:creator>
  <cp:lastModifiedBy>Jaroslav Vraňan</cp:lastModifiedBy>
  <cp:lastPrinted>2018-05-29T06:12:48Z</cp:lastPrinted>
  <dcterms:created xsi:type="dcterms:W3CDTF">2017-07-24T16:35:59Z</dcterms:created>
  <dcterms:modified xsi:type="dcterms:W3CDTF">2019-01-28T17:23:08Z</dcterms:modified>
</cp:coreProperties>
</file>