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Dokumenty\Obec\PodTankovkou\Tech_infrastruktura\Rozpočet1\"/>
    </mc:Choice>
  </mc:AlternateContent>
  <bookViews>
    <workbookView xWindow="0" yWindow="0" windowWidth="25200" windowHeight="12570" activeTab="9"/>
  </bookViews>
  <sheets>
    <sheet name="Stavba" sheetId="1" r:id="rId1"/>
    <sheet name="SO 01  KL" sheetId="2" r:id="rId2"/>
    <sheet name="SO 01  Rek" sheetId="3" r:id="rId3"/>
    <sheet name="SO 01  Pol" sheetId="4" r:id="rId4"/>
    <sheet name="SO 02  KL" sheetId="5" r:id="rId5"/>
    <sheet name="SO 02  Rek" sheetId="6" r:id="rId6"/>
    <sheet name="SO 02  Pol" sheetId="7" r:id="rId7"/>
    <sheet name="SO 03  KL" sheetId="8" r:id="rId8"/>
    <sheet name="SO 03  Rek" sheetId="9" r:id="rId9"/>
    <sheet name="SO 03  Pol" sheetId="10" r:id="rId10"/>
  </sheets>
  <definedNames>
    <definedName name="CelkemObjekty" localSheetId="0">Stavba!$F$33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 Pol'!$1:$6</definedName>
    <definedName name="_xlnm.Print_Titles" localSheetId="2">'SO 01  Rek'!$1:$6</definedName>
    <definedName name="_xlnm.Print_Titles" localSheetId="6">'SO 02  Pol'!$1:$6</definedName>
    <definedName name="_xlnm.Print_Titles" localSheetId="5">'SO 02  Rek'!$1:$6</definedName>
    <definedName name="_xlnm.Print_Titles" localSheetId="9">'SO 03  Pol'!$1:$6</definedName>
    <definedName name="_xlnm.Print_Titles" localSheetId="8">'SO 03  Rek'!$1:$6</definedName>
    <definedName name="Objednatel" localSheetId="0">Stavba!$D$11</definedName>
    <definedName name="Objekt" localSheetId="0">Stavba!$B$29</definedName>
    <definedName name="_xlnm.Print_Area" localSheetId="1">'SO 01  KL'!$A$1:$G$45</definedName>
    <definedName name="_xlnm.Print_Area" localSheetId="3">'SO 01  Pol'!$A$1:$K$123</definedName>
    <definedName name="_xlnm.Print_Area" localSheetId="2">'SO 01  Rek'!$A$1:$I$24</definedName>
    <definedName name="_xlnm.Print_Area" localSheetId="4">'SO 02  KL'!$A$1:$G$45</definedName>
    <definedName name="_xlnm.Print_Area" localSheetId="6">'SO 02  Pol'!$A$1:$K$56</definedName>
    <definedName name="_xlnm.Print_Area" localSheetId="5">'SO 02  Rek'!$A$1:$I$19</definedName>
    <definedName name="_xlnm.Print_Area" localSheetId="7">'SO 03  KL'!$A$1:$G$45</definedName>
    <definedName name="_xlnm.Print_Area" localSheetId="9">'SO 03  Pol'!$A$1:$K$54</definedName>
    <definedName name="_xlnm.Print_Area" localSheetId="8">'SO 03  Rek'!$A$1:$I$19</definedName>
    <definedName name="_xlnm.Print_Area" localSheetId="0">Stavba!$B$1:$J$34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opt" localSheetId="3" hidden="1">'SO 01  Pol'!#REF!</definedName>
    <definedName name="solver_opt" localSheetId="6" hidden="1">'SO 02  Pol'!#REF!</definedName>
    <definedName name="solver_opt" localSheetId="9" hidden="1">'SO 03 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ucetDilu" localSheetId="0">Stavba!#REF!</definedName>
    <definedName name="StavbaCelkem" localSheetId="0">Stavba!$H$33</definedName>
    <definedName name="Zhotovitel" localSheetId="0">Stavba!$D$7</definedName>
  </definedNames>
  <calcPr calcId="152511"/>
</workbook>
</file>

<file path=xl/calcChain.xml><?xml version="1.0" encoding="utf-8"?>
<calcChain xmlns="http://schemas.openxmlformats.org/spreadsheetml/2006/main">
  <c r="D16" i="8" l="1"/>
  <c r="I17" i="9"/>
  <c r="G16" i="8" s="1"/>
  <c r="D15" i="8"/>
  <c r="I16" i="9"/>
  <c r="G15" i="8" s="1"/>
  <c r="BE53" i="10"/>
  <c r="BD53" i="10"/>
  <c r="BC53" i="10"/>
  <c r="BB53" i="10"/>
  <c r="K53" i="10"/>
  <c r="I53" i="10"/>
  <c r="G53" i="10"/>
  <c r="BA53" i="10" s="1"/>
  <c r="BE51" i="10"/>
  <c r="BD51" i="10"/>
  <c r="BC51" i="10"/>
  <c r="BB51" i="10"/>
  <c r="K51" i="10"/>
  <c r="K54" i="10" s="1"/>
  <c r="I51" i="10"/>
  <c r="I54" i="10" s="1"/>
  <c r="G51" i="10"/>
  <c r="BA51" i="10" s="1"/>
  <c r="BE50" i="10"/>
  <c r="BE54" i="10" s="1"/>
  <c r="I10" i="9" s="1"/>
  <c r="BD50" i="10"/>
  <c r="BD54" i="10" s="1"/>
  <c r="H10" i="9" s="1"/>
  <c r="BC50" i="10"/>
  <c r="BB50" i="10"/>
  <c r="K50" i="10"/>
  <c r="I50" i="10"/>
  <c r="G50" i="10"/>
  <c r="BA50" i="10" s="1"/>
  <c r="BE47" i="10"/>
  <c r="BD47" i="10"/>
  <c r="BC47" i="10"/>
  <c r="BC54" i="10" s="1"/>
  <c r="G10" i="9" s="1"/>
  <c r="BB47" i="10"/>
  <c r="BB54" i="10" s="1"/>
  <c r="F10" i="9" s="1"/>
  <c r="K47" i="10"/>
  <c r="I47" i="10"/>
  <c r="G47" i="10"/>
  <c r="BA47" i="10" s="1"/>
  <c r="B10" i="9"/>
  <c r="A10" i="9"/>
  <c r="BE44" i="10"/>
  <c r="BD44" i="10"/>
  <c r="BC44" i="10"/>
  <c r="BB44" i="10"/>
  <c r="K44" i="10"/>
  <c r="I44" i="10"/>
  <c r="G44" i="10"/>
  <c r="BA44" i="10" s="1"/>
  <c r="BE43" i="10"/>
  <c r="BD43" i="10"/>
  <c r="BC43" i="10"/>
  <c r="BB43" i="10"/>
  <c r="K43" i="10"/>
  <c r="I43" i="10"/>
  <c r="G43" i="10"/>
  <c r="BA43" i="10" s="1"/>
  <c r="BE42" i="10"/>
  <c r="BD42" i="10"/>
  <c r="BC42" i="10"/>
  <c r="BB42" i="10"/>
  <c r="K42" i="10"/>
  <c r="I42" i="10"/>
  <c r="G42" i="10"/>
  <c r="BA42" i="10" s="1"/>
  <c r="BE41" i="10"/>
  <c r="BD41" i="10"/>
  <c r="BC41" i="10"/>
  <c r="BB41" i="10"/>
  <c r="K41" i="10"/>
  <c r="I41" i="10"/>
  <c r="G41" i="10"/>
  <c r="BA41" i="10" s="1"/>
  <c r="BE40" i="10"/>
  <c r="BD40" i="10"/>
  <c r="BC40" i="10"/>
  <c r="BB40" i="10"/>
  <c r="K40" i="10"/>
  <c r="I40" i="10"/>
  <c r="G40" i="10"/>
  <c r="BA40" i="10" s="1"/>
  <c r="BE39" i="10"/>
  <c r="BD39" i="10"/>
  <c r="BC39" i="10"/>
  <c r="BB39" i="10"/>
  <c r="BB45" i="10" s="1"/>
  <c r="F9" i="9" s="1"/>
  <c r="K39" i="10"/>
  <c r="K45" i="10" s="1"/>
  <c r="I39" i="10"/>
  <c r="I45" i="10" s="1"/>
  <c r="G39" i="10"/>
  <c r="BA39" i="10" s="1"/>
  <c r="BE38" i="10"/>
  <c r="BD38" i="10"/>
  <c r="BC38" i="10"/>
  <c r="BB38" i="10"/>
  <c r="K38" i="10"/>
  <c r="I38" i="10"/>
  <c r="G38" i="10"/>
  <c r="BA38" i="10" s="1"/>
  <c r="BE37" i="10"/>
  <c r="BD37" i="10"/>
  <c r="BD45" i="10" s="1"/>
  <c r="H9" i="9" s="1"/>
  <c r="BC37" i="10"/>
  <c r="BC45" i="10" s="1"/>
  <c r="G9" i="9" s="1"/>
  <c r="BB37" i="10"/>
  <c r="K37" i="10"/>
  <c r="I37" i="10"/>
  <c r="G37" i="10"/>
  <c r="BA37" i="10" s="1"/>
  <c r="B9" i="9"/>
  <c r="A9" i="9"/>
  <c r="BE45" i="10"/>
  <c r="I9" i="9" s="1"/>
  <c r="BE34" i="10"/>
  <c r="BD34" i="10"/>
  <c r="BC34" i="10"/>
  <c r="BB34" i="10"/>
  <c r="K34" i="10"/>
  <c r="I34" i="10"/>
  <c r="G34" i="10"/>
  <c r="BA34" i="10" s="1"/>
  <c r="BE33" i="10"/>
  <c r="BD33" i="10"/>
  <c r="BC33" i="10"/>
  <c r="BB33" i="10"/>
  <c r="K33" i="10"/>
  <c r="I33" i="10"/>
  <c r="G33" i="10"/>
  <c r="BA33" i="10" s="1"/>
  <c r="BE32" i="10"/>
  <c r="BD32" i="10"/>
  <c r="BC32" i="10"/>
  <c r="BB32" i="10"/>
  <c r="K32" i="10"/>
  <c r="I32" i="10"/>
  <c r="G32" i="10"/>
  <c r="BA32" i="10" s="1"/>
  <c r="BE31" i="10"/>
  <c r="BD31" i="10"/>
  <c r="BC31" i="10"/>
  <c r="BB31" i="10"/>
  <c r="K31" i="10"/>
  <c r="I31" i="10"/>
  <c r="G31" i="10"/>
  <c r="BA31" i="10" s="1"/>
  <c r="BE30" i="10"/>
  <c r="BD30" i="10"/>
  <c r="BC30" i="10"/>
  <c r="BB30" i="10"/>
  <c r="K30" i="10"/>
  <c r="I30" i="10"/>
  <c r="G30" i="10"/>
  <c r="BA30" i="10" s="1"/>
  <c r="BE29" i="10"/>
  <c r="BD29" i="10"/>
  <c r="BC29" i="10"/>
  <c r="BB29" i="10"/>
  <c r="K29" i="10"/>
  <c r="I29" i="10"/>
  <c r="G29" i="10"/>
  <c r="BA29" i="10" s="1"/>
  <c r="BE28" i="10"/>
  <c r="BD28" i="10"/>
  <c r="BC28" i="10"/>
  <c r="BB28" i="10"/>
  <c r="K28" i="10"/>
  <c r="I28" i="10"/>
  <c r="G28" i="10"/>
  <c r="BA28" i="10" s="1"/>
  <c r="BE27" i="10"/>
  <c r="BD27" i="10"/>
  <c r="BC27" i="10"/>
  <c r="BB27" i="10"/>
  <c r="K27" i="10"/>
  <c r="I27" i="10"/>
  <c r="G27" i="10"/>
  <c r="BA27" i="10" s="1"/>
  <c r="BE26" i="10"/>
  <c r="BD26" i="10"/>
  <c r="BC26" i="10"/>
  <c r="BB26" i="10"/>
  <c r="K26" i="10"/>
  <c r="I26" i="10"/>
  <c r="G26" i="10"/>
  <c r="BA26" i="10" s="1"/>
  <c r="BE25" i="10"/>
  <c r="BD25" i="10"/>
  <c r="BC25" i="10"/>
  <c r="BB25" i="10"/>
  <c r="K25" i="10"/>
  <c r="I25" i="10"/>
  <c r="G25" i="10"/>
  <c r="BA25" i="10" s="1"/>
  <c r="BE23" i="10"/>
  <c r="BD23" i="10"/>
  <c r="BC23" i="10"/>
  <c r="BB23" i="10"/>
  <c r="K23" i="10"/>
  <c r="I23" i="10"/>
  <c r="G23" i="10"/>
  <c r="BA23" i="10" s="1"/>
  <c r="BE21" i="10"/>
  <c r="BD21" i="10"/>
  <c r="BC21" i="10"/>
  <c r="BB21" i="10"/>
  <c r="K21" i="10"/>
  <c r="I21" i="10"/>
  <c r="G21" i="10"/>
  <c r="BA21" i="10" s="1"/>
  <c r="BE20" i="10"/>
  <c r="BD20" i="10"/>
  <c r="BC20" i="10"/>
  <c r="BB20" i="10"/>
  <c r="K20" i="10"/>
  <c r="I20" i="10"/>
  <c r="G20" i="10"/>
  <c r="BA20" i="10" s="1"/>
  <c r="BE18" i="10"/>
  <c r="BD18" i="10"/>
  <c r="BC18" i="10"/>
  <c r="BB18" i="10"/>
  <c r="K18" i="10"/>
  <c r="I18" i="10"/>
  <c r="G18" i="10"/>
  <c r="BA18" i="10" s="1"/>
  <c r="BE17" i="10"/>
  <c r="BD17" i="10"/>
  <c r="BC17" i="10"/>
  <c r="BB17" i="10"/>
  <c r="BB35" i="10" s="1"/>
  <c r="F8" i="9" s="1"/>
  <c r="K17" i="10"/>
  <c r="K35" i="10" s="1"/>
  <c r="I17" i="10"/>
  <c r="I35" i="10" s="1"/>
  <c r="G17" i="10"/>
  <c r="BA17" i="10" s="1"/>
  <c r="BE15" i="10"/>
  <c r="BD15" i="10"/>
  <c r="BC15" i="10"/>
  <c r="BB15" i="10"/>
  <c r="K15" i="10"/>
  <c r="I15" i="10"/>
  <c r="G15" i="10"/>
  <c r="BA15" i="10" s="1"/>
  <c r="BE14" i="10"/>
  <c r="BD14" i="10"/>
  <c r="BD35" i="10" s="1"/>
  <c r="H8" i="9" s="1"/>
  <c r="BC14" i="10"/>
  <c r="BC35" i="10" s="1"/>
  <c r="G8" i="9" s="1"/>
  <c r="BB14" i="10"/>
  <c r="K14" i="10"/>
  <c r="I14" i="10"/>
  <c r="G14" i="10"/>
  <c r="BA14" i="10" s="1"/>
  <c r="B8" i="9"/>
  <c r="A8" i="9"/>
  <c r="BE35" i="10"/>
  <c r="I8" i="9" s="1"/>
  <c r="BE11" i="10"/>
  <c r="BD11" i="10"/>
  <c r="BC11" i="10"/>
  <c r="BB11" i="10"/>
  <c r="K11" i="10"/>
  <c r="I11" i="10"/>
  <c r="G11" i="10"/>
  <c r="BA11" i="10" s="1"/>
  <c r="BE8" i="10"/>
  <c r="BD8" i="10"/>
  <c r="BC8" i="10"/>
  <c r="BC12" i="10" s="1"/>
  <c r="G7" i="9" s="1"/>
  <c r="BB8" i="10"/>
  <c r="BB12" i="10" s="1"/>
  <c r="F7" i="9" s="1"/>
  <c r="K8" i="10"/>
  <c r="I8" i="10"/>
  <c r="G8" i="10"/>
  <c r="BA8" i="10" s="1"/>
  <c r="B7" i="9"/>
  <c r="A7" i="9"/>
  <c r="BE12" i="10"/>
  <c r="I7" i="9" s="1"/>
  <c r="BD12" i="10"/>
  <c r="H7" i="9" s="1"/>
  <c r="K12" i="10"/>
  <c r="I12" i="10"/>
  <c r="G12" i="10"/>
  <c r="E4" i="10"/>
  <c r="F3" i="10"/>
  <c r="C33" i="8"/>
  <c r="F33" i="8" s="1"/>
  <c r="C31" i="8"/>
  <c r="G7" i="8"/>
  <c r="D16" i="5"/>
  <c r="I17" i="6"/>
  <c r="G16" i="5" s="1"/>
  <c r="D15" i="5"/>
  <c r="I16" i="6"/>
  <c r="G15" i="5" s="1"/>
  <c r="BE55" i="7"/>
  <c r="BD55" i="7"/>
  <c r="BC55" i="7"/>
  <c r="BB55" i="7"/>
  <c r="BB56" i="7" s="1"/>
  <c r="F10" i="6" s="1"/>
  <c r="K55" i="7"/>
  <c r="K56" i="7" s="1"/>
  <c r="I55" i="7"/>
  <c r="I56" i="7" s="1"/>
  <c r="G55" i="7"/>
  <c r="BA55" i="7" s="1"/>
  <c r="BE53" i="7"/>
  <c r="BD53" i="7"/>
  <c r="BC53" i="7"/>
  <c r="BB53" i="7"/>
  <c r="K53" i="7"/>
  <c r="I53" i="7"/>
  <c r="G53" i="7"/>
  <c r="BA53" i="7" s="1"/>
  <c r="BE50" i="7"/>
  <c r="BD50" i="7"/>
  <c r="BD56" i="7" s="1"/>
  <c r="H10" i="6" s="1"/>
  <c r="BC50" i="7"/>
  <c r="BC56" i="7" s="1"/>
  <c r="G10" i="6" s="1"/>
  <c r="BB50" i="7"/>
  <c r="K50" i="7"/>
  <c r="I50" i="7"/>
  <c r="G50" i="7"/>
  <c r="BA50" i="7" s="1"/>
  <c r="B10" i="6"/>
  <c r="A10" i="6"/>
  <c r="BE56" i="7"/>
  <c r="I10" i="6" s="1"/>
  <c r="BE47" i="7"/>
  <c r="BD47" i="7"/>
  <c r="BC47" i="7"/>
  <c r="BB47" i="7"/>
  <c r="K47" i="7"/>
  <c r="I47" i="7"/>
  <c r="G47" i="7"/>
  <c r="BA47" i="7" s="1"/>
  <c r="BE46" i="7"/>
  <c r="BD46" i="7"/>
  <c r="BC46" i="7"/>
  <c r="BB46" i="7"/>
  <c r="K46" i="7"/>
  <c r="I46" i="7"/>
  <c r="G46" i="7"/>
  <c r="BA46" i="7" s="1"/>
  <c r="BE45" i="7"/>
  <c r="BD45" i="7"/>
  <c r="BC45" i="7"/>
  <c r="BB45" i="7"/>
  <c r="K45" i="7"/>
  <c r="I45" i="7"/>
  <c r="G45" i="7"/>
  <c r="BA45" i="7" s="1"/>
  <c r="BE44" i="7"/>
  <c r="BD44" i="7"/>
  <c r="BC44" i="7"/>
  <c r="BB44" i="7"/>
  <c r="K44" i="7"/>
  <c r="I44" i="7"/>
  <c r="G44" i="7"/>
  <c r="BA44" i="7" s="1"/>
  <c r="BE43" i="7"/>
  <c r="BD43" i="7"/>
  <c r="BC43" i="7"/>
  <c r="BB43" i="7"/>
  <c r="K43" i="7"/>
  <c r="I43" i="7"/>
  <c r="G43" i="7"/>
  <c r="BA43" i="7" s="1"/>
  <c r="BE42" i="7"/>
  <c r="BD42" i="7"/>
  <c r="BC42" i="7"/>
  <c r="BB42" i="7"/>
  <c r="K42" i="7"/>
  <c r="I42" i="7"/>
  <c r="G42" i="7"/>
  <c r="BA42" i="7" s="1"/>
  <c r="BE41" i="7"/>
  <c r="BD41" i="7"/>
  <c r="BC41" i="7"/>
  <c r="BB41" i="7"/>
  <c r="K41" i="7"/>
  <c r="I41" i="7"/>
  <c r="G41" i="7"/>
  <c r="BA41" i="7" s="1"/>
  <c r="BE40" i="7"/>
  <c r="BE48" i="7" s="1"/>
  <c r="I9" i="6" s="1"/>
  <c r="BD40" i="7"/>
  <c r="BC40" i="7"/>
  <c r="BB40" i="7"/>
  <c r="K40" i="7"/>
  <c r="K48" i="7" s="1"/>
  <c r="I40" i="7"/>
  <c r="I48" i="7" s="1"/>
  <c r="G40" i="7"/>
  <c r="BA40" i="7" s="1"/>
  <c r="BE39" i="7"/>
  <c r="BD39" i="7"/>
  <c r="BC39" i="7"/>
  <c r="BB39" i="7"/>
  <c r="K39" i="7"/>
  <c r="I39" i="7"/>
  <c r="G39" i="7"/>
  <c r="BA39" i="7" s="1"/>
  <c r="BE37" i="7"/>
  <c r="BD37" i="7"/>
  <c r="BC37" i="7"/>
  <c r="BC48" i="7" s="1"/>
  <c r="G9" i="6" s="1"/>
  <c r="BB37" i="7"/>
  <c r="BB48" i="7" s="1"/>
  <c r="F9" i="6" s="1"/>
  <c r="K37" i="7"/>
  <c r="I37" i="7"/>
  <c r="G37" i="7"/>
  <c r="BA37" i="7" s="1"/>
  <c r="B9" i="6"/>
  <c r="A9" i="6"/>
  <c r="BD48" i="7"/>
  <c r="H9" i="6" s="1"/>
  <c r="BE33" i="7"/>
  <c r="BD33" i="7"/>
  <c r="BC33" i="7"/>
  <c r="BB33" i="7"/>
  <c r="K33" i="7"/>
  <c r="I33" i="7"/>
  <c r="G33" i="7"/>
  <c r="BA33" i="7" s="1"/>
  <c r="BE32" i="7"/>
  <c r="BD32" i="7"/>
  <c r="BC32" i="7"/>
  <c r="BB32" i="7"/>
  <c r="K32" i="7"/>
  <c r="I32" i="7"/>
  <c r="G32" i="7"/>
  <c r="BA32" i="7" s="1"/>
  <c r="BE30" i="7"/>
  <c r="BD30" i="7"/>
  <c r="BC30" i="7"/>
  <c r="BB30" i="7"/>
  <c r="K30" i="7"/>
  <c r="I30" i="7"/>
  <c r="G30" i="7"/>
  <c r="BA30" i="7" s="1"/>
  <c r="BE28" i="7"/>
  <c r="BD28" i="7"/>
  <c r="BC28" i="7"/>
  <c r="BB28" i="7"/>
  <c r="K28" i="7"/>
  <c r="I28" i="7"/>
  <c r="G28" i="7"/>
  <c r="BA28" i="7" s="1"/>
  <c r="BE27" i="7"/>
  <c r="BD27" i="7"/>
  <c r="BC27" i="7"/>
  <c r="BB27" i="7"/>
  <c r="K27" i="7"/>
  <c r="I27" i="7"/>
  <c r="G27" i="7"/>
  <c r="BA27" i="7" s="1"/>
  <c r="BE26" i="7"/>
  <c r="BD26" i="7"/>
  <c r="BC26" i="7"/>
  <c r="BB26" i="7"/>
  <c r="K26" i="7"/>
  <c r="I26" i="7"/>
  <c r="G26" i="7"/>
  <c r="BA26" i="7" s="1"/>
  <c r="BE24" i="7"/>
  <c r="BD24" i="7"/>
  <c r="BC24" i="7"/>
  <c r="BB24" i="7"/>
  <c r="K24" i="7"/>
  <c r="I24" i="7"/>
  <c r="G24" i="7"/>
  <c r="BA24" i="7" s="1"/>
  <c r="BE23" i="7"/>
  <c r="BD23" i="7"/>
  <c r="BC23" i="7"/>
  <c r="BB23" i="7"/>
  <c r="K23" i="7"/>
  <c r="I23" i="7"/>
  <c r="G23" i="7"/>
  <c r="BA23" i="7" s="1"/>
  <c r="BE22" i="7"/>
  <c r="BD22" i="7"/>
  <c r="BC22" i="7"/>
  <c r="BB22" i="7"/>
  <c r="K22" i="7"/>
  <c r="I22" i="7"/>
  <c r="G22" i="7"/>
  <c r="BA22" i="7" s="1"/>
  <c r="BE20" i="7"/>
  <c r="BD20" i="7"/>
  <c r="BC20" i="7"/>
  <c r="BB20" i="7"/>
  <c r="K20" i="7"/>
  <c r="I20" i="7"/>
  <c r="G20" i="7"/>
  <c r="BA20" i="7" s="1"/>
  <c r="BE17" i="7"/>
  <c r="BE35" i="7" s="1"/>
  <c r="I8" i="6" s="1"/>
  <c r="BD17" i="7"/>
  <c r="BD35" i="7" s="1"/>
  <c r="H8" i="6" s="1"/>
  <c r="BC17" i="7"/>
  <c r="BC35" i="7" s="1"/>
  <c r="G8" i="6" s="1"/>
  <c r="BB17" i="7"/>
  <c r="BB35" i="7" s="1"/>
  <c r="F8" i="6" s="1"/>
  <c r="K17" i="7"/>
  <c r="K35" i="7" s="1"/>
  <c r="I17" i="7"/>
  <c r="G17" i="7"/>
  <c r="BA17" i="7" s="1"/>
  <c r="BE16" i="7"/>
  <c r="BD16" i="7"/>
  <c r="BC16" i="7"/>
  <c r="BB16" i="7"/>
  <c r="K16" i="7"/>
  <c r="I16" i="7"/>
  <c r="G16" i="7"/>
  <c r="BA16" i="7" s="1"/>
  <c r="BE14" i="7"/>
  <c r="BD14" i="7"/>
  <c r="BC14" i="7"/>
  <c r="BB14" i="7"/>
  <c r="K14" i="7"/>
  <c r="I14" i="7"/>
  <c r="G14" i="7"/>
  <c r="BA14" i="7" s="1"/>
  <c r="BA35" i="7" s="1"/>
  <c r="E8" i="6" s="1"/>
  <c r="B8" i="6"/>
  <c r="A8" i="6"/>
  <c r="I35" i="7"/>
  <c r="G35" i="7"/>
  <c r="BE11" i="7"/>
  <c r="BD11" i="7"/>
  <c r="BC11" i="7"/>
  <c r="BB11" i="7"/>
  <c r="K11" i="7"/>
  <c r="I11" i="7"/>
  <c r="G11" i="7"/>
  <c r="BA11" i="7" s="1"/>
  <c r="BE8" i="7"/>
  <c r="BE12" i="7" s="1"/>
  <c r="I7" i="6" s="1"/>
  <c r="I11" i="6" s="1"/>
  <c r="C21" i="5" s="1"/>
  <c r="BD8" i="7"/>
  <c r="BD12" i="7" s="1"/>
  <c r="H7" i="6" s="1"/>
  <c r="H11" i="6" s="1"/>
  <c r="C17" i="5" s="1"/>
  <c r="BC8" i="7"/>
  <c r="BB8" i="7"/>
  <c r="K8" i="7"/>
  <c r="I8" i="7"/>
  <c r="G8" i="7"/>
  <c r="BA8" i="7" s="1"/>
  <c r="B7" i="6"/>
  <c r="A7" i="6"/>
  <c r="BC12" i="7"/>
  <c r="G7" i="6" s="1"/>
  <c r="BB12" i="7"/>
  <c r="F7" i="6" s="1"/>
  <c r="K12" i="7"/>
  <c r="I12" i="7"/>
  <c r="G12" i="7"/>
  <c r="E4" i="7"/>
  <c r="F3" i="7"/>
  <c r="C33" i="5"/>
  <c r="F33" i="5" s="1"/>
  <c r="C31" i="5"/>
  <c r="G7" i="5"/>
  <c r="D16" i="2"/>
  <c r="I22" i="3"/>
  <c r="G16" i="2" s="1"/>
  <c r="D15" i="2"/>
  <c r="I21" i="3"/>
  <c r="G15" i="2" s="1"/>
  <c r="BE122" i="4"/>
  <c r="BD122" i="4"/>
  <c r="BC122" i="4"/>
  <c r="BB122" i="4"/>
  <c r="K122" i="4"/>
  <c r="I122" i="4"/>
  <c r="G122" i="4"/>
  <c r="BA122" i="4" s="1"/>
  <c r="BE120" i="4"/>
  <c r="BD120" i="4"/>
  <c r="BC120" i="4"/>
  <c r="BB120" i="4"/>
  <c r="K120" i="4"/>
  <c r="I120" i="4"/>
  <c r="G120" i="4"/>
  <c r="BA120" i="4" s="1"/>
  <c r="BA123" i="4" s="1"/>
  <c r="E15" i="3" s="1"/>
  <c r="B15" i="3"/>
  <c r="A15" i="3"/>
  <c r="BE123" i="4"/>
  <c r="I15" i="3" s="1"/>
  <c r="BD123" i="4"/>
  <c r="H15" i="3" s="1"/>
  <c r="BC123" i="4"/>
  <c r="G15" i="3" s="1"/>
  <c r="BB123" i="4"/>
  <c r="F15" i="3" s="1"/>
  <c r="K123" i="4"/>
  <c r="I123" i="4"/>
  <c r="BE117" i="4"/>
  <c r="BD117" i="4"/>
  <c r="BC117" i="4"/>
  <c r="BB117" i="4"/>
  <c r="K117" i="4"/>
  <c r="I117" i="4"/>
  <c r="G117" i="4"/>
  <c r="BA117" i="4" s="1"/>
  <c r="BE116" i="4"/>
  <c r="BD116" i="4"/>
  <c r="BC116" i="4"/>
  <c r="BB116" i="4"/>
  <c r="K116" i="4"/>
  <c r="I116" i="4"/>
  <c r="G116" i="4"/>
  <c r="BA116" i="4" s="1"/>
  <c r="BE115" i="4"/>
  <c r="BD115" i="4"/>
  <c r="BC115" i="4"/>
  <c r="BB115" i="4"/>
  <c r="K115" i="4"/>
  <c r="I115" i="4"/>
  <c r="G115" i="4"/>
  <c r="BA115" i="4" s="1"/>
  <c r="BE114" i="4"/>
  <c r="BD114" i="4"/>
  <c r="BC114" i="4"/>
  <c r="BB114" i="4"/>
  <c r="K114" i="4"/>
  <c r="I114" i="4"/>
  <c r="G114" i="4"/>
  <c r="BA114" i="4" s="1"/>
  <c r="BE113" i="4"/>
  <c r="BD113" i="4"/>
  <c r="BC113" i="4"/>
  <c r="BB113" i="4"/>
  <c r="K113" i="4"/>
  <c r="I113" i="4"/>
  <c r="G113" i="4"/>
  <c r="BA113" i="4" s="1"/>
  <c r="BE112" i="4"/>
  <c r="BE118" i="4" s="1"/>
  <c r="I14" i="3" s="1"/>
  <c r="BD112" i="4"/>
  <c r="BD118" i="4" s="1"/>
  <c r="H14" i="3" s="1"/>
  <c r="BC112" i="4"/>
  <c r="BC118" i="4" s="1"/>
  <c r="G14" i="3" s="1"/>
  <c r="BB112" i="4"/>
  <c r="BB118" i="4" s="1"/>
  <c r="F14" i="3" s="1"/>
  <c r="K112" i="4"/>
  <c r="I112" i="4"/>
  <c r="G112" i="4"/>
  <c r="BA112" i="4" s="1"/>
  <c r="BE111" i="4"/>
  <c r="BD111" i="4"/>
  <c r="BC111" i="4"/>
  <c r="BB111" i="4"/>
  <c r="K111" i="4"/>
  <c r="I111" i="4"/>
  <c r="G111" i="4"/>
  <c r="BA111" i="4" s="1"/>
  <c r="BE110" i="4"/>
  <c r="BD110" i="4"/>
  <c r="BC110" i="4"/>
  <c r="BB110" i="4"/>
  <c r="K110" i="4"/>
  <c r="I110" i="4"/>
  <c r="I118" i="4" s="1"/>
  <c r="G110" i="4"/>
  <c r="BA110" i="4" s="1"/>
  <c r="B14" i="3"/>
  <c r="A14" i="3"/>
  <c r="K118" i="4"/>
  <c r="BE106" i="4"/>
  <c r="BD106" i="4"/>
  <c r="BC106" i="4"/>
  <c r="BB106" i="4"/>
  <c r="K106" i="4"/>
  <c r="I106" i="4"/>
  <c r="G106" i="4"/>
  <c r="BA106" i="4" s="1"/>
  <c r="BE104" i="4"/>
  <c r="BD104" i="4"/>
  <c r="BC104" i="4"/>
  <c r="BB104" i="4"/>
  <c r="K104" i="4"/>
  <c r="I104" i="4"/>
  <c r="G104" i="4"/>
  <c r="BA104" i="4" s="1"/>
  <c r="BE102" i="4"/>
  <c r="BD102" i="4"/>
  <c r="BC102" i="4"/>
  <c r="BB102" i="4"/>
  <c r="K102" i="4"/>
  <c r="I102" i="4"/>
  <c r="G102" i="4"/>
  <c r="BA102" i="4" s="1"/>
  <c r="BE100" i="4"/>
  <c r="BD100" i="4"/>
  <c r="BC100" i="4"/>
  <c r="BB100" i="4"/>
  <c r="K100" i="4"/>
  <c r="I100" i="4"/>
  <c r="G100" i="4"/>
  <c r="BA100" i="4" s="1"/>
  <c r="BE99" i="4"/>
  <c r="BD99" i="4"/>
  <c r="BC99" i="4"/>
  <c r="BB99" i="4"/>
  <c r="K99" i="4"/>
  <c r="I99" i="4"/>
  <c r="G99" i="4"/>
  <c r="BA99" i="4" s="1"/>
  <c r="BE98" i="4"/>
  <c r="BD98" i="4"/>
  <c r="BC98" i="4"/>
  <c r="BB98" i="4"/>
  <c r="K98" i="4"/>
  <c r="I98" i="4"/>
  <c r="G98" i="4"/>
  <c r="BA98" i="4" s="1"/>
  <c r="BE96" i="4"/>
  <c r="BD96" i="4"/>
  <c r="BC96" i="4"/>
  <c r="BB96" i="4"/>
  <c r="K96" i="4"/>
  <c r="I96" i="4"/>
  <c r="G96" i="4"/>
  <c r="BA96" i="4" s="1"/>
  <c r="BE95" i="4"/>
  <c r="BD95" i="4"/>
  <c r="BC95" i="4"/>
  <c r="BB95" i="4"/>
  <c r="K95" i="4"/>
  <c r="I95" i="4"/>
  <c r="G95" i="4"/>
  <c r="BA95" i="4" s="1"/>
  <c r="BE94" i="4"/>
  <c r="BD94" i="4"/>
  <c r="BC94" i="4"/>
  <c r="BB94" i="4"/>
  <c r="K94" i="4"/>
  <c r="I94" i="4"/>
  <c r="G94" i="4"/>
  <c r="BA94" i="4" s="1"/>
  <c r="BE93" i="4"/>
  <c r="BD93" i="4"/>
  <c r="BC93" i="4"/>
  <c r="BC108" i="4" s="1"/>
  <c r="G13" i="3" s="1"/>
  <c r="BB93" i="4"/>
  <c r="BB108" i="4" s="1"/>
  <c r="F13" i="3" s="1"/>
  <c r="K93" i="4"/>
  <c r="K108" i="4" s="1"/>
  <c r="I93" i="4"/>
  <c r="I108" i="4" s="1"/>
  <c r="G93" i="4"/>
  <c r="BA93" i="4" s="1"/>
  <c r="BE91" i="4"/>
  <c r="BD91" i="4"/>
  <c r="BC91" i="4"/>
  <c r="BB91" i="4"/>
  <c r="K91" i="4"/>
  <c r="I91" i="4"/>
  <c r="G91" i="4"/>
  <c r="BA91" i="4" s="1"/>
  <c r="BE90" i="4"/>
  <c r="BE108" i="4" s="1"/>
  <c r="I13" i="3" s="1"/>
  <c r="BD90" i="4"/>
  <c r="BD108" i="4" s="1"/>
  <c r="H13" i="3" s="1"/>
  <c r="BC90" i="4"/>
  <c r="BB90" i="4"/>
  <c r="K90" i="4"/>
  <c r="I90" i="4"/>
  <c r="G90" i="4"/>
  <c r="BA90" i="4" s="1"/>
  <c r="B13" i="3"/>
  <c r="A13" i="3"/>
  <c r="BE84" i="4"/>
  <c r="BD84" i="4"/>
  <c r="BC84" i="4"/>
  <c r="BB84" i="4"/>
  <c r="K84" i="4"/>
  <c r="I84" i="4"/>
  <c r="G84" i="4"/>
  <c r="BA84" i="4" s="1"/>
  <c r="BE83" i="4"/>
  <c r="BD83" i="4"/>
  <c r="BD88" i="4" s="1"/>
  <c r="H12" i="3" s="1"/>
  <c r="BC83" i="4"/>
  <c r="BC88" i="4" s="1"/>
  <c r="G12" i="3" s="1"/>
  <c r="BB83" i="4"/>
  <c r="K83" i="4"/>
  <c r="I83" i="4"/>
  <c r="G83" i="4"/>
  <c r="BA83" i="4" s="1"/>
  <c r="B12" i="3"/>
  <c r="A12" i="3"/>
  <c r="BE88" i="4"/>
  <c r="I12" i="3" s="1"/>
  <c r="BB88" i="4"/>
  <c r="F12" i="3" s="1"/>
  <c r="K88" i="4"/>
  <c r="I88" i="4"/>
  <c r="G88" i="4"/>
  <c r="BE80" i="4"/>
  <c r="BD80" i="4"/>
  <c r="BD81" i="4" s="1"/>
  <c r="H11" i="3" s="1"/>
  <c r="BC80" i="4"/>
  <c r="BC81" i="4" s="1"/>
  <c r="G11" i="3" s="1"/>
  <c r="BB80" i="4"/>
  <c r="K80" i="4"/>
  <c r="I80" i="4"/>
  <c r="G80" i="4"/>
  <c r="BA80" i="4" s="1"/>
  <c r="BA81" i="4" s="1"/>
  <c r="E11" i="3" s="1"/>
  <c r="B11" i="3"/>
  <c r="A11" i="3"/>
  <c r="BE81" i="4"/>
  <c r="I11" i="3" s="1"/>
  <c r="BB81" i="4"/>
  <c r="F11" i="3" s="1"/>
  <c r="K81" i="4"/>
  <c r="I81" i="4"/>
  <c r="G81" i="4"/>
  <c r="BE76" i="4"/>
  <c r="BD76" i="4"/>
  <c r="BC76" i="4"/>
  <c r="BB76" i="4"/>
  <c r="K76" i="4"/>
  <c r="I76" i="4"/>
  <c r="G76" i="4"/>
  <c r="BA76" i="4" s="1"/>
  <c r="BE74" i="4"/>
  <c r="BD74" i="4"/>
  <c r="BC74" i="4"/>
  <c r="BB74" i="4"/>
  <c r="K74" i="4"/>
  <c r="I74" i="4"/>
  <c r="G74" i="4"/>
  <c r="BA74" i="4" s="1"/>
  <c r="BE72" i="4"/>
  <c r="BD72" i="4"/>
  <c r="BC72" i="4"/>
  <c r="BB72" i="4"/>
  <c r="K72" i="4"/>
  <c r="I72" i="4"/>
  <c r="G72" i="4"/>
  <c r="BA72" i="4" s="1"/>
  <c r="BE70" i="4"/>
  <c r="BE78" i="4" s="1"/>
  <c r="I10" i="3" s="1"/>
  <c r="BD70" i="4"/>
  <c r="BD78" i="4" s="1"/>
  <c r="H10" i="3" s="1"/>
  <c r="BC70" i="4"/>
  <c r="BC78" i="4" s="1"/>
  <c r="G10" i="3" s="1"/>
  <c r="BB70" i="4"/>
  <c r="BB78" i="4" s="1"/>
  <c r="F10" i="3" s="1"/>
  <c r="K70" i="4"/>
  <c r="K78" i="4" s="1"/>
  <c r="I70" i="4"/>
  <c r="G70" i="4"/>
  <c r="BA70" i="4" s="1"/>
  <c r="BE69" i="4"/>
  <c r="BD69" i="4"/>
  <c r="BC69" i="4"/>
  <c r="BB69" i="4"/>
  <c r="K69" i="4"/>
  <c r="I69" i="4"/>
  <c r="G69" i="4"/>
  <c r="BA69" i="4" s="1"/>
  <c r="BE68" i="4"/>
  <c r="BD68" i="4"/>
  <c r="BC68" i="4"/>
  <c r="BB68" i="4"/>
  <c r="K68" i="4"/>
  <c r="I68" i="4"/>
  <c r="G68" i="4"/>
  <c r="BA68" i="4" s="1"/>
  <c r="BA78" i="4" s="1"/>
  <c r="E10" i="3" s="1"/>
  <c r="B10" i="3"/>
  <c r="A10" i="3"/>
  <c r="I78" i="4"/>
  <c r="BE65" i="4"/>
  <c r="BD65" i="4"/>
  <c r="BC65" i="4"/>
  <c r="BB65" i="4"/>
  <c r="K65" i="4"/>
  <c r="I65" i="4"/>
  <c r="G65" i="4"/>
  <c r="BA65" i="4" s="1"/>
  <c r="BE64" i="4"/>
  <c r="BD64" i="4"/>
  <c r="BC64" i="4"/>
  <c r="BB64" i="4"/>
  <c r="K64" i="4"/>
  <c r="I64" i="4"/>
  <c r="G64" i="4"/>
  <c r="BA64" i="4" s="1"/>
  <c r="BE63" i="4"/>
  <c r="BD63" i="4"/>
  <c r="BC63" i="4"/>
  <c r="BB63" i="4"/>
  <c r="K63" i="4"/>
  <c r="I63" i="4"/>
  <c r="G63" i="4"/>
  <c r="BA63" i="4" s="1"/>
  <c r="BE61" i="4"/>
  <c r="BD61" i="4"/>
  <c r="BC61" i="4"/>
  <c r="BB61" i="4"/>
  <c r="K61" i="4"/>
  <c r="I61" i="4"/>
  <c r="G61" i="4"/>
  <c r="BA61" i="4" s="1"/>
  <c r="BE59" i="4"/>
  <c r="BD59" i="4"/>
  <c r="BC59" i="4"/>
  <c r="BB59" i="4"/>
  <c r="K59" i="4"/>
  <c r="I59" i="4"/>
  <c r="G59" i="4"/>
  <c r="BA59" i="4" s="1"/>
  <c r="BE57" i="4"/>
  <c r="BD57" i="4"/>
  <c r="BC57" i="4"/>
  <c r="BB57" i="4"/>
  <c r="K57" i="4"/>
  <c r="I57" i="4"/>
  <c r="G57" i="4"/>
  <c r="BA57" i="4" s="1"/>
  <c r="BE55" i="4"/>
  <c r="BD55" i="4"/>
  <c r="BC55" i="4"/>
  <c r="BB55" i="4"/>
  <c r="K55" i="4"/>
  <c r="I55" i="4"/>
  <c r="G55" i="4"/>
  <c r="BA55" i="4" s="1"/>
  <c r="BE53" i="4"/>
  <c r="BD53" i="4"/>
  <c r="BC53" i="4"/>
  <c r="BB53" i="4"/>
  <c r="K53" i="4"/>
  <c r="I53" i="4"/>
  <c r="G53" i="4"/>
  <c r="BA53" i="4" s="1"/>
  <c r="BE51" i="4"/>
  <c r="BD51" i="4"/>
  <c r="BC51" i="4"/>
  <c r="BB51" i="4"/>
  <c r="K51" i="4"/>
  <c r="I51" i="4"/>
  <c r="G51" i="4"/>
  <c r="BA51" i="4" s="1"/>
  <c r="BE50" i="4"/>
  <c r="BD50" i="4"/>
  <c r="BC50" i="4"/>
  <c r="BB50" i="4"/>
  <c r="K50" i="4"/>
  <c r="I50" i="4"/>
  <c r="G50" i="4"/>
  <c r="BA50" i="4" s="1"/>
  <c r="BE48" i="4"/>
  <c r="BD48" i="4"/>
  <c r="BC48" i="4"/>
  <c r="BB48" i="4"/>
  <c r="K48" i="4"/>
  <c r="I48" i="4"/>
  <c r="G48" i="4"/>
  <c r="BA48" i="4" s="1"/>
  <c r="BE43" i="4"/>
  <c r="BD43" i="4"/>
  <c r="BC43" i="4"/>
  <c r="BB43" i="4"/>
  <c r="K43" i="4"/>
  <c r="I43" i="4"/>
  <c r="G43" i="4"/>
  <c r="BA43" i="4" s="1"/>
  <c r="BE40" i="4"/>
  <c r="BE66" i="4" s="1"/>
  <c r="I9" i="3" s="1"/>
  <c r="BD40" i="4"/>
  <c r="BD66" i="4" s="1"/>
  <c r="H9" i="3" s="1"/>
  <c r="BC40" i="4"/>
  <c r="BC66" i="4" s="1"/>
  <c r="G9" i="3" s="1"/>
  <c r="BB40" i="4"/>
  <c r="K40" i="4"/>
  <c r="I40" i="4"/>
  <c r="G40" i="4"/>
  <c r="BA40" i="4" s="1"/>
  <c r="BE39" i="4"/>
  <c r="BD39" i="4"/>
  <c r="BC39" i="4"/>
  <c r="BB39" i="4"/>
  <c r="K39" i="4"/>
  <c r="I39" i="4"/>
  <c r="G39" i="4"/>
  <c r="BA39" i="4" s="1"/>
  <c r="BE36" i="4"/>
  <c r="BD36" i="4"/>
  <c r="BC36" i="4"/>
  <c r="BB36" i="4"/>
  <c r="K36" i="4"/>
  <c r="K66" i="4" s="1"/>
  <c r="I36" i="4"/>
  <c r="I66" i="4" s="1"/>
  <c r="G36" i="4"/>
  <c r="BA36" i="4" s="1"/>
  <c r="B9" i="3"/>
  <c r="A9" i="3"/>
  <c r="BB66" i="4"/>
  <c r="F9" i="3" s="1"/>
  <c r="BE33" i="4"/>
  <c r="BD33" i="4"/>
  <c r="BC33" i="4"/>
  <c r="BB33" i="4"/>
  <c r="K33" i="4"/>
  <c r="I33" i="4"/>
  <c r="G33" i="4"/>
  <c r="BA33" i="4" s="1"/>
  <c r="BE32" i="4"/>
  <c r="BD32" i="4"/>
  <c r="BC32" i="4"/>
  <c r="BB32" i="4"/>
  <c r="K32" i="4"/>
  <c r="I32" i="4"/>
  <c r="G32" i="4"/>
  <c r="BA32" i="4" s="1"/>
  <c r="BE31" i="4"/>
  <c r="BD31" i="4"/>
  <c r="BC31" i="4"/>
  <c r="BB31" i="4"/>
  <c r="K31" i="4"/>
  <c r="I31" i="4"/>
  <c r="G31" i="4"/>
  <c r="BA31" i="4" s="1"/>
  <c r="BE30" i="4"/>
  <c r="BD30" i="4"/>
  <c r="BC30" i="4"/>
  <c r="BB30" i="4"/>
  <c r="K30" i="4"/>
  <c r="I30" i="4"/>
  <c r="G30" i="4"/>
  <c r="BA30" i="4" s="1"/>
  <c r="BE29" i="4"/>
  <c r="BD29" i="4"/>
  <c r="BC29" i="4"/>
  <c r="BB29" i="4"/>
  <c r="K29" i="4"/>
  <c r="I29" i="4"/>
  <c r="G29" i="4"/>
  <c r="BA29" i="4" s="1"/>
  <c r="BE28" i="4"/>
  <c r="BD28" i="4"/>
  <c r="BC28" i="4"/>
  <c r="BB28" i="4"/>
  <c r="K28" i="4"/>
  <c r="I28" i="4"/>
  <c r="G28" i="4"/>
  <c r="BA28" i="4" s="1"/>
  <c r="BE27" i="4"/>
  <c r="BD27" i="4"/>
  <c r="BC27" i="4"/>
  <c r="BB27" i="4"/>
  <c r="K27" i="4"/>
  <c r="I27" i="4"/>
  <c r="G27" i="4"/>
  <c r="BA27" i="4" s="1"/>
  <c r="BE24" i="4"/>
  <c r="BD24" i="4"/>
  <c r="BC24" i="4"/>
  <c r="BB24" i="4"/>
  <c r="K24" i="4"/>
  <c r="I24" i="4"/>
  <c r="G24" i="4"/>
  <c r="BA24" i="4" s="1"/>
  <c r="BE20" i="4"/>
  <c r="BE34" i="4" s="1"/>
  <c r="I8" i="3" s="1"/>
  <c r="BD20" i="4"/>
  <c r="BD34" i="4" s="1"/>
  <c r="H8" i="3" s="1"/>
  <c r="BC20" i="4"/>
  <c r="BC34" i="4" s="1"/>
  <c r="G8" i="3" s="1"/>
  <c r="BB20" i="4"/>
  <c r="BB34" i="4" s="1"/>
  <c r="F8" i="3" s="1"/>
  <c r="K20" i="4"/>
  <c r="K34" i="4" s="1"/>
  <c r="I20" i="4"/>
  <c r="G20" i="4"/>
  <c r="BA20" i="4" s="1"/>
  <c r="BE17" i="4"/>
  <c r="BD17" i="4"/>
  <c r="BC17" i="4"/>
  <c r="BB17" i="4"/>
  <c r="K17" i="4"/>
  <c r="I17" i="4"/>
  <c r="G17" i="4"/>
  <c r="BA17" i="4" s="1"/>
  <c r="BE14" i="4"/>
  <c r="BD14" i="4"/>
  <c r="BC14" i="4"/>
  <c r="BB14" i="4"/>
  <c r="K14" i="4"/>
  <c r="I14" i="4"/>
  <c r="G14" i="4"/>
  <c r="BA14" i="4" s="1"/>
  <c r="BA34" i="4" s="1"/>
  <c r="E8" i="3" s="1"/>
  <c r="B8" i="3"/>
  <c r="A8" i="3"/>
  <c r="I34" i="4"/>
  <c r="BE11" i="4"/>
  <c r="BD11" i="4"/>
  <c r="BC11" i="4"/>
  <c r="BB11" i="4"/>
  <c r="K11" i="4"/>
  <c r="I11" i="4"/>
  <c r="G11" i="4"/>
  <c r="BA11" i="4" s="1"/>
  <c r="BE8" i="4"/>
  <c r="BE12" i="4" s="1"/>
  <c r="I7" i="3" s="1"/>
  <c r="I16" i="3" s="1"/>
  <c r="C21" i="2" s="1"/>
  <c r="BD8" i="4"/>
  <c r="BC8" i="4"/>
  <c r="BB8" i="4"/>
  <c r="K8" i="4"/>
  <c r="I8" i="4"/>
  <c r="G8" i="4"/>
  <c r="BA8" i="4" s="1"/>
  <c r="B7" i="3"/>
  <c r="A7" i="3"/>
  <c r="BD12" i="4"/>
  <c r="H7" i="3" s="1"/>
  <c r="BC12" i="4"/>
  <c r="G7" i="3" s="1"/>
  <c r="BB12" i="4"/>
  <c r="F7" i="3" s="1"/>
  <c r="K12" i="4"/>
  <c r="I12" i="4"/>
  <c r="G12" i="4"/>
  <c r="E4" i="4"/>
  <c r="F3" i="4"/>
  <c r="C33" i="2"/>
  <c r="F33" i="2" s="1"/>
  <c r="C31" i="2"/>
  <c r="G7" i="2"/>
  <c r="G33" i="1"/>
  <c r="I19" i="1" s="1"/>
  <c r="H29" i="1"/>
  <c r="G29" i="1"/>
  <c r="D22" i="1"/>
  <c r="D20" i="1"/>
  <c r="I2" i="1"/>
  <c r="F11" i="9" l="1"/>
  <c r="C16" i="8" s="1"/>
  <c r="G11" i="9"/>
  <c r="C18" i="8" s="1"/>
  <c r="BA88" i="4"/>
  <c r="E12" i="3" s="1"/>
  <c r="G56" i="7"/>
  <c r="G35" i="10"/>
  <c r="G45" i="10"/>
  <c r="BA66" i="4"/>
  <c r="E9" i="3" s="1"/>
  <c r="G118" i="4"/>
  <c r="BA12" i="4"/>
  <c r="E7" i="3" s="1"/>
  <c r="G34" i="4"/>
  <c r="G78" i="4"/>
  <c r="BA118" i="4"/>
  <c r="E14" i="3" s="1"/>
  <c r="G123" i="4"/>
  <c r="G108" i="4"/>
  <c r="BA108" i="4"/>
  <c r="E13" i="3" s="1"/>
  <c r="BA12" i="7"/>
  <c r="E7" i="6" s="1"/>
  <c r="I11" i="9"/>
  <c r="C21" i="8" s="1"/>
  <c r="F16" i="3"/>
  <c r="C16" i="2" s="1"/>
  <c r="F11" i="6"/>
  <c r="C16" i="5" s="1"/>
  <c r="G48" i="7"/>
  <c r="BA56" i="7"/>
  <c r="E10" i="6" s="1"/>
  <c r="BA35" i="10"/>
  <c r="E8" i="9" s="1"/>
  <c r="BA45" i="10"/>
  <c r="E9" i="9" s="1"/>
  <c r="G54" i="10"/>
  <c r="H11" i="9"/>
  <c r="C17" i="8" s="1"/>
  <c r="H23" i="3"/>
  <c r="G23" i="2" s="1"/>
  <c r="G16" i="3"/>
  <c r="C18" i="2" s="1"/>
  <c r="H16" i="3"/>
  <c r="C17" i="2" s="1"/>
  <c r="G66" i="4"/>
  <c r="G11" i="6"/>
  <c r="C18" i="5" s="1"/>
  <c r="BA48" i="7"/>
  <c r="E9" i="6" s="1"/>
  <c r="H18" i="6"/>
  <c r="G23" i="5" s="1"/>
  <c r="BA12" i="10"/>
  <c r="E7" i="9" s="1"/>
  <c r="BA54" i="10"/>
  <c r="E10" i="9" s="1"/>
  <c r="H18" i="9"/>
  <c r="G23" i="8" s="1"/>
  <c r="G22" i="8"/>
  <c r="G22" i="5"/>
  <c r="G22" i="2"/>
  <c r="I20" i="1"/>
  <c r="E11" i="6" l="1"/>
  <c r="C15" i="5" s="1"/>
  <c r="C19" i="5" s="1"/>
  <c r="C22" i="5" s="1"/>
  <c r="C23" i="5" s="1"/>
  <c r="F30" i="5" s="1"/>
  <c r="H31" i="1" s="1"/>
  <c r="E11" i="9"/>
  <c r="C15" i="8" s="1"/>
  <c r="C19" i="8" s="1"/>
  <c r="C22" i="8" s="1"/>
  <c r="C23" i="8" s="1"/>
  <c r="F30" i="8" s="1"/>
  <c r="H32" i="1" s="1"/>
  <c r="I32" i="1" s="1"/>
  <c r="F32" i="1" s="1"/>
  <c r="E16" i="3"/>
  <c r="C15" i="2" s="1"/>
  <c r="C19" i="2" s="1"/>
  <c r="C22" i="2" s="1"/>
  <c r="C23" i="2" s="1"/>
  <c r="F30" i="2" s="1"/>
  <c r="H30" i="1" s="1"/>
  <c r="H33" i="1" s="1"/>
  <c r="I21" i="1" s="1"/>
  <c r="I31" i="1"/>
  <c r="F31" i="1"/>
  <c r="F31" i="8"/>
  <c r="F34" i="8" s="1"/>
  <c r="F31" i="5"/>
  <c r="F34" i="5" s="1"/>
  <c r="F31" i="2"/>
  <c r="F34" i="2" s="1"/>
  <c r="I22" i="1" l="1"/>
  <c r="I23" i="1"/>
  <c r="I30" i="1"/>
  <c r="F30" i="1" s="1"/>
  <c r="F33" i="1" s="1"/>
  <c r="I33" i="1" l="1"/>
  <c r="J33" i="1"/>
  <c r="J30" i="1"/>
  <c r="J31" i="1"/>
  <c r="J32" i="1"/>
</calcChain>
</file>

<file path=xl/sharedStrings.xml><?xml version="1.0" encoding="utf-8"?>
<sst xmlns="http://schemas.openxmlformats.org/spreadsheetml/2006/main" count="938" uniqueCount="390">
  <si>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</si>
  <si>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</si>
  <si>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</si>
  <si>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</si>
  <si>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</si>
  <si>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</si>
  <si>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</si>
  <si>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</si>
  <si>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</si>
  <si>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</si>
  <si>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</si>
  <si>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</si>
  <si>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</si>
  <si>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</si>
  <si>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</si>
  <si>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</si>
  <si>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</si>
  <si>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</si>
  <si>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</si>
  <si>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</si>
  <si>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</si>
  <si>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</si>
  <si>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</si>
  <si>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</si>
  <si>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</si>
  <si>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</si>
  <si>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</si>
  <si>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</si>
  <si>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</si>
  <si>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</si>
  <si>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</si>
  <si>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</si>
  <si>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</si>
  <si>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</si>
  <si>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</si>
  <si>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</si>
  <si>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</si>
  <si>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</si>
  <si>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</si>
  <si>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</si>
  <si>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</si>
  <si>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</si>
  <si>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</si>
  <si>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</si>
  <si>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</si>
  <si>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</si>
  <si>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</si>
  <si>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</si>
  <si>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</si>
  <si>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</si>
  <si>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</si>
  <si>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</si>
  <si>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</si>
  <si>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</si>
  <si>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</si>
  <si>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</si>
  <si>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</si>
  <si>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</si>
  <si>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</si>
  <si>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</si>
  <si>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</si>
  <si>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</si>
  <si>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</si>
  <si>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</si>
  <si>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</si>
  <si>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</si>
  <si>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</si>
  <si>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</si>
  <si>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</si>
  <si>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</si>
  <si>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</si>
  <si>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</si>
  <si>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</si>
  <si>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</si>
  <si>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</si>
  <si>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</si>
  <si>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</si>
  <si>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</si>
  <si>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</si>
  <si>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</si>
  <si>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</si>
  <si>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</si>
  <si>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</si>
  <si>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</si>
  <si>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</si>
  <si>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</si>
  <si>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</si>
  <si>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</si>
  <si>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</si>
  <si>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</si>
  <si>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</si>
  <si>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</si>
  <si>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</si>
  <si>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</si>
  <si>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</si>
  <si>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/>
  </si>
  <si>
    <t>Velhartice lokalita Z4, Z5, Dopr. infrastruktura</t>
  </si>
  <si>
    <t xml:space="preserve"> Velhartice lokalita Z4, Z5, Dopr. infrastruktura</t>
  </si>
  <si>
    <t>SO 01</t>
  </si>
  <si>
    <t>Komunikace</t>
  </si>
  <si>
    <t>SO 01 Komunikace</t>
  </si>
  <si>
    <t>001</t>
  </si>
  <si>
    <t>Přípravné a pomocné práce</t>
  </si>
  <si>
    <t>001 Přípravné a pomocné práce</t>
  </si>
  <si>
    <t>01</t>
  </si>
  <si>
    <t xml:space="preserve">Dopravní opatření po dobu výstavby </t>
  </si>
  <si>
    <t>kpl</t>
  </si>
  <si>
    <t>- dopravní značení</t>
  </si>
  <si>
    <t>- bezpečnostní zábrany</t>
  </si>
  <si>
    <t>02</t>
  </si>
  <si>
    <t xml:space="preserve">Vytýčení podzemních inž.sítí </t>
  </si>
  <si>
    <t>1 Zemní práce</t>
  </si>
  <si>
    <t>121101102R00</t>
  </si>
  <si>
    <t xml:space="preserve">Sejmutí ornice s přemístěním do 100 m </t>
  </si>
  <si>
    <t>m3</t>
  </si>
  <si>
    <t>větev 1 - 10m x 52m:0,15*10*52</t>
  </si>
  <si>
    <t>větev 2 - 125m x 8,5m + 10m x 6m + 10m x 7m   :0,15*(125*8,5+10*6+10*7)</t>
  </si>
  <si>
    <t>122201101R00</t>
  </si>
  <si>
    <t xml:space="preserve">Odkopávky nezapažené v hor. 3 do 100 m3 </t>
  </si>
  <si>
    <t>- prohloubení pro novou skladbu komunikace</t>
  </si>
  <si>
    <t>větev 3:8,5</t>
  </si>
  <si>
    <t>122301102R00</t>
  </si>
  <si>
    <t xml:space="preserve">Odkopávky nezapažené v hor. 4 do 1000 m3 </t>
  </si>
  <si>
    <t>větev 1:9,8*4*0,5+30*0,5+4,5*12*0,05+10*40*0,55</t>
  </si>
  <si>
    <t>větev 2:(0,8+0,2)/2*8,8*35,0+(0,5*+0,15)/2*8,5*23,75+0,6/2*8,5*21,0</t>
  </si>
  <si>
    <t>17,25*15,0+0,2*6,0*20,0</t>
  </si>
  <si>
    <t>132201101R00</t>
  </si>
  <si>
    <t xml:space="preserve">Hloubení rýh šířky do 60 cm v hor.3 do 100 m3 </t>
  </si>
  <si>
    <t>pro podélnou drenáž, šířka rýhy 40cm, hloubka 40 cm, délka 163m</t>
  </si>
  <si>
    <t>0,4*0,4*163</t>
  </si>
  <si>
    <t>133201101R00</t>
  </si>
  <si>
    <t xml:space="preserve">Hloubení šachet v hor.3 do 100 m3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</si>
  <si>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</si>
  <si>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</si>
  <si>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</si>
  <si>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</si>
  <si>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</si>
  <si>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</si>
  <si>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199000002R00</t>
  </si>
  <si>
    <t xml:space="preserve">Poplatek za skládku horniny 1- 4 </t>
  </si>
  <si>
    <t>181103111R00</t>
  </si>
  <si>
    <t>Úprava pláně v zářezech, hor. 1 - 5 se zhutněním Edef,2 = 45Mpa</t>
  </si>
  <si>
    <t>m2</t>
  </si>
  <si>
    <t>181301102R00</t>
  </si>
  <si>
    <t xml:space="preserve">Rozprostření ornice, rovina, tl. 10-15 cm </t>
  </si>
  <si>
    <t>11</t>
  </si>
  <si>
    <t>Přípravné a přidružené práce</t>
  </si>
  <si>
    <t>11 Přípravné a přidružené práce</t>
  </si>
  <si>
    <t>113107222R00</t>
  </si>
  <si>
    <t xml:space="preserve">Odstranění podkladu nad 200 m2,kam.drcené tl.20 cm </t>
  </si>
  <si>
    <t>větev 1:195</t>
  </si>
  <si>
    <t>větev 3:34</t>
  </si>
  <si>
    <t>113151313R00</t>
  </si>
  <si>
    <t xml:space="preserve">Fréz.živič.krytu nad 500 m2, s překážkami, tl.4 cm </t>
  </si>
  <si>
    <t>113202111R00</t>
  </si>
  <si>
    <t xml:space="preserve">Vytrhání obrub z obrubníků stojatých </t>
  </si>
  <si>
    <t>m</t>
  </si>
  <si>
    <t>žul. obrubníky 100/250 mm :33,5</t>
  </si>
  <si>
    <t>beton. obrubníky 100/250 mm:58,5+15</t>
  </si>
  <si>
    <t>122302202R00</t>
  </si>
  <si>
    <t xml:space="preserve">Odkopávky pro silnice v hor. 4 do 1000 m3 </t>
  </si>
  <si>
    <t>tl. 23 cm, měřeno elektronicky :</t>
  </si>
  <si>
    <t xml:space="preserve">větev 1 - 195m2 </t>
  </si>
  <si>
    <t>větev 3 - 34m2</t>
  </si>
  <si>
    <t>229*0,23</t>
  </si>
  <si>
    <t>919735113R00</t>
  </si>
  <si>
    <t xml:space="preserve">Řezání stávajícího živičného krytu tl. 10 cm </t>
  </si>
  <si>
    <t>Zarovnání stávající komunikace pro napojení na novou konstrukci.</t>
  </si>
  <si>
    <t>979024441R00</t>
  </si>
  <si>
    <t xml:space="preserve">Očištění vybour. obrubníků všech loží a výplní </t>
  </si>
  <si>
    <t>979081111R00</t>
  </si>
  <si>
    <t xml:space="preserve">Odvoz suti a vybour. hmot na skládku do 1 km </t>
  </si>
  <si>
    <t>t</t>
  </si>
  <si>
    <t>vybourané betony a kamenivo 94,73 m3 x 2,3 t</t>
  </si>
  <si>
    <t xml:space="preserve">živičné vrstvy určené pro recyklaci 229 m2 x 0,04 m x 2 t </t>
  </si>
  <si>
    <t>979081121R00</t>
  </si>
  <si>
    <t xml:space="preserve">Příplatek k odvozu za každý další 1 km </t>
  </si>
  <si>
    <t>živičné vrstvy určené pro recyklaci - 18,32 t x 19 km =</t>
  </si>
  <si>
    <t>217,88 t x 9 km</t>
  </si>
  <si>
    <t>979087112R00</t>
  </si>
  <si>
    <t xml:space="preserve">Nakládání suti na dopravní prostředky </t>
  </si>
  <si>
    <t>vybourané betony a kamenivo</t>
  </si>
  <si>
    <t>živičné vrstvy určené pro recyklaci</t>
  </si>
  <si>
    <t>979091211R00</t>
  </si>
  <si>
    <t>Vodorovné přemístění suti do 7 km vybourané obrubníky - 2,675m3 x 2,3t = 6,15t</t>
  </si>
  <si>
    <t>979091221R00</t>
  </si>
  <si>
    <t>Vodorovné přemístění suti za každý další 1 km obrubníky, 13 km - 6,15t x 13 =</t>
  </si>
  <si>
    <t>Rpol 1101</t>
  </si>
  <si>
    <t xml:space="preserve">Místní poplatek za recyklaci </t>
  </si>
  <si>
    <t>212</t>
  </si>
  <si>
    <t>Drenáže</t>
  </si>
  <si>
    <t>212 Drenáže</t>
  </si>
  <si>
    <t>212531111RL4</t>
  </si>
  <si>
    <t xml:space="preserve">Obsyp tělesa vpustí z hrubě drceného kameniva 4-16 </t>
  </si>
  <si>
    <t>212753116R00</t>
  </si>
  <si>
    <t xml:space="preserve">Montáž ohebné dren. trubky do rýhy DN 160,bez lože </t>
  </si>
  <si>
    <t>28611225.A</t>
  </si>
  <si>
    <t>Trubka PVC drenážní flexibilní d 160 mm</t>
  </si>
  <si>
    <t>163*1,1</t>
  </si>
  <si>
    <t>212561111R00</t>
  </si>
  <si>
    <t>Výplň odvodňov. trativodů hrubě drcené kamenivo 4/8 mm</t>
  </si>
  <si>
    <t>lože a obsyp</t>
  </si>
  <si>
    <t>212971110R00</t>
  </si>
  <si>
    <t xml:space="preserve">Opláštění trativodů z geotext., do sklonu 1:2,5 </t>
  </si>
  <si>
    <t>1,8*163</t>
  </si>
  <si>
    <t>69366198</t>
  </si>
  <si>
    <t>Geotextilie FILTEK 300 g/m2 š. 200cm 100% PP</t>
  </si>
  <si>
    <t>293,4*1,1</t>
  </si>
  <si>
    <t>27</t>
  </si>
  <si>
    <t>Základy</t>
  </si>
  <si>
    <t>27 Základy</t>
  </si>
  <si>
    <t>275313611R00</t>
  </si>
  <si>
    <t xml:space="preserve">Beton základových patek prostý C 16/20 </t>
  </si>
  <si>
    <t>45</t>
  </si>
  <si>
    <t>Podkladní a vedlejší konstrukce</t>
  </si>
  <si>
    <t>45 Podkladní a vedlejší konstrukce</t>
  </si>
  <si>
    <t>564851111R00</t>
  </si>
  <si>
    <t xml:space="preserve">Podklad ze štěrkodrti po zhutnění tloušťky 15 cm </t>
  </si>
  <si>
    <t>564861111R00</t>
  </si>
  <si>
    <t xml:space="preserve">Podklad ze štěrkodrti po zhutnění tloušťky 20 cm </t>
  </si>
  <si>
    <t>živice  :1633</t>
  </si>
  <si>
    <t>vjezdy  :104</t>
  </si>
  <si>
    <t>stání vozidel  :47</t>
  </si>
  <si>
    <t>5</t>
  </si>
  <si>
    <t>5 Komunikace</t>
  </si>
  <si>
    <t>565161121R00</t>
  </si>
  <si>
    <t xml:space="preserve">Podklad kamen. obal. asfaltem tř.2 do 3 m, tl.8 cm </t>
  </si>
  <si>
    <t>napojení nové a původní konstrukce živ.vozovky</t>
  </si>
  <si>
    <t>573231111R00</t>
  </si>
  <si>
    <t>Postřik živičný spojovací z emulze 0,5-0,7 kg/m2 emulze asfaltová kationaktivní</t>
  </si>
  <si>
    <t>577112113R00</t>
  </si>
  <si>
    <t xml:space="preserve">Beton asf. ABS I, modifik. do 3 m, 4 cm </t>
  </si>
  <si>
    <t>916161111RT1</t>
  </si>
  <si>
    <t>Osazení obruby z kostek velkých, s boční opěrou vč.žulových kostek velkých 16 cm, lože BP 12,5</t>
  </si>
  <si>
    <t>591211111R00</t>
  </si>
  <si>
    <t>Kladení betonové dlažby,lože z kamen.tl. 4 cm vč. výplně spár, dlažba ve specifikaci</t>
  </si>
  <si>
    <t>151+5,2</t>
  </si>
  <si>
    <t>916161111R00</t>
  </si>
  <si>
    <t>Osazení stojatých obrubníků betonových 50/150mm do betonového lože s opěrou B 12,5</t>
  </si>
  <si>
    <t>917862111R00</t>
  </si>
  <si>
    <t>Osazení stojat. obrubníků betonových 80/250mm opěrou, lože z B 12,5</t>
  </si>
  <si>
    <t>59217348</t>
  </si>
  <si>
    <t>Obrubník zahradní betonový,  500/50/150 mm</t>
  </si>
  <si>
    <t>kus</t>
  </si>
  <si>
    <t>394*1,02</t>
  </si>
  <si>
    <t>59217465</t>
  </si>
  <si>
    <t>Obrubník parkový 100/8/25 cm</t>
  </si>
  <si>
    <t>561*1,02</t>
  </si>
  <si>
    <t>59245345</t>
  </si>
  <si>
    <t>Dlaždice betonová 20/10/8 cm, reliefní, přírodní</t>
  </si>
  <si>
    <t>5,2*1,05</t>
  </si>
  <si>
    <t>59248030</t>
  </si>
  <si>
    <t>Dlažba zámková bet. 20/20/8 cm</t>
  </si>
  <si>
    <t>151*1,06</t>
  </si>
  <si>
    <t>55</t>
  </si>
  <si>
    <t>Ostatní práce na komunikacích</t>
  </si>
  <si>
    <t>55 Ostatní práce na komunikacích</t>
  </si>
  <si>
    <t>182001111R00</t>
  </si>
  <si>
    <t>Plošná úprava terénu, nerovnosti do 15 cm v rovině úprava terénu ORNICÍ - za obrubníky</t>
  </si>
  <si>
    <t>597093112RS2</t>
  </si>
  <si>
    <t xml:space="preserve">Uliční vpust s mříží tř. zat. D - 400 kN </t>
  </si>
  <si>
    <t>914001111R00</t>
  </si>
  <si>
    <t xml:space="preserve">Osazení sloupků dopr.značky vč. beton. základu </t>
  </si>
  <si>
    <t>914001125R00</t>
  </si>
  <si>
    <t xml:space="preserve">Osazení svislé dopr.značky na sloupek nebo konzolu </t>
  </si>
  <si>
    <t>40445023.A</t>
  </si>
  <si>
    <t>Značka dopr inf IP 12 fól1, EG 7letá</t>
  </si>
  <si>
    <t>40445055.A</t>
  </si>
  <si>
    <t>Značka dopr inf IP 26a, b, 750/1000 fól1, EG 7letá</t>
  </si>
  <si>
    <t>40445920</t>
  </si>
  <si>
    <t>Sloupek k silničním dopravním značkám jednoduchý</t>
  </si>
  <si>
    <t>40445962.A</t>
  </si>
  <si>
    <t>Dopravní příslušenství, patka AL 4 ks kot šroubů</t>
  </si>
  <si>
    <t>901</t>
  </si>
  <si>
    <t>Ostatní práce a  konstrukce</t>
  </si>
  <si>
    <t>901 Ostatní práce a  konstrukce</t>
  </si>
  <si>
    <t>801</t>
  </si>
  <si>
    <t xml:space="preserve">Ostatní nespecifikované konstrukce a práce </t>
  </si>
  <si>
    <t>Uchazeč uvede dle svých zkušeností další nezbytné neuvedené konstrukce a práce pro provedení díla a jeho funkčnost nezbytné. Dle potřeby uvede v samostatné příloze.</t>
  </si>
  <si>
    <t>998225111R00</t>
  </si>
  <si>
    <t xml:space="preserve">Přesun hmot, pozemní komunikace, kryt živičný </t>
  </si>
  <si>
    <t>Zařízení staveniště</t>
  </si>
  <si>
    <t>Kompletační činnost (IČD)</t>
  </si>
  <si>
    <t>Město Velhartice</t>
  </si>
  <si>
    <t>VIA projektový dopravní ateliér, ing. Špilar</t>
  </si>
  <si>
    <t>SO 02</t>
  </si>
  <si>
    <t>Vodovod</t>
  </si>
  <si>
    <t>SO 02 Vodovod</t>
  </si>
  <si>
    <t>119001421R00</t>
  </si>
  <si>
    <t xml:space="preserve">Dočasné zajištění kabelů - do počtu 3 kabelů </t>
  </si>
  <si>
    <t>1,5*2</t>
  </si>
  <si>
    <t>120001101R00</t>
  </si>
  <si>
    <t xml:space="preserve">Příplatek za ztížení vykopávky v blízkosti vedení </t>
  </si>
  <si>
    <t>132301212R00</t>
  </si>
  <si>
    <t xml:space="preserve">Hloubení rýh š.do 200 cm hor.4 do 1000 m3, STROJNĚ </t>
  </si>
  <si>
    <t>zatřídění zeminy dle těžitelnosti bude upraveno při realizaci</t>
  </si>
  <si>
    <t>0,9*1,7*255,07</t>
  </si>
  <si>
    <t>151101101R00</t>
  </si>
  <si>
    <t xml:space="preserve">Pažení a rozepření stěn rýh - příložné - hl. do 2m </t>
  </si>
  <si>
    <t>1,7*2*255,07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</si>
  <si>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</si>
  <si>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</si>
  <si>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</si>
  <si>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</si>
  <si>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390,26-275,47</t>
  </si>
  <si>
    <t>174101101R00</t>
  </si>
  <si>
    <t xml:space="preserve">Zásyp jam, rýh, šachet se zhutněním </t>
  </si>
  <si>
    <t>390,26-22,96-91,83</t>
  </si>
  <si>
    <t>175101101RT2</t>
  </si>
  <si>
    <t>Obsyp potrubí bez prohození sypaniny s dodáním štěrkopísku frakce 0 - 16 mm</t>
  </si>
  <si>
    <t>0,9*0,4*255,07</t>
  </si>
  <si>
    <t>451573111R00</t>
  </si>
  <si>
    <t xml:space="preserve">Lože pod potrubí ze štěrkopísku 0-6 mm </t>
  </si>
  <si>
    <t>0,9*0,1*255,07</t>
  </si>
  <si>
    <t>803</t>
  </si>
  <si>
    <t>Venkovní vodovod</t>
  </si>
  <si>
    <t>803 Venkovní vodovod</t>
  </si>
  <si>
    <t>273311114R00</t>
  </si>
  <si>
    <t xml:space="preserve">Beton základ. desek prostý z cem. portlad. C 12/15 </t>
  </si>
  <si>
    <t>25*0,6*0,6*0,1</t>
  </si>
  <si>
    <t>879451199T00</t>
  </si>
  <si>
    <t xml:space="preserve">Signalizační vodič + výstražná fólie nad potrubí </t>
  </si>
  <si>
    <t>891217111R00</t>
  </si>
  <si>
    <t xml:space="preserve">Montáž hydrantů podzemních </t>
  </si>
  <si>
    <t>891247211R00</t>
  </si>
  <si>
    <t xml:space="preserve">Montáž hydrantů nadzemních </t>
  </si>
  <si>
    <t>831230010RAC</t>
  </si>
  <si>
    <t>Vodovod z trub polyetylénových D 90 mm montáž, dodání</t>
  </si>
  <si>
    <t>831230110RAB</t>
  </si>
  <si>
    <t>Vodovodní přípojka z trub  Pe D50/4,6 montáž, dodání, navrtávka</t>
  </si>
  <si>
    <t>42273380</t>
  </si>
  <si>
    <t>Pás navrtávací</t>
  </si>
  <si>
    <t>422735851</t>
  </si>
  <si>
    <t xml:space="preserve">Hydrant nadzemní DN 80 </t>
  </si>
  <si>
    <t>42273600</t>
  </si>
  <si>
    <t>Hydrant podzemní</t>
  </si>
  <si>
    <t>5513809018</t>
  </si>
  <si>
    <t xml:space="preserve">Šoupě DN 80 vč. zemní soupravy </t>
  </si>
  <si>
    <t>599000010RAA</t>
  </si>
  <si>
    <t>Rozebrání a oprava asfaltové komunikace řezání, výměna podkladu tl. 30 cm, asfaltobet.7 cm</t>
  </si>
  <si>
    <t>vč. likvidace sutí</t>
  </si>
  <si>
    <t>1,0*3,0</t>
  </si>
  <si>
    <t>810</t>
  </si>
  <si>
    <t>998271301R00</t>
  </si>
  <si>
    <t xml:space="preserve">Přesun hmot </t>
  </si>
  <si>
    <t>SO 03</t>
  </si>
  <si>
    <t>Kanalizace</t>
  </si>
  <si>
    <t>SO 03 Kanalizace</t>
  </si>
  <si>
    <t>119001401R00</t>
  </si>
  <si>
    <t xml:space="preserve">Dočasné zajištění ocelového potrubí do DN 200 mm </t>
  </si>
  <si>
    <t>1,5*4</t>
  </si>
  <si>
    <t>132301202R00</t>
  </si>
  <si>
    <t xml:space="preserve">Hloubení rýh šířky do 200 cm v hor.4 do 1000 m3 </t>
  </si>
  <si>
    <t>1,0*2,35*385,25</t>
  </si>
  <si>
    <t>132301209R00</t>
  </si>
  <si>
    <t xml:space="preserve">Příplatek za lepivost - hloubení rýh 200cm v hor.4 </t>
  </si>
  <si>
    <t>2*2,35*385,25*0,2</t>
  </si>
  <si>
    <t>151101102R00</t>
  </si>
  <si>
    <t xml:space="preserve">Pažení a rozepření stěn rýh - příložné - hl. do 4m </t>
  </si>
  <si>
    <t>2*2,35*385,25*0,8</t>
  </si>
  <si>
    <t>151101112R00</t>
  </si>
  <si>
    <t xml:space="preserve">Odstranění pažení stěn rýh - příložné - hl. do 4 m </t>
  </si>
  <si>
    <t>151401501R00</t>
  </si>
  <si>
    <t xml:space="preserve">Přepažení rozepření - příložné - hl. do 4 m </t>
  </si>
  <si>
    <t xml:space="preserve">Uložení sypaniny na skl.-modelace na výšku přes 2m </t>
  </si>
  <si>
    <t>Obsyp potrubí bez prohození sypaniny s dodáním štěrkopísku frakce 0 - 22 mm</t>
  </si>
  <si>
    <t>8</t>
  </si>
  <si>
    <t>Trubní vedení</t>
  </si>
  <si>
    <t>8 Trubní vedení</t>
  </si>
  <si>
    <t>451572111R00</t>
  </si>
  <si>
    <t xml:space="preserve">Lože pod potrubí z kameniva těženého 0 - 4 mm </t>
  </si>
  <si>
    <t>721290112R00</t>
  </si>
  <si>
    <t xml:space="preserve">Zkouška těsnosti kanalizace vodou DN 200 </t>
  </si>
  <si>
    <t>721290113R00</t>
  </si>
  <si>
    <t xml:space="preserve">Zkouška těsnosti kanalizace vodou DN 300 </t>
  </si>
  <si>
    <t>831263195R00</t>
  </si>
  <si>
    <t xml:space="preserve">Příplatek za zřízení kanal. přípojky DN 100 - 300 </t>
  </si>
  <si>
    <t>894410020RAC</t>
  </si>
  <si>
    <t>Šachta z betonových dílců komplet revizní šachty</t>
  </si>
  <si>
    <t>597101035RAA</t>
  </si>
  <si>
    <t>Žlab odvodňovací polymerbeton, zatížení D400 kN včetně dodávky žlabu a roštu, š. 200 mm</t>
  </si>
  <si>
    <t>831350014RA0</t>
  </si>
  <si>
    <t>Kanalizace z trub PVC hrdlových D 315 mm, SN4 montáž potrubí a tvarovek vč. dodání</t>
  </si>
  <si>
    <t>831350114RA0</t>
  </si>
  <si>
    <t>Kanalizační přípojka z trub PVC, D 200 mm SN4 montáž potrubí a tvarovek vč.dodání</t>
  </si>
  <si>
    <t>1,0*(65+12)</t>
  </si>
  <si>
    <t xml:space="preserve">Napojení nového potrubí na stávající řad </t>
  </si>
  <si>
    <t>998276201R00</t>
  </si>
  <si>
    <t xml:space="preserve">Přesun hmot, trub.vedení plast. obsyp kamenivem 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</si>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</sst>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1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4" xfId="0" applyFont="1" applyFill="1" applyBorder="1" applyAlignment="1">
      <alignment horizontal="left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0" fontId="7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0" fontId="7" fillId="2" borderId="0" xfId="0" applyFont="1" applyFill="1" applyBorder="1"/>
    <xf numFmtId="0" fontId="1" fillId="2" borderId="0" xfId="0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0" fontId="7" fillId="0" borderId="51" xfId="1" applyFont="1" applyBorder="1"/>
    <xf numFmtId="0" fontId="1" fillId="0" borderId="51" xfId="1" applyFont="1" applyBorder="1"/>
    <xf numFmtId="0" fontId="1" fillId="0" borderId="51" xfId="1" applyFont="1" applyBorder="1" applyAlignment="1">
      <alignment horizontal="right"/>
    </xf>
    <xf numFmtId="0" fontId="1" fillId="0" borderId="52" xfId="1" applyFont="1" applyBorder="1"/>
    <xf numFmtId="0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7" fillId="0" borderId="56" xfId="1" applyFont="1" applyBorder="1"/>
    <xf numFmtId="0" fontId="1" fillId="0" borderId="56" xfId="1" applyFont="1" applyBorder="1"/>
    <xf numFmtId="0" fontId="1" fillId="0" borderId="56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" fillId="0" borderId="51" xfId="1" applyFont="1" applyBorder="1" applyAlignment="1">
      <alignment horizontal="left"/>
    </xf>
    <xf numFmtId="0" fontId="1" fillId="0" borderId="53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34"/>
  <sheetViews>
    <sheetView showGridLines="0" topLeftCell="B1" zoomScaleSheetLayoutView="75" workbookViewId="0">
      <selection activeCell="L14" sqref="L1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24" customHeight="1" x14ac:dyDescent="0.25">
      <c r="B2" s="3"/>
      <c r="C2" s="4" t="s">
        <v>389</v>
      </c>
      <c r="E2" s="5"/>
      <c r="F2" s="4"/>
      <c r="G2" s="6"/>
      <c r="H2" s="7" t="s">
        <v>0</v>
      </c>
      <c r="I2" s="8">
        <f ca="1">TODAY()</f>
        <v>42227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8.75" customHeight="1" x14ac:dyDescent="0.25">
      <c r="C5" s="11" t="s">
        <v>2</v>
      </c>
      <c r="D5" s="12" t="s">
        <v>95</v>
      </c>
      <c r="E5" s="4" t="s">
        <v>96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283</v>
      </c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76">
        <f>ROUND(G33,0)</f>
        <v>0</v>
      </c>
      <c r="J19" s="277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278">
        <f>ROUND(I19*D20/100,0)</f>
        <v>0</v>
      </c>
      <c r="J20" s="279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78">
        <f>ROUND(H33,0)</f>
        <v>0</v>
      </c>
      <c r="J21" s="279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280">
        <f>ROUND(I21*D21/100,0)</f>
        <v>0</v>
      </c>
      <c r="J22" s="281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282">
        <f>SUM(I19:I22)</f>
        <v>0</v>
      </c>
      <c r="J23" s="283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98</v>
      </c>
      <c r="C30" s="53" t="s">
        <v>99</v>
      </c>
      <c r="D30" s="54"/>
      <c r="E30" s="55"/>
      <c r="F30" s="56">
        <f>G30+H30+I30</f>
        <v>0</v>
      </c>
      <c r="G30" s="57">
        <v>0</v>
      </c>
      <c r="H30" s="58">
        <f>SUM('SO 01  KL'!F30:G30)</f>
        <v>0</v>
      </c>
      <c r="I30" s="58">
        <f t="shared" ref="I30:I32" si="0">(G30*SazbaDPH1)/100+(H30*SazbaDPH2)/100</f>
        <v>0</v>
      </c>
      <c r="J30" s="59" t="str">
        <f t="shared" ref="J30:J32" si="1">IF(CelkemObjekty=0,"",F30/CelkemObjekty*100)</f>
        <v/>
      </c>
    </row>
    <row r="31" spans="2:12" x14ac:dyDescent="0.2">
      <c r="B31" s="60" t="s">
        <v>285</v>
      </c>
      <c r="C31" s="61" t="s">
        <v>286</v>
      </c>
      <c r="D31" s="62"/>
      <c r="E31" s="63"/>
      <c r="F31" s="64">
        <f t="shared" ref="F31:F32" si="2">G31+H31+I31</f>
        <v>0</v>
      </c>
      <c r="G31" s="65">
        <v>0</v>
      </c>
      <c r="H31" s="66">
        <f>SUM('SO 02  KL'!F30:G30)</f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345</v>
      </c>
      <c r="C32" s="61" t="s">
        <v>346</v>
      </c>
      <c r="D32" s="62"/>
      <c r="E32" s="63"/>
      <c r="F32" s="64">
        <f t="shared" si="2"/>
        <v>0</v>
      </c>
      <c r="G32" s="65">
        <v>0</v>
      </c>
      <c r="H32" s="66">
        <f>SUM('SO 03  KL'!F30:G30)</f>
        <v>0</v>
      </c>
      <c r="I32" s="66">
        <f t="shared" si="0"/>
        <v>0</v>
      </c>
      <c r="J32" s="59" t="str">
        <f t="shared" si="1"/>
        <v/>
      </c>
    </row>
    <row r="33" spans="2:11" ht="17.25" customHeight="1" x14ac:dyDescent="0.2">
      <c r="B33" s="67" t="s">
        <v>19</v>
      </c>
      <c r="C33" s="68"/>
      <c r="D33" s="69"/>
      <c r="E33" s="70"/>
      <c r="F33" s="71">
        <f>SUM(F30:F32)</f>
        <v>0</v>
      </c>
      <c r="G33" s="71">
        <f>SUM(G30:G32)</f>
        <v>0</v>
      </c>
      <c r="H33" s="71">
        <f>SUM(H30:H32)</f>
        <v>0</v>
      </c>
      <c r="I33" s="71">
        <f>SUM(I30:I32)</f>
        <v>0</v>
      </c>
      <c r="J33" s="72" t="str">
        <f t="shared" ref="J33" si="3">IF(CelkemObjekty=0,"",F33/CelkemObjekty*100)</f>
        <v/>
      </c>
    </row>
    <row r="34" spans="2:11" x14ac:dyDescent="0.2">
      <c r="B34" s="73"/>
      <c r="C34" s="73"/>
      <c r="D34" s="73"/>
      <c r="E34" s="73"/>
      <c r="F34" s="73"/>
      <c r="G34" s="73"/>
      <c r="H34" s="73"/>
      <c r="I34" s="73"/>
      <c r="J34" s="73"/>
      <c r="K34" s="73"/>
    </row>
  </sheetData>
  <sortState ref="B831:K84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127"/>
  <sheetViews>
    <sheetView showGridLines="0" showZeros="0" tabSelected="1" topLeftCell="A13" zoomScaleSheetLayoutView="100" workbookViewId="0">
      <selection activeCell="C43" sqref="C43"/>
    </sheetView>
  </sheetViews>
  <sheetFormatPr defaultRowHeight="12.75" x14ac:dyDescent="0.2"/>
  <cols>
    <col min="1" max="1" width="4.42578125" style="212" customWidth="1"/>
    <col min="2" max="2" width="11.5703125" style="212" customWidth="1"/>
    <col min="3" max="3" width="40.42578125" style="212" customWidth="1"/>
    <col min="4" max="4" width="5.5703125" style="212" customWidth="1"/>
    <col min="5" max="5" width="8.5703125" style="220" customWidth="1"/>
    <col min="6" max="6" width="9.85546875" style="212" customWidth="1"/>
    <col min="7" max="7" width="13.85546875" style="212" customWidth="1"/>
    <col min="8" max="8" width="11.7109375" style="212" customWidth="1"/>
    <col min="9" max="9" width="11.5703125" style="212" customWidth="1"/>
    <col min="10" max="10" width="11" style="212" customWidth="1"/>
    <col min="11" max="11" width="10.42578125" style="212" customWidth="1"/>
    <col min="12" max="12" width="75.42578125" style="212" customWidth="1"/>
    <col min="13" max="13" width="45.28515625" style="212" customWidth="1"/>
    <col min="14" max="16384" width="9.140625" style="212"/>
  </cols>
  <sheetData>
    <row r="1" spans="1:80" ht="15.75" x14ac:dyDescent="0.25">
      <c r="A1" s="309" t="s">
        <v>94</v>
      </c>
      <c r="B1" s="309"/>
      <c r="C1" s="309"/>
      <c r="D1" s="309"/>
      <c r="E1" s="309"/>
      <c r="F1" s="309"/>
      <c r="G1" s="309"/>
    </row>
    <row r="2" spans="1:80" ht="14.25" customHeight="1" thickBot="1" x14ac:dyDescent="0.25">
      <c r="B2" s="213"/>
      <c r="C2" s="214"/>
      <c r="D2" s="214"/>
      <c r="E2" s="215"/>
      <c r="F2" s="214"/>
      <c r="G2" s="214"/>
    </row>
    <row r="3" spans="1:80" ht="13.5" thickTop="1" x14ac:dyDescent="0.2">
      <c r="A3" s="295" t="s">
        <v>2</v>
      </c>
      <c r="B3" s="296"/>
      <c r="C3" s="166" t="s">
        <v>97</v>
      </c>
      <c r="D3" s="167"/>
      <c r="E3" s="216" t="s">
        <v>78</v>
      </c>
      <c r="F3" s="217">
        <f>'SO 03  Rek'!H1</f>
        <v>0</v>
      </c>
      <c r="G3" s="218"/>
    </row>
    <row r="4" spans="1:80" ht="13.5" thickBot="1" x14ac:dyDescent="0.25">
      <c r="A4" s="310" t="s">
        <v>69</v>
      </c>
      <c r="B4" s="298"/>
      <c r="C4" s="172" t="s">
        <v>347</v>
      </c>
      <c r="D4" s="173"/>
      <c r="E4" s="311">
        <f>'SO 03  Rek'!G2</f>
        <v>0</v>
      </c>
      <c r="F4" s="312"/>
      <c r="G4" s="313"/>
    </row>
    <row r="5" spans="1:80" ht="13.5" thickTop="1" x14ac:dyDescent="0.2">
      <c r="A5" s="219"/>
      <c r="G5" s="221"/>
    </row>
    <row r="6" spans="1:80" ht="27" customHeight="1" x14ac:dyDescent="0.2">
      <c r="A6" s="222" t="s">
        <v>79</v>
      </c>
      <c r="B6" s="223" t="s">
        <v>80</v>
      </c>
      <c r="C6" s="223" t="s">
        <v>81</v>
      </c>
      <c r="D6" s="223" t="s">
        <v>82</v>
      </c>
      <c r="E6" s="224" t="s">
        <v>83</v>
      </c>
      <c r="F6" s="223" t="s">
        <v>84</v>
      </c>
      <c r="G6" s="225" t="s">
        <v>85</v>
      </c>
      <c r="H6" s="226" t="s">
        <v>86</v>
      </c>
      <c r="I6" s="226" t="s">
        <v>87</v>
      </c>
      <c r="J6" s="226" t="s">
        <v>88</v>
      </c>
      <c r="K6" s="226" t="s">
        <v>89</v>
      </c>
    </row>
    <row r="7" spans="1:80" x14ac:dyDescent="0.2">
      <c r="A7" s="227" t="s">
        <v>90</v>
      </c>
      <c r="B7" s="228" t="s">
        <v>101</v>
      </c>
      <c r="C7" s="229" t="s">
        <v>102</v>
      </c>
      <c r="D7" s="230"/>
      <c r="E7" s="231"/>
      <c r="F7" s="231"/>
      <c r="G7" s="232"/>
      <c r="H7" s="233"/>
      <c r="I7" s="234"/>
      <c r="J7" s="235"/>
      <c r="K7" s="236"/>
      <c r="O7" s="237">
        <v>1</v>
      </c>
    </row>
    <row r="8" spans="1:80" x14ac:dyDescent="0.2">
      <c r="A8" s="238">
        <v>1</v>
      </c>
      <c r="B8" s="239" t="s">
        <v>104</v>
      </c>
      <c r="C8" s="240" t="s">
        <v>105</v>
      </c>
      <c r="D8" s="241" t="s">
        <v>106</v>
      </c>
      <c r="E8" s="242">
        <v>1</v>
      </c>
      <c r="F8" s="242">
        <v>0</v>
      </c>
      <c r="G8" s="243">
        <f>E8*F8</f>
        <v>0</v>
      </c>
      <c r="H8" s="244">
        <v>0</v>
      </c>
      <c r="I8" s="245">
        <f>E8*H8</f>
        <v>0</v>
      </c>
      <c r="J8" s="244"/>
      <c r="K8" s="245">
        <f>E8*J8</f>
        <v>0</v>
      </c>
      <c r="O8" s="237">
        <v>2</v>
      </c>
      <c r="AA8" s="212">
        <v>12</v>
      </c>
      <c r="AB8" s="212">
        <v>0</v>
      </c>
      <c r="AC8" s="212">
        <v>1</v>
      </c>
      <c r="AZ8" s="212">
        <v>1</v>
      </c>
      <c r="BA8" s="212">
        <f>IF(AZ8=1,G8,0)</f>
        <v>0</v>
      </c>
      <c r="BB8" s="212">
        <f>IF(AZ8=2,G8,0)</f>
        <v>0</v>
      </c>
      <c r="BC8" s="212">
        <f>IF(AZ8=3,G8,0)</f>
        <v>0</v>
      </c>
      <c r="BD8" s="212">
        <f>IF(AZ8=4,G8,0)</f>
        <v>0</v>
      </c>
      <c r="BE8" s="212">
        <f>IF(AZ8=5,G8,0)</f>
        <v>0</v>
      </c>
      <c r="CA8" s="237">
        <v>12</v>
      </c>
      <c r="CB8" s="237">
        <v>0</v>
      </c>
    </row>
    <row r="9" spans="1:80" x14ac:dyDescent="0.2">
      <c r="A9" s="246"/>
      <c r="B9" s="247"/>
      <c r="C9" s="304" t="s">
        <v>107</v>
      </c>
      <c r="D9" s="305"/>
      <c r="E9" s="305"/>
      <c r="F9" s="305"/>
      <c r="G9" s="306"/>
      <c r="I9" s="248"/>
      <c r="K9" s="248"/>
      <c r="L9" s="249" t="s">
        <v>107</v>
      </c>
      <c r="O9" s="237">
        <v>3</v>
      </c>
    </row>
    <row r="10" spans="1:80" x14ac:dyDescent="0.2">
      <c r="A10" s="246"/>
      <c r="B10" s="247"/>
      <c r="C10" s="304" t="s">
        <v>108</v>
      </c>
      <c r="D10" s="305"/>
      <c r="E10" s="305"/>
      <c r="F10" s="305"/>
      <c r="G10" s="306"/>
      <c r="I10" s="248"/>
      <c r="K10" s="248"/>
      <c r="L10" s="249" t="s">
        <v>108</v>
      </c>
      <c r="O10" s="237">
        <v>3</v>
      </c>
    </row>
    <row r="11" spans="1:80" x14ac:dyDescent="0.2">
      <c r="A11" s="238">
        <v>2</v>
      </c>
      <c r="B11" s="239" t="s">
        <v>109</v>
      </c>
      <c r="C11" s="240" t="s">
        <v>110</v>
      </c>
      <c r="D11" s="241" t="s">
        <v>106</v>
      </c>
      <c r="E11" s="242">
        <v>1</v>
      </c>
      <c r="F11" s="242">
        <v>0</v>
      </c>
      <c r="G11" s="243">
        <f>E11*F11</f>
        <v>0</v>
      </c>
      <c r="H11" s="244">
        <v>0</v>
      </c>
      <c r="I11" s="245">
        <f>E11*H11</f>
        <v>0</v>
      </c>
      <c r="J11" s="244"/>
      <c r="K11" s="245">
        <f>E11*J11</f>
        <v>0</v>
      </c>
      <c r="O11" s="237">
        <v>2</v>
      </c>
      <c r="AA11" s="212">
        <v>12</v>
      </c>
      <c r="AB11" s="212">
        <v>0</v>
      </c>
      <c r="AC11" s="212">
        <v>2</v>
      </c>
      <c r="AZ11" s="212">
        <v>1</v>
      </c>
      <c r="BA11" s="212">
        <f>IF(AZ11=1,G11,0)</f>
        <v>0</v>
      </c>
      <c r="BB11" s="212">
        <f>IF(AZ11=2,G11,0)</f>
        <v>0</v>
      </c>
      <c r="BC11" s="212">
        <f>IF(AZ11=3,G11,0)</f>
        <v>0</v>
      </c>
      <c r="BD11" s="212">
        <f>IF(AZ11=4,G11,0)</f>
        <v>0</v>
      </c>
      <c r="BE11" s="212">
        <f>IF(AZ11=5,G11,0)</f>
        <v>0</v>
      </c>
      <c r="CA11" s="237">
        <v>12</v>
      </c>
      <c r="CB11" s="237">
        <v>0</v>
      </c>
    </row>
    <row r="12" spans="1:80" x14ac:dyDescent="0.2">
      <c r="A12" s="256"/>
      <c r="B12" s="257" t="s">
        <v>93</v>
      </c>
      <c r="C12" s="258" t="s">
        <v>103</v>
      </c>
      <c r="D12" s="259"/>
      <c r="E12" s="260"/>
      <c r="F12" s="261"/>
      <c r="G12" s="262">
        <f>SUM(G7:G11)</f>
        <v>0</v>
      </c>
      <c r="H12" s="263"/>
      <c r="I12" s="264">
        <f>SUM(I7:I11)</f>
        <v>0</v>
      </c>
      <c r="J12" s="263"/>
      <c r="K12" s="264">
        <f>SUM(K7:K11)</f>
        <v>0</v>
      </c>
      <c r="O12" s="237">
        <v>4</v>
      </c>
      <c r="BA12" s="265">
        <f>SUM(BA7:BA11)</f>
        <v>0</v>
      </c>
      <c r="BB12" s="265">
        <f>SUM(BB7:BB11)</f>
        <v>0</v>
      </c>
      <c r="BC12" s="265">
        <f>SUM(BC7:BC11)</f>
        <v>0</v>
      </c>
      <c r="BD12" s="265">
        <f>SUM(BD7:BD11)</f>
        <v>0</v>
      </c>
      <c r="BE12" s="265">
        <f>SUM(BE7:BE11)</f>
        <v>0</v>
      </c>
    </row>
    <row r="13" spans="1:80" x14ac:dyDescent="0.2">
      <c r="A13" s="227" t="s">
        <v>90</v>
      </c>
      <c r="B13" s="228" t="s">
        <v>91</v>
      </c>
      <c r="C13" s="229" t="s">
        <v>92</v>
      </c>
      <c r="D13" s="230"/>
      <c r="E13" s="231"/>
      <c r="F13" s="231"/>
      <c r="G13" s="232"/>
      <c r="H13" s="233"/>
      <c r="I13" s="234"/>
      <c r="J13" s="235"/>
      <c r="K13" s="236"/>
      <c r="O13" s="237">
        <v>1</v>
      </c>
    </row>
    <row r="14" spans="1:80" x14ac:dyDescent="0.2">
      <c r="A14" s="238">
        <v>3</v>
      </c>
      <c r="B14" s="239" t="s">
        <v>348</v>
      </c>
      <c r="C14" s="240" t="s">
        <v>349</v>
      </c>
      <c r="D14" s="241" t="s">
        <v>156</v>
      </c>
      <c r="E14" s="242">
        <v>1.5</v>
      </c>
      <c r="F14" s="242">
        <v>0</v>
      </c>
      <c r="G14" s="243">
        <f>E14*F14</f>
        <v>0</v>
      </c>
      <c r="H14" s="244">
        <v>8.6900000000014205E-3</v>
      </c>
      <c r="I14" s="245">
        <f>E14*H14</f>
        <v>1.3035000000002132E-2</v>
      </c>
      <c r="J14" s="244">
        <v>0</v>
      </c>
      <c r="K14" s="245">
        <f>E14*J14</f>
        <v>0</v>
      </c>
      <c r="O14" s="237">
        <v>2</v>
      </c>
      <c r="AA14" s="212">
        <v>1</v>
      </c>
      <c r="AB14" s="212">
        <v>1</v>
      </c>
      <c r="AC14" s="212">
        <v>1</v>
      </c>
      <c r="AZ14" s="212">
        <v>1</v>
      </c>
      <c r="BA14" s="212">
        <f>IF(AZ14=1,G14,0)</f>
        <v>0</v>
      </c>
      <c r="BB14" s="212">
        <f>IF(AZ14=2,G14,0)</f>
        <v>0</v>
      </c>
      <c r="BC14" s="212">
        <f>IF(AZ14=3,G14,0)</f>
        <v>0</v>
      </c>
      <c r="BD14" s="212">
        <f>IF(AZ14=4,G14,0)</f>
        <v>0</v>
      </c>
      <c r="BE14" s="212">
        <f>IF(AZ14=5,G14,0)</f>
        <v>0</v>
      </c>
      <c r="CA14" s="237">
        <v>1</v>
      </c>
      <c r="CB14" s="237">
        <v>1</v>
      </c>
    </row>
    <row r="15" spans="1:80" x14ac:dyDescent="0.2">
      <c r="A15" s="238">
        <v>4</v>
      </c>
      <c r="B15" s="239" t="s">
        <v>288</v>
      </c>
      <c r="C15" s="240" t="s">
        <v>289</v>
      </c>
      <c r="D15" s="241" t="s">
        <v>156</v>
      </c>
      <c r="E15" s="242">
        <v>6</v>
      </c>
      <c r="F15" s="242">
        <v>0</v>
      </c>
      <c r="G15" s="243">
        <f>E15*F15</f>
        <v>0</v>
      </c>
      <c r="H15" s="244">
        <v>2.47799999999927E-2</v>
      </c>
      <c r="I15" s="245">
        <f>E15*H15</f>
        <v>0.14867999999995621</v>
      </c>
      <c r="J15" s="244">
        <v>0</v>
      </c>
      <c r="K15" s="245">
        <f>E15*J15</f>
        <v>0</v>
      </c>
      <c r="O15" s="237">
        <v>2</v>
      </c>
      <c r="AA15" s="212">
        <v>1</v>
      </c>
      <c r="AB15" s="212">
        <v>1</v>
      </c>
      <c r="AC15" s="212">
        <v>1</v>
      </c>
      <c r="AZ15" s="212">
        <v>1</v>
      </c>
      <c r="BA15" s="212">
        <f>IF(AZ15=1,G15,0)</f>
        <v>0</v>
      </c>
      <c r="BB15" s="212">
        <f>IF(AZ15=2,G15,0)</f>
        <v>0</v>
      </c>
      <c r="BC15" s="212">
        <f>IF(AZ15=3,G15,0)</f>
        <v>0</v>
      </c>
      <c r="BD15" s="212">
        <f>IF(AZ15=4,G15,0)</f>
        <v>0</v>
      </c>
      <c r="BE15" s="212">
        <f>IF(AZ15=5,G15,0)</f>
        <v>0</v>
      </c>
      <c r="CA15" s="237">
        <v>1</v>
      </c>
      <c r="CB15" s="237">
        <v>1</v>
      </c>
    </row>
    <row r="16" spans="1:80" x14ac:dyDescent="0.2">
      <c r="A16" s="246"/>
      <c r="B16" s="250"/>
      <c r="C16" s="307" t="s">
        <v>350</v>
      </c>
      <c r="D16" s="308"/>
      <c r="E16" s="251">
        <v>6</v>
      </c>
      <c r="F16" s="252"/>
      <c r="G16" s="253"/>
      <c r="H16" s="254"/>
      <c r="I16" s="248"/>
      <c r="J16" s="255"/>
      <c r="K16" s="248"/>
      <c r="M16" s="249" t="s">
        <v>350</v>
      </c>
      <c r="O16" s="237"/>
    </row>
    <row r="17" spans="1:80" x14ac:dyDescent="0.2">
      <c r="A17" s="238">
        <v>5</v>
      </c>
      <c r="B17" s="239" t="s">
        <v>291</v>
      </c>
      <c r="C17" s="240" t="s">
        <v>292</v>
      </c>
      <c r="D17" s="241" t="s">
        <v>114</v>
      </c>
      <c r="E17" s="242">
        <v>9</v>
      </c>
      <c r="F17" s="242">
        <v>0</v>
      </c>
      <c r="G17" s="243">
        <f>E17*F17</f>
        <v>0</v>
      </c>
      <c r="H17" s="244">
        <v>0</v>
      </c>
      <c r="I17" s="245">
        <f>E17*H17</f>
        <v>0</v>
      </c>
      <c r="J17" s="244">
        <v>0</v>
      </c>
      <c r="K17" s="245">
        <f>E17*J17</f>
        <v>0</v>
      </c>
      <c r="O17" s="237">
        <v>2</v>
      </c>
      <c r="AA17" s="212">
        <v>1</v>
      </c>
      <c r="AB17" s="212">
        <v>1</v>
      </c>
      <c r="AC17" s="212">
        <v>1</v>
      </c>
      <c r="AZ17" s="212">
        <v>1</v>
      </c>
      <c r="BA17" s="212">
        <f>IF(AZ17=1,G17,0)</f>
        <v>0</v>
      </c>
      <c r="BB17" s="212">
        <f>IF(AZ17=2,G17,0)</f>
        <v>0</v>
      </c>
      <c r="BC17" s="212">
        <f>IF(AZ17=3,G17,0)</f>
        <v>0</v>
      </c>
      <c r="BD17" s="212">
        <f>IF(AZ17=4,G17,0)</f>
        <v>0</v>
      </c>
      <c r="BE17" s="212">
        <f>IF(AZ17=5,G17,0)</f>
        <v>0</v>
      </c>
      <c r="CA17" s="237">
        <v>1</v>
      </c>
      <c r="CB17" s="237">
        <v>1</v>
      </c>
    </row>
    <row r="18" spans="1:80" x14ac:dyDescent="0.2">
      <c r="A18" s="238">
        <v>6</v>
      </c>
      <c r="B18" s="239" t="s">
        <v>351</v>
      </c>
      <c r="C18" s="240" t="s">
        <v>352</v>
      </c>
      <c r="D18" s="241" t="s">
        <v>114</v>
      </c>
      <c r="E18" s="242">
        <v>905.33749999999998</v>
      </c>
      <c r="F18" s="242">
        <v>0</v>
      </c>
      <c r="G18" s="243">
        <f>E18*F18</f>
        <v>0</v>
      </c>
      <c r="H18" s="244">
        <v>0</v>
      </c>
      <c r="I18" s="245">
        <f>E18*H18</f>
        <v>0</v>
      </c>
      <c r="J18" s="244">
        <v>0</v>
      </c>
      <c r="K18" s="245">
        <f>E18*J18</f>
        <v>0</v>
      </c>
      <c r="O18" s="237">
        <v>2</v>
      </c>
      <c r="AA18" s="212">
        <v>1</v>
      </c>
      <c r="AB18" s="212">
        <v>1</v>
      </c>
      <c r="AC18" s="212">
        <v>1</v>
      </c>
      <c r="AZ18" s="212">
        <v>1</v>
      </c>
      <c r="BA18" s="212">
        <f>IF(AZ18=1,G18,0)</f>
        <v>0</v>
      </c>
      <c r="BB18" s="212">
        <f>IF(AZ18=2,G18,0)</f>
        <v>0</v>
      </c>
      <c r="BC18" s="212">
        <f>IF(AZ18=3,G18,0)</f>
        <v>0</v>
      </c>
      <c r="BD18" s="212">
        <f>IF(AZ18=4,G18,0)</f>
        <v>0</v>
      </c>
      <c r="BE18" s="212">
        <f>IF(AZ18=5,G18,0)</f>
        <v>0</v>
      </c>
      <c r="CA18" s="237">
        <v>1</v>
      </c>
      <c r="CB18" s="237">
        <v>1</v>
      </c>
    </row>
    <row r="19" spans="1:80" x14ac:dyDescent="0.2">
      <c r="A19" s="246"/>
      <c r="B19" s="250"/>
      <c r="C19" s="307" t="s">
        <v>353</v>
      </c>
      <c r="D19" s="308"/>
      <c r="E19" s="251">
        <v>905.33749999999998</v>
      </c>
      <c r="F19" s="252"/>
      <c r="G19" s="253"/>
      <c r="H19" s="254"/>
      <c r="I19" s="248"/>
      <c r="J19" s="255"/>
      <c r="K19" s="248"/>
      <c r="M19" s="249" t="s">
        <v>353</v>
      </c>
      <c r="O19" s="237"/>
    </row>
    <row r="20" spans="1:80" x14ac:dyDescent="0.2">
      <c r="A20" s="238">
        <v>7</v>
      </c>
      <c r="B20" s="239" t="s">
        <v>354</v>
      </c>
      <c r="C20" s="240" t="s">
        <v>355</v>
      </c>
      <c r="D20" s="241" t="s">
        <v>114</v>
      </c>
      <c r="E20" s="242">
        <v>221.4375</v>
      </c>
      <c r="F20" s="242">
        <v>0</v>
      </c>
      <c r="G20" s="243">
        <f>E20*F20</f>
        <v>0</v>
      </c>
      <c r="H20" s="244">
        <v>0</v>
      </c>
      <c r="I20" s="245">
        <f>E20*H20</f>
        <v>0</v>
      </c>
      <c r="J20" s="244">
        <v>0</v>
      </c>
      <c r="K20" s="245">
        <f>E20*J20</f>
        <v>0</v>
      </c>
      <c r="O20" s="237">
        <v>2</v>
      </c>
      <c r="AA20" s="212">
        <v>1</v>
      </c>
      <c r="AB20" s="212">
        <v>1</v>
      </c>
      <c r="AC20" s="212">
        <v>1</v>
      </c>
      <c r="AZ20" s="212">
        <v>1</v>
      </c>
      <c r="BA20" s="212">
        <f>IF(AZ20=1,G20,0)</f>
        <v>0</v>
      </c>
      <c r="BB20" s="212">
        <f>IF(AZ20=2,G20,0)</f>
        <v>0</v>
      </c>
      <c r="BC20" s="212">
        <f>IF(AZ20=3,G20,0)</f>
        <v>0</v>
      </c>
      <c r="BD20" s="212">
        <f>IF(AZ20=4,G20,0)</f>
        <v>0</v>
      </c>
      <c r="BE20" s="212">
        <f>IF(AZ20=5,G20,0)</f>
        <v>0</v>
      </c>
      <c r="CA20" s="237">
        <v>1</v>
      </c>
      <c r="CB20" s="237">
        <v>1</v>
      </c>
    </row>
    <row r="21" spans="1:80" x14ac:dyDescent="0.2">
      <c r="A21" s="238">
        <v>8</v>
      </c>
      <c r="B21" s="239" t="s">
        <v>297</v>
      </c>
      <c r="C21" s="240" t="s">
        <v>298</v>
      </c>
      <c r="D21" s="241" t="s">
        <v>142</v>
      </c>
      <c r="E21" s="242">
        <v>362.13499999999999</v>
      </c>
      <c r="F21" s="242">
        <v>0</v>
      </c>
      <c r="G21" s="243">
        <f>E21*F21</f>
        <v>0</v>
      </c>
      <c r="H21" s="244">
        <v>9.8999999999982392E-4</v>
      </c>
      <c r="I21" s="245">
        <f>E21*H21</f>
        <v>0.35851364999993623</v>
      </c>
      <c r="J21" s="244">
        <v>0</v>
      </c>
      <c r="K21" s="245">
        <f>E21*J21</f>
        <v>0</v>
      </c>
      <c r="O21" s="237">
        <v>2</v>
      </c>
      <c r="AA21" s="212">
        <v>1</v>
      </c>
      <c r="AB21" s="212">
        <v>1</v>
      </c>
      <c r="AC21" s="212">
        <v>1</v>
      </c>
      <c r="AZ21" s="212">
        <v>1</v>
      </c>
      <c r="BA21" s="212">
        <f>IF(AZ21=1,G21,0)</f>
        <v>0</v>
      </c>
      <c r="BB21" s="212">
        <f>IF(AZ21=2,G21,0)</f>
        <v>0</v>
      </c>
      <c r="BC21" s="212">
        <f>IF(AZ21=3,G21,0)</f>
        <v>0</v>
      </c>
      <c r="BD21" s="212">
        <f>IF(AZ21=4,G21,0)</f>
        <v>0</v>
      </c>
      <c r="BE21" s="212">
        <f>IF(AZ21=5,G21,0)</f>
        <v>0</v>
      </c>
      <c r="CA21" s="237">
        <v>1</v>
      </c>
      <c r="CB21" s="237">
        <v>1</v>
      </c>
    </row>
    <row r="22" spans="1:80" x14ac:dyDescent="0.2">
      <c r="A22" s="246"/>
      <c r="B22" s="250"/>
      <c r="C22" s="307" t="s">
        <v>356</v>
      </c>
      <c r="D22" s="308"/>
      <c r="E22" s="251">
        <v>362.13499999999999</v>
      </c>
      <c r="F22" s="252"/>
      <c r="G22" s="253"/>
      <c r="H22" s="254"/>
      <c r="I22" s="248"/>
      <c r="J22" s="255"/>
      <c r="K22" s="248"/>
      <c r="M22" s="249" t="s">
        <v>356</v>
      </c>
      <c r="O22" s="237"/>
    </row>
    <row r="23" spans="1:80" x14ac:dyDescent="0.2">
      <c r="A23" s="238">
        <v>9</v>
      </c>
      <c r="B23" s="239" t="s">
        <v>357</v>
      </c>
      <c r="C23" s="240" t="s">
        <v>358</v>
      </c>
      <c r="D23" s="241" t="s">
        <v>142</v>
      </c>
      <c r="E23" s="242">
        <v>1448.54</v>
      </c>
      <c r="F23" s="242">
        <v>0</v>
      </c>
      <c r="G23" s="243">
        <f>E23*F23</f>
        <v>0</v>
      </c>
      <c r="H23" s="244">
        <v>8.6000000000030496E-4</v>
      </c>
      <c r="I23" s="245">
        <f>E23*H23</f>
        <v>1.2457444000004416</v>
      </c>
      <c r="J23" s="244">
        <v>0</v>
      </c>
      <c r="K23" s="245">
        <f>E23*J23</f>
        <v>0</v>
      </c>
      <c r="O23" s="237">
        <v>2</v>
      </c>
      <c r="AA23" s="212">
        <v>1</v>
      </c>
      <c r="AB23" s="212">
        <v>1</v>
      </c>
      <c r="AC23" s="212">
        <v>1</v>
      </c>
      <c r="AZ23" s="212">
        <v>1</v>
      </c>
      <c r="BA23" s="212">
        <f>IF(AZ23=1,G23,0)</f>
        <v>0</v>
      </c>
      <c r="BB23" s="212">
        <f>IF(AZ23=2,G23,0)</f>
        <v>0</v>
      </c>
      <c r="BC23" s="212">
        <f>IF(AZ23=3,G23,0)</f>
        <v>0</v>
      </c>
      <c r="BD23" s="212">
        <f>IF(AZ23=4,G23,0)</f>
        <v>0</v>
      </c>
      <c r="BE23" s="212">
        <f>IF(AZ23=5,G23,0)</f>
        <v>0</v>
      </c>
      <c r="CA23" s="237">
        <v>1</v>
      </c>
      <c r="CB23" s="237">
        <v>1</v>
      </c>
    </row>
    <row r="24" spans="1:80" x14ac:dyDescent="0.2">
      <c r="A24" s="246"/>
      <c r="B24" s="250"/>
      <c r="C24" s="307" t="s">
        <v>359</v>
      </c>
      <c r="D24" s="308"/>
      <c r="E24" s="251">
        <v>1448.54</v>
      </c>
      <c r="F24" s="252"/>
      <c r="G24" s="253"/>
      <c r="H24" s="254"/>
      <c r="I24" s="248"/>
      <c r="J24" s="255"/>
      <c r="K24" s="248"/>
      <c r="M24" s="249" t="s">
        <v>359</v>
      </c>
      <c r="O24" s="237"/>
    </row>
    <row r="25" spans="1:80" x14ac:dyDescent="0.2">
      <c r="A25" s="238">
        <v>10</v>
      </c>
      <c r="B25" s="239" t="s">
        <v>300</v>
      </c>
      <c r="C25" s="240" t="s">
        <v>301</v>
      </c>
      <c r="D25" s="241" t="s">
        <v>142</v>
      </c>
      <c r="E25" s="242">
        <v>362.13499999999999</v>
      </c>
      <c r="F25" s="242">
        <v>0</v>
      </c>
      <c r="G25" s="243">
        <f t="shared" ref="G25:G34" si="0">E25*F25</f>
        <v>0</v>
      </c>
      <c r="H25" s="244">
        <v>0</v>
      </c>
      <c r="I25" s="245">
        <f t="shared" ref="I25:I34" si="1">E25*H25</f>
        <v>0</v>
      </c>
      <c r="J25" s="244">
        <v>0</v>
      </c>
      <c r="K25" s="245">
        <f t="shared" ref="K25:K34" si="2">E25*J25</f>
        <v>0</v>
      </c>
      <c r="O25" s="237">
        <v>2</v>
      </c>
      <c r="AA25" s="212">
        <v>1</v>
      </c>
      <c r="AB25" s="212">
        <v>1</v>
      </c>
      <c r="AC25" s="212">
        <v>1</v>
      </c>
      <c r="AZ25" s="212">
        <v>1</v>
      </c>
      <c r="BA25" s="212">
        <f t="shared" ref="BA25:BA34" si="3">IF(AZ25=1,G25,0)</f>
        <v>0</v>
      </c>
      <c r="BB25" s="212">
        <f t="shared" ref="BB25:BB34" si="4">IF(AZ25=2,G25,0)</f>
        <v>0</v>
      </c>
      <c r="BC25" s="212">
        <f t="shared" ref="BC25:BC34" si="5">IF(AZ25=3,G25,0)</f>
        <v>0</v>
      </c>
      <c r="BD25" s="212">
        <f t="shared" ref="BD25:BD34" si="6">IF(AZ25=4,G25,0)</f>
        <v>0</v>
      </c>
      <c r="BE25" s="212">
        <f t="shared" ref="BE25:BE34" si="7">IF(AZ25=5,G25,0)</f>
        <v>0</v>
      </c>
      <c r="CA25" s="237">
        <v>1</v>
      </c>
      <c r="CB25" s="237">
        <v>1</v>
      </c>
    </row>
    <row r="26" spans="1:80" x14ac:dyDescent="0.2">
      <c r="A26" s="238">
        <v>11</v>
      </c>
      <c r="B26" s="239" t="s">
        <v>360</v>
      </c>
      <c r="C26" s="240" t="s">
        <v>361</v>
      </c>
      <c r="D26" s="241" t="s">
        <v>142</v>
      </c>
      <c r="E26" s="242">
        <v>1448.54</v>
      </c>
      <c r="F26" s="242">
        <v>0</v>
      </c>
      <c r="G26" s="243">
        <f t="shared" si="0"/>
        <v>0</v>
      </c>
      <c r="H26" s="244">
        <v>0</v>
      </c>
      <c r="I26" s="245">
        <f t="shared" si="1"/>
        <v>0</v>
      </c>
      <c r="J26" s="244">
        <v>0</v>
      </c>
      <c r="K26" s="245">
        <f t="shared" si="2"/>
        <v>0</v>
      </c>
      <c r="O26" s="237">
        <v>2</v>
      </c>
      <c r="AA26" s="212">
        <v>1</v>
      </c>
      <c r="AB26" s="212">
        <v>1</v>
      </c>
      <c r="AC26" s="212">
        <v>1</v>
      </c>
      <c r="AZ26" s="212">
        <v>1</v>
      </c>
      <c r="BA26" s="212">
        <f t="shared" si="3"/>
        <v>0</v>
      </c>
      <c r="BB26" s="212">
        <f t="shared" si="4"/>
        <v>0</v>
      </c>
      <c r="BC26" s="212">
        <f t="shared" si="5"/>
        <v>0</v>
      </c>
      <c r="BD26" s="212">
        <f t="shared" si="6"/>
        <v>0</v>
      </c>
      <c r="BE26" s="212">
        <f t="shared" si="7"/>
        <v>0</v>
      </c>
      <c r="CA26" s="237">
        <v>1</v>
      </c>
      <c r="CB26" s="237">
        <v>1</v>
      </c>
    </row>
    <row r="27" spans="1:80" x14ac:dyDescent="0.2">
      <c r="A27" s="238">
        <v>12</v>
      </c>
      <c r="B27" s="239" t="s">
        <v>362</v>
      </c>
      <c r="C27" s="240" t="s">
        <v>363</v>
      </c>
      <c r="D27" s="241" t="s">
        <v>114</v>
      </c>
      <c r="E27" s="242">
        <v>728</v>
      </c>
      <c r="F27" s="242">
        <v>0</v>
      </c>
      <c r="G27" s="243">
        <f t="shared" si="0"/>
        <v>0</v>
      </c>
      <c r="H27" s="244">
        <v>0</v>
      </c>
      <c r="I27" s="245">
        <f t="shared" si="1"/>
        <v>0</v>
      </c>
      <c r="J27" s="244">
        <v>0</v>
      </c>
      <c r="K27" s="245">
        <f t="shared" si="2"/>
        <v>0</v>
      </c>
      <c r="O27" s="237">
        <v>2</v>
      </c>
      <c r="AA27" s="212">
        <v>1</v>
      </c>
      <c r="AB27" s="212">
        <v>1</v>
      </c>
      <c r="AC27" s="212">
        <v>1</v>
      </c>
      <c r="AZ27" s="212">
        <v>1</v>
      </c>
      <c r="BA27" s="212">
        <f t="shared" si="3"/>
        <v>0</v>
      </c>
      <c r="BB27" s="212">
        <f t="shared" si="4"/>
        <v>0</v>
      </c>
      <c r="BC27" s="212">
        <f t="shared" si="5"/>
        <v>0</v>
      </c>
      <c r="BD27" s="212">
        <f t="shared" si="6"/>
        <v>0</v>
      </c>
      <c r="BE27" s="212">
        <f t="shared" si="7"/>
        <v>0</v>
      </c>
      <c r="CA27" s="237">
        <v>1</v>
      </c>
      <c r="CB27" s="237">
        <v>1</v>
      </c>
    </row>
    <row r="28" spans="1:80" x14ac:dyDescent="0.2">
      <c r="A28" s="238">
        <v>13</v>
      </c>
      <c r="B28" s="239" t="s">
        <v>302</v>
      </c>
      <c r="C28" s="240" t="s">
        <v>303</v>
      </c>
      <c r="D28" s="241" t="s">
        <v>114</v>
      </c>
      <c r="E28" s="242">
        <v>455</v>
      </c>
      <c r="F28" s="242">
        <v>0</v>
      </c>
      <c r="G28" s="243">
        <f t="shared" si="0"/>
        <v>0</v>
      </c>
      <c r="H28" s="244">
        <v>0</v>
      </c>
      <c r="I28" s="245">
        <f t="shared" si="1"/>
        <v>0</v>
      </c>
      <c r="J28" s="244">
        <v>0</v>
      </c>
      <c r="K28" s="245">
        <f t="shared" si="2"/>
        <v>0</v>
      </c>
      <c r="O28" s="237">
        <v>2</v>
      </c>
      <c r="AA28" s="212">
        <v>1</v>
      </c>
      <c r="AB28" s="212">
        <v>1</v>
      </c>
      <c r="AC28" s="212">
        <v>1</v>
      </c>
      <c r="AZ28" s="212">
        <v>1</v>
      </c>
      <c r="BA28" s="212">
        <f t="shared" si="3"/>
        <v>0</v>
      </c>
      <c r="BB28" s="212">
        <f t="shared" si="4"/>
        <v>0</v>
      </c>
      <c r="BC28" s="212">
        <f t="shared" si="5"/>
        <v>0</v>
      </c>
      <c r="BD28" s="212">
        <f t="shared" si="6"/>
        <v>0</v>
      </c>
      <c r="BE28" s="212">
        <f t="shared" si="7"/>
        <v>0</v>
      </c>
      <c r="CA28" s="237">
        <v>1</v>
      </c>
      <c r="CB28" s="237">
        <v>1</v>
      </c>
    </row>
    <row r="29" spans="1:80" x14ac:dyDescent="0.2">
      <c r="A29" s="238">
        <v>14</v>
      </c>
      <c r="B29" s="239" t="s">
        <v>132</v>
      </c>
      <c r="C29" s="240" t="s">
        <v>133</v>
      </c>
      <c r="D29" s="241" t="s">
        <v>114</v>
      </c>
      <c r="E29" s="242">
        <v>292.60000000000002</v>
      </c>
      <c r="F29" s="242">
        <v>0</v>
      </c>
      <c r="G29" s="243">
        <f t="shared" si="0"/>
        <v>0</v>
      </c>
      <c r="H29" s="244">
        <v>0</v>
      </c>
      <c r="I29" s="245">
        <f t="shared" si="1"/>
        <v>0</v>
      </c>
      <c r="J29" s="244">
        <v>0</v>
      </c>
      <c r="K29" s="245">
        <f t="shared" si="2"/>
        <v>0</v>
      </c>
      <c r="O29" s="237">
        <v>2</v>
      </c>
      <c r="AA29" s="212">
        <v>1</v>
      </c>
      <c r="AB29" s="212">
        <v>1</v>
      </c>
      <c r="AC29" s="212">
        <v>1</v>
      </c>
      <c r="AZ29" s="212">
        <v>1</v>
      </c>
      <c r="BA29" s="212">
        <f t="shared" si="3"/>
        <v>0</v>
      </c>
      <c r="BB29" s="212">
        <f t="shared" si="4"/>
        <v>0</v>
      </c>
      <c r="BC29" s="212">
        <f t="shared" si="5"/>
        <v>0</v>
      </c>
      <c r="BD29" s="212">
        <f t="shared" si="6"/>
        <v>0</v>
      </c>
      <c r="BE29" s="212">
        <f t="shared" si="7"/>
        <v>0</v>
      </c>
      <c r="CA29" s="237">
        <v>1</v>
      </c>
      <c r="CB29" s="237">
        <v>1</v>
      </c>
    </row>
    <row r="30" spans="1:80" x14ac:dyDescent="0.2">
      <c r="A30" s="238">
        <v>15</v>
      </c>
      <c r="B30" s="239" t="s">
        <v>134</v>
      </c>
      <c r="C30" s="240" t="s">
        <v>135</v>
      </c>
      <c r="D30" s="241" t="s">
        <v>114</v>
      </c>
      <c r="E30" s="242">
        <v>292.60000000000002</v>
      </c>
      <c r="F30" s="242">
        <v>0</v>
      </c>
      <c r="G30" s="243">
        <f t="shared" si="0"/>
        <v>0</v>
      </c>
      <c r="H30" s="244">
        <v>0</v>
      </c>
      <c r="I30" s="245">
        <f t="shared" si="1"/>
        <v>0</v>
      </c>
      <c r="J30" s="244">
        <v>0</v>
      </c>
      <c r="K30" s="245">
        <f t="shared" si="2"/>
        <v>0</v>
      </c>
      <c r="O30" s="237">
        <v>2</v>
      </c>
      <c r="AA30" s="212">
        <v>1</v>
      </c>
      <c r="AB30" s="212">
        <v>1</v>
      </c>
      <c r="AC30" s="212">
        <v>1</v>
      </c>
      <c r="AZ30" s="212">
        <v>1</v>
      </c>
      <c r="BA30" s="212">
        <f t="shared" si="3"/>
        <v>0</v>
      </c>
      <c r="BB30" s="212">
        <f t="shared" si="4"/>
        <v>0</v>
      </c>
      <c r="BC30" s="212">
        <f t="shared" si="5"/>
        <v>0</v>
      </c>
      <c r="BD30" s="212">
        <f t="shared" si="6"/>
        <v>0</v>
      </c>
      <c r="BE30" s="212">
        <f t="shared" si="7"/>
        <v>0</v>
      </c>
      <c r="CA30" s="237">
        <v>1</v>
      </c>
      <c r="CB30" s="237">
        <v>1</v>
      </c>
    </row>
    <row r="31" spans="1:80" x14ac:dyDescent="0.2">
      <c r="A31" s="238">
        <v>16</v>
      </c>
      <c r="B31" s="239" t="s">
        <v>136</v>
      </c>
      <c r="C31" s="240" t="s">
        <v>364</v>
      </c>
      <c r="D31" s="241" t="s">
        <v>114</v>
      </c>
      <c r="E31" s="242">
        <v>292.60000000000002</v>
      </c>
      <c r="F31" s="242">
        <v>0</v>
      </c>
      <c r="G31" s="243">
        <f t="shared" si="0"/>
        <v>0</v>
      </c>
      <c r="H31" s="244">
        <v>0</v>
      </c>
      <c r="I31" s="245">
        <f t="shared" si="1"/>
        <v>0</v>
      </c>
      <c r="J31" s="244">
        <v>0</v>
      </c>
      <c r="K31" s="245">
        <f t="shared" si="2"/>
        <v>0</v>
      </c>
      <c r="O31" s="237">
        <v>2</v>
      </c>
      <c r="AA31" s="212">
        <v>1</v>
      </c>
      <c r="AB31" s="212">
        <v>1</v>
      </c>
      <c r="AC31" s="212">
        <v>1</v>
      </c>
      <c r="AZ31" s="212">
        <v>1</v>
      </c>
      <c r="BA31" s="212">
        <f t="shared" si="3"/>
        <v>0</v>
      </c>
      <c r="BB31" s="212">
        <f t="shared" si="4"/>
        <v>0</v>
      </c>
      <c r="BC31" s="212">
        <f t="shared" si="5"/>
        <v>0</v>
      </c>
      <c r="BD31" s="212">
        <f t="shared" si="6"/>
        <v>0</v>
      </c>
      <c r="BE31" s="212">
        <f t="shared" si="7"/>
        <v>0</v>
      </c>
      <c r="CA31" s="237">
        <v>1</v>
      </c>
      <c r="CB31" s="237">
        <v>1</v>
      </c>
    </row>
    <row r="32" spans="1:80" x14ac:dyDescent="0.2">
      <c r="A32" s="238">
        <v>17</v>
      </c>
      <c r="B32" s="239" t="s">
        <v>138</v>
      </c>
      <c r="C32" s="240" t="s">
        <v>139</v>
      </c>
      <c r="D32" s="241" t="s">
        <v>114</v>
      </c>
      <c r="E32" s="242">
        <v>292.60000000000002</v>
      </c>
      <c r="F32" s="242">
        <v>0</v>
      </c>
      <c r="G32" s="243">
        <f t="shared" si="0"/>
        <v>0</v>
      </c>
      <c r="H32" s="244">
        <v>0</v>
      </c>
      <c r="I32" s="245">
        <f t="shared" si="1"/>
        <v>0</v>
      </c>
      <c r="J32" s="244">
        <v>0</v>
      </c>
      <c r="K32" s="245">
        <f t="shared" si="2"/>
        <v>0</v>
      </c>
      <c r="O32" s="237">
        <v>2</v>
      </c>
      <c r="AA32" s="212">
        <v>1</v>
      </c>
      <c r="AB32" s="212">
        <v>1</v>
      </c>
      <c r="AC32" s="212">
        <v>1</v>
      </c>
      <c r="AZ32" s="212">
        <v>1</v>
      </c>
      <c r="BA32" s="212">
        <f t="shared" si="3"/>
        <v>0</v>
      </c>
      <c r="BB32" s="212">
        <f t="shared" si="4"/>
        <v>0</v>
      </c>
      <c r="BC32" s="212">
        <f t="shared" si="5"/>
        <v>0</v>
      </c>
      <c r="BD32" s="212">
        <f t="shared" si="6"/>
        <v>0</v>
      </c>
      <c r="BE32" s="212">
        <f t="shared" si="7"/>
        <v>0</v>
      </c>
      <c r="CA32" s="237">
        <v>1</v>
      </c>
      <c r="CB32" s="237">
        <v>1</v>
      </c>
    </row>
    <row r="33" spans="1:80" x14ac:dyDescent="0.2">
      <c r="A33" s="238">
        <v>18</v>
      </c>
      <c r="B33" s="239" t="s">
        <v>305</v>
      </c>
      <c r="C33" s="240" t="s">
        <v>306</v>
      </c>
      <c r="D33" s="241" t="s">
        <v>114</v>
      </c>
      <c r="E33" s="242">
        <v>612.75</v>
      </c>
      <c r="F33" s="242">
        <v>0</v>
      </c>
      <c r="G33" s="243">
        <f t="shared" si="0"/>
        <v>0</v>
      </c>
      <c r="H33" s="244">
        <v>0</v>
      </c>
      <c r="I33" s="245">
        <f t="shared" si="1"/>
        <v>0</v>
      </c>
      <c r="J33" s="244">
        <v>0</v>
      </c>
      <c r="K33" s="245">
        <f t="shared" si="2"/>
        <v>0</v>
      </c>
      <c r="O33" s="237">
        <v>2</v>
      </c>
      <c r="AA33" s="212">
        <v>1</v>
      </c>
      <c r="AB33" s="212">
        <v>1</v>
      </c>
      <c r="AC33" s="212">
        <v>1</v>
      </c>
      <c r="AZ33" s="212">
        <v>1</v>
      </c>
      <c r="BA33" s="212">
        <f t="shared" si="3"/>
        <v>0</v>
      </c>
      <c r="BB33" s="212">
        <f t="shared" si="4"/>
        <v>0</v>
      </c>
      <c r="BC33" s="212">
        <f t="shared" si="5"/>
        <v>0</v>
      </c>
      <c r="BD33" s="212">
        <f t="shared" si="6"/>
        <v>0</v>
      </c>
      <c r="BE33" s="212">
        <f t="shared" si="7"/>
        <v>0</v>
      </c>
      <c r="CA33" s="237">
        <v>1</v>
      </c>
      <c r="CB33" s="237">
        <v>1</v>
      </c>
    </row>
    <row r="34" spans="1:80" ht="22.5" x14ac:dyDescent="0.2">
      <c r="A34" s="238">
        <v>19</v>
      </c>
      <c r="B34" s="239" t="s">
        <v>308</v>
      </c>
      <c r="C34" s="240" t="s">
        <v>365</v>
      </c>
      <c r="D34" s="241" t="s">
        <v>114</v>
      </c>
      <c r="E34" s="242">
        <v>231.15</v>
      </c>
      <c r="F34" s="242">
        <v>0</v>
      </c>
      <c r="G34" s="243">
        <f t="shared" si="0"/>
        <v>0</v>
      </c>
      <c r="H34" s="244">
        <v>1.70000000000073</v>
      </c>
      <c r="I34" s="245">
        <f t="shared" si="1"/>
        <v>392.95500000016875</v>
      </c>
      <c r="J34" s="244">
        <v>0</v>
      </c>
      <c r="K34" s="245">
        <f t="shared" si="2"/>
        <v>0</v>
      </c>
      <c r="O34" s="237">
        <v>2</v>
      </c>
      <c r="AA34" s="212">
        <v>1</v>
      </c>
      <c r="AB34" s="212">
        <v>1</v>
      </c>
      <c r="AC34" s="212">
        <v>1</v>
      </c>
      <c r="AZ34" s="212">
        <v>1</v>
      </c>
      <c r="BA34" s="212">
        <f t="shared" si="3"/>
        <v>0</v>
      </c>
      <c r="BB34" s="212">
        <f t="shared" si="4"/>
        <v>0</v>
      </c>
      <c r="BC34" s="212">
        <f t="shared" si="5"/>
        <v>0</v>
      </c>
      <c r="BD34" s="212">
        <f t="shared" si="6"/>
        <v>0</v>
      </c>
      <c r="BE34" s="212">
        <f t="shared" si="7"/>
        <v>0</v>
      </c>
      <c r="CA34" s="237">
        <v>1</v>
      </c>
      <c r="CB34" s="237">
        <v>1</v>
      </c>
    </row>
    <row r="35" spans="1:80" x14ac:dyDescent="0.2">
      <c r="A35" s="256"/>
      <c r="B35" s="257" t="s">
        <v>93</v>
      </c>
      <c r="C35" s="258" t="s">
        <v>111</v>
      </c>
      <c r="D35" s="259"/>
      <c r="E35" s="260"/>
      <c r="F35" s="261"/>
      <c r="G35" s="262">
        <f>SUM(G13:G34)</f>
        <v>0</v>
      </c>
      <c r="H35" s="263"/>
      <c r="I35" s="264">
        <f>SUM(I13:I34)</f>
        <v>394.72097305016911</v>
      </c>
      <c r="J35" s="263"/>
      <c r="K35" s="264">
        <f>SUM(K13:K34)</f>
        <v>0</v>
      </c>
      <c r="O35" s="237">
        <v>4</v>
      </c>
      <c r="BA35" s="265">
        <f>SUM(BA13:BA34)</f>
        <v>0</v>
      </c>
      <c r="BB35" s="265">
        <f>SUM(BB13:BB34)</f>
        <v>0</v>
      </c>
      <c r="BC35" s="265">
        <f>SUM(BC13:BC34)</f>
        <v>0</v>
      </c>
      <c r="BD35" s="265">
        <f>SUM(BD13:BD34)</f>
        <v>0</v>
      </c>
      <c r="BE35" s="265">
        <f>SUM(BE13:BE34)</f>
        <v>0</v>
      </c>
    </row>
    <row r="36" spans="1:80" x14ac:dyDescent="0.2">
      <c r="A36" s="227" t="s">
        <v>90</v>
      </c>
      <c r="B36" s="228" t="s">
        <v>366</v>
      </c>
      <c r="C36" s="229" t="s">
        <v>367</v>
      </c>
      <c r="D36" s="230"/>
      <c r="E36" s="231"/>
      <c r="F36" s="231"/>
      <c r="G36" s="232"/>
      <c r="H36" s="233"/>
      <c r="I36" s="234"/>
      <c r="J36" s="235"/>
      <c r="K36" s="236"/>
      <c r="O36" s="237">
        <v>1</v>
      </c>
    </row>
    <row r="37" spans="1:80" x14ac:dyDescent="0.2">
      <c r="A37" s="238">
        <v>20</v>
      </c>
      <c r="B37" s="239" t="s">
        <v>369</v>
      </c>
      <c r="C37" s="240" t="s">
        <v>370</v>
      </c>
      <c r="D37" s="241" t="s">
        <v>114</v>
      </c>
      <c r="E37" s="242">
        <v>38.53</v>
      </c>
      <c r="F37" s="242">
        <v>0</v>
      </c>
      <c r="G37" s="243">
        <f t="shared" ref="G37:G44" si="8">E37*F37</f>
        <v>0</v>
      </c>
      <c r="H37" s="244">
        <v>1.1322000000000001</v>
      </c>
      <c r="I37" s="245">
        <f t="shared" ref="I37:I44" si="9">E37*H37</f>
        <v>43.623666000000007</v>
      </c>
      <c r="J37" s="244">
        <v>0</v>
      </c>
      <c r="K37" s="245">
        <f t="shared" ref="K37:K44" si="10">E37*J37</f>
        <v>0</v>
      </c>
      <c r="O37" s="237">
        <v>2</v>
      </c>
      <c r="AA37" s="212">
        <v>1</v>
      </c>
      <c r="AB37" s="212">
        <v>1</v>
      </c>
      <c r="AC37" s="212">
        <v>1</v>
      </c>
      <c r="AZ37" s="212">
        <v>1</v>
      </c>
      <c r="BA37" s="212">
        <f t="shared" ref="BA37:BA44" si="11">IF(AZ37=1,G37,0)</f>
        <v>0</v>
      </c>
      <c r="BB37" s="212">
        <f t="shared" ref="BB37:BB44" si="12">IF(AZ37=2,G37,0)</f>
        <v>0</v>
      </c>
      <c r="BC37" s="212">
        <f t="shared" ref="BC37:BC44" si="13">IF(AZ37=3,G37,0)</f>
        <v>0</v>
      </c>
      <c r="BD37" s="212">
        <f t="shared" ref="BD37:BD44" si="14">IF(AZ37=4,G37,0)</f>
        <v>0</v>
      </c>
      <c r="BE37" s="212">
        <f t="shared" ref="BE37:BE44" si="15">IF(AZ37=5,G37,0)</f>
        <v>0</v>
      </c>
      <c r="CA37" s="237">
        <v>1</v>
      </c>
      <c r="CB37" s="237">
        <v>1</v>
      </c>
    </row>
    <row r="38" spans="1:80" x14ac:dyDescent="0.2">
      <c r="A38" s="238">
        <v>21</v>
      </c>
      <c r="B38" s="239" t="s">
        <v>371</v>
      </c>
      <c r="C38" s="240" t="s">
        <v>372</v>
      </c>
      <c r="D38" s="241" t="s">
        <v>156</v>
      </c>
      <c r="E38" s="242">
        <v>90</v>
      </c>
      <c r="F38" s="242">
        <v>0</v>
      </c>
      <c r="G38" s="243">
        <f t="shared" si="8"/>
        <v>0</v>
      </c>
      <c r="H38" s="244">
        <v>0</v>
      </c>
      <c r="I38" s="245">
        <f t="shared" si="9"/>
        <v>0</v>
      </c>
      <c r="J38" s="244">
        <v>0</v>
      </c>
      <c r="K38" s="245">
        <f t="shared" si="10"/>
        <v>0</v>
      </c>
      <c r="O38" s="237">
        <v>2</v>
      </c>
      <c r="AA38" s="212">
        <v>1</v>
      </c>
      <c r="AB38" s="212">
        <v>7</v>
      </c>
      <c r="AC38" s="212">
        <v>7</v>
      </c>
      <c r="AZ38" s="212">
        <v>1</v>
      </c>
      <c r="BA38" s="212">
        <f t="shared" si="11"/>
        <v>0</v>
      </c>
      <c r="BB38" s="212">
        <f t="shared" si="12"/>
        <v>0</v>
      </c>
      <c r="BC38" s="212">
        <f t="shared" si="13"/>
        <v>0</v>
      </c>
      <c r="BD38" s="212">
        <f t="shared" si="14"/>
        <v>0</v>
      </c>
      <c r="BE38" s="212">
        <f t="shared" si="15"/>
        <v>0</v>
      </c>
      <c r="CA38" s="237">
        <v>1</v>
      </c>
      <c r="CB38" s="237">
        <v>7</v>
      </c>
    </row>
    <row r="39" spans="1:80" x14ac:dyDescent="0.2">
      <c r="A39" s="238">
        <v>22</v>
      </c>
      <c r="B39" s="239" t="s">
        <v>373</v>
      </c>
      <c r="C39" s="240" t="s">
        <v>374</v>
      </c>
      <c r="D39" s="241" t="s">
        <v>156</v>
      </c>
      <c r="E39" s="242">
        <v>295</v>
      </c>
      <c r="F39" s="242">
        <v>0</v>
      </c>
      <c r="G39" s="243">
        <f t="shared" si="8"/>
        <v>0</v>
      </c>
      <c r="H39" s="244">
        <v>0</v>
      </c>
      <c r="I39" s="245">
        <f t="shared" si="9"/>
        <v>0</v>
      </c>
      <c r="J39" s="244">
        <v>0</v>
      </c>
      <c r="K39" s="245">
        <f t="shared" si="10"/>
        <v>0</v>
      </c>
      <c r="O39" s="237">
        <v>2</v>
      </c>
      <c r="AA39" s="212">
        <v>1</v>
      </c>
      <c r="AB39" s="212">
        <v>7</v>
      </c>
      <c r="AC39" s="212">
        <v>7</v>
      </c>
      <c r="AZ39" s="212">
        <v>1</v>
      </c>
      <c r="BA39" s="212">
        <f t="shared" si="11"/>
        <v>0</v>
      </c>
      <c r="BB39" s="212">
        <f t="shared" si="12"/>
        <v>0</v>
      </c>
      <c r="BC39" s="212">
        <f t="shared" si="13"/>
        <v>0</v>
      </c>
      <c r="BD39" s="212">
        <f t="shared" si="14"/>
        <v>0</v>
      </c>
      <c r="BE39" s="212">
        <f t="shared" si="15"/>
        <v>0</v>
      </c>
      <c r="CA39" s="237">
        <v>1</v>
      </c>
      <c r="CB39" s="237">
        <v>7</v>
      </c>
    </row>
    <row r="40" spans="1:80" x14ac:dyDescent="0.2">
      <c r="A40" s="238">
        <v>23</v>
      </c>
      <c r="B40" s="239" t="s">
        <v>375</v>
      </c>
      <c r="C40" s="240" t="s">
        <v>376</v>
      </c>
      <c r="D40" s="241" t="s">
        <v>243</v>
      </c>
      <c r="E40" s="242">
        <v>11</v>
      </c>
      <c r="F40" s="242">
        <v>0</v>
      </c>
      <c r="G40" s="243">
        <f t="shared" si="8"/>
        <v>0</v>
      </c>
      <c r="H40" s="244">
        <v>7.0550000000000002E-2</v>
      </c>
      <c r="I40" s="245">
        <f t="shared" si="9"/>
        <v>0.77605000000000002</v>
      </c>
      <c r="J40" s="244">
        <v>0</v>
      </c>
      <c r="K40" s="245">
        <f t="shared" si="10"/>
        <v>0</v>
      </c>
      <c r="O40" s="237">
        <v>2</v>
      </c>
      <c r="AA40" s="212">
        <v>1</v>
      </c>
      <c r="AB40" s="212">
        <v>1</v>
      </c>
      <c r="AC40" s="212">
        <v>1</v>
      </c>
      <c r="AZ40" s="212">
        <v>1</v>
      </c>
      <c r="BA40" s="212">
        <f t="shared" si="11"/>
        <v>0</v>
      </c>
      <c r="BB40" s="212">
        <f t="shared" si="12"/>
        <v>0</v>
      </c>
      <c r="BC40" s="212">
        <f t="shared" si="13"/>
        <v>0</v>
      </c>
      <c r="BD40" s="212">
        <f t="shared" si="14"/>
        <v>0</v>
      </c>
      <c r="BE40" s="212">
        <f t="shared" si="15"/>
        <v>0</v>
      </c>
      <c r="CA40" s="237">
        <v>1</v>
      </c>
      <c r="CB40" s="237">
        <v>1</v>
      </c>
    </row>
    <row r="41" spans="1:80" x14ac:dyDescent="0.2">
      <c r="A41" s="238">
        <v>24</v>
      </c>
      <c r="B41" s="239" t="s">
        <v>377</v>
      </c>
      <c r="C41" s="240" t="s">
        <v>378</v>
      </c>
      <c r="D41" s="241" t="s">
        <v>243</v>
      </c>
      <c r="E41" s="242">
        <v>12</v>
      </c>
      <c r="F41" s="242">
        <v>0</v>
      </c>
      <c r="G41" s="243">
        <f t="shared" si="8"/>
        <v>0</v>
      </c>
      <c r="H41" s="244">
        <v>3.92944</v>
      </c>
      <c r="I41" s="245">
        <f t="shared" si="9"/>
        <v>47.153280000000002</v>
      </c>
      <c r="J41" s="244">
        <v>0</v>
      </c>
      <c r="K41" s="245">
        <f t="shared" si="10"/>
        <v>0</v>
      </c>
      <c r="O41" s="237">
        <v>2</v>
      </c>
      <c r="AA41" s="212">
        <v>2</v>
      </c>
      <c r="AB41" s="212">
        <v>1</v>
      </c>
      <c r="AC41" s="212">
        <v>1</v>
      </c>
      <c r="AZ41" s="212">
        <v>1</v>
      </c>
      <c r="BA41" s="212">
        <f t="shared" si="11"/>
        <v>0</v>
      </c>
      <c r="BB41" s="212">
        <f t="shared" si="12"/>
        <v>0</v>
      </c>
      <c r="BC41" s="212">
        <f t="shared" si="13"/>
        <v>0</v>
      </c>
      <c r="BD41" s="212">
        <f t="shared" si="14"/>
        <v>0</v>
      </c>
      <c r="BE41" s="212">
        <f t="shared" si="15"/>
        <v>0</v>
      </c>
      <c r="CA41" s="237">
        <v>2</v>
      </c>
      <c r="CB41" s="237">
        <v>1</v>
      </c>
    </row>
    <row r="42" spans="1:80" ht="22.5" x14ac:dyDescent="0.2">
      <c r="A42" s="238">
        <v>25</v>
      </c>
      <c r="B42" s="239" t="s">
        <v>379</v>
      </c>
      <c r="C42" s="240" t="s">
        <v>380</v>
      </c>
      <c r="D42" s="241" t="s">
        <v>156</v>
      </c>
      <c r="E42" s="242">
        <v>4.5</v>
      </c>
      <c r="F42" s="242">
        <v>0</v>
      </c>
      <c r="G42" s="243">
        <f t="shared" si="8"/>
        <v>0</v>
      </c>
      <c r="H42" s="244">
        <v>0.27693000000000001</v>
      </c>
      <c r="I42" s="245">
        <f t="shared" si="9"/>
        <v>1.2461850000000001</v>
      </c>
      <c r="J42" s="244">
        <v>0</v>
      </c>
      <c r="K42" s="245">
        <f t="shared" si="10"/>
        <v>0</v>
      </c>
      <c r="O42" s="237">
        <v>2</v>
      </c>
      <c r="AA42" s="212">
        <v>2</v>
      </c>
      <c r="AB42" s="212">
        <v>1</v>
      </c>
      <c r="AC42" s="212">
        <v>1</v>
      </c>
      <c r="AZ42" s="212">
        <v>1</v>
      </c>
      <c r="BA42" s="212">
        <f t="shared" si="11"/>
        <v>0</v>
      </c>
      <c r="BB42" s="212">
        <f t="shared" si="12"/>
        <v>0</v>
      </c>
      <c r="BC42" s="212">
        <f t="shared" si="13"/>
        <v>0</v>
      </c>
      <c r="BD42" s="212">
        <f t="shared" si="14"/>
        <v>0</v>
      </c>
      <c r="BE42" s="212">
        <f t="shared" si="15"/>
        <v>0</v>
      </c>
      <c r="CA42" s="237">
        <v>2</v>
      </c>
      <c r="CB42" s="237">
        <v>1</v>
      </c>
    </row>
    <row r="43" spans="1:80" ht="22.5" x14ac:dyDescent="0.2">
      <c r="A43" s="238">
        <v>26</v>
      </c>
      <c r="B43" s="239" t="s">
        <v>381</v>
      </c>
      <c r="C43" s="240" t="s">
        <v>382</v>
      </c>
      <c r="D43" s="241" t="s">
        <v>156</v>
      </c>
      <c r="E43" s="242">
        <v>295.25</v>
      </c>
      <c r="F43" s="242">
        <v>0</v>
      </c>
      <c r="G43" s="243">
        <f t="shared" si="8"/>
        <v>0</v>
      </c>
      <c r="H43" s="244">
        <v>1.04681</v>
      </c>
      <c r="I43" s="245">
        <f t="shared" si="9"/>
        <v>309.07065249999999</v>
      </c>
      <c r="J43" s="244">
        <v>0</v>
      </c>
      <c r="K43" s="245">
        <f t="shared" si="10"/>
        <v>0</v>
      </c>
      <c r="O43" s="237">
        <v>2</v>
      </c>
      <c r="AA43" s="212">
        <v>2</v>
      </c>
      <c r="AB43" s="212">
        <v>1</v>
      </c>
      <c r="AC43" s="212">
        <v>1</v>
      </c>
      <c r="AZ43" s="212">
        <v>1</v>
      </c>
      <c r="BA43" s="212">
        <f t="shared" si="11"/>
        <v>0</v>
      </c>
      <c r="BB43" s="212">
        <f t="shared" si="12"/>
        <v>0</v>
      </c>
      <c r="BC43" s="212">
        <f t="shared" si="13"/>
        <v>0</v>
      </c>
      <c r="BD43" s="212">
        <f t="shared" si="14"/>
        <v>0</v>
      </c>
      <c r="BE43" s="212">
        <f t="shared" si="15"/>
        <v>0</v>
      </c>
      <c r="CA43" s="237">
        <v>2</v>
      </c>
      <c r="CB43" s="237">
        <v>1</v>
      </c>
    </row>
    <row r="44" spans="1:80" ht="22.5" x14ac:dyDescent="0.2">
      <c r="A44" s="238">
        <v>27</v>
      </c>
      <c r="B44" s="239" t="s">
        <v>383</v>
      </c>
      <c r="C44" s="240" t="s">
        <v>384</v>
      </c>
      <c r="D44" s="241" t="s">
        <v>156</v>
      </c>
      <c r="E44" s="242">
        <v>90</v>
      </c>
      <c r="F44" s="242">
        <v>0</v>
      </c>
      <c r="G44" s="243">
        <f t="shared" si="8"/>
        <v>0</v>
      </c>
      <c r="H44" s="244">
        <v>0.51578000000000002</v>
      </c>
      <c r="I44" s="245">
        <f t="shared" si="9"/>
        <v>46.420200000000001</v>
      </c>
      <c r="J44" s="244">
        <v>0</v>
      </c>
      <c r="K44" s="245">
        <f t="shared" si="10"/>
        <v>0</v>
      </c>
      <c r="O44" s="237">
        <v>2</v>
      </c>
      <c r="AA44" s="212">
        <v>2</v>
      </c>
      <c r="AB44" s="212">
        <v>1</v>
      </c>
      <c r="AC44" s="212">
        <v>1</v>
      </c>
      <c r="AZ44" s="212">
        <v>1</v>
      </c>
      <c r="BA44" s="212">
        <f t="shared" si="11"/>
        <v>0</v>
      </c>
      <c r="BB44" s="212">
        <f t="shared" si="12"/>
        <v>0</v>
      </c>
      <c r="BC44" s="212">
        <f t="shared" si="13"/>
        <v>0</v>
      </c>
      <c r="BD44" s="212">
        <f t="shared" si="14"/>
        <v>0</v>
      </c>
      <c r="BE44" s="212">
        <f t="shared" si="15"/>
        <v>0</v>
      </c>
      <c r="CA44" s="237">
        <v>2</v>
      </c>
      <c r="CB44" s="237">
        <v>1</v>
      </c>
    </row>
    <row r="45" spans="1:80" x14ac:dyDescent="0.2">
      <c r="A45" s="256"/>
      <c r="B45" s="257" t="s">
        <v>93</v>
      </c>
      <c r="C45" s="258" t="s">
        <v>368</v>
      </c>
      <c r="D45" s="259"/>
      <c r="E45" s="260"/>
      <c r="F45" s="261"/>
      <c r="G45" s="262">
        <f>SUM(G36:G44)</f>
        <v>0</v>
      </c>
      <c r="H45" s="263"/>
      <c r="I45" s="264">
        <f>SUM(I36:I44)</f>
        <v>448.29003350000005</v>
      </c>
      <c r="J45" s="263"/>
      <c r="K45" s="264">
        <f>SUM(K36:K44)</f>
        <v>0</v>
      </c>
      <c r="O45" s="237">
        <v>4</v>
      </c>
      <c r="BA45" s="265">
        <f>SUM(BA36:BA44)</f>
        <v>0</v>
      </c>
      <c r="BB45" s="265">
        <f>SUM(BB36:BB44)</f>
        <v>0</v>
      </c>
      <c r="BC45" s="265">
        <f>SUM(BC36:BC44)</f>
        <v>0</v>
      </c>
      <c r="BD45" s="265">
        <f>SUM(BD36:BD44)</f>
        <v>0</v>
      </c>
      <c r="BE45" s="265">
        <f>SUM(BE36:BE44)</f>
        <v>0</v>
      </c>
    </row>
    <row r="46" spans="1:80" x14ac:dyDescent="0.2">
      <c r="A46" s="227" t="s">
        <v>90</v>
      </c>
      <c r="B46" s="228" t="s">
        <v>273</v>
      </c>
      <c r="C46" s="229" t="s">
        <v>274</v>
      </c>
      <c r="D46" s="230"/>
      <c r="E46" s="231"/>
      <c r="F46" s="231"/>
      <c r="G46" s="232"/>
      <c r="H46" s="233"/>
      <c r="I46" s="234"/>
      <c r="J46" s="235"/>
      <c r="K46" s="236"/>
      <c r="O46" s="237">
        <v>1</v>
      </c>
    </row>
    <row r="47" spans="1:80" ht="22.5" x14ac:dyDescent="0.2">
      <c r="A47" s="238">
        <v>28</v>
      </c>
      <c r="B47" s="239" t="s">
        <v>338</v>
      </c>
      <c r="C47" s="240" t="s">
        <v>339</v>
      </c>
      <c r="D47" s="241" t="s">
        <v>142</v>
      </c>
      <c r="E47" s="242">
        <v>77</v>
      </c>
      <c r="F47" s="242">
        <v>0</v>
      </c>
      <c r="G47" s="243">
        <f>E47*F47</f>
        <v>0</v>
      </c>
      <c r="H47" s="244">
        <v>0.65983000000000003</v>
      </c>
      <c r="I47" s="245">
        <f>E47*H47</f>
        <v>50.806910000000002</v>
      </c>
      <c r="J47" s="244">
        <v>-0.58099999999999996</v>
      </c>
      <c r="K47" s="245">
        <f>E47*J47</f>
        <v>-44.736999999999995</v>
      </c>
      <c r="O47" s="237">
        <v>2</v>
      </c>
      <c r="AA47" s="212">
        <v>2</v>
      </c>
      <c r="AB47" s="212">
        <v>1</v>
      </c>
      <c r="AC47" s="212">
        <v>1</v>
      </c>
      <c r="AZ47" s="212">
        <v>1</v>
      </c>
      <c r="BA47" s="212">
        <f>IF(AZ47=1,G47,0)</f>
        <v>0</v>
      </c>
      <c r="BB47" s="212">
        <f>IF(AZ47=2,G47,0)</f>
        <v>0</v>
      </c>
      <c r="BC47" s="212">
        <f>IF(AZ47=3,G47,0)</f>
        <v>0</v>
      </c>
      <c r="BD47" s="212">
        <f>IF(AZ47=4,G47,0)</f>
        <v>0</v>
      </c>
      <c r="BE47" s="212">
        <f>IF(AZ47=5,G47,0)</f>
        <v>0</v>
      </c>
      <c r="CA47" s="237">
        <v>2</v>
      </c>
      <c r="CB47" s="237">
        <v>1</v>
      </c>
    </row>
    <row r="48" spans="1:80" x14ac:dyDescent="0.2">
      <c r="A48" s="246"/>
      <c r="B48" s="247"/>
      <c r="C48" s="304" t="s">
        <v>340</v>
      </c>
      <c r="D48" s="305"/>
      <c r="E48" s="305"/>
      <c r="F48" s="305"/>
      <c r="G48" s="306"/>
      <c r="I48" s="248"/>
      <c r="K48" s="248"/>
      <c r="L48" s="249" t="s">
        <v>340</v>
      </c>
      <c r="O48" s="237">
        <v>3</v>
      </c>
    </row>
    <row r="49" spans="1:80" x14ac:dyDescent="0.2">
      <c r="A49" s="246"/>
      <c r="B49" s="250"/>
      <c r="C49" s="307" t="s">
        <v>385</v>
      </c>
      <c r="D49" s="308"/>
      <c r="E49" s="251">
        <v>77</v>
      </c>
      <c r="F49" s="252"/>
      <c r="G49" s="253"/>
      <c r="H49" s="254"/>
      <c r="I49" s="248"/>
      <c r="J49" s="255"/>
      <c r="K49" s="248"/>
      <c r="M49" s="249" t="s">
        <v>385</v>
      </c>
      <c r="O49" s="237"/>
    </row>
    <row r="50" spans="1:80" x14ac:dyDescent="0.2">
      <c r="A50" s="238">
        <v>29</v>
      </c>
      <c r="B50" s="239" t="s">
        <v>276</v>
      </c>
      <c r="C50" s="240" t="s">
        <v>386</v>
      </c>
      <c r="D50" s="241" t="s">
        <v>106</v>
      </c>
      <c r="E50" s="242">
        <v>1</v>
      </c>
      <c r="F50" s="242">
        <v>0</v>
      </c>
      <c r="G50" s="243">
        <f>E50*F50</f>
        <v>0</v>
      </c>
      <c r="H50" s="244">
        <v>0</v>
      </c>
      <c r="I50" s="245">
        <f>E50*H50</f>
        <v>0</v>
      </c>
      <c r="J50" s="244"/>
      <c r="K50" s="245">
        <f>E50*J50</f>
        <v>0</v>
      </c>
      <c r="O50" s="237">
        <v>2</v>
      </c>
      <c r="AA50" s="212">
        <v>12</v>
      </c>
      <c r="AB50" s="212">
        <v>0</v>
      </c>
      <c r="AC50" s="212">
        <v>28</v>
      </c>
      <c r="AZ50" s="212">
        <v>1</v>
      </c>
      <c r="BA50" s="212">
        <f>IF(AZ50=1,G50,0)</f>
        <v>0</v>
      </c>
      <c r="BB50" s="212">
        <f>IF(AZ50=2,G50,0)</f>
        <v>0</v>
      </c>
      <c r="BC50" s="212">
        <f>IF(AZ50=3,G50,0)</f>
        <v>0</v>
      </c>
      <c r="BD50" s="212">
        <f>IF(AZ50=4,G50,0)</f>
        <v>0</v>
      </c>
      <c r="BE50" s="212">
        <f>IF(AZ50=5,G50,0)</f>
        <v>0</v>
      </c>
      <c r="CA50" s="237">
        <v>12</v>
      </c>
      <c r="CB50" s="237">
        <v>0</v>
      </c>
    </row>
    <row r="51" spans="1:80" x14ac:dyDescent="0.2">
      <c r="A51" s="238">
        <v>30</v>
      </c>
      <c r="B51" s="239" t="s">
        <v>342</v>
      </c>
      <c r="C51" s="240" t="s">
        <v>277</v>
      </c>
      <c r="D51" s="241" t="s">
        <v>106</v>
      </c>
      <c r="E51" s="242">
        <v>1</v>
      </c>
      <c r="F51" s="242">
        <v>0</v>
      </c>
      <c r="G51" s="243">
        <f>E51*F51</f>
        <v>0</v>
      </c>
      <c r="H51" s="244">
        <v>0</v>
      </c>
      <c r="I51" s="245">
        <f>E51*H51</f>
        <v>0</v>
      </c>
      <c r="J51" s="244"/>
      <c r="K51" s="245">
        <f>E51*J51</f>
        <v>0</v>
      </c>
      <c r="O51" s="237">
        <v>2</v>
      </c>
      <c r="AA51" s="212">
        <v>12</v>
      </c>
      <c r="AB51" s="212">
        <v>0</v>
      </c>
      <c r="AC51" s="212">
        <v>29</v>
      </c>
      <c r="AZ51" s="212">
        <v>1</v>
      </c>
      <c r="BA51" s="212">
        <f>IF(AZ51=1,G51,0)</f>
        <v>0</v>
      </c>
      <c r="BB51" s="212">
        <f>IF(AZ51=2,G51,0)</f>
        <v>0</v>
      </c>
      <c r="BC51" s="212">
        <f>IF(AZ51=3,G51,0)</f>
        <v>0</v>
      </c>
      <c r="BD51" s="212">
        <f>IF(AZ51=4,G51,0)</f>
        <v>0</v>
      </c>
      <c r="BE51" s="212">
        <f>IF(AZ51=5,G51,0)</f>
        <v>0</v>
      </c>
      <c r="CA51" s="237">
        <v>12</v>
      </c>
      <c r="CB51" s="237">
        <v>0</v>
      </c>
    </row>
    <row r="52" spans="1:80" ht="22.5" x14ac:dyDescent="0.2">
      <c r="A52" s="246"/>
      <c r="B52" s="247"/>
      <c r="C52" s="304" t="s">
        <v>278</v>
      </c>
      <c r="D52" s="305"/>
      <c r="E52" s="305"/>
      <c r="F52" s="305"/>
      <c r="G52" s="306"/>
      <c r="I52" s="248"/>
      <c r="K52" s="248"/>
      <c r="L52" s="249" t="s">
        <v>278</v>
      </c>
      <c r="O52" s="237">
        <v>3</v>
      </c>
    </row>
    <row r="53" spans="1:80" x14ac:dyDescent="0.2">
      <c r="A53" s="238">
        <v>31</v>
      </c>
      <c r="B53" s="239" t="s">
        <v>387</v>
      </c>
      <c r="C53" s="240" t="s">
        <v>388</v>
      </c>
      <c r="D53" s="241" t="s">
        <v>172</v>
      </c>
      <c r="E53" s="242">
        <v>439.1515</v>
      </c>
      <c r="F53" s="242">
        <v>0</v>
      </c>
      <c r="G53" s="243">
        <f>E53*F53</f>
        <v>0</v>
      </c>
      <c r="H53" s="244">
        <v>0</v>
      </c>
      <c r="I53" s="245">
        <f>E53*H53</f>
        <v>0</v>
      </c>
      <c r="J53" s="244">
        <v>0</v>
      </c>
      <c r="K53" s="245">
        <f>E53*J53</f>
        <v>0</v>
      </c>
      <c r="O53" s="237">
        <v>2</v>
      </c>
      <c r="AA53" s="212">
        <v>1</v>
      </c>
      <c r="AB53" s="212">
        <v>2</v>
      </c>
      <c r="AC53" s="212">
        <v>2</v>
      </c>
      <c r="AZ53" s="212">
        <v>1</v>
      </c>
      <c r="BA53" s="212">
        <f>IF(AZ53=1,G53,0)</f>
        <v>0</v>
      </c>
      <c r="BB53" s="212">
        <f>IF(AZ53=2,G53,0)</f>
        <v>0</v>
      </c>
      <c r="BC53" s="212">
        <f>IF(AZ53=3,G53,0)</f>
        <v>0</v>
      </c>
      <c r="BD53" s="212">
        <f>IF(AZ53=4,G53,0)</f>
        <v>0</v>
      </c>
      <c r="BE53" s="212">
        <f>IF(AZ53=5,G53,0)</f>
        <v>0</v>
      </c>
      <c r="CA53" s="237">
        <v>1</v>
      </c>
      <c r="CB53" s="237">
        <v>2</v>
      </c>
    </row>
    <row r="54" spans="1:80" x14ac:dyDescent="0.2">
      <c r="A54" s="256"/>
      <c r="B54" s="257" t="s">
        <v>93</v>
      </c>
      <c r="C54" s="258" t="s">
        <v>275</v>
      </c>
      <c r="D54" s="259"/>
      <c r="E54" s="260"/>
      <c r="F54" s="261"/>
      <c r="G54" s="262">
        <f>SUM(G46:G53)</f>
        <v>0</v>
      </c>
      <c r="H54" s="263"/>
      <c r="I54" s="264">
        <f>SUM(I46:I53)</f>
        <v>50.806910000000002</v>
      </c>
      <c r="J54" s="263"/>
      <c r="K54" s="264">
        <f>SUM(K46:K53)</f>
        <v>-44.736999999999995</v>
      </c>
      <c r="O54" s="237">
        <v>4</v>
      </c>
      <c r="BA54" s="265">
        <f>SUM(BA46:BA53)</f>
        <v>0</v>
      </c>
      <c r="BB54" s="265">
        <f>SUM(BB46:BB53)</f>
        <v>0</v>
      </c>
      <c r="BC54" s="265">
        <f>SUM(BC46:BC53)</f>
        <v>0</v>
      </c>
      <c r="BD54" s="265">
        <f>SUM(BD46:BD53)</f>
        <v>0</v>
      </c>
      <c r="BE54" s="265">
        <f>SUM(BE46:BE53)</f>
        <v>0</v>
      </c>
    </row>
    <row r="55" spans="1:80" x14ac:dyDescent="0.2">
      <c r="E55" s="212"/>
    </row>
    <row r="56" spans="1:80" x14ac:dyDescent="0.2">
      <c r="E56" s="212"/>
    </row>
    <row r="57" spans="1:80" x14ac:dyDescent="0.2">
      <c r="E57" s="212"/>
    </row>
    <row r="58" spans="1:80" x14ac:dyDescent="0.2">
      <c r="E58" s="212"/>
    </row>
    <row r="59" spans="1:80" x14ac:dyDescent="0.2">
      <c r="E59" s="212"/>
    </row>
    <row r="60" spans="1:80" x14ac:dyDescent="0.2">
      <c r="E60" s="212"/>
    </row>
    <row r="61" spans="1:80" x14ac:dyDescent="0.2">
      <c r="E61" s="212"/>
    </row>
    <row r="62" spans="1:80" x14ac:dyDescent="0.2">
      <c r="E62" s="212"/>
    </row>
    <row r="63" spans="1:80" x14ac:dyDescent="0.2">
      <c r="E63" s="212"/>
    </row>
    <row r="64" spans="1:80" x14ac:dyDescent="0.2">
      <c r="E64" s="212"/>
    </row>
    <row r="65" spans="1:7" x14ac:dyDescent="0.2">
      <c r="E65" s="212"/>
    </row>
    <row r="66" spans="1:7" x14ac:dyDescent="0.2">
      <c r="E66" s="212"/>
    </row>
    <row r="67" spans="1:7" x14ac:dyDescent="0.2">
      <c r="E67" s="212"/>
    </row>
    <row r="68" spans="1:7" x14ac:dyDescent="0.2">
      <c r="E68" s="212"/>
    </row>
    <row r="69" spans="1:7" x14ac:dyDescent="0.2">
      <c r="E69" s="212"/>
    </row>
    <row r="70" spans="1:7" x14ac:dyDescent="0.2">
      <c r="E70" s="212"/>
    </row>
    <row r="71" spans="1:7" x14ac:dyDescent="0.2">
      <c r="E71" s="212"/>
    </row>
    <row r="72" spans="1:7" x14ac:dyDescent="0.2">
      <c r="E72" s="212"/>
    </row>
    <row r="73" spans="1:7" x14ac:dyDescent="0.2">
      <c r="E73" s="212"/>
    </row>
    <row r="74" spans="1:7" x14ac:dyDescent="0.2">
      <c r="E74" s="212"/>
    </row>
    <row r="75" spans="1:7" x14ac:dyDescent="0.2">
      <c r="E75" s="212"/>
    </row>
    <row r="76" spans="1:7" x14ac:dyDescent="0.2">
      <c r="E76" s="212"/>
    </row>
    <row r="77" spans="1:7" x14ac:dyDescent="0.2">
      <c r="E77" s="212"/>
    </row>
    <row r="78" spans="1:7" x14ac:dyDescent="0.2">
      <c r="A78" s="255"/>
      <c r="B78" s="255"/>
      <c r="C78" s="255"/>
      <c r="D78" s="255"/>
      <c r="E78" s="255"/>
      <c r="F78" s="255"/>
      <c r="G78" s="255"/>
    </row>
    <row r="79" spans="1:7" x14ac:dyDescent="0.2">
      <c r="A79" s="255"/>
      <c r="B79" s="255"/>
      <c r="C79" s="255"/>
      <c r="D79" s="255"/>
      <c r="E79" s="255"/>
      <c r="F79" s="255"/>
      <c r="G79" s="255"/>
    </row>
    <row r="80" spans="1:7" x14ac:dyDescent="0.2">
      <c r="A80" s="255"/>
      <c r="B80" s="255"/>
      <c r="C80" s="255"/>
      <c r="D80" s="255"/>
      <c r="E80" s="255"/>
      <c r="F80" s="255"/>
      <c r="G80" s="255"/>
    </row>
    <row r="81" spans="1:7" x14ac:dyDescent="0.2">
      <c r="A81" s="255"/>
      <c r="B81" s="255"/>
      <c r="C81" s="255"/>
      <c r="D81" s="255"/>
      <c r="E81" s="255"/>
      <c r="F81" s="255"/>
      <c r="G81" s="255"/>
    </row>
    <row r="82" spans="1:7" x14ac:dyDescent="0.2">
      <c r="E82" s="212"/>
    </row>
    <row r="83" spans="1:7" x14ac:dyDescent="0.2">
      <c r="E83" s="212"/>
    </row>
    <row r="84" spans="1:7" x14ac:dyDescent="0.2">
      <c r="E84" s="212"/>
    </row>
    <row r="85" spans="1:7" x14ac:dyDescent="0.2">
      <c r="E85" s="212"/>
    </row>
    <row r="86" spans="1:7" x14ac:dyDescent="0.2">
      <c r="E86" s="212"/>
    </row>
    <row r="87" spans="1:7" x14ac:dyDescent="0.2">
      <c r="E87" s="212"/>
    </row>
    <row r="88" spans="1:7" x14ac:dyDescent="0.2">
      <c r="E88" s="212"/>
    </row>
    <row r="89" spans="1:7" x14ac:dyDescent="0.2">
      <c r="E89" s="212"/>
    </row>
    <row r="90" spans="1:7" x14ac:dyDescent="0.2">
      <c r="E90" s="212"/>
    </row>
    <row r="91" spans="1:7" x14ac:dyDescent="0.2">
      <c r="E91" s="212"/>
    </row>
    <row r="92" spans="1:7" x14ac:dyDescent="0.2">
      <c r="E92" s="212"/>
    </row>
    <row r="93" spans="1:7" x14ac:dyDescent="0.2">
      <c r="E93" s="212"/>
    </row>
    <row r="94" spans="1:7" x14ac:dyDescent="0.2">
      <c r="E94" s="212"/>
    </row>
    <row r="95" spans="1:7" x14ac:dyDescent="0.2">
      <c r="E95" s="212"/>
    </row>
    <row r="96" spans="1:7" x14ac:dyDescent="0.2">
      <c r="E96" s="212"/>
    </row>
    <row r="97" spans="5:5" x14ac:dyDescent="0.2">
      <c r="E97" s="212"/>
    </row>
    <row r="98" spans="5:5" x14ac:dyDescent="0.2">
      <c r="E98" s="212"/>
    </row>
    <row r="99" spans="5:5" x14ac:dyDescent="0.2">
      <c r="E99" s="212"/>
    </row>
    <row r="100" spans="5:5" x14ac:dyDescent="0.2">
      <c r="E100" s="212"/>
    </row>
    <row r="101" spans="5:5" x14ac:dyDescent="0.2">
      <c r="E101" s="212"/>
    </row>
    <row r="102" spans="5:5" x14ac:dyDescent="0.2">
      <c r="E102" s="212"/>
    </row>
    <row r="103" spans="5:5" x14ac:dyDescent="0.2">
      <c r="E103" s="212"/>
    </row>
    <row r="104" spans="5:5" x14ac:dyDescent="0.2">
      <c r="E104" s="212"/>
    </row>
    <row r="105" spans="5:5" x14ac:dyDescent="0.2">
      <c r="E105" s="212"/>
    </row>
    <row r="106" spans="5:5" x14ac:dyDescent="0.2">
      <c r="E106" s="212"/>
    </row>
    <row r="107" spans="5:5" x14ac:dyDescent="0.2">
      <c r="E107" s="212"/>
    </row>
    <row r="108" spans="5:5" x14ac:dyDescent="0.2">
      <c r="E108" s="212"/>
    </row>
    <row r="109" spans="5:5" x14ac:dyDescent="0.2">
      <c r="E109" s="212"/>
    </row>
    <row r="110" spans="5:5" x14ac:dyDescent="0.2">
      <c r="E110" s="212"/>
    </row>
    <row r="111" spans="5:5" x14ac:dyDescent="0.2">
      <c r="E111" s="212"/>
    </row>
    <row r="112" spans="5:5" x14ac:dyDescent="0.2">
      <c r="E112" s="212"/>
    </row>
    <row r="113" spans="1:7" x14ac:dyDescent="0.2">
      <c r="A113" s="266"/>
      <c r="B113" s="266"/>
    </row>
    <row r="114" spans="1:7" x14ac:dyDescent="0.2">
      <c r="A114" s="255"/>
      <c r="B114" s="255"/>
      <c r="C114" s="267"/>
      <c r="D114" s="267"/>
      <c r="E114" s="268"/>
      <c r="F114" s="267"/>
      <c r="G114" s="269"/>
    </row>
    <row r="115" spans="1:7" x14ac:dyDescent="0.2">
      <c r="A115" s="270"/>
      <c r="B115" s="270"/>
      <c r="C115" s="255"/>
      <c r="D115" s="255"/>
      <c r="E115" s="271"/>
      <c r="F115" s="255"/>
      <c r="G115" s="255"/>
    </row>
    <row r="116" spans="1:7" x14ac:dyDescent="0.2">
      <c r="A116" s="255"/>
      <c r="B116" s="255"/>
      <c r="C116" s="255"/>
      <c r="D116" s="255"/>
      <c r="E116" s="271"/>
      <c r="F116" s="255"/>
      <c r="G116" s="255"/>
    </row>
    <row r="117" spans="1:7" x14ac:dyDescent="0.2">
      <c r="A117" s="255"/>
      <c r="B117" s="255"/>
      <c r="C117" s="255"/>
      <c r="D117" s="255"/>
      <c r="E117" s="271"/>
      <c r="F117" s="255"/>
      <c r="G117" s="255"/>
    </row>
    <row r="118" spans="1:7" x14ac:dyDescent="0.2">
      <c r="A118" s="255"/>
      <c r="B118" s="255"/>
      <c r="C118" s="255"/>
      <c r="D118" s="255"/>
      <c r="E118" s="271"/>
      <c r="F118" s="255"/>
      <c r="G118" s="255"/>
    </row>
    <row r="119" spans="1:7" x14ac:dyDescent="0.2">
      <c r="A119" s="255"/>
      <c r="B119" s="255"/>
      <c r="C119" s="255"/>
      <c r="D119" s="255"/>
      <c r="E119" s="271"/>
      <c r="F119" s="255"/>
      <c r="G119" s="255"/>
    </row>
    <row r="120" spans="1:7" x14ac:dyDescent="0.2">
      <c r="A120" s="255"/>
      <c r="B120" s="255"/>
      <c r="C120" s="255"/>
      <c r="D120" s="255"/>
      <c r="E120" s="271"/>
      <c r="F120" s="255"/>
      <c r="G120" s="255"/>
    </row>
    <row r="121" spans="1:7" x14ac:dyDescent="0.2">
      <c r="A121" s="255"/>
      <c r="B121" s="255"/>
      <c r="C121" s="255"/>
      <c r="D121" s="255"/>
      <c r="E121" s="271"/>
      <c r="F121" s="255"/>
      <c r="G121" s="255"/>
    </row>
    <row r="122" spans="1:7" x14ac:dyDescent="0.2">
      <c r="A122" s="255"/>
      <c r="B122" s="255"/>
      <c r="C122" s="255"/>
      <c r="D122" s="255"/>
      <c r="E122" s="271"/>
      <c r="F122" s="255"/>
      <c r="G122" s="255"/>
    </row>
    <row r="123" spans="1:7" x14ac:dyDescent="0.2">
      <c r="A123" s="255"/>
      <c r="B123" s="255"/>
      <c r="C123" s="255"/>
      <c r="D123" s="255"/>
      <c r="E123" s="271"/>
      <c r="F123" s="255"/>
      <c r="G123" s="255"/>
    </row>
    <row r="124" spans="1:7" x14ac:dyDescent="0.2">
      <c r="A124" s="255"/>
      <c r="B124" s="255"/>
      <c r="C124" s="255"/>
      <c r="D124" s="255"/>
      <c r="E124" s="271"/>
      <c r="F124" s="255"/>
      <c r="G124" s="255"/>
    </row>
    <row r="125" spans="1:7" x14ac:dyDescent="0.2">
      <c r="A125" s="255"/>
      <c r="B125" s="255"/>
      <c r="C125" s="255"/>
      <c r="D125" s="255"/>
      <c r="E125" s="271"/>
      <c r="F125" s="255"/>
      <c r="G125" s="255"/>
    </row>
    <row r="126" spans="1:7" x14ac:dyDescent="0.2">
      <c r="A126" s="255"/>
      <c r="B126" s="255"/>
      <c r="C126" s="255"/>
      <c r="D126" s="255"/>
      <c r="E126" s="271"/>
      <c r="F126" s="255"/>
      <c r="G126" s="255"/>
    </row>
    <row r="127" spans="1:7" x14ac:dyDescent="0.2">
      <c r="A127" s="255"/>
      <c r="B127" s="255"/>
      <c r="C127" s="255"/>
      <c r="D127" s="255"/>
      <c r="E127" s="271"/>
      <c r="F127" s="255"/>
      <c r="G127" s="255"/>
    </row>
  </sheetData>
  <mergeCells count="13">
    <mergeCell ref="C10:G10"/>
    <mergeCell ref="A1:G1"/>
    <mergeCell ref="A3:B3"/>
    <mergeCell ref="A4:B4"/>
    <mergeCell ref="E4:G4"/>
    <mergeCell ref="C9:G9"/>
    <mergeCell ref="C48:G48"/>
    <mergeCell ref="C49:D49"/>
    <mergeCell ref="C52:G52"/>
    <mergeCell ref="C16:D16"/>
    <mergeCell ref="C19:D19"/>
    <mergeCell ref="C22:D22"/>
    <mergeCell ref="C24:D2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389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25</v>
      </c>
      <c r="B2" s="77"/>
      <c r="C2" s="78"/>
      <c r="D2" s="78"/>
      <c r="E2" s="77"/>
      <c r="F2" s="79" t="s">
        <v>26</v>
      </c>
      <c r="G2" s="80"/>
    </row>
    <row r="3" spans="1:57" ht="3" hidden="1" customHeight="1" x14ac:dyDescent="0.2">
      <c r="A3" s="81"/>
      <c r="B3" s="82"/>
      <c r="C3" s="83"/>
      <c r="D3" s="83"/>
      <c r="E3" s="82"/>
      <c r="F3" s="84"/>
      <c r="G3" s="85"/>
    </row>
    <row r="4" spans="1:57" ht="12" customHeight="1" x14ac:dyDescent="0.2">
      <c r="A4" s="86" t="s">
        <v>27</v>
      </c>
      <c r="B4" s="82"/>
      <c r="C4" s="83"/>
      <c r="D4" s="83"/>
      <c r="E4" s="82"/>
      <c r="F4" s="84" t="s">
        <v>28</v>
      </c>
      <c r="G4" s="87"/>
    </row>
    <row r="5" spans="1:57" ht="12.95" customHeight="1" x14ac:dyDescent="0.2">
      <c r="A5" s="88" t="s">
        <v>98</v>
      </c>
      <c r="B5" s="89"/>
      <c r="C5" s="90" t="s">
        <v>99</v>
      </c>
      <c r="D5" s="91"/>
      <c r="E5" s="92"/>
      <c r="F5" s="84" t="s">
        <v>29</v>
      </c>
      <c r="G5" s="85"/>
    </row>
    <row r="6" spans="1:57" ht="12.95" customHeight="1" x14ac:dyDescent="0.2">
      <c r="A6" s="86" t="s">
        <v>30</v>
      </c>
      <c r="B6" s="82"/>
      <c r="C6" s="83"/>
      <c r="D6" s="83"/>
      <c r="E6" s="82"/>
      <c r="F6" s="93" t="s">
        <v>31</v>
      </c>
      <c r="G6" s="94"/>
      <c r="O6" s="95"/>
    </row>
    <row r="7" spans="1:57" ht="12.95" customHeight="1" x14ac:dyDescent="0.2">
      <c r="A7" s="96" t="s">
        <v>95</v>
      </c>
      <c r="B7" s="97"/>
      <c r="C7" s="98" t="s">
        <v>96</v>
      </c>
      <c r="D7" s="99"/>
      <c r="E7" s="99"/>
      <c r="F7" s="100" t="s">
        <v>32</v>
      </c>
      <c r="G7" s="94">
        <f>IF(G6=0,,ROUND((F30+F32)/G6,1))</f>
        <v>0</v>
      </c>
    </row>
    <row r="8" spans="1:57" x14ac:dyDescent="0.2">
      <c r="A8" s="101" t="s">
        <v>33</v>
      </c>
      <c r="B8" s="84"/>
      <c r="C8" s="292" t="s">
        <v>284</v>
      </c>
      <c r="D8" s="292"/>
      <c r="E8" s="293"/>
      <c r="F8" s="102" t="s">
        <v>34</v>
      </c>
      <c r="G8" s="103"/>
      <c r="H8" s="104"/>
      <c r="I8" s="105"/>
    </row>
    <row r="9" spans="1:57" x14ac:dyDescent="0.2">
      <c r="A9" s="101" t="s">
        <v>35</v>
      </c>
      <c r="B9" s="84"/>
      <c r="C9" s="292"/>
      <c r="D9" s="292"/>
      <c r="E9" s="293"/>
      <c r="F9" s="84"/>
      <c r="G9" s="106"/>
      <c r="H9" s="107"/>
    </row>
    <row r="10" spans="1:57" x14ac:dyDescent="0.2">
      <c r="A10" s="101" t="s">
        <v>36</v>
      </c>
      <c r="B10" s="84"/>
      <c r="C10" s="292" t="s">
        <v>283</v>
      </c>
      <c r="D10" s="292"/>
      <c r="E10" s="292"/>
      <c r="F10" s="108"/>
      <c r="G10" s="109"/>
      <c r="H10" s="110"/>
    </row>
    <row r="11" spans="1:57" ht="13.5" customHeight="1" x14ac:dyDescent="0.2">
      <c r="A11" s="101" t="s">
        <v>37</v>
      </c>
      <c r="B11" s="84"/>
      <c r="C11" s="292"/>
      <c r="D11" s="292"/>
      <c r="E11" s="292"/>
      <c r="F11" s="111" t="s">
        <v>38</v>
      </c>
      <c r="G11" s="112"/>
      <c r="H11" s="107"/>
      <c r="BA11" s="113"/>
      <c r="BB11" s="113"/>
      <c r="BC11" s="113"/>
      <c r="BD11" s="113"/>
      <c r="BE11" s="113"/>
    </row>
    <row r="12" spans="1:57" ht="12.75" customHeight="1" x14ac:dyDescent="0.2">
      <c r="A12" s="114" t="s">
        <v>39</v>
      </c>
      <c r="B12" s="82"/>
      <c r="C12" s="294"/>
      <c r="D12" s="294"/>
      <c r="E12" s="294"/>
      <c r="F12" s="115" t="s">
        <v>40</v>
      </c>
      <c r="G12" s="116"/>
      <c r="H12" s="107"/>
    </row>
    <row r="13" spans="1:57" ht="28.5" customHeight="1" thickBot="1" x14ac:dyDescent="0.25">
      <c r="A13" s="117" t="s">
        <v>41</v>
      </c>
      <c r="B13" s="118"/>
      <c r="C13" s="118"/>
      <c r="D13" s="118"/>
      <c r="E13" s="119"/>
      <c r="F13" s="119"/>
      <c r="G13" s="120"/>
      <c r="H13" s="107"/>
    </row>
    <row r="14" spans="1:57" ht="17.25" customHeight="1" thickBot="1" x14ac:dyDescent="0.25">
      <c r="A14" s="121" t="s">
        <v>42</v>
      </c>
      <c r="B14" s="122"/>
      <c r="C14" s="123"/>
      <c r="D14" s="124" t="s">
        <v>43</v>
      </c>
      <c r="E14" s="125"/>
      <c r="F14" s="125"/>
      <c r="G14" s="123"/>
    </row>
    <row r="15" spans="1:57" ht="15.95" customHeight="1" x14ac:dyDescent="0.2">
      <c r="A15" s="126"/>
      <c r="B15" s="127" t="s">
        <v>44</v>
      </c>
      <c r="C15" s="128">
        <f>'SO 01  Rek'!E16</f>
        <v>0</v>
      </c>
      <c r="D15" s="129" t="str">
        <f>'SO 01  Rek'!A21</f>
        <v>Zařízení staveniště</v>
      </c>
      <c r="E15" s="130"/>
      <c r="F15" s="131"/>
      <c r="G15" s="128">
        <f>'SO 01  Rek'!I21</f>
        <v>0</v>
      </c>
    </row>
    <row r="16" spans="1:57" ht="15.95" customHeight="1" x14ac:dyDescent="0.2">
      <c r="A16" s="126" t="s">
        <v>45</v>
      </c>
      <c r="B16" s="127" t="s">
        <v>46</v>
      </c>
      <c r="C16" s="128">
        <f>'SO 01  Rek'!F16</f>
        <v>0</v>
      </c>
      <c r="D16" s="81" t="str">
        <f>'SO 01  Rek'!A22</f>
        <v>Kompletační činnost (IČD)</v>
      </c>
      <c r="E16" s="132"/>
      <c r="F16" s="133"/>
      <c r="G16" s="128">
        <f>'SO 01  Rek'!I22</f>
        <v>0</v>
      </c>
    </row>
    <row r="17" spans="1:7" ht="15.95" customHeight="1" x14ac:dyDescent="0.2">
      <c r="A17" s="126" t="s">
        <v>47</v>
      </c>
      <c r="B17" s="127" t="s">
        <v>48</v>
      </c>
      <c r="C17" s="128">
        <f>'SO 01  Rek'!H16</f>
        <v>0</v>
      </c>
      <c r="D17" s="81"/>
      <c r="E17" s="132"/>
      <c r="F17" s="133"/>
      <c r="G17" s="128"/>
    </row>
    <row r="18" spans="1:7" ht="15.95" customHeight="1" x14ac:dyDescent="0.2">
      <c r="A18" s="134" t="s">
        <v>49</v>
      </c>
      <c r="B18" s="135" t="s">
        <v>50</v>
      </c>
      <c r="C18" s="128">
        <f>'SO 01  Rek'!G16</f>
        <v>0</v>
      </c>
      <c r="D18" s="81"/>
      <c r="E18" s="132"/>
      <c r="F18" s="133"/>
      <c r="G18" s="128"/>
    </row>
    <row r="19" spans="1:7" ht="15.95" customHeight="1" x14ac:dyDescent="0.2">
      <c r="A19" s="136" t="s">
        <v>51</v>
      </c>
      <c r="B19" s="127"/>
      <c r="C19" s="128">
        <f>SUM(C15:C18)</f>
        <v>0</v>
      </c>
      <c r="D19" s="81"/>
      <c r="E19" s="132"/>
      <c r="F19" s="133"/>
      <c r="G19" s="128"/>
    </row>
    <row r="20" spans="1:7" ht="15.95" customHeight="1" x14ac:dyDescent="0.2">
      <c r="A20" s="136"/>
      <c r="B20" s="127"/>
      <c r="C20" s="128"/>
      <c r="D20" s="81"/>
      <c r="E20" s="132"/>
      <c r="F20" s="133"/>
      <c r="G20" s="128"/>
    </row>
    <row r="21" spans="1:7" ht="15.95" customHeight="1" x14ac:dyDescent="0.2">
      <c r="A21" s="136" t="s">
        <v>24</v>
      </c>
      <c r="B21" s="127"/>
      <c r="C21" s="128">
        <f>'SO 01  Rek'!I16</f>
        <v>0</v>
      </c>
      <c r="D21" s="81"/>
      <c r="E21" s="132"/>
      <c r="F21" s="133"/>
      <c r="G21" s="128"/>
    </row>
    <row r="22" spans="1:7" ht="15.95" customHeight="1" x14ac:dyDescent="0.2">
      <c r="A22" s="137" t="s">
        <v>52</v>
      </c>
      <c r="B22" s="107"/>
      <c r="C22" s="128">
        <f>C19+C21</f>
        <v>0</v>
      </c>
      <c r="D22" s="81" t="s">
        <v>53</v>
      </c>
      <c r="E22" s="132"/>
      <c r="F22" s="133"/>
      <c r="G22" s="128">
        <f>G23-SUM(G15:G21)</f>
        <v>0</v>
      </c>
    </row>
    <row r="23" spans="1:7" ht="15.95" customHeight="1" thickBot="1" x14ac:dyDescent="0.25">
      <c r="A23" s="290" t="s">
        <v>54</v>
      </c>
      <c r="B23" s="291"/>
      <c r="C23" s="138">
        <f>C22+G23</f>
        <v>0</v>
      </c>
      <c r="D23" s="139" t="s">
        <v>55</v>
      </c>
      <c r="E23" s="140"/>
      <c r="F23" s="141"/>
      <c r="G23" s="128">
        <f>'SO 01  Rek'!H23</f>
        <v>0</v>
      </c>
    </row>
    <row r="24" spans="1:7" x14ac:dyDescent="0.2">
      <c r="A24" s="142" t="s">
        <v>56</v>
      </c>
      <c r="B24" s="143"/>
      <c r="C24" s="144"/>
      <c r="D24" s="143" t="s">
        <v>57</v>
      </c>
      <c r="E24" s="143"/>
      <c r="F24" s="145" t="s">
        <v>58</v>
      </c>
      <c r="G24" s="146"/>
    </row>
    <row r="25" spans="1:7" x14ac:dyDescent="0.2">
      <c r="A25" s="137" t="s">
        <v>59</v>
      </c>
      <c r="B25" s="107"/>
      <c r="C25" s="147"/>
      <c r="D25" s="107" t="s">
        <v>59</v>
      </c>
      <c r="F25" s="148" t="s">
        <v>59</v>
      </c>
      <c r="G25" s="149"/>
    </row>
    <row r="26" spans="1:7" ht="37.5" customHeight="1" x14ac:dyDescent="0.2">
      <c r="A26" s="137" t="s">
        <v>60</v>
      </c>
      <c r="B26" s="150"/>
      <c r="C26" s="147"/>
      <c r="D26" s="107" t="s">
        <v>60</v>
      </c>
      <c r="F26" s="148" t="s">
        <v>60</v>
      </c>
      <c r="G26" s="149"/>
    </row>
    <row r="27" spans="1:7" x14ac:dyDescent="0.2">
      <c r="A27" s="137"/>
      <c r="B27" s="151"/>
      <c r="C27" s="147"/>
      <c r="D27" s="107"/>
      <c r="F27" s="148"/>
      <c r="G27" s="149"/>
    </row>
    <row r="28" spans="1:7" x14ac:dyDescent="0.2">
      <c r="A28" s="137" t="s">
        <v>61</v>
      </c>
      <c r="B28" s="107"/>
      <c r="C28" s="147"/>
      <c r="D28" s="148" t="s">
        <v>62</v>
      </c>
      <c r="E28" s="147"/>
      <c r="F28" s="152" t="s">
        <v>62</v>
      </c>
      <c r="G28" s="149"/>
    </row>
    <row r="29" spans="1:7" ht="69" customHeight="1" x14ac:dyDescent="0.2">
      <c r="A29" s="137"/>
      <c r="B29" s="107"/>
      <c r="C29" s="153"/>
      <c r="D29" s="154"/>
      <c r="E29" s="153"/>
      <c r="F29" s="107"/>
      <c r="G29" s="149"/>
    </row>
    <row r="30" spans="1:7" x14ac:dyDescent="0.2">
      <c r="A30" s="155" t="s">
        <v>11</v>
      </c>
      <c r="B30" s="156"/>
      <c r="C30" s="157">
        <v>21</v>
      </c>
      <c r="D30" s="156" t="s">
        <v>63</v>
      </c>
      <c r="E30" s="158"/>
      <c r="F30" s="285">
        <f>C23-F32</f>
        <v>0</v>
      </c>
      <c r="G30" s="286"/>
    </row>
    <row r="31" spans="1:7" x14ac:dyDescent="0.2">
      <c r="A31" s="155" t="s">
        <v>64</v>
      </c>
      <c r="B31" s="156"/>
      <c r="C31" s="157">
        <f>C30</f>
        <v>21</v>
      </c>
      <c r="D31" s="156" t="s">
        <v>65</v>
      </c>
      <c r="E31" s="158"/>
      <c r="F31" s="285">
        <f>ROUND(PRODUCT(F30,C31/100),0)</f>
        <v>0</v>
      </c>
      <c r="G31" s="286"/>
    </row>
    <row r="32" spans="1:7" x14ac:dyDescent="0.2">
      <c r="A32" s="155" t="s">
        <v>11</v>
      </c>
      <c r="B32" s="156"/>
      <c r="C32" s="157">
        <v>0</v>
      </c>
      <c r="D32" s="156" t="s">
        <v>65</v>
      </c>
      <c r="E32" s="158"/>
      <c r="F32" s="285">
        <v>0</v>
      </c>
      <c r="G32" s="286"/>
    </row>
    <row r="33" spans="1:8" x14ac:dyDescent="0.2">
      <c r="A33" s="155" t="s">
        <v>64</v>
      </c>
      <c r="B33" s="159"/>
      <c r="C33" s="160">
        <f>C32</f>
        <v>0</v>
      </c>
      <c r="D33" s="156" t="s">
        <v>65</v>
      </c>
      <c r="E33" s="133"/>
      <c r="F33" s="285">
        <f>ROUND(PRODUCT(F32,C33/100),0)</f>
        <v>0</v>
      </c>
      <c r="G33" s="286"/>
    </row>
    <row r="34" spans="1:8" s="164" customFormat="1" ht="19.5" customHeight="1" thickBot="1" x14ac:dyDescent="0.3">
      <c r="A34" s="161" t="s">
        <v>66</v>
      </c>
      <c r="B34" s="162"/>
      <c r="C34" s="162"/>
      <c r="D34" s="162"/>
      <c r="E34" s="163"/>
      <c r="F34" s="287">
        <f>ROUND(SUM(F30:F33),0)</f>
        <v>0</v>
      </c>
      <c r="G34" s="288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89"/>
      <c r="C37" s="289"/>
      <c r="D37" s="289"/>
      <c r="E37" s="289"/>
      <c r="F37" s="289"/>
      <c r="G37" s="289"/>
      <c r="H37" s="1" t="s">
        <v>1</v>
      </c>
    </row>
    <row r="38" spans="1:8" ht="12.75" customHeight="1" x14ac:dyDescent="0.2">
      <c r="A38" s="165"/>
      <c r="B38" s="289"/>
      <c r="C38" s="289"/>
      <c r="D38" s="289"/>
      <c r="E38" s="289"/>
      <c r="F38" s="289"/>
      <c r="G38" s="289"/>
      <c r="H38" s="1" t="s">
        <v>1</v>
      </c>
    </row>
    <row r="39" spans="1:8" x14ac:dyDescent="0.2">
      <c r="A39" s="165"/>
      <c r="B39" s="289"/>
      <c r="C39" s="289"/>
      <c r="D39" s="289"/>
      <c r="E39" s="289"/>
      <c r="F39" s="289"/>
      <c r="G39" s="289"/>
      <c r="H39" s="1" t="s">
        <v>1</v>
      </c>
    </row>
    <row r="40" spans="1:8" x14ac:dyDescent="0.2">
      <c r="A40" s="165"/>
      <c r="B40" s="289"/>
      <c r="C40" s="289"/>
      <c r="D40" s="289"/>
      <c r="E40" s="289"/>
      <c r="F40" s="289"/>
      <c r="G40" s="289"/>
      <c r="H40" s="1" t="s">
        <v>1</v>
      </c>
    </row>
    <row r="41" spans="1:8" x14ac:dyDescent="0.2">
      <c r="A41" s="165"/>
      <c r="B41" s="289"/>
      <c r="C41" s="289"/>
      <c r="D41" s="289"/>
      <c r="E41" s="289"/>
      <c r="F41" s="289"/>
      <c r="G41" s="289"/>
      <c r="H41" s="1" t="s">
        <v>1</v>
      </c>
    </row>
    <row r="42" spans="1:8" x14ac:dyDescent="0.2">
      <c r="A42" s="165"/>
      <c r="B42" s="289"/>
      <c r="C42" s="289"/>
      <c r="D42" s="289"/>
      <c r="E42" s="289"/>
      <c r="F42" s="289"/>
      <c r="G42" s="289"/>
      <c r="H42" s="1" t="s">
        <v>1</v>
      </c>
    </row>
    <row r="43" spans="1:8" x14ac:dyDescent="0.2">
      <c r="A43" s="165"/>
      <c r="B43" s="289"/>
      <c r="C43" s="289"/>
      <c r="D43" s="289"/>
      <c r="E43" s="289"/>
      <c r="F43" s="289"/>
      <c r="G43" s="289"/>
      <c r="H43" s="1" t="s">
        <v>1</v>
      </c>
    </row>
    <row r="44" spans="1:8" ht="12.75" customHeight="1" x14ac:dyDescent="0.2">
      <c r="A44" s="165"/>
      <c r="B44" s="289"/>
      <c r="C44" s="289"/>
      <c r="D44" s="289"/>
      <c r="E44" s="289"/>
      <c r="F44" s="289"/>
      <c r="G44" s="289"/>
      <c r="H44" s="1" t="s">
        <v>1</v>
      </c>
    </row>
    <row r="45" spans="1:8" ht="12.75" customHeight="1" x14ac:dyDescent="0.2">
      <c r="A45" s="165"/>
      <c r="B45" s="289"/>
      <c r="C45" s="289"/>
      <c r="D45" s="289"/>
      <c r="E45" s="289"/>
      <c r="F45" s="289"/>
      <c r="G45" s="289"/>
      <c r="H45" s="1" t="s">
        <v>1</v>
      </c>
    </row>
    <row r="46" spans="1:8" x14ac:dyDescent="0.2">
      <c r="B46" s="284"/>
      <c r="C46" s="284"/>
      <c r="D46" s="284"/>
      <c r="E46" s="284"/>
      <c r="F46" s="284"/>
      <c r="G46" s="284"/>
    </row>
    <row r="47" spans="1:8" x14ac:dyDescent="0.2">
      <c r="B47" s="284"/>
      <c r="C47" s="284"/>
      <c r="D47" s="284"/>
      <c r="E47" s="284"/>
      <c r="F47" s="284"/>
      <c r="G47" s="284"/>
    </row>
    <row r="48" spans="1:8" x14ac:dyDescent="0.2">
      <c r="B48" s="284"/>
      <c r="C48" s="284"/>
      <c r="D48" s="284"/>
      <c r="E48" s="284"/>
      <c r="F48" s="284"/>
      <c r="G48" s="284"/>
    </row>
    <row r="49" spans="2:7" x14ac:dyDescent="0.2">
      <c r="B49" s="284"/>
      <c r="C49" s="284"/>
      <c r="D49" s="284"/>
      <c r="E49" s="284"/>
      <c r="F49" s="284"/>
      <c r="G49" s="284"/>
    </row>
    <row r="50" spans="2:7" x14ac:dyDescent="0.2">
      <c r="B50" s="284"/>
      <c r="C50" s="284"/>
      <c r="D50" s="284"/>
      <c r="E50" s="284"/>
      <c r="F50" s="284"/>
      <c r="G50" s="284"/>
    </row>
    <row r="51" spans="2:7" x14ac:dyDescent="0.2">
      <c r="B51" s="284"/>
      <c r="C51" s="284"/>
      <c r="D51" s="284"/>
      <c r="E51" s="284"/>
      <c r="F51" s="284"/>
      <c r="G51" s="28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95" t="s">
        <v>2</v>
      </c>
      <c r="B1" s="296"/>
      <c r="C1" s="166" t="s">
        <v>97</v>
      </c>
      <c r="D1" s="167"/>
      <c r="E1" s="168"/>
      <c r="F1" s="167"/>
      <c r="G1" s="169" t="s">
        <v>68</v>
      </c>
      <c r="H1" s="170"/>
      <c r="I1" s="171"/>
    </row>
    <row r="2" spans="1:9" ht="13.5" thickBot="1" x14ac:dyDescent="0.25">
      <c r="A2" s="297" t="s">
        <v>69</v>
      </c>
      <c r="B2" s="298"/>
      <c r="C2" s="172" t="s">
        <v>100</v>
      </c>
      <c r="D2" s="173"/>
      <c r="E2" s="174"/>
      <c r="F2" s="173"/>
      <c r="G2" s="299"/>
      <c r="H2" s="300"/>
      <c r="I2" s="301"/>
    </row>
    <row r="3" spans="1:9" ht="13.5" thickTop="1" x14ac:dyDescent="0.2">
      <c r="F3" s="107"/>
    </row>
    <row r="4" spans="1:9" ht="19.5" customHeight="1" x14ac:dyDescent="0.25">
      <c r="A4" s="175" t="s">
        <v>70</v>
      </c>
      <c r="B4" s="176"/>
      <c r="C4" s="176"/>
      <c r="D4" s="176"/>
      <c r="E4" s="177"/>
      <c r="F4" s="176"/>
      <c r="G4" s="176"/>
      <c r="H4" s="176"/>
      <c r="I4" s="176"/>
    </row>
    <row r="5" spans="1:9" ht="13.5" thickBot="1" x14ac:dyDescent="0.25"/>
    <row r="6" spans="1:9" s="107" customFormat="1" ht="13.5" thickBot="1" x14ac:dyDescent="0.25">
      <c r="A6" s="178"/>
      <c r="B6" s="179" t="s">
        <v>71</v>
      </c>
      <c r="C6" s="179"/>
      <c r="D6" s="180"/>
      <c r="E6" s="181" t="s">
        <v>20</v>
      </c>
      <c r="F6" s="182" t="s">
        <v>21</v>
      </c>
      <c r="G6" s="182" t="s">
        <v>22</v>
      </c>
      <c r="H6" s="182" t="s">
        <v>23</v>
      </c>
      <c r="I6" s="183" t="s">
        <v>24</v>
      </c>
    </row>
    <row r="7" spans="1:9" s="107" customFormat="1" x14ac:dyDescent="0.2">
      <c r="A7" s="272" t="str">
        <f>'SO 01  Pol'!B7</f>
        <v>001</v>
      </c>
      <c r="B7" s="62" t="str">
        <f>'SO 01  Pol'!C7</f>
        <v>Přípravné a pomocné práce</v>
      </c>
      <c r="D7" s="184"/>
      <c r="E7" s="273">
        <f>'SO 01  Pol'!BA12</f>
        <v>0</v>
      </c>
      <c r="F7" s="274">
        <f>'SO 01  Pol'!BB12</f>
        <v>0</v>
      </c>
      <c r="G7" s="274">
        <f>'SO 01  Pol'!BC12</f>
        <v>0</v>
      </c>
      <c r="H7" s="274">
        <f>'SO 01  Pol'!BD12</f>
        <v>0</v>
      </c>
      <c r="I7" s="275">
        <f>'SO 01  Pol'!BE12</f>
        <v>0</v>
      </c>
    </row>
    <row r="8" spans="1:9" s="107" customFormat="1" x14ac:dyDescent="0.2">
      <c r="A8" s="272" t="str">
        <f>'SO 01  Pol'!B13</f>
        <v>1</v>
      </c>
      <c r="B8" s="62" t="str">
        <f>'SO 01  Pol'!C13</f>
        <v>Zemní práce</v>
      </c>
      <c r="D8" s="184"/>
      <c r="E8" s="273">
        <f>'SO 01  Pol'!BA34</f>
        <v>0</v>
      </c>
      <c r="F8" s="274">
        <f>'SO 01  Pol'!BB34</f>
        <v>0</v>
      </c>
      <c r="G8" s="274">
        <f>'SO 01  Pol'!BC34</f>
        <v>0</v>
      </c>
      <c r="H8" s="274">
        <f>'SO 01  Pol'!BD34</f>
        <v>0</v>
      </c>
      <c r="I8" s="275">
        <f>'SO 01  Pol'!BE34</f>
        <v>0</v>
      </c>
    </row>
    <row r="9" spans="1:9" s="107" customFormat="1" x14ac:dyDescent="0.2">
      <c r="A9" s="272" t="str">
        <f>'SO 01  Pol'!B35</f>
        <v>11</v>
      </c>
      <c r="B9" s="62" t="str">
        <f>'SO 01  Pol'!C35</f>
        <v>Přípravné a přidružené práce</v>
      </c>
      <c r="D9" s="184"/>
      <c r="E9" s="273">
        <f>'SO 01  Pol'!BA66</f>
        <v>0</v>
      </c>
      <c r="F9" s="274">
        <f>'SO 01  Pol'!BB66</f>
        <v>0</v>
      </c>
      <c r="G9" s="274">
        <f>'SO 01  Pol'!BC66</f>
        <v>0</v>
      </c>
      <c r="H9" s="274">
        <f>'SO 01  Pol'!BD66</f>
        <v>0</v>
      </c>
      <c r="I9" s="275">
        <f>'SO 01  Pol'!BE66</f>
        <v>0</v>
      </c>
    </row>
    <row r="10" spans="1:9" s="107" customFormat="1" x14ac:dyDescent="0.2">
      <c r="A10" s="272" t="str">
        <f>'SO 01  Pol'!B67</f>
        <v>212</v>
      </c>
      <c r="B10" s="62" t="str">
        <f>'SO 01  Pol'!C67</f>
        <v>Drenáže</v>
      </c>
      <c r="D10" s="184"/>
      <c r="E10" s="273">
        <f>'SO 01  Pol'!BA78</f>
        <v>0</v>
      </c>
      <c r="F10" s="274">
        <f>'SO 01  Pol'!BB78</f>
        <v>0</v>
      </c>
      <c r="G10" s="274">
        <f>'SO 01  Pol'!BC78</f>
        <v>0</v>
      </c>
      <c r="H10" s="274">
        <f>'SO 01  Pol'!BD78</f>
        <v>0</v>
      </c>
      <c r="I10" s="275">
        <f>'SO 01  Pol'!BE78</f>
        <v>0</v>
      </c>
    </row>
    <row r="11" spans="1:9" s="107" customFormat="1" x14ac:dyDescent="0.2">
      <c r="A11" s="272" t="str">
        <f>'SO 01  Pol'!B79</f>
        <v>27</v>
      </c>
      <c r="B11" s="62" t="str">
        <f>'SO 01  Pol'!C79</f>
        <v>Základy</v>
      </c>
      <c r="D11" s="184"/>
      <c r="E11" s="273">
        <f>'SO 01  Pol'!BA81</f>
        <v>0</v>
      </c>
      <c r="F11" s="274">
        <f>'SO 01  Pol'!BB81</f>
        <v>0</v>
      </c>
      <c r="G11" s="274">
        <f>'SO 01  Pol'!BC81</f>
        <v>0</v>
      </c>
      <c r="H11" s="274">
        <f>'SO 01  Pol'!BD81</f>
        <v>0</v>
      </c>
      <c r="I11" s="275">
        <f>'SO 01  Pol'!BE81</f>
        <v>0</v>
      </c>
    </row>
    <row r="12" spans="1:9" s="107" customFormat="1" x14ac:dyDescent="0.2">
      <c r="A12" s="272" t="str">
        <f>'SO 01  Pol'!B82</f>
        <v>45</v>
      </c>
      <c r="B12" s="62" t="str">
        <f>'SO 01  Pol'!C82</f>
        <v>Podkladní a vedlejší konstrukce</v>
      </c>
      <c r="D12" s="184"/>
      <c r="E12" s="273">
        <f>'SO 01  Pol'!BA88</f>
        <v>0</v>
      </c>
      <c r="F12" s="274">
        <f>'SO 01  Pol'!BB88</f>
        <v>0</v>
      </c>
      <c r="G12" s="274">
        <f>'SO 01  Pol'!BC88</f>
        <v>0</v>
      </c>
      <c r="H12" s="274">
        <f>'SO 01  Pol'!BD88</f>
        <v>0</v>
      </c>
      <c r="I12" s="275">
        <f>'SO 01  Pol'!BE88</f>
        <v>0</v>
      </c>
    </row>
    <row r="13" spans="1:9" s="107" customFormat="1" x14ac:dyDescent="0.2">
      <c r="A13" s="272" t="str">
        <f>'SO 01  Pol'!B89</f>
        <v>5</v>
      </c>
      <c r="B13" s="62" t="str">
        <f>'SO 01  Pol'!C89</f>
        <v>Komunikace</v>
      </c>
      <c r="D13" s="184"/>
      <c r="E13" s="273">
        <f>'SO 01  Pol'!BA108</f>
        <v>0</v>
      </c>
      <c r="F13" s="274">
        <f>'SO 01  Pol'!BB108</f>
        <v>0</v>
      </c>
      <c r="G13" s="274">
        <f>'SO 01  Pol'!BC108</f>
        <v>0</v>
      </c>
      <c r="H13" s="274">
        <f>'SO 01  Pol'!BD108</f>
        <v>0</v>
      </c>
      <c r="I13" s="275">
        <f>'SO 01  Pol'!BE108</f>
        <v>0</v>
      </c>
    </row>
    <row r="14" spans="1:9" s="107" customFormat="1" x14ac:dyDescent="0.2">
      <c r="A14" s="272" t="str">
        <f>'SO 01  Pol'!B109</f>
        <v>55</v>
      </c>
      <c r="B14" s="62" t="str">
        <f>'SO 01  Pol'!C109</f>
        <v>Ostatní práce na komunikacích</v>
      </c>
      <c r="D14" s="184"/>
      <c r="E14" s="273">
        <f>'SO 01  Pol'!BA118</f>
        <v>0</v>
      </c>
      <c r="F14" s="274">
        <f>'SO 01  Pol'!BB118</f>
        <v>0</v>
      </c>
      <c r="G14" s="274">
        <f>'SO 01  Pol'!BC118</f>
        <v>0</v>
      </c>
      <c r="H14" s="274">
        <f>'SO 01  Pol'!BD118</f>
        <v>0</v>
      </c>
      <c r="I14" s="275">
        <f>'SO 01  Pol'!BE118</f>
        <v>0</v>
      </c>
    </row>
    <row r="15" spans="1:9" s="107" customFormat="1" ht="13.5" thickBot="1" x14ac:dyDescent="0.25">
      <c r="A15" s="272" t="str">
        <f>'SO 01  Pol'!B119</f>
        <v>901</v>
      </c>
      <c r="B15" s="62" t="str">
        <f>'SO 01  Pol'!C119</f>
        <v>Ostatní práce a  konstrukce</v>
      </c>
      <c r="D15" s="184"/>
      <c r="E15" s="273">
        <f>'SO 01  Pol'!BA123</f>
        <v>0</v>
      </c>
      <c r="F15" s="274">
        <f>'SO 01  Pol'!BB123</f>
        <v>0</v>
      </c>
      <c r="G15" s="274">
        <f>'SO 01  Pol'!BC123</f>
        <v>0</v>
      </c>
      <c r="H15" s="274">
        <f>'SO 01  Pol'!BD123</f>
        <v>0</v>
      </c>
      <c r="I15" s="275">
        <f>'SO 01  Pol'!BE123</f>
        <v>0</v>
      </c>
    </row>
    <row r="16" spans="1:9" s="14" customFormat="1" ht="13.5" thickBot="1" x14ac:dyDescent="0.25">
      <c r="A16" s="185"/>
      <c r="B16" s="186" t="s">
        <v>72</v>
      </c>
      <c r="C16" s="186"/>
      <c r="D16" s="187"/>
      <c r="E16" s="188">
        <f>SUM(E7:E15)</f>
        <v>0</v>
      </c>
      <c r="F16" s="189">
        <f>SUM(F7:F15)</f>
        <v>0</v>
      </c>
      <c r="G16" s="189">
        <f>SUM(G7:G15)</f>
        <v>0</v>
      </c>
      <c r="H16" s="189">
        <f>SUM(H7:H15)</f>
        <v>0</v>
      </c>
      <c r="I16" s="190">
        <f>SUM(I7:I15)</f>
        <v>0</v>
      </c>
    </row>
    <row r="17" spans="1:57" x14ac:dyDescent="0.2">
      <c r="A17" s="107"/>
      <c r="B17" s="107"/>
      <c r="C17" s="107"/>
      <c r="D17" s="107"/>
      <c r="E17" s="107"/>
      <c r="F17" s="107"/>
      <c r="G17" s="107"/>
      <c r="H17" s="107"/>
      <c r="I17" s="107"/>
    </row>
    <row r="18" spans="1:57" ht="19.5" customHeight="1" x14ac:dyDescent="0.25">
      <c r="A18" s="176" t="s">
        <v>73</v>
      </c>
      <c r="B18" s="176"/>
      <c r="C18" s="176"/>
      <c r="D18" s="176"/>
      <c r="E18" s="176"/>
      <c r="F18" s="176"/>
      <c r="G18" s="191"/>
      <c r="H18" s="176"/>
      <c r="I18" s="176"/>
      <c r="BA18" s="113"/>
      <c r="BB18" s="113"/>
      <c r="BC18" s="113"/>
      <c r="BD18" s="113"/>
      <c r="BE18" s="113"/>
    </row>
    <row r="19" spans="1:57" ht="13.5" thickBot="1" x14ac:dyDescent="0.25"/>
    <row r="20" spans="1:57" x14ac:dyDescent="0.2">
      <c r="A20" s="142" t="s">
        <v>74</v>
      </c>
      <c r="B20" s="143"/>
      <c r="C20" s="143"/>
      <c r="D20" s="192"/>
      <c r="E20" s="193" t="s">
        <v>75</v>
      </c>
      <c r="F20" s="194" t="s">
        <v>12</v>
      </c>
      <c r="G20" s="195" t="s">
        <v>76</v>
      </c>
      <c r="H20" s="196"/>
      <c r="I20" s="197" t="s">
        <v>75</v>
      </c>
    </row>
    <row r="21" spans="1:57" x14ac:dyDescent="0.2">
      <c r="A21" s="136" t="s">
        <v>281</v>
      </c>
      <c r="B21" s="127"/>
      <c r="C21" s="127"/>
      <c r="D21" s="198"/>
      <c r="E21" s="199"/>
      <c r="F21" s="200"/>
      <c r="G21" s="201">
        <v>0</v>
      </c>
      <c r="H21" s="202"/>
      <c r="I21" s="203">
        <f>E21+F21*G21/100</f>
        <v>0</v>
      </c>
      <c r="BA21" s="1">
        <v>2</v>
      </c>
    </row>
    <row r="22" spans="1:57" x14ac:dyDescent="0.2">
      <c r="A22" s="136" t="s">
        <v>282</v>
      </c>
      <c r="B22" s="127"/>
      <c r="C22" s="127"/>
      <c r="D22" s="198"/>
      <c r="E22" s="199"/>
      <c r="F22" s="200"/>
      <c r="G22" s="201">
        <v>0</v>
      </c>
      <c r="H22" s="202"/>
      <c r="I22" s="203">
        <f>E22+F22*G22/100</f>
        <v>0</v>
      </c>
      <c r="BA22" s="1">
        <v>2</v>
      </c>
    </row>
    <row r="23" spans="1:57" ht="13.5" thickBot="1" x14ac:dyDescent="0.25">
      <c r="A23" s="204"/>
      <c r="B23" s="205" t="s">
        <v>77</v>
      </c>
      <c r="C23" s="206"/>
      <c r="D23" s="207"/>
      <c r="E23" s="208"/>
      <c r="F23" s="209"/>
      <c r="G23" s="209"/>
      <c r="H23" s="302">
        <f>SUM(I21:I22)</f>
        <v>0</v>
      </c>
      <c r="I23" s="303"/>
    </row>
    <row r="25" spans="1:57" x14ac:dyDescent="0.2">
      <c r="B25" s="14"/>
      <c r="F25" s="210"/>
      <c r="G25" s="211"/>
      <c r="H25" s="211"/>
      <c r="I25" s="46"/>
    </row>
    <row r="26" spans="1:57" x14ac:dyDescent="0.2">
      <c r="F26" s="210"/>
      <c r="G26" s="211"/>
      <c r="H26" s="211"/>
      <c r="I26" s="46"/>
    </row>
    <row r="27" spans="1:57" x14ac:dyDescent="0.2">
      <c r="F27" s="210"/>
      <c r="G27" s="211"/>
      <c r="H27" s="211"/>
      <c r="I27" s="46"/>
    </row>
    <row r="28" spans="1:57" x14ac:dyDescent="0.2">
      <c r="F28" s="210"/>
      <c r="G28" s="211"/>
      <c r="H28" s="211"/>
      <c r="I28" s="46"/>
    </row>
    <row r="29" spans="1:57" x14ac:dyDescent="0.2">
      <c r="F29" s="210"/>
      <c r="G29" s="211"/>
      <c r="H29" s="211"/>
      <c r="I29" s="46"/>
    </row>
    <row r="30" spans="1:57" x14ac:dyDescent="0.2">
      <c r="F30" s="210"/>
      <c r="G30" s="211"/>
      <c r="H30" s="211"/>
      <c r="I30" s="46"/>
    </row>
    <row r="31" spans="1:57" x14ac:dyDescent="0.2">
      <c r="F31" s="210"/>
      <c r="G31" s="211"/>
      <c r="H31" s="211"/>
      <c r="I31" s="46"/>
    </row>
    <row r="32" spans="1:57" x14ac:dyDescent="0.2">
      <c r="F32" s="210"/>
      <c r="G32" s="211"/>
      <c r="H32" s="211"/>
      <c r="I32" s="46"/>
    </row>
    <row r="33" spans="6:9" x14ac:dyDescent="0.2">
      <c r="F33" s="210"/>
      <c r="G33" s="211"/>
      <c r="H33" s="211"/>
      <c r="I33" s="46"/>
    </row>
    <row r="34" spans="6:9" x14ac:dyDescent="0.2">
      <c r="F34" s="210"/>
      <c r="G34" s="211"/>
      <c r="H34" s="211"/>
      <c r="I34" s="46"/>
    </row>
    <row r="35" spans="6:9" x14ac:dyDescent="0.2">
      <c r="F35" s="210"/>
      <c r="G35" s="211"/>
      <c r="H35" s="211"/>
      <c r="I35" s="46"/>
    </row>
    <row r="36" spans="6:9" x14ac:dyDescent="0.2">
      <c r="F36" s="210"/>
      <c r="G36" s="211"/>
      <c r="H36" s="211"/>
      <c r="I36" s="46"/>
    </row>
    <row r="37" spans="6:9" x14ac:dyDescent="0.2">
      <c r="F37" s="210"/>
      <c r="G37" s="211"/>
      <c r="H37" s="211"/>
      <c r="I37" s="46"/>
    </row>
    <row r="38" spans="6:9" x14ac:dyDescent="0.2">
      <c r="F38" s="210"/>
      <c r="G38" s="211"/>
      <c r="H38" s="211"/>
      <c r="I38" s="46"/>
    </row>
    <row r="39" spans="6:9" x14ac:dyDescent="0.2">
      <c r="F39" s="210"/>
      <c r="G39" s="211"/>
      <c r="H39" s="211"/>
      <c r="I39" s="46"/>
    </row>
    <row r="40" spans="6:9" x14ac:dyDescent="0.2">
      <c r="F40" s="210"/>
      <c r="G40" s="211"/>
      <c r="H40" s="211"/>
      <c r="I40" s="46"/>
    </row>
    <row r="41" spans="6:9" x14ac:dyDescent="0.2">
      <c r="F41" s="210"/>
      <c r="G41" s="211"/>
      <c r="H41" s="211"/>
      <c r="I41" s="46"/>
    </row>
    <row r="42" spans="6:9" x14ac:dyDescent="0.2">
      <c r="F42" s="210"/>
      <c r="G42" s="211"/>
      <c r="H42" s="211"/>
      <c r="I42" s="46"/>
    </row>
    <row r="43" spans="6:9" x14ac:dyDescent="0.2">
      <c r="F43" s="210"/>
      <c r="G43" s="211"/>
      <c r="H43" s="211"/>
      <c r="I43" s="46"/>
    </row>
    <row r="44" spans="6:9" x14ac:dyDescent="0.2">
      <c r="F44" s="210"/>
      <c r="G44" s="211"/>
      <c r="H44" s="211"/>
      <c r="I44" s="46"/>
    </row>
    <row r="45" spans="6:9" x14ac:dyDescent="0.2">
      <c r="F45" s="210"/>
      <c r="G45" s="211"/>
      <c r="H45" s="211"/>
      <c r="I45" s="46"/>
    </row>
    <row r="46" spans="6:9" x14ac:dyDescent="0.2">
      <c r="F46" s="210"/>
      <c r="G46" s="211"/>
      <c r="H46" s="211"/>
      <c r="I46" s="46"/>
    </row>
    <row r="47" spans="6:9" x14ac:dyDescent="0.2">
      <c r="F47" s="210"/>
      <c r="G47" s="211"/>
      <c r="H47" s="211"/>
      <c r="I47" s="46"/>
    </row>
    <row r="48" spans="6:9" x14ac:dyDescent="0.2">
      <c r="F48" s="210"/>
      <c r="G48" s="211"/>
      <c r="H48" s="211"/>
      <c r="I48" s="46"/>
    </row>
    <row r="49" spans="6:9" x14ac:dyDescent="0.2">
      <c r="F49" s="210"/>
      <c r="G49" s="211"/>
      <c r="H49" s="211"/>
      <c r="I49" s="46"/>
    </row>
    <row r="50" spans="6:9" x14ac:dyDescent="0.2">
      <c r="F50" s="210"/>
      <c r="G50" s="211"/>
      <c r="H50" s="211"/>
      <c r="I50" s="46"/>
    </row>
    <row r="51" spans="6:9" x14ac:dyDescent="0.2">
      <c r="F51" s="210"/>
      <c r="G51" s="211"/>
      <c r="H51" s="211"/>
      <c r="I51" s="46"/>
    </row>
    <row r="52" spans="6:9" x14ac:dyDescent="0.2">
      <c r="F52" s="210"/>
      <c r="G52" s="211"/>
      <c r="H52" s="211"/>
      <c r="I52" s="46"/>
    </row>
    <row r="53" spans="6:9" x14ac:dyDescent="0.2">
      <c r="F53" s="210"/>
      <c r="G53" s="211"/>
      <c r="H53" s="211"/>
      <c r="I53" s="46"/>
    </row>
    <row r="54" spans="6:9" x14ac:dyDescent="0.2">
      <c r="F54" s="210"/>
      <c r="G54" s="211"/>
      <c r="H54" s="211"/>
      <c r="I54" s="46"/>
    </row>
    <row r="55" spans="6:9" x14ac:dyDescent="0.2">
      <c r="F55" s="210"/>
      <c r="G55" s="211"/>
      <c r="H55" s="211"/>
      <c r="I55" s="46"/>
    </row>
    <row r="56" spans="6:9" x14ac:dyDescent="0.2">
      <c r="F56" s="210"/>
      <c r="G56" s="211"/>
      <c r="H56" s="211"/>
      <c r="I56" s="46"/>
    </row>
    <row r="57" spans="6:9" x14ac:dyDescent="0.2">
      <c r="F57" s="210"/>
      <c r="G57" s="211"/>
      <c r="H57" s="211"/>
      <c r="I57" s="46"/>
    </row>
    <row r="58" spans="6:9" x14ac:dyDescent="0.2">
      <c r="F58" s="210"/>
      <c r="G58" s="211"/>
      <c r="H58" s="211"/>
      <c r="I58" s="46"/>
    </row>
    <row r="59" spans="6:9" x14ac:dyDescent="0.2">
      <c r="F59" s="210"/>
      <c r="G59" s="211"/>
      <c r="H59" s="211"/>
      <c r="I59" s="46"/>
    </row>
    <row r="60" spans="6:9" x14ac:dyDescent="0.2">
      <c r="F60" s="210"/>
      <c r="G60" s="211"/>
      <c r="H60" s="211"/>
      <c r="I60" s="46"/>
    </row>
    <row r="61" spans="6:9" x14ac:dyDescent="0.2">
      <c r="F61" s="210"/>
      <c r="G61" s="211"/>
      <c r="H61" s="211"/>
      <c r="I61" s="46"/>
    </row>
    <row r="62" spans="6:9" x14ac:dyDescent="0.2">
      <c r="F62" s="210"/>
      <c r="G62" s="211"/>
      <c r="H62" s="211"/>
      <c r="I62" s="46"/>
    </row>
    <row r="63" spans="6:9" x14ac:dyDescent="0.2">
      <c r="F63" s="210"/>
      <c r="G63" s="211"/>
      <c r="H63" s="211"/>
      <c r="I63" s="46"/>
    </row>
    <row r="64" spans="6:9" x14ac:dyDescent="0.2">
      <c r="F64" s="210"/>
      <c r="G64" s="211"/>
      <c r="H64" s="211"/>
      <c r="I64" s="46"/>
    </row>
    <row r="65" spans="6:9" x14ac:dyDescent="0.2">
      <c r="F65" s="210"/>
      <c r="G65" s="211"/>
      <c r="H65" s="211"/>
      <c r="I65" s="46"/>
    </row>
    <row r="66" spans="6:9" x14ac:dyDescent="0.2">
      <c r="F66" s="210"/>
      <c r="G66" s="211"/>
      <c r="H66" s="211"/>
      <c r="I66" s="46"/>
    </row>
    <row r="67" spans="6:9" x14ac:dyDescent="0.2">
      <c r="F67" s="210"/>
      <c r="G67" s="211"/>
      <c r="H67" s="211"/>
      <c r="I67" s="46"/>
    </row>
    <row r="68" spans="6:9" x14ac:dyDescent="0.2">
      <c r="F68" s="210"/>
      <c r="G68" s="211"/>
      <c r="H68" s="211"/>
      <c r="I68" s="46"/>
    </row>
    <row r="69" spans="6:9" x14ac:dyDescent="0.2">
      <c r="F69" s="210"/>
      <c r="G69" s="211"/>
      <c r="H69" s="211"/>
      <c r="I69" s="46"/>
    </row>
    <row r="70" spans="6:9" x14ac:dyDescent="0.2">
      <c r="F70" s="210"/>
      <c r="G70" s="211"/>
      <c r="H70" s="211"/>
      <c r="I70" s="46"/>
    </row>
    <row r="71" spans="6:9" x14ac:dyDescent="0.2">
      <c r="F71" s="210"/>
      <c r="G71" s="211"/>
      <c r="H71" s="211"/>
      <c r="I71" s="46"/>
    </row>
    <row r="72" spans="6:9" x14ac:dyDescent="0.2">
      <c r="F72" s="210"/>
      <c r="G72" s="211"/>
      <c r="H72" s="211"/>
      <c r="I72" s="46"/>
    </row>
    <row r="73" spans="6:9" x14ac:dyDescent="0.2">
      <c r="F73" s="210"/>
      <c r="G73" s="211"/>
      <c r="H73" s="211"/>
      <c r="I73" s="46"/>
    </row>
    <row r="74" spans="6:9" x14ac:dyDescent="0.2">
      <c r="F74" s="210"/>
      <c r="G74" s="211"/>
      <c r="H74" s="211"/>
      <c r="I74" s="46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96"/>
  <sheetViews>
    <sheetView showGridLines="0" showZeros="0" topLeftCell="A9" zoomScaleSheetLayoutView="100" workbookViewId="0">
      <selection activeCell="C51" sqref="C51"/>
    </sheetView>
  </sheetViews>
  <sheetFormatPr defaultRowHeight="12.75" x14ac:dyDescent="0.2"/>
  <cols>
    <col min="1" max="1" width="4.42578125" style="212" customWidth="1"/>
    <col min="2" max="2" width="11.5703125" style="212" customWidth="1"/>
    <col min="3" max="3" width="40.42578125" style="212" customWidth="1"/>
    <col min="4" max="4" width="5.5703125" style="212" customWidth="1"/>
    <col min="5" max="5" width="8.5703125" style="220" customWidth="1"/>
    <col min="6" max="6" width="9.85546875" style="212" customWidth="1"/>
    <col min="7" max="7" width="13.85546875" style="212" customWidth="1"/>
    <col min="8" max="8" width="11.7109375" style="212" customWidth="1"/>
    <col min="9" max="9" width="11.5703125" style="212" customWidth="1"/>
    <col min="10" max="10" width="11" style="212" customWidth="1"/>
    <col min="11" max="11" width="10.42578125" style="212" customWidth="1"/>
    <col min="12" max="12" width="75.42578125" style="212" customWidth="1"/>
    <col min="13" max="13" width="45.28515625" style="212" customWidth="1"/>
    <col min="14" max="16384" width="9.140625" style="212"/>
  </cols>
  <sheetData>
    <row r="1" spans="1:80" ht="15.75" x14ac:dyDescent="0.25">
      <c r="A1" s="309" t="s">
        <v>94</v>
      </c>
      <c r="B1" s="309"/>
      <c r="C1" s="309"/>
      <c r="D1" s="309"/>
      <c r="E1" s="309"/>
      <c r="F1" s="309"/>
      <c r="G1" s="309"/>
    </row>
    <row r="2" spans="1:80" ht="14.25" customHeight="1" thickBot="1" x14ac:dyDescent="0.25">
      <c r="B2" s="213"/>
      <c r="C2" s="214"/>
      <c r="D2" s="214"/>
      <c r="E2" s="215"/>
      <c r="F2" s="214"/>
      <c r="G2" s="214"/>
    </row>
    <row r="3" spans="1:80" ht="13.5" thickTop="1" x14ac:dyDescent="0.2">
      <c r="A3" s="295" t="s">
        <v>2</v>
      </c>
      <c r="B3" s="296"/>
      <c r="C3" s="166" t="s">
        <v>97</v>
      </c>
      <c r="D3" s="167"/>
      <c r="E3" s="216" t="s">
        <v>78</v>
      </c>
      <c r="F3" s="217">
        <f>'SO 01  Rek'!H1</f>
        <v>0</v>
      </c>
      <c r="G3" s="218"/>
    </row>
    <row r="4" spans="1:80" ht="13.5" thickBot="1" x14ac:dyDescent="0.25">
      <c r="A4" s="310" t="s">
        <v>69</v>
      </c>
      <c r="B4" s="298"/>
      <c r="C4" s="172" t="s">
        <v>100</v>
      </c>
      <c r="D4" s="173"/>
      <c r="E4" s="311">
        <f>'SO 01  Rek'!G2</f>
        <v>0</v>
      </c>
      <c r="F4" s="312"/>
      <c r="G4" s="313"/>
    </row>
    <row r="5" spans="1:80" ht="13.5" thickTop="1" x14ac:dyDescent="0.2">
      <c r="A5" s="219"/>
      <c r="G5" s="221"/>
    </row>
    <row r="6" spans="1:80" ht="27" customHeight="1" x14ac:dyDescent="0.2">
      <c r="A6" s="222" t="s">
        <v>79</v>
      </c>
      <c r="B6" s="223" t="s">
        <v>80</v>
      </c>
      <c r="C6" s="223" t="s">
        <v>81</v>
      </c>
      <c r="D6" s="223" t="s">
        <v>82</v>
      </c>
      <c r="E6" s="224" t="s">
        <v>83</v>
      </c>
      <c r="F6" s="223" t="s">
        <v>84</v>
      </c>
      <c r="G6" s="225" t="s">
        <v>85</v>
      </c>
      <c r="H6" s="226" t="s">
        <v>86</v>
      </c>
      <c r="I6" s="226" t="s">
        <v>87</v>
      </c>
      <c r="J6" s="226" t="s">
        <v>88</v>
      </c>
      <c r="K6" s="226" t="s">
        <v>89</v>
      </c>
    </row>
    <row r="7" spans="1:80" x14ac:dyDescent="0.2">
      <c r="A7" s="227" t="s">
        <v>90</v>
      </c>
      <c r="B7" s="228" t="s">
        <v>101</v>
      </c>
      <c r="C7" s="229" t="s">
        <v>102</v>
      </c>
      <c r="D7" s="230"/>
      <c r="E7" s="231"/>
      <c r="F7" s="231"/>
      <c r="G7" s="232"/>
      <c r="H7" s="233"/>
      <c r="I7" s="234"/>
      <c r="J7" s="235"/>
      <c r="K7" s="236"/>
      <c r="O7" s="237">
        <v>1</v>
      </c>
    </row>
    <row r="8" spans="1:80" x14ac:dyDescent="0.2">
      <c r="A8" s="238">
        <v>1</v>
      </c>
      <c r="B8" s="239" t="s">
        <v>104</v>
      </c>
      <c r="C8" s="240" t="s">
        <v>105</v>
      </c>
      <c r="D8" s="241" t="s">
        <v>106</v>
      </c>
      <c r="E8" s="242">
        <v>1</v>
      </c>
      <c r="F8" s="242">
        <v>0</v>
      </c>
      <c r="G8" s="243">
        <f>E8*F8</f>
        <v>0</v>
      </c>
      <c r="H8" s="244">
        <v>0</v>
      </c>
      <c r="I8" s="245">
        <f>E8*H8</f>
        <v>0</v>
      </c>
      <c r="J8" s="244"/>
      <c r="K8" s="245">
        <f>E8*J8</f>
        <v>0</v>
      </c>
      <c r="O8" s="237">
        <v>2</v>
      </c>
      <c r="AA8" s="212">
        <v>12</v>
      </c>
      <c r="AB8" s="212">
        <v>0</v>
      </c>
      <c r="AC8" s="212">
        <v>1</v>
      </c>
      <c r="AZ8" s="212">
        <v>1</v>
      </c>
      <c r="BA8" s="212">
        <f>IF(AZ8=1,G8,0)</f>
        <v>0</v>
      </c>
      <c r="BB8" s="212">
        <f>IF(AZ8=2,G8,0)</f>
        <v>0</v>
      </c>
      <c r="BC8" s="212">
        <f>IF(AZ8=3,G8,0)</f>
        <v>0</v>
      </c>
      <c r="BD8" s="212">
        <f>IF(AZ8=4,G8,0)</f>
        <v>0</v>
      </c>
      <c r="BE8" s="212">
        <f>IF(AZ8=5,G8,0)</f>
        <v>0</v>
      </c>
      <c r="CA8" s="237">
        <v>12</v>
      </c>
      <c r="CB8" s="237">
        <v>0</v>
      </c>
    </row>
    <row r="9" spans="1:80" x14ac:dyDescent="0.2">
      <c r="A9" s="246"/>
      <c r="B9" s="247"/>
      <c r="C9" s="304" t="s">
        <v>107</v>
      </c>
      <c r="D9" s="305"/>
      <c r="E9" s="305"/>
      <c r="F9" s="305"/>
      <c r="G9" s="306"/>
      <c r="I9" s="248"/>
      <c r="K9" s="248"/>
      <c r="L9" s="249" t="s">
        <v>107</v>
      </c>
      <c r="O9" s="237">
        <v>3</v>
      </c>
    </row>
    <row r="10" spans="1:80" x14ac:dyDescent="0.2">
      <c r="A10" s="246"/>
      <c r="B10" s="247"/>
      <c r="C10" s="304" t="s">
        <v>108</v>
      </c>
      <c r="D10" s="305"/>
      <c r="E10" s="305"/>
      <c r="F10" s="305"/>
      <c r="G10" s="306"/>
      <c r="I10" s="248"/>
      <c r="K10" s="248"/>
      <c r="L10" s="249" t="s">
        <v>108</v>
      </c>
      <c r="O10" s="237">
        <v>3</v>
      </c>
    </row>
    <row r="11" spans="1:80" x14ac:dyDescent="0.2">
      <c r="A11" s="238">
        <v>2</v>
      </c>
      <c r="B11" s="239" t="s">
        <v>109</v>
      </c>
      <c r="C11" s="240" t="s">
        <v>110</v>
      </c>
      <c r="D11" s="241" t="s">
        <v>106</v>
      </c>
      <c r="E11" s="242">
        <v>1</v>
      </c>
      <c r="F11" s="242">
        <v>0</v>
      </c>
      <c r="G11" s="243">
        <f>E11*F11</f>
        <v>0</v>
      </c>
      <c r="H11" s="244">
        <v>0</v>
      </c>
      <c r="I11" s="245">
        <f>E11*H11</f>
        <v>0</v>
      </c>
      <c r="J11" s="244"/>
      <c r="K11" s="245">
        <f>E11*J11</f>
        <v>0</v>
      </c>
      <c r="O11" s="237">
        <v>2</v>
      </c>
      <c r="AA11" s="212">
        <v>12</v>
      </c>
      <c r="AB11" s="212">
        <v>0</v>
      </c>
      <c r="AC11" s="212">
        <v>2</v>
      </c>
      <c r="AZ11" s="212">
        <v>1</v>
      </c>
      <c r="BA11" s="212">
        <f>IF(AZ11=1,G11,0)</f>
        <v>0</v>
      </c>
      <c r="BB11" s="212">
        <f>IF(AZ11=2,G11,0)</f>
        <v>0</v>
      </c>
      <c r="BC11" s="212">
        <f>IF(AZ11=3,G11,0)</f>
        <v>0</v>
      </c>
      <c r="BD11" s="212">
        <f>IF(AZ11=4,G11,0)</f>
        <v>0</v>
      </c>
      <c r="BE11" s="212">
        <f>IF(AZ11=5,G11,0)</f>
        <v>0</v>
      </c>
      <c r="CA11" s="237">
        <v>12</v>
      </c>
      <c r="CB11" s="237">
        <v>0</v>
      </c>
    </row>
    <row r="12" spans="1:80" x14ac:dyDescent="0.2">
      <c r="A12" s="256"/>
      <c r="B12" s="257" t="s">
        <v>93</v>
      </c>
      <c r="C12" s="258" t="s">
        <v>103</v>
      </c>
      <c r="D12" s="259"/>
      <c r="E12" s="260"/>
      <c r="F12" s="261"/>
      <c r="G12" s="262">
        <f>SUM(G7:G11)</f>
        <v>0</v>
      </c>
      <c r="H12" s="263"/>
      <c r="I12" s="264">
        <f>SUM(I7:I11)</f>
        <v>0</v>
      </c>
      <c r="J12" s="263"/>
      <c r="K12" s="264">
        <f>SUM(K7:K11)</f>
        <v>0</v>
      </c>
      <c r="O12" s="237">
        <v>4</v>
      </c>
      <c r="BA12" s="265">
        <f>SUM(BA7:BA11)</f>
        <v>0</v>
      </c>
      <c r="BB12" s="265">
        <f>SUM(BB7:BB11)</f>
        <v>0</v>
      </c>
      <c r="BC12" s="265">
        <f>SUM(BC7:BC11)</f>
        <v>0</v>
      </c>
      <c r="BD12" s="265">
        <f>SUM(BD7:BD11)</f>
        <v>0</v>
      </c>
      <c r="BE12" s="265">
        <f>SUM(BE7:BE11)</f>
        <v>0</v>
      </c>
    </row>
    <row r="13" spans="1:80" x14ac:dyDescent="0.2">
      <c r="A13" s="227" t="s">
        <v>90</v>
      </c>
      <c r="B13" s="228" t="s">
        <v>91</v>
      </c>
      <c r="C13" s="229" t="s">
        <v>92</v>
      </c>
      <c r="D13" s="230"/>
      <c r="E13" s="231"/>
      <c r="F13" s="231"/>
      <c r="G13" s="232"/>
      <c r="H13" s="233"/>
      <c r="I13" s="234"/>
      <c r="J13" s="235"/>
      <c r="K13" s="236"/>
      <c r="O13" s="237">
        <v>1</v>
      </c>
    </row>
    <row r="14" spans="1:80" x14ac:dyDescent="0.2">
      <c r="A14" s="238">
        <v>3</v>
      </c>
      <c r="B14" s="239" t="s">
        <v>112</v>
      </c>
      <c r="C14" s="240" t="s">
        <v>113</v>
      </c>
      <c r="D14" s="241" t="s">
        <v>114</v>
      </c>
      <c r="E14" s="242">
        <v>256.875</v>
      </c>
      <c r="F14" s="242">
        <v>0</v>
      </c>
      <c r="G14" s="243">
        <f>E14*F14</f>
        <v>0</v>
      </c>
      <c r="H14" s="244">
        <v>0</v>
      </c>
      <c r="I14" s="245">
        <f>E14*H14</f>
        <v>0</v>
      </c>
      <c r="J14" s="244">
        <v>0</v>
      </c>
      <c r="K14" s="245">
        <f>E14*J14</f>
        <v>0</v>
      </c>
      <c r="O14" s="237">
        <v>2</v>
      </c>
      <c r="AA14" s="212">
        <v>1</v>
      </c>
      <c r="AB14" s="212">
        <v>1</v>
      </c>
      <c r="AC14" s="212">
        <v>1</v>
      </c>
      <c r="AZ14" s="212">
        <v>1</v>
      </c>
      <c r="BA14" s="212">
        <f>IF(AZ14=1,G14,0)</f>
        <v>0</v>
      </c>
      <c r="BB14" s="212">
        <f>IF(AZ14=2,G14,0)</f>
        <v>0</v>
      </c>
      <c r="BC14" s="212">
        <f>IF(AZ14=3,G14,0)</f>
        <v>0</v>
      </c>
      <c r="BD14" s="212">
        <f>IF(AZ14=4,G14,0)</f>
        <v>0</v>
      </c>
      <c r="BE14" s="212">
        <f>IF(AZ14=5,G14,0)</f>
        <v>0</v>
      </c>
      <c r="CA14" s="237">
        <v>1</v>
      </c>
      <c r="CB14" s="237">
        <v>1</v>
      </c>
    </row>
    <row r="15" spans="1:80" x14ac:dyDescent="0.2">
      <c r="A15" s="246"/>
      <c r="B15" s="250"/>
      <c r="C15" s="307" t="s">
        <v>115</v>
      </c>
      <c r="D15" s="308"/>
      <c r="E15" s="251">
        <v>78</v>
      </c>
      <c r="F15" s="252"/>
      <c r="G15" s="253"/>
      <c r="H15" s="254"/>
      <c r="I15" s="248"/>
      <c r="J15" s="255"/>
      <c r="K15" s="248"/>
      <c r="M15" s="249" t="s">
        <v>115</v>
      </c>
      <c r="O15" s="237"/>
    </row>
    <row r="16" spans="1:80" ht="22.5" x14ac:dyDescent="0.2">
      <c r="A16" s="246"/>
      <c r="B16" s="250"/>
      <c r="C16" s="307" t="s">
        <v>116</v>
      </c>
      <c r="D16" s="308"/>
      <c r="E16" s="251">
        <v>178.875</v>
      </c>
      <c r="F16" s="252"/>
      <c r="G16" s="253"/>
      <c r="H16" s="254"/>
      <c r="I16" s="248"/>
      <c r="J16" s="255"/>
      <c r="K16" s="248"/>
      <c r="M16" s="249" t="s">
        <v>116</v>
      </c>
      <c r="O16" s="237"/>
    </row>
    <row r="17" spans="1:80" x14ac:dyDescent="0.2">
      <c r="A17" s="238">
        <v>4</v>
      </c>
      <c r="B17" s="239" t="s">
        <v>117</v>
      </c>
      <c r="C17" s="240" t="s">
        <v>118</v>
      </c>
      <c r="D17" s="241" t="s">
        <v>114</v>
      </c>
      <c r="E17" s="242">
        <v>8.5</v>
      </c>
      <c r="F17" s="242">
        <v>0</v>
      </c>
      <c r="G17" s="243">
        <f>E17*F17</f>
        <v>0</v>
      </c>
      <c r="H17" s="244">
        <v>0</v>
      </c>
      <c r="I17" s="245">
        <f>E17*H17</f>
        <v>0</v>
      </c>
      <c r="J17" s="244">
        <v>0</v>
      </c>
      <c r="K17" s="245">
        <f>E17*J17</f>
        <v>0</v>
      </c>
      <c r="O17" s="237">
        <v>2</v>
      </c>
      <c r="AA17" s="212">
        <v>1</v>
      </c>
      <c r="AB17" s="212">
        <v>1</v>
      </c>
      <c r="AC17" s="212">
        <v>1</v>
      </c>
      <c r="AZ17" s="212">
        <v>1</v>
      </c>
      <c r="BA17" s="212">
        <f>IF(AZ17=1,G17,0)</f>
        <v>0</v>
      </c>
      <c r="BB17" s="212">
        <f>IF(AZ17=2,G17,0)</f>
        <v>0</v>
      </c>
      <c r="BC17" s="212">
        <f>IF(AZ17=3,G17,0)</f>
        <v>0</v>
      </c>
      <c r="BD17" s="212">
        <f>IF(AZ17=4,G17,0)</f>
        <v>0</v>
      </c>
      <c r="BE17" s="212">
        <f>IF(AZ17=5,G17,0)</f>
        <v>0</v>
      </c>
      <c r="CA17" s="237">
        <v>1</v>
      </c>
      <c r="CB17" s="237">
        <v>1</v>
      </c>
    </row>
    <row r="18" spans="1:80" x14ac:dyDescent="0.2">
      <c r="A18" s="246"/>
      <c r="B18" s="247"/>
      <c r="C18" s="304" t="s">
        <v>119</v>
      </c>
      <c r="D18" s="305"/>
      <c r="E18" s="305"/>
      <c r="F18" s="305"/>
      <c r="G18" s="306"/>
      <c r="I18" s="248"/>
      <c r="K18" s="248"/>
      <c r="L18" s="249" t="s">
        <v>119</v>
      </c>
      <c r="O18" s="237">
        <v>3</v>
      </c>
    </row>
    <row r="19" spans="1:80" x14ac:dyDescent="0.2">
      <c r="A19" s="246"/>
      <c r="B19" s="250"/>
      <c r="C19" s="307" t="s">
        <v>120</v>
      </c>
      <c r="D19" s="308"/>
      <c r="E19" s="251">
        <v>8.5</v>
      </c>
      <c r="F19" s="252"/>
      <c r="G19" s="253"/>
      <c r="H19" s="254"/>
      <c r="I19" s="248"/>
      <c r="J19" s="255"/>
      <c r="K19" s="248"/>
      <c r="M19" s="249" t="s">
        <v>120</v>
      </c>
      <c r="O19" s="237"/>
    </row>
    <row r="20" spans="1:80" x14ac:dyDescent="0.2">
      <c r="A20" s="238">
        <v>5</v>
      </c>
      <c r="B20" s="239" t="s">
        <v>121</v>
      </c>
      <c r="C20" s="240" t="s">
        <v>122</v>
      </c>
      <c r="D20" s="241" t="s">
        <v>114</v>
      </c>
      <c r="E20" s="242">
        <v>755.1703</v>
      </c>
      <c r="F20" s="242">
        <v>0</v>
      </c>
      <c r="G20" s="243">
        <f>E20*F20</f>
        <v>0</v>
      </c>
      <c r="H20" s="244">
        <v>0</v>
      </c>
      <c r="I20" s="245">
        <f>E20*H20</f>
        <v>0</v>
      </c>
      <c r="J20" s="244">
        <v>0</v>
      </c>
      <c r="K20" s="245">
        <f>E20*J20</f>
        <v>0</v>
      </c>
      <c r="O20" s="237">
        <v>2</v>
      </c>
      <c r="AA20" s="212">
        <v>1</v>
      </c>
      <c r="AB20" s="212">
        <v>1</v>
      </c>
      <c r="AC20" s="212">
        <v>1</v>
      </c>
      <c r="AZ20" s="212">
        <v>1</v>
      </c>
      <c r="BA20" s="212">
        <f>IF(AZ20=1,G20,0)</f>
        <v>0</v>
      </c>
      <c r="BB20" s="212">
        <f>IF(AZ20=2,G20,0)</f>
        <v>0</v>
      </c>
      <c r="BC20" s="212">
        <f>IF(AZ20=3,G20,0)</f>
        <v>0</v>
      </c>
      <c r="BD20" s="212">
        <f>IF(AZ20=4,G20,0)</f>
        <v>0</v>
      </c>
      <c r="BE20" s="212">
        <f>IF(AZ20=5,G20,0)</f>
        <v>0</v>
      </c>
      <c r="CA20" s="237">
        <v>1</v>
      </c>
      <c r="CB20" s="237">
        <v>1</v>
      </c>
    </row>
    <row r="21" spans="1:80" x14ac:dyDescent="0.2">
      <c r="A21" s="246"/>
      <c r="B21" s="250"/>
      <c r="C21" s="307" t="s">
        <v>123</v>
      </c>
      <c r="D21" s="308"/>
      <c r="E21" s="251">
        <v>257.3</v>
      </c>
      <c r="F21" s="252"/>
      <c r="G21" s="253"/>
      <c r="H21" s="254"/>
      <c r="I21" s="248"/>
      <c r="J21" s="255"/>
      <c r="K21" s="248"/>
      <c r="M21" s="249" t="s">
        <v>123</v>
      </c>
      <c r="O21" s="237"/>
    </row>
    <row r="22" spans="1:80" ht="22.5" x14ac:dyDescent="0.2">
      <c r="A22" s="246"/>
      <c r="B22" s="250"/>
      <c r="C22" s="307" t="s">
        <v>124</v>
      </c>
      <c r="D22" s="308"/>
      <c r="E22" s="251">
        <v>215.12029999999999</v>
      </c>
      <c r="F22" s="252"/>
      <c r="G22" s="253"/>
      <c r="H22" s="254"/>
      <c r="I22" s="248"/>
      <c r="J22" s="255"/>
      <c r="K22" s="248"/>
      <c r="M22" s="249" t="s">
        <v>124</v>
      </c>
      <c r="O22" s="237"/>
    </row>
    <row r="23" spans="1:80" x14ac:dyDescent="0.2">
      <c r="A23" s="246"/>
      <c r="B23" s="250"/>
      <c r="C23" s="307" t="s">
        <v>125</v>
      </c>
      <c r="D23" s="308"/>
      <c r="E23" s="251">
        <v>282.75</v>
      </c>
      <c r="F23" s="252"/>
      <c r="G23" s="253"/>
      <c r="H23" s="254"/>
      <c r="I23" s="248"/>
      <c r="J23" s="255"/>
      <c r="K23" s="248"/>
      <c r="M23" s="249" t="s">
        <v>125</v>
      </c>
      <c r="O23" s="237"/>
    </row>
    <row r="24" spans="1:80" x14ac:dyDescent="0.2">
      <c r="A24" s="238">
        <v>6</v>
      </c>
      <c r="B24" s="239" t="s">
        <v>126</v>
      </c>
      <c r="C24" s="240" t="s">
        <v>127</v>
      </c>
      <c r="D24" s="241" t="s">
        <v>114</v>
      </c>
      <c r="E24" s="242">
        <v>26.08</v>
      </c>
      <c r="F24" s="242">
        <v>0</v>
      </c>
      <c r="G24" s="243">
        <f>E24*F24</f>
        <v>0</v>
      </c>
      <c r="H24" s="244">
        <v>0</v>
      </c>
      <c r="I24" s="245">
        <f>E24*H24</f>
        <v>0</v>
      </c>
      <c r="J24" s="244">
        <v>0</v>
      </c>
      <c r="K24" s="245">
        <f>E24*J24</f>
        <v>0</v>
      </c>
      <c r="O24" s="237">
        <v>2</v>
      </c>
      <c r="AA24" s="212">
        <v>1</v>
      </c>
      <c r="AB24" s="212">
        <v>1</v>
      </c>
      <c r="AC24" s="212">
        <v>1</v>
      </c>
      <c r="AZ24" s="212">
        <v>1</v>
      </c>
      <c r="BA24" s="212">
        <f>IF(AZ24=1,G24,0)</f>
        <v>0</v>
      </c>
      <c r="BB24" s="212">
        <f>IF(AZ24=2,G24,0)</f>
        <v>0</v>
      </c>
      <c r="BC24" s="212">
        <f>IF(AZ24=3,G24,0)</f>
        <v>0</v>
      </c>
      <c r="BD24" s="212">
        <f>IF(AZ24=4,G24,0)</f>
        <v>0</v>
      </c>
      <c r="BE24" s="212">
        <f>IF(AZ24=5,G24,0)</f>
        <v>0</v>
      </c>
      <c r="CA24" s="237">
        <v>1</v>
      </c>
      <c r="CB24" s="237">
        <v>1</v>
      </c>
    </row>
    <row r="25" spans="1:80" x14ac:dyDescent="0.2">
      <c r="A25" s="246"/>
      <c r="B25" s="247"/>
      <c r="C25" s="304" t="s">
        <v>128</v>
      </c>
      <c r="D25" s="305"/>
      <c r="E25" s="305"/>
      <c r="F25" s="305"/>
      <c r="G25" s="306"/>
      <c r="I25" s="248"/>
      <c r="K25" s="248"/>
      <c r="L25" s="249" t="s">
        <v>128</v>
      </c>
      <c r="O25" s="237">
        <v>3</v>
      </c>
    </row>
    <row r="26" spans="1:80" x14ac:dyDescent="0.2">
      <c r="A26" s="246"/>
      <c r="B26" s="250"/>
      <c r="C26" s="307" t="s">
        <v>129</v>
      </c>
      <c r="D26" s="308"/>
      <c r="E26" s="251">
        <v>26.08</v>
      </c>
      <c r="F26" s="252"/>
      <c r="G26" s="253"/>
      <c r="H26" s="254"/>
      <c r="I26" s="248"/>
      <c r="J26" s="255"/>
      <c r="K26" s="248"/>
      <c r="M26" s="249" t="s">
        <v>129</v>
      </c>
      <c r="O26" s="237"/>
    </row>
    <row r="27" spans="1:80" x14ac:dyDescent="0.2">
      <c r="A27" s="238">
        <v>7</v>
      </c>
      <c r="B27" s="239" t="s">
        <v>130</v>
      </c>
      <c r="C27" s="240" t="s">
        <v>131</v>
      </c>
      <c r="D27" s="241" t="s">
        <v>114</v>
      </c>
      <c r="E27" s="242">
        <v>2.5</v>
      </c>
      <c r="F27" s="242">
        <v>0</v>
      </c>
      <c r="G27" s="243">
        <f t="shared" ref="G27:G33" si="0">E27*F27</f>
        <v>0</v>
      </c>
      <c r="H27" s="244">
        <v>0</v>
      </c>
      <c r="I27" s="245">
        <f t="shared" ref="I27:I33" si="1">E27*H27</f>
        <v>0</v>
      </c>
      <c r="J27" s="244">
        <v>0</v>
      </c>
      <c r="K27" s="245">
        <f t="shared" ref="K27:K33" si="2">E27*J27</f>
        <v>0</v>
      </c>
      <c r="O27" s="237">
        <v>2</v>
      </c>
      <c r="AA27" s="212">
        <v>1</v>
      </c>
      <c r="AB27" s="212">
        <v>1</v>
      </c>
      <c r="AC27" s="212">
        <v>1</v>
      </c>
      <c r="AZ27" s="212">
        <v>1</v>
      </c>
      <c r="BA27" s="212">
        <f t="shared" ref="BA27:BA33" si="3">IF(AZ27=1,G27,0)</f>
        <v>0</v>
      </c>
      <c r="BB27" s="212">
        <f t="shared" ref="BB27:BB33" si="4">IF(AZ27=2,G27,0)</f>
        <v>0</v>
      </c>
      <c r="BC27" s="212">
        <f t="shared" ref="BC27:BC33" si="5">IF(AZ27=3,G27,0)</f>
        <v>0</v>
      </c>
      <c r="BD27" s="212">
        <f t="shared" ref="BD27:BD33" si="6">IF(AZ27=4,G27,0)</f>
        <v>0</v>
      </c>
      <c r="BE27" s="212">
        <f t="shared" ref="BE27:BE33" si="7">IF(AZ27=5,G27,0)</f>
        <v>0</v>
      </c>
      <c r="CA27" s="237">
        <v>1</v>
      </c>
      <c r="CB27" s="237">
        <v>1</v>
      </c>
    </row>
    <row r="28" spans="1:80" x14ac:dyDescent="0.2">
      <c r="A28" s="238">
        <v>8</v>
      </c>
      <c r="B28" s="239" t="s">
        <v>132</v>
      </c>
      <c r="C28" s="240" t="s">
        <v>133</v>
      </c>
      <c r="D28" s="241" t="s">
        <v>114</v>
      </c>
      <c r="E28" s="242">
        <v>844.93</v>
      </c>
      <c r="F28" s="242">
        <v>0</v>
      </c>
      <c r="G28" s="243">
        <f t="shared" si="0"/>
        <v>0</v>
      </c>
      <c r="H28" s="244">
        <v>0</v>
      </c>
      <c r="I28" s="245">
        <f t="shared" si="1"/>
        <v>0</v>
      </c>
      <c r="J28" s="244">
        <v>0</v>
      </c>
      <c r="K28" s="245">
        <f t="shared" si="2"/>
        <v>0</v>
      </c>
      <c r="O28" s="237">
        <v>2</v>
      </c>
      <c r="AA28" s="212">
        <v>1</v>
      </c>
      <c r="AB28" s="212">
        <v>1</v>
      </c>
      <c r="AC28" s="212">
        <v>1</v>
      </c>
      <c r="AZ28" s="212">
        <v>1</v>
      </c>
      <c r="BA28" s="212">
        <f t="shared" si="3"/>
        <v>0</v>
      </c>
      <c r="BB28" s="212">
        <f t="shared" si="4"/>
        <v>0</v>
      </c>
      <c r="BC28" s="212">
        <f t="shared" si="5"/>
        <v>0</v>
      </c>
      <c r="BD28" s="212">
        <f t="shared" si="6"/>
        <v>0</v>
      </c>
      <c r="BE28" s="212">
        <f t="shared" si="7"/>
        <v>0</v>
      </c>
      <c r="CA28" s="237">
        <v>1</v>
      </c>
      <c r="CB28" s="237">
        <v>1</v>
      </c>
    </row>
    <row r="29" spans="1:80" x14ac:dyDescent="0.2">
      <c r="A29" s="238">
        <v>9</v>
      </c>
      <c r="B29" s="239" t="s">
        <v>134</v>
      </c>
      <c r="C29" s="240" t="s">
        <v>135</v>
      </c>
      <c r="D29" s="241" t="s">
        <v>114</v>
      </c>
      <c r="E29" s="242">
        <v>844.93</v>
      </c>
      <c r="F29" s="242">
        <v>0</v>
      </c>
      <c r="G29" s="243">
        <f t="shared" si="0"/>
        <v>0</v>
      </c>
      <c r="H29" s="244">
        <v>0</v>
      </c>
      <c r="I29" s="245">
        <f t="shared" si="1"/>
        <v>0</v>
      </c>
      <c r="J29" s="244">
        <v>0</v>
      </c>
      <c r="K29" s="245">
        <f t="shared" si="2"/>
        <v>0</v>
      </c>
      <c r="O29" s="237">
        <v>2</v>
      </c>
      <c r="AA29" s="212">
        <v>1</v>
      </c>
      <c r="AB29" s="212">
        <v>1</v>
      </c>
      <c r="AC29" s="212">
        <v>1</v>
      </c>
      <c r="AZ29" s="212">
        <v>1</v>
      </c>
      <c r="BA29" s="212">
        <f t="shared" si="3"/>
        <v>0</v>
      </c>
      <c r="BB29" s="212">
        <f t="shared" si="4"/>
        <v>0</v>
      </c>
      <c r="BC29" s="212">
        <f t="shared" si="5"/>
        <v>0</v>
      </c>
      <c r="BD29" s="212">
        <f t="shared" si="6"/>
        <v>0</v>
      </c>
      <c r="BE29" s="212">
        <f t="shared" si="7"/>
        <v>0</v>
      </c>
      <c r="CA29" s="237">
        <v>1</v>
      </c>
      <c r="CB29" s="237">
        <v>1</v>
      </c>
    </row>
    <row r="30" spans="1:80" x14ac:dyDescent="0.2">
      <c r="A30" s="238">
        <v>10</v>
      </c>
      <c r="B30" s="239" t="s">
        <v>136</v>
      </c>
      <c r="C30" s="240" t="s">
        <v>137</v>
      </c>
      <c r="D30" s="241" t="s">
        <v>114</v>
      </c>
      <c r="E30" s="242">
        <v>844.93</v>
      </c>
      <c r="F30" s="242">
        <v>0</v>
      </c>
      <c r="G30" s="243">
        <f t="shared" si="0"/>
        <v>0</v>
      </c>
      <c r="H30" s="244">
        <v>0</v>
      </c>
      <c r="I30" s="245">
        <f t="shared" si="1"/>
        <v>0</v>
      </c>
      <c r="J30" s="244">
        <v>0</v>
      </c>
      <c r="K30" s="245">
        <f t="shared" si="2"/>
        <v>0</v>
      </c>
      <c r="O30" s="237">
        <v>2</v>
      </c>
      <c r="AA30" s="212">
        <v>1</v>
      </c>
      <c r="AB30" s="212">
        <v>1</v>
      </c>
      <c r="AC30" s="212">
        <v>1</v>
      </c>
      <c r="AZ30" s="212">
        <v>1</v>
      </c>
      <c r="BA30" s="212">
        <f t="shared" si="3"/>
        <v>0</v>
      </c>
      <c r="BB30" s="212">
        <f t="shared" si="4"/>
        <v>0</v>
      </c>
      <c r="BC30" s="212">
        <f t="shared" si="5"/>
        <v>0</v>
      </c>
      <c r="BD30" s="212">
        <f t="shared" si="6"/>
        <v>0</v>
      </c>
      <c r="BE30" s="212">
        <f t="shared" si="7"/>
        <v>0</v>
      </c>
      <c r="CA30" s="237">
        <v>1</v>
      </c>
      <c r="CB30" s="237">
        <v>1</v>
      </c>
    </row>
    <row r="31" spans="1:80" x14ac:dyDescent="0.2">
      <c r="A31" s="238">
        <v>11</v>
      </c>
      <c r="B31" s="239" t="s">
        <v>138</v>
      </c>
      <c r="C31" s="240" t="s">
        <v>139</v>
      </c>
      <c r="D31" s="241" t="s">
        <v>114</v>
      </c>
      <c r="E31" s="242">
        <v>844.93</v>
      </c>
      <c r="F31" s="242">
        <v>0</v>
      </c>
      <c r="G31" s="243">
        <f t="shared" si="0"/>
        <v>0</v>
      </c>
      <c r="H31" s="244">
        <v>0</v>
      </c>
      <c r="I31" s="245">
        <f t="shared" si="1"/>
        <v>0</v>
      </c>
      <c r="J31" s="244">
        <v>0</v>
      </c>
      <c r="K31" s="245">
        <f t="shared" si="2"/>
        <v>0</v>
      </c>
      <c r="O31" s="237">
        <v>2</v>
      </c>
      <c r="AA31" s="212">
        <v>1</v>
      </c>
      <c r="AB31" s="212">
        <v>1</v>
      </c>
      <c r="AC31" s="212">
        <v>1</v>
      </c>
      <c r="AZ31" s="212">
        <v>1</v>
      </c>
      <c r="BA31" s="212">
        <f t="shared" si="3"/>
        <v>0</v>
      </c>
      <c r="BB31" s="212">
        <f t="shared" si="4"/>
        <v>0</v>
      </c>
      <c r="BC31" s="212">
        <f t="shared" si="5"/>
        <v>0</v>
      </c>
      <c r="BD31" s="212">
        <f t="shared" si="6"/>
        <v>0</v>
      </c>
      <c r="BE31" s="212">
        <f t="shared" si="7"/>
        <v>0</v>
      </c>
      <c r="CA31" s="237">
        <v>1</v>
      </c>
      <c r="CB31" s="237">
        <v>1</v>
      </c>
    </row>
    <row r="32" spans="1:80" ht="22.5" x14ac:dyDescent="0.2">
      <c r="A32" s="238">
        <v>12</v>
      </c>
      <c r="B32" s="239" t="s">
        <v>140</v>
      </c>
      <c r="C32" s="240" t="s">
        <v>141</v>
      </c>
      <c r="D32" s="241" t="s">
        <v>142</v>
      </c>
      <c r="E32" s="242">
        <v>1784</v>
      </c>
      <c r="F32" s="242">
        <v>0</v>
      </c>
      <c r="G32" s="243">
        <f t="shared" si="0"/>
        <v>0</v>
      </c>
      <c r="H32" s="244">
        <v>0</v>
      </c>
      <c r="I32" s="245">
        <f t="shared" si="1"/>
        <v>0</v>
      </c>
      <c r="J32" s="244">
        <v>0</v>
      </c>
      <c r="K32" s="245">
        <f t="shared" si="2"/>
        <v>0</v>
      </c>
      <c r="O32" s="237">
        <v>2</v>
      </c>
      <c r="AA32" s="212">
        <v>1</v>
      </c>
      <c r="AB32" s="212">
        <v>1</v>
      </c>
      <c r="AC32" s="212">
        <v>1</v>
      </c>
      <c r="AZ32" s="212">
        <v>1</v>
      </c>
      <c r="BA32" s="212">
        <f t="shared" si="3"/>
        <v>0</v>
      </c>
      <c r="BB32" s="212">
        <f t="shared" si="4"/>
        <v>0</v>
      </c>
      <c r="BC32" s="212">
        <f t="shared" si="5"/>
        <v>0</v>
      </c>
      <c r="BD32" s="212">
        <f t="shared" si="6"/>
        <v>0</v>
      </c>
      <c r="BE32" s="212">
        <f t="shared" si="7"/>
        <v>0</v>
      </c>
      <c r="CA32" s="237">
        <v>1</v>
      </c>
      <c r="CB32" s="237">
        <v>1</v>
      </c>
    </row>
    <row r="33" spans="1:80" x14ac:dyDescent="0.2">
      <c r="A33" s="238">
        <v>13</v>
      </c>
      <c r="B33" s="239" t="s">
        <v>143</v>
      </c>
      <c r="C33" s="240" t="s">
        <v>144</v>
      </c>
      <c r="D33" s="241" t="s">
        <v>142</v>
      </c>
      <c r="E33" s="242">
        <v>745</v>
      </c>
      <c r="F33" s="242">
        <v>0</v>
      </c>
      <c r="G33" s="243">
        <f t="shared" si="0"/>
        <v>0</v>
      </c>
      <c r="H33" s="244">
        <v>0</v>
      </c>
      <c r="I33" s="245">
        <f t="shared" si="1"/>
        <v>0</v>
      </c>
      <c r="J33" s="244">
        <v>0</v>
      </c>
      <c r="K33" s="245">
        <f t="shared" si="2"/>
        <v>0</v>
      </c>
      <c r="O33" s="237">
        <v>2</v>
      </c>
      <c r="AA33" s="212">
        <v>1</v>
      </c>
      <c r="AB33" s="212">
        <v>1</v>
      </c>
      <c r="AC33" s="212">
        <v>1</v>
      </c>
      <c r="AZ33" s="212">
        <v>1</v>
      </c>
      <c r="BA33" s="212">
        <f t="shared" si="3"/>
        <v>0</v>
      </c>
      <c r="BB33" s="212">
        <f t="shared" si="4"/>
        <v>0</v>
      </c>
      <c r="BC33" s="212">
        <f t="shared" si="5"/>
        <v>0</v>
      </c>
      <c r="BD33" s="212">
        <f t="shared" si="6"/>
        <v>0</v>
      </c>
      <c r="BE33" s="212">
        <f t="shared" si="7"/>
        <v>0</v>
      </c>
      <c r="CA33" s="237">
        <v>1</v>
      </c>
      <c r="CB33" s="237">
        <v>1</v>
      </c>
    </row>
    <row r="34" spans="1:80" x14ac:dyDescent="0.2">
      <c r="A34" s="256"/>
      <c r="B34" s="257" t="s">
        <v>93</v>
      </c>
      <c r="C34" s="258" t="s">
        <v>111</v>
      </c>
      <c r="D34" s="259"/>
      <c r="E34" s="260"/>
      <c r="F34" s="261"/>
      <c r="G34" s="262">
        <f>SUM(G13:G33)</f>
        <v>0</v>
      </c>
      <c r="H34" s="263"/>
      <c r="I34" s="264">
        <f>SUM(I13:I33)</f>
        <v>0</v>
      </c>
      <c r="J34" s="263"/>
      <c r="K34" s="264">
        <f>SUM(K13:K33)</f>
        <v>0</v>
      </c>
      <c r="O34" s="237">
        <v>4</v>
      </c>
      <c r="BA34" s="265">
        <f>SUM(BA13:BA33)</f>
        <v>0</v>
      </c>
      <c r="BB34" s="265">
        <f>SUM(BB13:BB33)</f>
        <v>0</v>
      </c>
      <c r="BC34" s="265">
        <f>SUM(BC13:BC33)</f>
        <v>0</v>
      </c>
      <c r="BD34" s="265">
        <f>SUM(BD13:BD33)</f>
        <v>0</v>
      </c>
      <c r="BE34" s="265">
        <f>SUM(BE13:BE33)</f>
        <v>0</v>
      </c>
    </row>
    <row r="35" spans="1:80" x14ac:dyDescent="0.2">
      <c r="A35" s="227" t="s">
        <v>90</v>
      </c>
      <c r="B35" s="228" t="s">
        <v>145</v>
      </c>
      <c r="C35" s="229" t="s">
        <v>146</v>
      </c>
      <c r="D35" s="230"/>
      <c r="E35" s="231"/>
      <c r="F35" s="231"/>
      <c r="G35" s="232"/>
      <c r="H35" s="233"/>
      <c r="I35" s="234"/>
      <c r="J35" s="235"/>
      <c r="K35" s="236"/>
      <c r="O35" s="237">
        <v>1</v>
      </c>
    </row>
    <row r="36" spans="1:80" x14ac:dyDescent="0.2">
      <c r="A36" s="238">
        <v>14</v>
      </c>
      <c r="B36" s="239" t="s">
        <v>148</v>
      </c>
      <c r="C36" s="240" t="s">
        <v>149</v>
      </c>
      <c r="D36" s="241" t="s">
        <v>142</v>
      </c>
      <c r="E36" s="242">
        <v>229</v>
      </c>
      <c r="F36" s="242">
        <v>0</v>
      </c>
      <c r="G36" s="243">
        <f>E36*F36</f>
        <v>0</v>
      </c>
      <c r="H36" s="244">
        <v>0</v>
      </c>
      <c r="I36" s="245">
        <f>E36*H36</f>
        <v>0</v>
      </c>
      <c r="J36" s="244">
        <v>0</v>
      </c>
      <c r="K36" s="245">
        <f>E36*J36</f>
        <v>0</v>
      </c>
      <c r="O36" s="237">
        <v>2</v>
      </c>
      <c r="AA36" s="212">
        <v>1</v>
      </c>
      <c r="AB36" s="212">
        <v>1</v>
      </c>
      <c r="AC36" s="212">
        <v>1</v>
      </c>
      <c r="AZ36" s="212">
        <v>1</v>
      </c>
      <c r="BA36" s="212">
        <f>IF(AZ36=1,G36,0)</f>
        <v>0</v>
      </c>
      <c r="BB36" s="212">
        <f>IF(AZ36=2,G36,0)</f>
        <v>0</v>
      </c>
      <c r="BC36" s="212">
        <f>IF(AZ36=3,G36,0)</f>
        <v>0</v>
      </c>
      <c r="BD36" s="212">
        <f>IF(AZ36=4,G36,0)</f>
        <v>0</v>
      </c>
      <c r="BE36" s="212">
        <f>IF(AZ36=5,G36,0)</f>
        <v>0</v>
      </c>
      <c r="CA36" s="237">
        <v>1</v>
      </c>
      <c r="CB36" s="237">
        <v>1</v>
      </c>
    </row>
    <row r="37" spans="1:80" x14ac:dyDescent="0.2">
      <c r="A37" s="246"/>
      <c r="B37" s="250"/>
      <c r="C37" s="307" t="s">
        <v>150</v>
      </c>
      <c r="D37" s="308"/>
      <c r="E37" s="251">
        <v>195</v>
      </c>
      <c r="F37" s="252"/>
      <c r="G37" s="253"/>
      <c r="H37" s="254"/>
      <c r="I37" s="248"/>
      <c r="J37" s="255"/>
      <c r="K37" s="248"/>
      <c r="M37" s="249" t="s">
        <v>150</v>
      </c>
      <c r="O37" s="237"/>
    </row>
    <row r="38" spans="1:80" x14ac:dyDescent="0.2">
      <c r="A38" s="246"/>
      <c r="B38" s="250"/>
      <c r="C38" s="307" t="s">
        <v>151</v>
      </c>
      <c r="D38" s="308"/>
      <c r="E38" s="251">
        <v>34</v>
      </c>
      <c r="F38" s="252"/>
      <c r="G38" s="253"/>
      <c r="H38" s="254"/>
      <c r="I38" s="248"/>
      <c r="J38" s="255"/>
      <c r="K38" s="248"/>
      <c r="M38" s="249" t="s">
        <v>151</v>
      </c>
      <c r="O38" s="237"/>
    </row>
    <row r="39" spans="1:80" x14ac:dyDescent="0.2">
      <c r="A39" s="238">
        <v>15</v>
      </c>
      <c r="B39" s="239" t="s">
        <v>152</v>
      </c>
      <c r="C39" s="240" t="s">
        <v>153</v>
      </c>
      <c r="D39" s="241" t="s">
        <v>142</v>
      </c>
      <c r="E39" s="242">
        <v>229</v>
      </c>
      <c r="F39" s="242">
        <v>0</v>
      </c>
      <c r="G39" s="243">
        <f>E39*F39</f>
        <v>0</v>
      </c>
      <c r="H39" s="244">
        <v>0</v>
      </c>
      <c r="I39" s="245">
        <f>E39*H39</f>
        <v>0</v>
      </c>
      <c r="J39" s="244">
        <v>0</v>
      </c>
      <c r="K39" s="245">
        <f>E39*J39</f>
        <v>0</v>
      </c>
      <c r="O39" s="237">
        <v>2</v>
      </c>
      <c r="AA39" s="212">
        <v>1</v>
      </c>
      <c r="AB39" s="212">
        <v>1</v>
      </c>
      <c r="AC39" s="212">
        <v>1</v>
      </c>
      <c r="AZ39" s="212">
        <v>1</v>
      </c>
      <c r="BA39" s="212">
        <f>IF(AZ39=1,G39,0)</f>
        <v>0</v>
      </c>
      <c r="BB39" s="212">
        <f>IF(AZ39=2,G39,0)</f>
        <v>0</v>
      </c>
      <c r="BC39" s="212">
        <f>IF(AZ39=3,G39,0)</f>
        <v>0</v>
      </c>
      <c r="BD39" s="212">
        <f>IF(AZ39=4,G39,0)</f>
        <v>0</v>
      </c>
      <c r="BE39" s="212">
        <f>IF(AZ39=5,G39,0)</f>
        <v>0</v>
      </c>
      <c r="CA39" s="237">
        <v>1</v>
      </c>
      <c r="CB39" s="237">
        <v>1</v>
      </c>
    </row>
    <row r="40" spans="1:80" x14ac:dyDescent="0.2">
      <c r="A40" s="238">
        <v>16</v>
      </c>
      <c r="B40" s="239" t="s">
        <v>154</v>
      </c>
      <c r="C40" s="240" t="s">
        <v>155</v>
      </c>
      <c r="D40" s="241" t="s">
        <v>156</v>
      </c>
      <c r="E40" s="242">
        <v>107</v>
      </c>
      <c r="F40" s="242">
        <v>0</v>
      </c>
      <c r="G40" s="243">
        <f>E40*F40</f>
        <v>0</v>
      </c>
      <c r="H40" s="244">
        <v>0</v>
      </c>
      <c r="I40" s="245">
        <f>E40*H40</f>
        <v>0</v>
      </c>
      <c r="J40" s="244">
        <v>0</v>
      </c>
      <c r="K40" s="245">
        <f>E40*J40</f>
        <v>0</v>
      </c>
      <c r="O40" s="237">
        <v>2</v>
      </c>
      <c r="AA40" s="212">
        <v>1</v>
      </c>
      <c r="AB40" s="212">
        <v>1</v>
      </c>
      <c r="AC40" s="212">
        <v>1</v>
      </c>
      <c r="AZ40" s="212">
        <v>1</v>
      </c>
      <c r="BA40" s="212">
        <f>IF(AZ40=1,G40,0)</f>
        <v>0</v>
      </c>
      <c r="BB40" s="212">
        <f>IF(AZ40=2,G40,0)</f>
        <v>0</v>
      </c>
      <c r="BC40" s="212">
        <f>IF(AZ40=3,G40,0)</f>
        <v>0</v>
      </c>
      <c r="BD40" s="212">
        <f>IF(AZ40=4,G40,0)</f>
        <v>0</v>
      </c>
      <c r="BE40" s="212">
        <f>IF(AZ40=5,G40,0)</f>
        <v>0</v>
      </c>
      <c r="CA40" s="237">
        <v>1</v>
      </c>
      <c r="CB40" s="237">
        <v>1</v>
      </c>
    </row>
    <row r="41" spans="1:80" x14ac:dyDescent="0.2">
      <c r="A41" s="246"/>
      <c r="B41" s="250"/>
      <c r="C41" s="307" t="s">
        <v>157</v>
      </c>
      <c r="D41" s="308"/>
      <c r="E41" s="251">
        <v>33.5</v>
      </c>
      <c r="F41" s="252"/>
      <c r="G41" s="253"/>
      <c r="H41" s="254"/>
      <c r="I41" s="248"/>
      <c r="J41" s="255"/>
      <c r="K41" s="248"/>
      <c r="M41" s="249" t="s">
        <v>157</v>
      </c>
      <c r="O41" s="237"/>
    </row>
    <row r="42" spans="1:80" x14ac:dyDescent="0.2">
      <c r="A42" s="246"/>
      <c r="B42" s="250"/>
      <c r="C42" s="307" t="s">
        <v>158</v>
      </c>
      <c r="D42" s="308"/>
      <c r="E42" s="251">
        <v>73.5</v>
      </c>
      <c r="F42" s="252"/>
      <c r="G42" s="253"/>
      <c r="H42" s="254"/>
      <c r="I42" s="248"/>
      <c r="J42" s="255"/>
      <c r="K42" s="248"/>
      <c r="M42" s="249" t="s">
        <v>158</v>
      </c>
      <c r="O42" s="237"/>
    </row>
    <row r="43" spans="1:80" x14ac:dyDescent="0.2">
      <c r="A43" s="238">
        <v>17</v>
      </c>
      <c r="B43" s="239" t="s">
        <v>159</v>
      </c>
      <c r="C43" s="240" t="s">
        <v>160</v>
      </c>
      <c r="D43" s="241" t="s">
        <v>114</v>
      </c>
      <c r="E43" s="242">
        <v>52.67</v>
      </c>
      <c r="F43" s="242">
        <v>0</v>
      </c>
      <c r="G43" s="243">
        <f>E43*F43</f>
        <v>0</v>
      </c>
      <c r="H43" s="244">
        <v>0</v>
      </c>
      <c r="I43" s="245">
        <f>E43*H43</f>
        <v>0</v>
      </c>
      <c r="J43" s="244">
        <v>0</v>
      </c>
      <c r="K43" s="245">
        <f>E43*J43</f>
        <v>0</v>
      </c>
      <c r="O43" s="237">
        <v>2</v>
      </c>
      <c r="AA43" s="212">
        <v>1</v>
      </c>
      <c r="AB43" s="212">
        <v>1</v>
      </c>
      <c r="AC43" s="212">
        <v>1</v>
      </c>
      <c r="AZ43" s="212">
        <v>1</v>
      </c>
      <c r="BA43" s="212">
        <f>IF(AZ43=1,G43,0)</f>
        <v>0</v>
      </c>
      <c r="BB43" s="212">
        <f>IF(AZ43=2,G43,0)</f>
        <v>0</v>
      </c>
      <c r="BC43" s="212">
        <f>IF(AZ43=3,G43,0)</f>
        <v>0</v>
      </c>
      <c r="BD43" s="212">
        <f>IF(AZ43=4,G43,0)</f>
        <v>0</v>
      </c>
      <c r="BE43" s="212">
        <f>IF(AZ43=5,G43,0)</f>
        <v>0</v>
      </c>
      <c r="CA43" s="237">
        <v>1</v>
      </c>
      <c r="CB43" s="237">
        <v>1</v>
      </c>
    </row>
    <row r="44" spans="1:80" x14ac:dyDescent="0.2">
      <c r="A44" s="246"/>
      <c r="B44" s="247"/>
      <c r="C44" s="304" t="s">
        <v>161</v>
      </c>
      <c r="D44" s="305"/>
      <c r="E44" s="305"/>
      <c r="F44" s="305"/>
      <c r="G44" s="306"/>
      <c r="I44" s="248"/>
      <c r="K44" s="248"/>
      <c r="L44" s="249" t="s">
        <v>161</v>
      </c>
      <c r="O44" s="237">
        <v>3</v>
      </c>
    </row>
    <row r="45" spans="1:80" x14ac:dyDescent="0.2">
      <c r="A45" s="246"/>
      <c r="B45" s="247"/>
      <c r="C45" s="304" t="s">
        <v>162</v>
      </c>
      <c r="D45" s="305"/>
      <c r="E45" s="305"/>
      <c r="F45" s="305"/>
      <c r="G45" s="306"/>
      <c r="I45" s="248"/>
      <c r="K45" s="248"/>
      <c r="L45" s="249" t="s">
        <v>162</v>
      </c>
      <c r="O45" s="237">
        <v>3</v>
      </c>
    </row>
    <row r="46" spans="1:80" x14ac:dyDescent="0.2">
      <c r="A46" s="246"/>
      <c r="B46" s="247"/>
      <c r="C46" s="304" t="s">
        <v>163</v>
      </c>
      <c r="D46" s="305"/>
      <c r="E46" s="305"/>
      <c r="F46" s="305"/>
      <c r="G46" s="306"/>
      <c r="I46" s="248"/>
      <c r="K46" s="248"/>
      <c r="L46" s="249" t="s">
        <v>163</v>
      </c>
      <c r="O46" s="237">
        <v>3</v>
      </c>
    </row>
    <row r="47" spans="1:80" x14ac:dyDescent="0.2">
      <c r="A47" s="246"/>
      <c r="B47" s="250"/>
      <c r="C47" s="307" t="s">
        <v>164</v>
      </c>
      <c r="D47" s="308"/>
      <c r="E47" s="251">
        <v>52.67</v>
      </c>
      <c r="F47" s="252"/>
      <c r="G47" s="253"/>
      <c r="H47" s="254"/>
      <c r="I47" s="248"/>
      <c r="J47" s="255"/>
      <c r="K47" s="248"/>
      <c r="M47" s="249" t="s">
        <v>164</v>
      </c>
      <c r="O47" s="237"/>
    </row>
    <row r="48" spans="1:80" x14ac:dyDescent="0.2">
      <c r="A48" s="238">
        <v>18</v>
      </c>
      <c r="B48" s="239" t="s">
        <v>165</v>
      </c>
      <c r="C48" s="240" t="s">
        <v>166</v>
      </c>
      <c r="D48" s="241" t="s">
        <v>156</v>
      </c>
      <c r="E48" s="242">
        <v>9</v>
      </c>
      <c r="F48" s="242">
        <v>0</v>
      </c>
      <c r="G48" s="243">
        <f>E48*F48</f>
        <v>0</v>
      </c>
      <c r="H48" s="244">
        <v>0</v>
      </c>
      <c r="I48" s="245">
        <f>E48*H48</f>
        <v>0</v>
      </c>
      <c r="J48" s="244">
        <v>0</v>
      </c>
      <c r="K48" s="245">
        <f>E48*J48</f>
        <v>0</v>
      </c>
      <c r="O48" s="237">
        <v>2</v>
      </c>
      <c r="AA48" s="212">
        <v>1</v>
      </c>
      <c r="AB48" s="212">
        <v>1</v>
      </c>
      <c r="AC48" s="212">
        <v>1</v>
      </c>
      <c r="AZ48" s="212">
        <v>1</v>
      </c>
      <c r="BA48" s="212">
        <f>IF(AZ48=1,G48,0)</f>
        <v>0</v>
      </c>
      <c r="BB48" s="212">
        <f>IF(AZ48=2,G48,0)</f>
        <v>0</v>
      </c>
      <c r="BC48" s="212">
        <f>IF(AZ48=3,G48,0)</f>
        <v>0</v>
      </c>
      <c r="BD48" s="212">
        <f>IF(AZ48=4,G48,0)</f>
        <v>0</v>
      </c>
      <c r="BE48" s="212">
        <f>IF(AZ48=5,G48,0)</f>
        <v>0</v>
      </c>
      <c r="CA48" s="237">
        <v>1</v>
      </c>
      <c r="CB48" s="237">
        <v>1</v>
      </c>
    </row>
    <row r="49" spans="1:80" x14ac:dyDescent="0.2">
      <c r="A49" s="246"/>
      <c r="B49" s="247"/>
      <c r="C49" s="304" t="s">
        <v>167</v>
      </c>
      <c r="D49" s="305"/>
      <c r="E49" s="305"/>
      <c r="F49" s="305"/>
      <c r="G49" s="306"/>
      <c r="I49" s="248"/>
      <c r="K49" s="248"/>
      <c r="L49" s="249" t="s">
        <v>167</v>
      </c>
      <c r="O49" s="237">
        <v>3</v>
      </c>
    </row>
    <row r="50" spans="1:80" x14ac:dyDescent="0.2">
      <c r="A50" s="238">
        <v>19</v>
      </c>
      <c r="B50" s="239" t="s">
        <v>168</v>
      </c>
      <c r="C50" s="240" t="s">
        <v>169</v>
      </c>
      <c r="D50" s="241" t="s">
        <v>156</v>
      </c>
      <c r="E50" s="242">
        <v>106.5</v>
      </c>
      <c r="F50" s="242">
        <v>0</v>
      </c>
      <c r="G50" s="243">
        <f>E50*F50</f>
        <v>0</v>
      </c>
      <c r="H50" s="244">
        <v>0</v>
      </c>
      <c r="I50" s="245">
        <f>E50*H50</f>
        <v>0</v>
      </c>
      <c r="J50" s="244">
        <v>0</v>
      </c>
      <c r="K50" s="245">
        <f>E50*J50</f>
        <v>0</v>
      </c>
      <c r="O50" s="237">
        <v>2</v>
      </c>
      <c r="AA50" s="212">
        <v>1</v>
      </c>
      <c r="AB50" s="212">
        <v>1</v>
      </c>
      <c r="AC50" s="212">
        <v>1</v>
      </c>
      <c r="AZ50" s="212">
        <v>1</v>
      </c>
      <c r="BA50" s="212">
        <f>IF(AZ50=1,G50,0)</f>
        <v>0</v>
      </c>
      <c r="BB50" s="212">
        <f>IF(AZ50=2,G50,0)</f>
        <v>0</v>
      </c>
      <c r="BC50" s="212">
        <f>IF(AZ50=3,G50,0)</f>
        <v>0</v>
      </c>
      <c r="BD50" s="212">
        <f>IF(AZ50=4,G50,0)</f>
        <v>0</v>
      </c>
      <c r="BE50" s="212">
        <f>IF(AZ50=5,G50,0)</f>
        <v>0</v>
      </c>
      <c r="CA50" s="237">
        <v>1</v>
      </c>
      <c r="CB50" s="237">
        <v>1</v>
      </c>
    </row>
    <row r="51" spans="1:80" x14ac:dyDescent="0.2">
      <c r="A51" s="238">
        <v>20</v>
      </c>
      <c r="B51" s="239" t="s">
        <v>170</v>
      </c>
      <c r="C51" s="240" t="s">
        <v>171</v>
      </c>
      <c r="D51" s="241" t="s">
        <v>172</v>
      </c>
      <c r="E51" s="242">
        <v>217.88</v>
      </c>
      <c r="F51" s="242">
        <v>0</v>
      </c>
      <c r="G51" s="243">
        <f>E51*F51</f>
        <v>0</v>
      </c>
      <c r="H51" s="244">
        <v>0</v>
      </c>
      <c r="I51" s="245">
        <f>E51*H51</f>
        <v>0</v>
      </c>
      <c r="J51" s="244">
        <v>0</v>
      </c>
      <c r="K51" s="245">
        <f>E51*J51</f>
        <v>0</v>
      </c>
      <c r="O51" s="237">
        <v>2</v>
      </c>
      <c r="AA51" s="212">
        <v>1</v>
      </c>
      <c r="AB51" s="212">
        <v>1</v>
      </c>
      <c r="AC51" s="212">
        <v>1</v>
      </c>
      <c r="AZ51" s="212">
        <v>1</v>
      </c>
      <c r="BA51" s="212">
        <f>IF(AZ51=1,G51,0)</f>
        <v>0</v>
      </c>
      <c r="BB51" s="212">
        <f>IF(AZ51=2,G51,0)</f>
        <v>0</v>
      </c>
      <c r="BC51" s="212">
        <f>IF(AZ51=3,G51,0)</f>
        <v>0</v>
      </c>
      <c r="BD51" s="212">
        <f>IF(AZ51=4,G51,0)</f>
        <v>0</v>
      </c>
      <c r="BE51" s="212">
        <f>IF(AZ51=5,G51,0)</f>
        <v>0</v>
      </c>
      <c r="CA51" s="237">
        <v>1</v>
      </c>
      <c r="CB51" s="237">
        <v>1</v>
      </c>
    </row>
    <row r="52" spans="1:80" x14ac:dyDescent="0.2">
      <c r="A52" s="246"/>
      <c r="B52" s="247"/>
      <c r="C52" s="304" t="s">
        <v>173</v>
      </c>
      <c r="D52" s="305"/>
      <c r="E52" s="305"/>
      <c r="F52" s="305"/>
      <c r="G52" s="306"/>
      <c r="I52" s="248"/>
      <c r="K52" s="248"/>
      <c r="L52" s="249" t="s">
        <v>173</v>
      </c>
      <c r="O52" s="237">
        <v>3</v>
      </c>
    </row>
    <row r="53" spans="1:80" x14ac:dyDescent="0.2">
      <c r="A53" s="238">
        <v>21</v>
      </c>
      <c r="B53" s="239" t="s">
        <v>170</v>
      </c>
      <c r="C53" s="240" t="s">
        <v>171</v>
      </c>
      <c r="D53" s="241" t="s">
        <v>172</v>
      </c>
      <c r="E53" s="242">
        <v>18.32</v>
      </c>
      <c r="F53" s="242">
        <v>0</v>
      </c>
      <c r="G53" s="243">
        <f>E53*F53</f>
        <v>0</v>
      </c>
      <c r="H53" s="244">
        <v>0</v>
      </c>
      <c r="I53" s="245">
        <f>E53*H53</f>
        <v>0</v>
      </c>
      <c r="J53" s="244">
        <v>0</v>
      </c>
      <c r="K53" s="245">
        <f>E53*J53</f>
        <v>0</v>
      </c>
      <c r="O53" s="237">
        <v>2</v>
      </c>
      <c r="AA53" s="212">
        <v>1</v>
      </c>
      <c r="AB53" s="212">
        <v>1</v>
      </c>
      <c r="AC53" s="212">
        <v>1</v>
      </c>
      <c r="AZ53" s="212">
        <v>1</v>
      </c>
      <c r="BA53" s="212">
        <f>IF(AZ53=1,G53,0)</f>
        <v>0</v>
      </c>
      <c r="BB53" s="212">
        <f>IF(AZ53=2,G53,0)</f>
        <v>0</v>
      </c>
      <c r="BC53" s="212">
        <f>IF(AZ53=3,G53,0)</f>
        <v>0</v>
      </c>
      <c r="BD53" s="212">
        <f>IF(AZ53=4,G53,0)</f>
        <v>0</v>
      </c>
      <c r="BE53" s="212">
        <f>IF(AZ53=5,G53,0)</f>
        <v>0</v>
      </c>
      <c r="CA53" s="237">
        <v>1</v>
      </c>
      <c r="CB53" s="237">
        <v>1</v>
      </c>
    </row>
    <row r="54" spans="1:80" x14ac:dyDescent="0.2">
      <c r="A54" s="246"/>
      <c r="B54" s="247"/>
      <c r="C54" s="304" t="s">
        <v>174</v>
      </c>
      <c r="D54" s="305"/>
      <c r="E54" s="305"/>
      <c r="F54" s="305"/>
      <c r="G54" s="306"/>
      <c r="I54" s="248"/>
      <c r="K54" s="248"/>
      <c r="L54" s="249" t="s">
        <v>174</v>
      </c>
      <c r="O54" s="237">
        <v>3</v>
      </c>
    </row>
    <row r="55" spans="1:80" x14ac:dyDescent="0.2">
      <c r="A55" s="238">
        <v>22</v>
      </c>
      <c r="B55" s="239" t="s">
        <v>175</v>
      </c>
      <c r="C55" s="240" t="s">
        <v>176</v>
      </c>
      <c r="D55" s="241" t="s">
        <v>172</v>
      </c>
      <c r="E55" s="242">
        <v>348.08</v>
      </c>
      <c r="F55" s="242">
        <v>0</v>
      </c>
      <c r="G55" s="243">
        <f>E55*F55</f>
        <v>0</v>
      </c>
      <c r="H55" s="244">
        <v>0</v>
      </c>
      <c r="I55" s="245">
        <f>E55*H55</f>
        <v>0</v>
      </c>
      <c r="J55" s="244">
        <v>0</v>
      </c>
      <c r="K55" s="245">
        <f>E55*J55</f>
        <v>0</v>
      </c>
      <c r="O55" s="237">
        <v>2</v>
      </c>
      <c r="AA55" s="212">
        <v>1</v>
      </c>
      <c r="AB55" s="212">
        <v>1</v>
      </c>
      <c r="AC55" s="212">
        <v>1</v>
      </c>
      <c r="AZ55" s="212">
        <v>1</v>
      </c>
      <c r="BA55" s="212">
        <f>IF(AZ55=1,G55,0)</f>
        <v>0</v>
      </c>
      <c r="BB55" s="212">
        <f>IF(AZ55=2,G55,0)</f>
        <v>0</v>
      </c>
      <c r="BC55" s="212">
        <f>IF(AZ55=3,G55,0)</f>
        <v>0</v>
      </c>
      <c r="BD55" s="212">
        <f>IF(AZ55=4,G55,0)</f>
        <v>0</v>
      </c>
      <c r="BE55" s="212">
        <f>IF(AZ55=5,G55,0)</f>
        <v>0</v>
      </c>
      <c r="CA55" s="237">
        <v>1</v>
      </c>
      <c r="CB55" s="237">
        <v>1</v>
      </c>
    </row>
    <row r="56" spans="1:80" x14ac:dyDescent="0.2">
      <c r="A56" s="246"/>
      <c r="B56" s="247"/>
      <c r="C56" s="304" t="s">
        <v>177</v>
      </c>
      <c r="D56" s="305"/>
      <c r="E56" s="305"/>
      <c r="F56" s="305"/>
      <c r="G56" s="306"/>
      <c r="I56" s="248"/>
      <c r="K56" s="248"/>
      <c r="L56" s="249" t="s">
        <v>177</v>
      </c>
      <c r="O56" s="237">
        <v>3</v>
      </c>
    </row>
    <row r="57" spans="1:80" x14ac:dyDescent="0.2">
      <c r="A57" s="238">
        <v>23</v>
      </c>
      <c r="B57" s="239" t="s">
        <v>175</v>
      </c>
      <c r="C57" s="240" t="s">
        <v>176</v>
      </c>
      <c r="D57" s="241" t="s">
        <v>172</v>
      </c>
      <c r="E57" s="242">
        <v>1960.9</v>
      </c>
      <c r="F57" s="242">
        <v>0</v>
      </c>
      <c r="G57" s="243">
        <f>E57*F57</f>
        <v>0</v>
      </c>
      <c r="H57" s="244">
        <v>0</v>
      </c>
      <c r="I57" s="245">
        <f>E57*H57</f>
        <v>0</v>
      </c>
      <c r="J57" s="244">
        <v>0</v>
      </c>
      <c r="K57" s="245">
        <f>E57*J57</f>
        <v>0</v>
      </c>
      <c r="O57" s="237">
        <v>2</v>
      </c>
      <c r="AA57" s="212">
        <v>1</v>
      </c>
      <c r="AB57" s="212">
        <v>1</v>
      </c>
      <c r="AC57" s="212">
        <v>1</v>
      </c>
      <c r="AZ57" s="212">
        <v>1</v>
      </c>
      <c r="BA57" s="212">
        <f>IF(AZ57=1,G57,0)</f>
        <v>0</v>
      </c>
      <c r="BB57" s="212">
        <f>IF(AZ57=2,G57,0)</f>
        <v>0</v>
      </c>
      <c r="BC57" s="212">
        <f>IF(AZ57=3,G57,0)</f>
        <v>0</v>
      </c>
      <c r="BD57" s="212">
        <f>IF(AZ57=4,G57,0)</f>
        <v>0</v>
      </c>
      <c r="BE57" s="212">
        <f>IF(AZ57=5,G57,0)</f>
        <v>0</v>
      </c>
      <c r="CA57" s="237">
        <v>1</v>
      </c>
      <c r="CB57" s="237">
        <v>1</v>
      </c>
    </row>
    <row r="58" spans="1:80" x14ac:dyDescent="0.2">
      <c r="A58" s="246"/>
      <c r="B58" s="247"/>
      <c r="C58" s="304" t="s">
        <v>178</v>
      </c>
      <c r="D58" s="305"/>
      <c r="E58" s="305"/>
      <c r="F58" s="305"/>
      <c r="G58" s="306"/>
      <c r="I58" s="248"/>
      <c r="K58" s="248"/>
      <c r="L58" s="249" t="s">
        <v>178</v>
      </c>
      <c r="O58" s="237">
        <v>3</v>
      </c>
    </row>
    <row r="59" spans="1:80" x14ac:dyDescent="0.2">
      <c r="A59" s="238">
        <v>24</v>
      </c>
      <c r="B59" s="239" t="s">
        <v>179</v>
      </c>
      <c r="C59" s="240" t="s">
        <v>180</v>
      </c>
      <c r="D59" s="241" t="s">
        <v>172</v>
      </c>
      <c r="E59" s="242">
        <v>217.88</v>
      </c>
      <c r="F59" s="242">
        <v>0</v>
      </c>
      <c r="G59" s="243">
        <f>E59*F59</f>
        <v>0</v>
      </c>
      <c r="H59" s="244">
        <v>0</v>
      </c>
      <c r="I59" s="245">
        <f>E59*H59</f>
        <v>0</v>
      </c>
      <c r="J59" s="244">
        <v>0</v>
      </c>
      <c r="K59" s="245">
        <f>E59*J59</f>
        <v>0</v>
      </c>
      <c r="O59" s="237">
        <v>2</v>
      </c>
      <c r="AA59" s="212">
        <v>1</v>
      </c>
      <c r="AB59" s="212">
        <v>1</v>
      </c>
      <c r="AC59" s="212">
        <v>1</v>
      </c>
      <c r="AZ59" s="212">
        <v>1</v>
      </c>
      <c r="BA59" s="212">
        <f>IF(AZ59=1,G59,0)</f>
        <v>0</v>
      </c>
      <c r="BB59" s="212">
        <f>IF(AZ59=2,G59,0)</f>
        <v>0</v>
      </c>
      <c r="BC59" s="212">
        <f>IF(AZ59=3,G59,0)</f>
        <v>0</v>
      </c>
      <c r="BD59" s="212">
        <f>IF(AZ59=4,G59,0)</f>
        <v>0</v>
      </c>
      <c r="BE59" s="212">
        <f>IF(AZ59=5,G59,0)</f>
        <v>0</v>
      </c>
      <c r="CA59" s="237">
        <v>1</v>
      </c>
      <c r="CB59" s="237">
        <v>1</v>
      </c>
    </row>
    <row r="60" spans="1:80" x14ac:dyDescent="0.2">
      <c r="A60" s="246"/>
      <c r="B60" s="247"/>
      <c r="C60" s="304" t="s">
        <v>181</v>
      </c>
      <c r="D60" s="305"/>
      <c r="E60" s="305"/>
      <c r="F60" s="305"/>
      <c r="G60" s="306"/>
      <c r="I60" s="248"/>
      <c r="K60" s="248"/>
      <c r="L60" s="249" t="s">
        <v>181</v>
      </c>
      <c r="O60" s="237">
        <v>3</v>
      </c>
    </row>
    <row r="61" spans="1:80" x14ac:dyDescent="0.2">
      <c r="A61" s="238">
        <v>25</v>
      </c>
      <c r="B61" s="239" t="s">
        <v>179</v>
      </c>
      <c r="C61" s="240" t="s">
        <v>180</v>
      </c>
      <c r="D61" s="241" t="s">
        <v>172</v>
      </c>
      <c r="E61" s="242">
        <v>18.32</v>
      </c>
      <c r="F61" s="242">
        <v>0</v>
      </c>
      <c r="G61" s="243">
        <f>E61*F61</f>
        <v>0</v>
      </c>
      <c r="H61" s="244">
        <v>0</v>
      </c>
      <c r="I61" s="245">
        <f>E61*H61</f>
        <v>0</v>
      </c>
      <c r="J61" s="244">
        <v>0</v>
      </c>
      <c r="K61" s="245">
        <f>E61*J61</f>
        <v>0</v>
      </c>
      <c r="O61" s="237">
        <v>2</v>
      </c>
      <c r="AA61" s="212">
        <v>1</v>
      </c>
      <c r="AB61" s="212">
        <v>1</v>
      </c>
      <c r="AC61" s="212">
        <v>1</v>
      </c>
      <c r="AZ61" s="212">
        <v>1</v>
      </c>
      <c r="BA61" s="212">
        <f>IF(AZ61=1,G61,0)</f>
        <v>0</v>
      </c>
      <c r="BB61" s="212">
        <f>IF(AZ61=2,G61,0)</f>
        <v>0</v>
      </c>
      <c r="BC61" s="212">
        <f>IF(AZ61=3,G61,0)</f>
        <v>0</v>
      </c>
      <c r="BD61" s="212">
        <f>IF(AZ61=4,G61,0)</f>
        <v>0</v>
      </c>
      <c r="BE61" s="212">
        <f>IF(AZ61=5,G61,0)</f>
        <v>0</v>
      </c>
      <c r="CA61" s="237">
        <v>1</v>
      </c>
      <c r="CB61" s="237">
        <v>1</v>
      </c>
    </row>
    <row r="62" spans="1:80" x14ac:dyDescent="0.2">
      <c r="A62" s="246"/>
      <c r="B62" s="247"/>
      <c r="C62" s="304" t="s">
        <v>182</v>
      </c>
      <c r="D62" s="305"/>
      <c r="E62" s="305"/>
      <c r="F62" s="305"/>
      <c r="G62" s="306"/>
      <c r="I62" s="248"/>
      <c r="K62" s="248"/>
      <c r="L62" s="249" t="s">
        <v>182</v>
      </c>
      <c r="O62" s="237">
        <v>3</v>
      </c>
    </row>
    <row r="63" spans="1:80" ht="22.5" x14ac:dyDescent="0.2">
      <c r="A63" s="238">
        <v>26</v>
      </c>
      <c r="B63" s="239" t="s">
        <v>183</v>
      </c>
      <c r="C63" s="240" t="s">
        <v>184</v>
      </c>
      <c r="D63" s="241" t="s">
        <v>172</v>
      </c>
      <c r="E63" s="242">
        <v>6.15</v>
      </c>
      <c r="F63" s="242">
        <v>0</v>
      </c>
      <c r="G63" s="243">
        <f>E63*F63</f>
        <v>0</v>
      </c>
      <c r="H63" s="244">
        <v>0</v>
      </c>
      <c r="I63" s="245">
        <f>E63*H63</f>
        <v>0</v>
      </c>
      <c r="J63" s="244">
        <v>0</v>
      </c>
      <c r="K63" s="245">
        <f>E63*J63</f>
        <v>0</v>
      </c>
      <c r="O63" s="237">
        <v>2</v>
      </c>
      <c r="AA63" s="212">
        <v>1</v>
      </c>
      <c r="AB63" s="212">
        <v>1</v>
      </c>
      <c r="AC63" s="212">
        <v>1</v>
      </c>
      <c r="AZ63" s="212">
        <v>1</v>
      </c>
      <c r="BA63" s="212">
        <f>IF(AZ63=1,G63,0)</f>
        <v>0</v>
      </c>
      <c r="BB63" s="212">
        <f>IF(AZ63=2,G63,0)</f>
        <v>0</v>
      </c>
      <c r="BC63" s="212">
        <f>IF(AZ63=3,G63,0)</f>
        <v>0</v>
      </c>
      <c r="BD63" s="212">
        <f>IF(AZ63=4,G63,0)</f>
        <v>0</v>
      </c>
      <c r="BE63" s="212">
        <f>IF(AZ63=5,G63,0)</f>
        <v>0</v>
      </c>
      <c r="CA63" s="237">
        <v>1</v>
      </c>
      <c r="CB63" s="237">
        <v>1</v>
      </c>
    </row>
    <row r="64" spans="1:80" ht="22.5" x14ac:dyDescent="0.2">
      <c r="A64" s="238">
        <v>27</v>
      </c>
      <c r="B64" s="239" t="s">
        <v>185</v>
      </c>
      <c r="C64" s="240" t="s">
        <v>186</v>
      </c>
      <c r="D64" s="241" t="s">
        <v>172</v>
      </c>
      <c r="E64" s="242">
        <v>79.95</v>
      </c>
      <c r="F64" s="242">
        <v>0</v>
      </c>
      <c r="G64" s="243">
        <f>E64*F64</f>
        <v>0</v>
      </c>
      <c r="H64" s="244">
        <v>0</v>
      </c>
      <c r="I64" s="245">
        <f>E64*H64</f>
        <v>0</v>
      </c>
      <c r="J64" s="244">
        <v>0</v>
      </c>
      <c r="K64" s="245">
        <f>E64*J64</f>
        <v>0</v>
      </c>
      <c r="O64" s="237">
        <v>2</v>
      </c>
      <c r="AA64" s="212">
        <v>1</v>
      </c>
      <c r="AB64" s="212">
        <v>1</v>
      </c>
      <c r="AC64" s="212">
        <v>1</v>
      </c>
      <c r="AZ64" s="212">
        <v>1</v>
      </c>
      <c r="BA64" s="212">
        <f>IF(AZ64=1,G64,0)</f>
        <v>0</v>
      </c>
      <c r="BB64" s="212">
        <f>IF(AZ64=2,G64,0)</f>
        <v>0</v>
      </c>
      <c r="BC64" s="212">
        <f>IF(AZ64=3,G64,0)</f>
        <v>0</v>
      </c>
      <c r="BD64" s="212">
        <f>IF(AZ64=4,G64,0)</f>
        <v>0</v>
      </c>
      <c r="BE64" s="212">
        <f>IF(AZ64=5,G64,0)</f>
        <v>0</v>
      </c>
      <c r="CA64" s="237">
        <v>1</v>
      </c>
      <c r="CB64" s="237">
        <v>1</v>
      </c>
    </row>
    <row r="65" spans="1:80" x14ac:dyDescent="0.2">
      <c r="A65" s="238">
        <v>28</v>
      </c>
      <c r="B65" s="239" t="s">
        <v>187</v>
      </c>
      <c r="C65" s="240" t="s">
        <v>188</v>
      </c>
      <c r="D65" s="241" t="s">
        <v>172</v>
      </c>
      <c r="E65" s="242">
        <v>18.32</v>
      </c>
      <c r="F65" s="242">
        <v>0</v>
      </c>
      <c r="G65" s="243">
        <f>E65*F65</f>
        <v>0</v>
      </c>
      <c r="H65" s="244">
        <v>0</v>
      </c>
      <c r="I65" s="245">
        <f>E65*H65</f>
        <v>0</v>
      </c>
      <c r="J65" s="244">
        <v>0</v>
      </c>
      <c r="K65" s="245">
        <f>E65*J65</f>
        <v>0</v>
      </c>
      <c r="O65" s="237">
        <v>2</v>
      </c>
      <c r="AA65" s="212">
        <v>1</v>
      </c>
      <c r="AB65" s="212">
        <v>1</v>
      </c>
      <c r="AC65" s="212">
        <v>1</v>
      </c>
      <c r="AZ65" s="212">
        <v>1</v>
      </c>
      <c r="BA65" s="212">
        <f>IF(AZ65=1,G65,0)</f>
        <v>0</v>
      </c>
      <c r="BB65" s="212">
        <f>IF(AZ65=2,G65,0)</f>
        <v>0</v>
      </c>
      <c r="BC65" s="212">
        <f>IF(AZ65=3,G65,0)</f>
        <v>0</v>
      </c>
      <c r="BD65" s="212">
        <f>IF(AZ65=4,G65,0)</f>
        <v>0</v>
      </c>
      <c r="BE65" s="212">
        <f>IF(AZ65=5,G65,0)</f>
        <v>0</v>
      </c>
      <c r="CA65" s="237">
        <v>1</v>
      </c>
      <c r="CB65" s="237">
        <v>1</v>
      </c>
    </row>
    <row r="66" spans="1:80" x14ac:dyDescent="0.2">
      <c r="A66" s="256"/>
      <c r="B66" s="257" t="s">
        <v>93</v>
      </c>
      <c r="C66" s="258" t="s">
        <v>147</v>
      </c>
      <c r="D66" s="259"/>
      <c r="E66" s="260"/>
      <c r="F66" s="261"/>
      <c r="G66" s="262">
        <f>SUM(G35:G65)</f>
        <v>0</v>
      </c>
      <c r="H66" s="263"/>
      <c r="I66" s="264">
        <f>SUM(I35:I65)</f>
        <v>0</v>
      </c>
      <c r="J66" s="263"/>
      <c r="K66" s="264">
        <f>SUM(K35:K65)</f>
        <v>0</v>
      </c>
      <c r="O66" s="237">
        <v>4</v>
      </c>
      <c r="BA66" s="265">
        <f>SUM(BA35:BA65)</f>
        <v>0</v>
      </c>
      <c r="BB66" s="265">
        <f>SUM(BB35:BB65)</f>
        <v>0</v>
      </c>
      <c r="BC66" s="265">
        <f>SUM(BC35:BC65)</f>
        <v>0</v>
      </c>
      <c r="BD66" s="265">
        <f>SUM(BD35:BD65)</f>
        <v>0</v>
      </c>
      <c r="BE66" s="265">
        <f>SUM(BE35:BE65)</f>
        <v>0</v>
      </c>
    </row>
    <row r="67" spans="1:80" x14ac:dyDescent="0.2">
      <c r="A67" s="227" t="s">
        <v>90</v>
      </c>
      <c r="B67" s="228" t="s">
        <v>189</v>
      </c>
      <c r="C67" s="229" t="s">
        <v>190</v>
      </c>
      <c r="D67" s="230"/>
      <c r="E67" s="231"/>
      <c r="F67" s="231"/>
      <c r="G67" s="232"/>
      <c r="H67" s="233"/>
      <c r="I67" s="234"/>
      <c r="J67" s="235"/>
      <c r="K67" s="236"/>
      <c r="O67" s="237">
        <v>1</v>
      </c>
    </row>
    <row r="68" spans="1:80" x14ac:dyDescent="0.2">
      <c r="A68" s="238">
        <v>29</v>
      </c>
      <c r="B68" s="239" t="s">
        <v>192</v>
      </c>
      <c r="C68" s="240" t="s">
        <v>193</v>
      </c>
      <c r="D68" s="241" t="s">
        <v>114</v>
      </c>
      <c r="E68" s="242">
        <v>1.5</v>
      </c>
      <c r="F68" s="242">
        <v>0</v>
      </c>
      <c r="G68" s="243">
        <f>E68*F68</f>
        <v>0</v>
      </c>
      <c r="H68" s="244">
        <v>1.63</v>
      </c>
      <c r="I68" s="245">
        <f>E68*H68</f>
        <v>2.4449999999999998</v>
      </c>
      <c r="J68" s="244">
        <v>0</v>
      </c>
      <c r="K68" s="245">
        <f>E68*J68</f>
        <v>0</v>
      </c>
      <c r="O68" s="237">
        <v>2</v>
      </c>
      <c r="AA68" s="212">
        <v>1</v>
      </c>
      <c r="AB68" s="212">
        <v>1</v>
      </c>
      <c r="AC68" s="212">
        <v>1</v>
      </c>
      <c r="AZ68" s="212">
        <v>1</v>
      </c>
      <c r="BA68" s="212">
        <f>IF(AZ68=1,G68,0)</f>
        <v>0</v>
      </c>
      <c r="BB68" s="212">
        <f>IF(AZ68=2,G68,0)</f>
        <v>0</v>
      </c>
      <c r="BC68" s="212">
        <f>IF(AZ68=3,G68,0)</f>
        <v>0</v>
      </c>
      <c r="BD68" s="212">
        <f>IF(AZ68=4,G68,0)</f>
        <v>0</v>
      </c>
      <c r="BE68" s="212">
        <f>IF(AZ68=5,G68,0)</f>
        <v>0</v>
      </c>
      <c r="CA68" s="237">
        <v>1</v>
      </c>
      <c r="CB68" s="237">
        <v>1</v>
      </c>
    </row>
    <row r="69" spans="1:80" x14ac:dyDescent="0.2">
      <c r="A69" s="238">
        <v>30</v>
      </c>
      <c r="B69" s="239" t="s">
        <v>194</v>
      </c>
      <c r="C69" s="240" t="s">
        <v>195</v>
      </c>
      <c r="D69" s="241" t="s">
        <v>156</v>
      </c>
      <c r="E69" s="242">
        <v>163</v>
      </c>
      <c r="F69" s="242">
        <v>0</v>
      </c>
      <c r="G69" s="243">
        <f>E69*F69</f>
        <v>0</v>
      </c>
      <c r="H69" s="244">
        <v>0</v>
      </c>
      <c r="I69" s="245">
        <f>E69*H69</f>
        <v>0</v>
      </c>
      <c r="J69" s="244">
        <v>0</v>
      </c>
      <c r="K69" s="245">
        <f>E69*J69</f>
        <v>0</v>
      </c>
      <c r="O69" s="237">
        <v>2</v>
      </c>
      <c r="AA69" s="212">
        <v>1</v>
      </c>
      <c r="AB69" s="212">
        <v>1</v>
      </c>
      <c r="AC69" s="212">
        <v>1</v>
      </c>
      <c r="AZ69" s="212">
        <v>1</v>
      </c>
      <c r="BA69" s="212">
        <f>IF(AZ69=1,G69,0)</f>
        <v>0</v>
      </c>
      <c r="BB69" s="212">
        <f>IF(AZ69=2,G69,0)</f>
        <v>0</v>
      </c>
      <c r="BC69" s="212">
        <f>IF(AZ69=3,G69,0)</f>
        <v>0</v>
      </c>
      <c r="BD69" s="212">
        <f>IF(AZ69=4,G69,0)</f>
        <v>0</v>
      </c>
      <c r="BE69" s="212">
        <f>IF(AZ69=5,G69,0)</f>
        <v>0</v>
      </c>
      <c r="CA69" s="237">
        <v>1</v>
      </c>
      <c r="CB69" s="237">
        <v>1</v>
      </c>
    </row>
    <row r="70" spans="1:80" x14ac:dyDescent="0.2">
      <c r="A70" s="238">
        <v>31</v>
      </c>
      <c r="B70" s="239" t="s">
        <v>196</v>
      </c>
      <c r="C70" s="240" t="s">
        <v>197</v>
      </c>
      <c r="D70" s="241" t="s">
        <v>156</v>
      </c>
      <c r="E70" s="242">
        <v>179.3</v>
      </c>
      <c r="F70" s="242">
        <v>0</v>
      </c>
      <c r="G70" s="243">
        <f>E70*F70</f>
        <v>0</v>
      </c>
      <c r="H70" s="244">
        <v>8.0000000000000004E-4</v>
      </c>
      <c r="I70" s="245">
        <f>E70*H70</f>
        <v>0.14344000000000001</v>
      </c>
      <c r="J70" s="244"/>
      <c r="K70" s="245">
        <f>E70*J70</f>
        <v>0</v>
      </c>
      <c r="O70" s="237">
        <v>2</v>
      </c>
      <c r="AA70" s="212">
        <v>3</v>
      </c>
      <c r="AB70" s="212">
        <v>1</v>
      </c>
      <c r="AC70" s="212" t="s">
        <v>196</v>
      </c>
      <c r="AZ70" s="212">
        <v>1</v>
      </c>
      <c r="BA70" s="212">
        <f>IF(AZ70=1,G70,0)</f>
        <v>0</v>
      </c>
      <c r="BB70" s="212">
        <f>IF(AZ70=2,G70,0)</f>
        <v>0</v>
      </c>
      <c r="BC70" s="212">
        <f>IF(AZ70=3,G70,0)</f>
        <v>0</v>
      </c>
      <c r="BD70" s="212">
        <f>IF(AZ70=4,G70,0)</f>
        <v>0</v>
      </c>
      <c r="BE70" s="212">
        <f>IF(AZ70=5,G70,0)</f>
        <v>0</v>
      </c>
      <c r="CA70" s="237">
        <v>3</v>
      </c>
      <c r="CB70" s="237">
        <v>1</v>
      </c>
    </row>
    <row r="71" spans="1:80" x14ac:dyDescent="0.2">
      <c r="A71" s="246"/>
      <c r="B71" s="250"/>
      <c r="C71" s="307" t="s">
        <v>198</v>
      </c>
      <c r="D71" s="308"/>
      <c r="E71" s="251">
        <v>179.3</v>
      </c>
      <c r="F71" s="252"/>
      <c r="G71" s="253"/>
      <c r="H71" s="254"/>
      <c r="I71" s="248"/>
      <c r="J71" s="255"/>
      <c r="K71" s="248"/>
      <c r="M71" s="249" t="s">
        <v>198</v>
      </c>
      <c r="O71" s="237"/>
    </row>
    <row r="72" spans="1:80" ht="22.5" x14ac:dyDescent="0.2">
      <c r="A72" s="238">
        <v>32</v>
      </c>
      <c r="B72" s="239" t="s">
        <v>199</v>
      </c>
      <c r="C72" s="240" t="s">
        <v>200</v>
      </c>
      <c r="D72" s="241" t="s">
        <v>114</v>
      </c>
      <c r="E72" s="242">
        <v>22.8</v>
      </c>
      <c r="F72" s="242">
        <v>0</v>
      </c>
      <c r="G72" s="243">
        <f>E72*F72</f>
        <v>0</v>
      </c>
      <c r="H72" s="244">
        <v>1.665</v>
      </c>
      <c r="I72" s="245">
        <f>E72*H72</f>
        <v>37.962000000000003</v>
      </c>
      <c r="J72" s="244">
        <v>0</v>
      </c>
      <c r="K72" s="245">
        <f>E72*J72</f>
        <v>0</v>
      </c>
      <c r="O72" s="237">
        <v>2</v>
      </c>
      <c r="AA72" s="212">
        <v>1</v>
      </c>
      <c r="AB72" s="212">
        <v>1</v>
      </c>
      <c r="AC72" s="212">
        <v>1</v>
      </c>
      <c r="AZ72" s="212">
        <v>1</v>
      </c>
      <c r="BA72" s="212">
        <f>IF(AZ72=1,G72,0)</f>
        <v>0</v>
      </c>
      <c r="BB72" s="212">
        <f>IF(AZ72=2,G72,0)</f>
        <v>0</v>
      </c>
      <c r="BC72" s="212">
        <f>IF(AZ72=3,G72,0)</f>
        <v>0</v>
      </c>
      <c r="BD72" s="212">
        <f>IF(AZ72=4,G72,0)</f>
        <v>0</v>
      </c>
      <c r="BE72" s="212">
        <f>IF(AZ72=5,G72,0)</f>
        <v>0</v>
      </c>
      <c r="CA72" s="237">
        <v>1</v>
      </c>
      <c r="CB72" s="237">
        <v>1</v>
      </c>
    </row>
    <row r="73" spans="1:80" x14ac:dyDescent="0.2">
      <c r="A73" s="246"/>
      <c r="B73" s="247"/>
      <c r="C73" s="304" t="s">
        <v>201</v>
      </c>
      <c r="D73" s="305"/>
      <c r="E73" s="305"/>
      <c r="F73" s="305"/>
      <c r="G73" s="306"/>
      <c r="I73" s="248"/>
      <c r="K73" s="248"/>
      <c r="L73" s="249" t="s">
        <v>201</v>
      </c>
      <c r="O73" s="237">
        <v>3</v>
      </c>
    </row>
    <row r="74" spans="1:80" x14ac:dyDescent="0.2">
      <c r="A74" s="238">
        <v>33</v>
      </c>
      <c r="B74" s="239" t="s">
        <v>202</v>
      </c>
      <c r="C74" s="240" t="s">
        <v>203</v>
      </c>
      <c r="D74" s="241" t="s">
        <v>142</v>
      </c>
      <c r="E74" s="242">
        <v>293.39999999999998</v>
      </c>
      <c r="F74" s="242">
        <v>0</v>
      </c>
      <c r="G74" s="243">
        <f>E74*F74</f>
        <v>0</v>
      </c>
      <c r="H74" s="244">
        <v>1.8000000000006899E-4</v>
      </c>
      <c r="I74" s="245">
        <f>E74*H74</f>
        <v>5.2812000000020239E-2</v>
      </c>
      <c r="J74" s="244">
        <v>0</v>
      </c>
      <c r="K74" s="245">
        <f>E74*J74</f>
        <v>0</v>
      </c>
      <c r="O74" s="237">
        <v>2</v>
      </c>
      <c r="AA74" s="212">
        <v>1</v>
      </c>
      <c r="AB74" s="212">
        <v>1</v>
      </c>
      <c r="AC74" s="212">
        <v>1</v>
      </c>
      <c r="AZ74" s="212">
        <v>1</v>
      </c>
      <c r="BA74" s="212">
        <f>IF(AZ74=1,G74,0)</f>
        <v>0</v>
      </c>
      <c r="BB74" s="212">
        <f>IF(AZ74=2,G74,0)</f>
        <v>0</v>
      </c>
      <c r="BC74" s="212">
        <f>IF(AZ74=3,G74,0)</f>
        <v>0</v>
      </c>
      <c r="BD74" s="212">
        <f>IF(AZ74=4,G74,0)</f>
        <v>0</v>
      </c>
      <c r="BE74" s="212">
        <f>IF(AZ74=5,G74,0)</f>
        <v>0</v>
      </c>
      <c r="CA74" s="237">
        <v>1</v>
      </c>
      <c r="CB74" s="237">
        <v>1</v>
      </c>
    </row>
    <row r="75" spans="1:80" x14ac:dyDescent="0.2">
      <c r="A75" s="246"/>
      <c r="B75" s="250"/>
      <c r="C75" s="307" t="s">
        <v>204</v>
      </c>
      <c r="D75" s="308"/>
      <c r="E75" s="251">
        <v>293.39999999999998</v>
      </c>
      <c r="F75" s="252"/>
      <c r="G75" s="253"/>
      <c r="H75" s="254"/>
      <c r="I75" s="248"/>
      <c r="J75" s="255"/>
      <c r="K75" s="248"/>
      <c r="M75" s="249" t="s">
        <v>204</v>
      </c>
      <c r="O75" s="237"/>
    </row>
    <row r="76" spans="1:80" x14ac:dyDescent="0.2">
      <c r="A76" s="238">
        <v>34</v>
      </c>
      <c r="B76" s="239" t="s">
        <v>205</v>
      </c>
      <c r="C76" s="240" t="s">
        <v>206</v>
      </c>
      <c r="D76" s="241" t="s">
        <v>142</v>
      </c>
      <c r="E76" s="242">
        <v>322.74</v>
      </c>
      <c r="F76" s="242">
        <v>0</v>
      </c>
      <c r="G76" s="243">
        <f>E76*F76</f>
        <v>0</v>
      </c>
      <c r="H76" s="244">
        <v>3.00000000000189E-4</v>
      </c>
      <c r="I76" s="245">
        <f>E76*H76</f>
        <v>9.6822000000060998E-2</v>
      </c>
      <c r="J76" s="244"/>
      <c r="K76" s="245">
        <f>E76*J76</f>
        <v>0</v>
      </c>
      <c r="O76" s="237">
        <v>2</v>
      </c>
      <c r="AA76" s="212">
        <v>3</v>
      </c>
      <c r="AB76" s="212">
        <v>1</v>
      </c>
      <c r="AC76" s="212">
        <v>69366198</v>
      </c>
      <c r="AZ76" s="212">
        <v>1</v>
      </c>
      <c r="BA76" s="212">
        <f>IF(AZ76=1,G76,0)</f>
        <v>0</v>
      </c>
      <c r="BB76" s="212">
        <f>IF(AZ76=2,G76,0)</f>
        <v>0</v>
      </c>
      <c r="BC76" s="212">
        <f>IF(AZ76=3,G76,0)</f>
        <v>0</v>
      </c>
      <c r="BD76" s="212">
        <f>IF(AZ76=4,G76,0)</f>
        <v>0</v>
      </c>
      <c r="BE76" s="212">
        <f>IF(AZ76=5,G76,0)</f>
        <v>0</v>
      </c>
      <c r="CA76" s="237">
        <v>3</v>
      </c>
      <c r="CB76" s="237">
        <v>1</v>
      </c>
    </row>
    <row r="77" spans="1:80" x14ac:dyDescent="0.2">
      <c r="A77" s="246"/>
      <c r="B77" s="250"/>
      <c r="C77" s="307" t="s">
        <v>207</v>
      </c>
      <c r="D77" s="308"/>
      <c r="E77" s="251">
        <v>322.74</v>
      </c>
      <c r="F77" s="252"/>
      <c r="G77" s="253"/>
      <c r="H77" s="254"/>
      <c r="I77" s="248"/>
      <c r="J77" s="255"/>
      <c r="K77" s="248"/>
      <c r="M77" s="249" t="s">
        <v>207</v>
      </c>
      <c r="O77" s="237"/>
    </row>
    <row r="78" spans="1:80" x14ac:dyDescent="0.2">
      <c r="A78" s="256"/>
      <c r="B78" s="257" t="s">
        <v>93</v>
      </c>
      <c r="C78" s="258" t="s">
        <v>191</v>
      </c>
      <c r="D78" s="259"/>
      <c r="E78" s="260"/>
      <c r="F78" s="261"/>
      <c r="G78" s="262">
        <f>SUM(G67:G77)</f>
        <v>0</v>
      </c>
      <c r="H78" s="263"/>
      <c r="I78" s="264">
        <f>SUM(I67:I77)</f>
        <v>40.700074000000079</v>
      </c>
      <c r="J78" s="263"/>
      <c r="K78" s="264">
        <f>SUM(K67:K77)</f>
        <v>0</v>
      </c>
      <c r="O78" s="237">
        <v>4</v>
      </c>
      <c r="BA78" s="265">
        <f>SUM(BA67:BA77)</f>
        <v>0</v>
      </c>
      <c r="BB78" s="265">
        <f>SUM(BB67:BB77)</f>
        <v>0</v>
      </c>
      <c r="BC78" s="265">
        <f>SUM(BC67:BC77)</f>
        <v>0</v>
      </c>
      <c r="BD78" s="265">
        <f>SUM(BD67:BD77)</f>
        <v>0</v>
      </c>
      <c r="BE78" s="265">
        <f>SUM(BE67:BE77)</f>
        <v>0</v>
      </c>
    </row>
    <row r="79" spans="1:80" x14ac:dyDescent="0.2">
      <c r="A79" s="227" t="s">
        <v>90</v>
      </c>
      <c r="B79" s="228" t="s">
        <v>208</v>
      </c>
      <c r="C79" s="229" t="s">
        <v>209</v>
      </c>
      <c r="D79" s="230"/>
      <c r="E79" s="231"/>
      <c r="F79" s="231"/>
      <c r="G79" s="232"/>
      <c r="H79" s="233"/>
      <c r="I79" s="234"/>
      <c r="J79" s="235"/>
      <c r="K79" s="236"/>
      <c r="O79" s="237">
        <v>1</v>
      </c>
    </row>
    <row r="80" spans="1:80" x14ac:dyDescent="0.2">
      <c r="A80" s="238">
        <v>35</v>
      </c>
      <c r="B80" s="239" t="s">
        <v>211</v>
      </c>
      <c r="C80" s="240" t="s">
        <v>212</v>
      </c>
      <c r="D80" s="241" t="s">
        <v>114</v>
      </c>
      <c r="E80" s="242">
        <v>1.1000000000000001</v>
      </c>
      <c r="F80" s="242">
        <v>0</v>
      </c>
      <c r="G80" s="243">
        <f>E80*F80</f>
        <v>0</v>
      </c>
      <c r="H80" s="244">
        <v>2.5250000000014601</v>
      </c>
      <c r="I80" s="245">
        <f>E80*H80</f>
        <v>2.7775000000016061</v>
      </c>
      <c r="J80" s="244">
        <v>0</v>
      </c>
      <c r="K80" s="245">
        <f>E80*J80</f>
        <v>0</v>
      </c>
      <c r="O80" s="237">
        <v>2</v>
      </c>
      <c r="AA80" s="212">
        <v>1</v>
      </c>
      <c r="AB80" s="212">
        <v>1</v>
      </c>
      <c r="AC80" s="212">
        <v>1</v>
      </c>
      <c r="AZ80" s="212">
        <v>1</v>
      </c>
      <c r="BA80" s="212">
        <f>IF(AZ80=1,G80,0)</f>
        <v>0</v>
      </c>
      <c r="BB80" s="212">
        <f>IF(AZ80=2,G80,0)</f>
        <v>0</v>
      </c>
      <c r="BC80" s="212">
        <f>IF(AZ80=3,G80,0)</f>
        <v>0</v>
      </c>
      <c r="BD80" s="212">
        <f>IF(AZ80=4,G80,0)</f>
        <v>0</v>
      </c>
      <c r="BE80" s="212">
        <f>IF(AZ80=5,G80,0)</f>
        <v>0</v>
      </c>
      <c r="CA80" s="237">
        <v>1</v>
      </c>
      <c r="CB80" s="237">
        <v>1</v>
      </c>
    </row>
    <row r="81" spans="1:80" x14ac:dyDescent="0.2">
      <c r="A81" s="256"/>
      <c r="B81" s="257" t="s">
        <v>93</v>
      </c>
      <c r="C81" s="258" t="s">
        <v>210</v>
      </c>
      <c r="D81" s="259"/>
      <c r="E81" s="260"/>
      <c r="F81" s="261"/>
      <c r="G81" s="262">
        <f>SUM(G79:G80)</f>
        <v>0</v>
      </c>
      <c r="H81" s="263"/>
      <c r="I81" s="264">
        <f>SUM(I79:I80)</f>
        <v>2.7775000000016061</v>
      </c>
      <c r="J81" s="263"/>
      <c r="K81" s="264">
        <f>SUM(K79:K80)</f>
        <v>0</v>
      </c>
      <c r="O81" s="237">
        <v>4</v>
      </c>
      <c r="BA81" s="265">
        <f>SUM(BA79:BA80)</f>
        <v>0</v>
      </c>
      <c r="BB81" s="265">
        <f>SUM(BB79:BB80)</f>
        <v>0</v>
      </c>
      <c r="BC81" s="265">
        <f>SUM(BC79:BC80)</f>
        <v>0</v>
      </c>
      <c r="BD81" s="265">
        <f>SUM(BD79:BD80)</f>
        <v>0</v>
      </c>
      <c r="BE81" s="265">
        <f>SUM(BE79:BE80)</f>
        <v>0</v>
      </c>
    </row>
    <row r="82" spans="1:80" x14ac:dyDescent="0.2">
      <c r="A82" s="227" t="s">
        <v>90</v>
      </c>
      <c r="B82" s="228" t="s">
        <v>213</v>
      </c>
      <c r="C82" s="229" t="s">
        <v>214</v>
      </c>
      <c r="D82" s="230"/>
      <c r="E82" s="231"/>
      <c r="F82" s="231"/>
      <c r="G82" s="232"/>
      <c r="H82" s="233"/>
      <c r="I82" s="234"/>
      <c r="J82" s="235"/>
      <c r="K82" s="236"/>
      <c r="O82" s="237">
        <v>1</v>
      </c>
    </row>
    <row r="83" spans="1:80" x14ac:dyDescent="0.2">
      <c r="A83" s="238">
        <v>36</v>
      </c>
      <c r="B83" s="239" t="s">
        <v>216</v>
      </c>
      <c r="C83" s="240" t="s">
        <v>217</v>
      </c>
      <c r="D83" s="241" t="s">
        <v>142</v>
      </c>
      <c r="E83" s="242">
        <v>1784</v>
      </c>
      <c r="F83" s="242">
        <v>0</v>
      </c>
      <c r="G83" s="243">
        <f>E83*F83</f>
        <v>0</v>
      </c>
      <c r="H83" s="244">
        <v>0.27993999999989699</v>
      </c>
      <c r="I83" s="245">
        <f>E83*H83</f>
        <v>499.41295999981622</v>
      </c>
      <c r="J83" s="244">
        <v>0</v>
      </c>
      <c r="K83" s="245">
        <f>E83*J83</f>
        <v>0</v>
      </c>
      <c r="O83" s="237">
        <v>2</v>
      </c>
      <c r="AA83" s="212">
        <v>1</v>
      </c>
      <c r="AB83" s="212">
        <v>1</v>
      </c>
      <c r="AC83" s="212">
        <v>1</v>
      </c>
      <c r="AZ83" s="212">
        <v>1</v>
      </c>
      <c r="BA83" s="212">
        <f>IF(AZ83=1,G83,0)</f>
        <v>0</v>
      </c>
      <c r="BB83" s="212">
        <f>IF(AZ83=2,G83,0)</f>
        <v>0</v>
      </c>
      <c r="BC83" s="212">
        <f>IF(AZ83=3,G83,0)</f>
        <v>0</v>
      </c>
      <c r="BD83" s="212">
        <f>IF(AZ83=4,G83,0)</f>
        <v>0</v>
      </c>
      <c r="BE83" s="212">
        <f>IF(AZ83=5,G83,0)</f>
        <v>0</v>
      </c>
      <c r="CA83" s="237">
        <v>1</v>
      </c>
      <c r="CB83" s="237">
        <v>1</v>
      </c>
    </row>
    <row r="84" spans="1:80" x14ac:dyDescent="0.2">
      <c r="A84" s="238">
        <v>37</v>
      </c>
      <c r="B84" s="239" t="s">
        <v>218</v>
      </c>
      <c r="C84" s="240" t="s">
        <v>219</v>
      </c>
      <c r="D84" s="241" t="s">
        <v>142</v>
      </c>
      <c r="E84" s="242">
        <v>1784</v>
      </c>
      <c r="F84" s="242">
        <v>0</v>
      </c>
      <c r="G84" s="243">
        <f>E84*F84</f>
        <v>0</v>
      </c>
      <c r="H84" s="244">
        <v>0.37080000000014501</v>
      </c>
      <c r="I84" s="245">
        <f>E84*H84</f>
        <v>661.50720000025865</v>
      </c>
      <c r="J84" s="244">
        <v>0</v>
      </c>
      <c r="K84" s="245">
        <f>E84*J84</f>
        <v>0</v>
      </c>
      <c r="O84" s="237">
        <v>2</v>
      </c>
      <c r="AA84" s="212">
        <v>1</v>
      </c>
      <c r="AB84" s="212">
        <v>1</v>
      </c>
      <c r="AC84" s="212">
        <v>1</v>
      </c>
      <c r="AZ84" s="212">
        <v>1</v>
      </c>
      <c r="BA84" s="212">
        <f>IF(AZ84=1,G84,0)</f>
        <v>0</v>
      </c>
      <c r="BB84" s="212">
        <f>IF(AZ84=2,G84,0)</f>
        <v>0</v>
      </c>
      <c r="BC84" s="212">
        <f>IF(AZ84=3,G84,0)</f>
        <v>0</v>
      </c>
      <c r="BD84" s="212">
        <f>IF(AZ84=4,G84,0)</f>
        <v>0</v>
      </c>
      <c r="BE84" s="212">
        <f>IF(AZ84=5,G84,0)</f>
        <v>0</v>
      </c>
      <c r="CA84" s="237">
        <v>1</v>
      </c>
      <c r="CB84" s="237">
        <v>1</v>
      </c>
    </row>
    <row r="85" spans="1:80" x14ac:dyDescent="0.2">
      <c r="A85" s="246"/>
      <c r="B85" s="250"/>
      <c r="C85" s="307" t="s">
        <v>220</v>
      </c>
      <c r="D85" s="308"/>
      <c r="E85" s="251">
        <v>1633</v>
      </c>
      <c r="F85" s="252"/>
      <c r="G85" s="253"/>
      <c r="H85" s="254"/>
      <c r="I85" s="248"/>
      <c r="J85" s="255"/>
      <c r="K85" s="248"/>
      <c r="M85" s="249" t="s">
        <v>220</v>
      </c>
      <c r="O85" s="237"/>
    </row>
    <row r="86" spans="1:80" x14ac:dyDescent="0.2">
      <c r="A86" s="246"/>
      <c r="B86" s="250"/>
      <c r="C86" s="307" t="s">
        <v>221</v>
      </c>
      <c r="D86" s="308"/>
      <c r="E86" s="251">
        <v>104</v>
      </c>
      <c r="F86" s="252"/>
      <c r="G86" s="253"/>
      <c r="H86" s="254"/>
      <c r="I86" s="248"/>
      <c r="J86" s="255"/>
      <c r="K86" s="248"/>
      <c r="M86" s="249" t="s">
        <v>221</v>
      </c>
      <c r="O86" s="237"/>
    </row>
    <row r="87" spans="1:80" x14ac:dyDescent="0.2">
      <c r="A87" s="246"/>
      <c r="B87" s="250"/>
      <c r="C87" s="307" t="s">
        <v>222</v>
      </c>
      <c r="D87" s="308"/>
      <c r="E87" s="251">
        <v>47</v>
      </c>
      <c r="F87" s="252"/>
      <c r="G87" s="253"/>
      <c r="H87" s="254"/>
      <c r="I87" s="248"/>
      <c r="J87" s="255"/>
      <c r="K87" s="248"/>
      <c r="M87" s="249" t="s">
        <v>222</v>
      </c>
      <c r="O87" s="237"/>
    </row>
    <row r="88" spans="1:80" x14ac:dyDescent="0.2">
      <c r="A88" s="256"/>
      <c r="B88" s="257" t="s">
        <v>93</v>
      </c>
      <c r="C88" s="258" t="s">
        <v>215</v>
      </c>
      <c r="D88" s="259"/>
      <c r="E88" s="260"/>
      <c r="F88" s="261"/>
      <c r="G88" s="262">
        <f>SUM(G82:G87)</f>
        <v>0</v>
      </c>
      <c r="H88" s="263"/>
      <c r="I88" s="264">
        <f>SUM(I82:I87)</f>
        <v>1160.9201600000749</v>
      </c>
      <c r="J88" s="263"/>
      <c r="K88" s="264">
        <f>SUM(K82:K87)</f>
        <v>0</v>
      </c>
      <c r="O88" s="237">
        <v>4</v>
      </c>
      <c r="BA88" s="265">
        <f>SUM(BA82:BA87)</f>
        <v>0</v>
      </c>
      <c r="BB88" s="265">
        <f>SUM(BB82:BB87)</f>
        <v>0</v>
      </c>
      <c r="BC88" s="265">
        <f>SUM(BC82:BC87)</f>
        <v>0</v>
      </c>
      <c r="BD88" s="265">
        <f>SUM(BD82:BD87)</f>
        <v>0</v>
      </c>
      <c r="BE88" s="265">
        <f>SUM(BE82:BE87)</f>
        <v>0</v>
      </c>
    </row>
    <row r="89" spans="1:80" x14ac:dyDescent="0.2">
      <c r="A89" s="227" t="s">
        <v>90</v>
      </c>
      <c r="B89" s="228" t="s">
        <v>223</v>
      </c>
      <c r="C89" s="229" t="s">
        <v>99</v>
      </c>
      <c r="D89" s="230"/>
      <c r="E89" s="231"/>
      <c r="F89" s="231"/>
      <c r="G89" s="232"/>
      <c r="H89" s="233"/>
      <c r="I89" s="234"/>
      <c r="J89" s="235"/>
      <c r="K89" s="236"/>
      <c r="O89" s="237">
        <v>1</v>
      </c>
    </row>
    <row r="90" spans="1:80" x14ac:dyDescent="0.2">
      <c r="A90" s="238">
        <v>38</v>
      </c>
      <c r="B90" s="239" t="s">
        <v>225</v>
      </c>
      <c r="C90" s="240" t="s">
        <v>226</v>
      </c>
      <c r="D90" s="241" t="s">
        <v>142</v>
      </c>
      <c r="E90" s="242">
        <v>1633</v>
      </c>
      <c r="F90" s="242">
        <v>0</v>
      </c>
      <c r="G90" s="243">
        <f>E90*F90</f>
        <v>0</v>
      </c>
      <c r="H90" s="244">
        <v>0.206770000000006</v>
      </c>
      <c r="I90" s="245">
        <f>E90*H90</f>
        <v>337.65541000000979</v>
      </c>
      <c r="J90" s="244">
        <v>0</v>
      </c>
      <c r="K90" s="245">
        <f>E90*J90</f>
        <v>0</v>
      </c>
      <c r="O90" s="237">
        <v>2</v>
      </c>
      <c r="AA90" s="212">
        <v>1</v>
      </c>
      <c r="AB90" s="212">
        <v>1</v>
      </c>
      <c r="AC90" s="212">
        <v>1</v>
      </c>
      <c r="AZ90" s="212">
        <v>1</v>
      </c>
      <c r="BA90" s="212">
        <f>IF(AZ90=1,G90,0)</f>
        <v>0</v>
      </c>
      <c r="BB90" s="212">
        <f>IF(AZ90=2,G90,0)</f>
        <v>0</v>
      </c>
      <c r="BC90" s="212">
        <f>IF(AZ90=3,G90,0)</f>
        <v>0</v>
      </c>
      <c r="BD90" s="212">
        <f>IF(AZ90=4,G90,0)</f>
        <v>0</v>
      </c>
      <c r="BE90" s="212">
        <f>IF(AZ90=5,G90,0)</f>
        <v>0</v>
      </c>
      <c r="CA90" s="237">
        <v>1</v>
      </c>
      <c r="CB90" s="237">
        <v>1</v>
      </c>
    </row>
    <row r="91" spans="1:80" x14ac:dyDescent="0.2">
      <c r="A91" s="238">
        <v>39</v>
      </c>
      <c r="B91" s="239" t="s">
        <v>225</v>
      </c>
      <c r="C91" s="240" t="s">
        <v>226</v>
      </c>
      <c r="D91" s="241" t="s">
        <v>142</v>
      </c>
      <c r="E91" s="242">
        <v>10</v>
      </c>
      <c r="F91" s="242">
        <v>0</v>
      </c>
      <c r="G91" s="243">
        <f>E91*F91</f>
        <v>0</v>
      </c>
      <c r="H91" s="244">
        <v>0.206770000000006</v>
      </c>
      <c r="I91" s="245">
        <f>E91*H91</f>
        <v>2.0677000000000598</v>
      </c>
      <c r="J91" s="244">
        <v>0</v>
      </c>
      <c r="K91" s="245">
        <f>E91*J91</f>
        <v>0</v>
      </c>
      <c r="O91" s="237">
        <v>2</v>
      </c>
      <c r="AA91" s="212">
        <v>1</v>
      </c>
      <c r="AB91" s="212">
        <v>1</v>
      </c>
      <c r="AC91" s="212">
        <v>1</v>
      </c>
      <c r="AZ91" s="212">
        <v>1</v>
      </c>
      <c r="BA91" s="212">
        <f>IF(AZ91=1,G91,0)</f>
        <v>0</v>
      </c>
      <c r="BB91" s="212">
        <f>IF(AZ91=2,G91,0)</f>
        <v>0</v>
      </c>
      <c r="BC91" s="212">
        <f>IF(AZ91=3,G91,0)</f>
        <v>0</v>
      </c>
      <c r="BD91" s="212">
        <f>IF(AZ91=4,G91,0)</f>
        <v>0</v>
      </c>
      <c r="BE91" s="212">
        <f>IF(AZ91=5,G91,0)</f>
        <v>0</v>
      </c>
      <c r="CA91" s="237">
        <v>1</v>
      </c>
      <c r="CB91" s="237">
        <v>1</v>
      </c>
    </row>
    <row r="92" spans="1:80" x14ac:dyDescent="0.2">
      <c r="A92" s="246"/>
      <c r="B92" s="247"/>
      <c r="C92" s="304" t="s">
        <v>227</v>
      </c>
      <c r="D92" s="305"/>
      <c r="E92" s="305"/>
      <c r="F92" s="305"/>
      <c r="G92" s="306"/>
      <c r="I92" s="248"/>
      <c r="K92" s="248"/>
      <c r="L92" s="249" t="s">
        <v>227</v>
      </c>
      <c r="O92" s="237">
        <v>3</v>
      </c>
    </row>
    <row r="93" spans="1:80" ht="22.5" x14ac:dyDescent="0.2">
      <c r="A93" s="238">
        <v>40</v>
      </c>
      <c r="B93" s="239" t="s">
        <v>228</v>
      </c>
      <c r="C93" s="240" t="s">
        <v>229</v>
      </c>
      <c r="D93" s="241" t="s">
        <v>142</v>
      </c>
      <c r="E93" s="242">
        <v>1633</v>
      </c>
      <c r="F93" s="242">
        <v>0</v>
      </c>
      <c r="G93" s="243">
        <f>E93*F93</f>
        <v>0</v>
      </c>
      <c r="H93" s="244">
        <v>7.0999999999976605E-4</v>
      </c>
      <c r="I93" s="245">
        <f>E93*H93</f>
        <v>1.159429999999618</v>
      </c>
      <c r="J93" s="244">
        <v>0</v>
      </c>
      <c r="K93" s="245">
        <f>E93*J93</f>
        <v>0</v>
      </c>
      <c r="O93" s="237">
        <v>2</v>
      </c>
      <c r="AA93" s="212">
        <v>1</v>
      </c>
      <c r="AB93" s="212">
        <v>1</v>
      </c>
      <c r="AC93" s="212">
        <v>1</v>
      </c>
      <c r="AZ93" s="212">
        <v>1</v>
      </c>
      <c r="BA93" s="212">
        <f>IF(AZ93=1,G93,0)</f>
        <v>0</v>
      </c>
      <c r="BB93" s="212">
        <f>IF(AZ93=2,G93,0)</f>
        <v>0</v>
      </c>
      <c r="BC93" s="212">
        <f>IF(AZ93=3,G93,0)</f>
        <v>0</v>
      </c>
      <c r="BD93" s="212">
        <f>IF(AZ93=4,G93,0)</f>
        <v>0</v>
      </c>
      <c r="BE93" s="212">
        <f>IF(AZ93=5,G93,0)</f>
        <v>0</v>
      </c>
      <c r="CA93" s="237">
        <v>1</v>
      </c>
      <c r="CB93" s="237">
        <v>1</v>
      </c>
    </row>
    <row r="94" spans="1:80" x14ac:dyDescent="0.2">
      <c r="A94" s="238">
        <v>41</v>
      </c>
      <c r="B94" s="239" t="s">
        <v>230</v>
      </c>
      <c r="C94" s="240" t="s">
        <v>231</v>
      </c>
      <c r="D94" s="241" t="s">
        <v>142</v>
      </c>
      <c r="E94" s="242">
        <v>1633</v>
      </c>
      <c r="F94" s="242">
        <v>0</v>
      </c>
      <c r="G94" s="243">
        <f>E94*F94</f>
        <v>0</v>
      </c>
      <c r="H94" s="244">
        <v>0.10373</v>
      </c>
      <c r="I94" s="245">
        <f>E94*H94</f>
        <v>169.39108999999999</v>
      </c>
      <c r="J94" s="244">
        <v>0</v>
      </c>
      <c r="K94" s="245">
        <f>E94*J94</f>
        <v>0</v>
      </c>
      <c r="O94" s="237">
        <v>2</v>
      </c>
      <c r="AA94" s="212">
        <v>1</v>
      </c>
      <c r="AB94" s="212">
        <v>1</v>
      </c>
      <c r="AC94" s="212">
        <v>1</v>
      </c>
      <c r="AZ94" s="212">
        <v>1</v>
      </c>
      <c r="BA94" s="212">
        <f>IF(AZ94=1,G94,0)</f>
        <v>0</v>
      </c>
      <c r="BB94" s="212">
        <f>IF(AZ94=2,G94,0)</f>
        <v>0</v>
      </c>
      <c r="BC94" s="212">
        <f>IF(AZ94=3,G94,0)</f>
        <v>0</v>
      </c>
      <c r="BD94" s="212">
        <f>IF(AZ94=4,G94,0)</f>
        <v>0</v>
      </c>
      <c r="BE94" s="212">
        <f>IF(AZ94=5,G94,0)</f>
        <v>0</v>
      </c>
      <c r="CA94" s="237">
        <v>1</v>
      </c>
      <c r="CB94" s="237">
        <v>1</v>
      </c>
    </row>
    <row r="95" spans="1:80" ht="22.5" x14ac:dyDescent="0.2">
      <c r="A95" s="238">
        <v>42</v>
      </c>
      <c r="B95" s="239" t="s">
        <v>232</v>
      </c>
      <c r="C95" s="240" t="s">
        <v>233</v>
      </c>
      <c r="D95" s="241" t="s">
        <v>156</v>
      </c>
      <c r="E95" s="242">
        <v>56</v>
      </c>
      <c r="F95" s="242">
        <v>0</v>
      </c>
      <c r="G95" s="243">
        <f>E95*F95</f>
        <v>0</v>
      </c>
      <c r="H95" s="244">
        <v>0.18340000000000001</v>
      </c>
      <c r="I95" s="245">
        <f>E95*H95</f>
        <v>10.2704</v>
      </c>
      <c r="J95" s="244">
        <v>0</v>
      </c>
      <c r="K95" s="245">
        <f>E95*J95</f>
        <v>0</v>
      </c>
      <c r="O95" s="237">
        <v>2</v>
      </c>
      <c r="AA95" s="212">
        <v>1</v>
      </c>
      <c r="AB95" s="212">
        <v>1</v>
      </c>
      <c r="AC95" s="212">
        <v>1</v>
      </c>
      <c r="AZ95" s="212">
        <v>1</v>
      </c>
      <c r="BA95" s="212">
        <f>IF(AZ95=1,G95,0)</f>
        <v>0</v>
      </c>
      <c r="BB95" s="212">
        <f>IF(AZ95=2,G95,0)</f>
        <v>0</v>
      </c>
      <c r="BC95" s="212">
        <f>IF(AZ95=3,G95,0)</f>
        <v>0</v>
      </c>
      <c r="BD95" s="212">
        <f>IF(AZ95=4,G95,0)</f>
        <v>0</v>
      </c>
      <c r="BE95" s="212">
        <f>IF(AZ95=5,G95,0)</f>
        <v>0</v>
      </c>
      <c r="CA95" s="237">
        <v>1</v>
      </c>
      <c r="CB95" s="237">
        <v>1</v>
      </c>
    </row>
    <row r="96" spans="1:80" ht="22.5" x14ac:dyDescent="0.2">
      <c r="A96" s="238">
        <v>43</v>
      </c>
      <c r="B96" s="239" t="s">
        <v>234</v>
      </c>
      <c r="C96" s="240" t="s">
        <v>235</v>
      </c>
      <c r="D96" s="241" t="s">
        <v>142</v>
      </c>
      <c r="E96" s="242">
        <v>156.19999999999999</v>
      </c>
      <c r="F96" s="242">
        <v>0</v>
      </c>
      <c r="G96" s="243">
        <f>E96*F96</f>
        <v>0</v>
      </c>
      <c r="H96" s="244">
        <v>0.110000000000014</v>
      </c>
      <c r="I96" s="245">
        <f>E96*H96</f>
        <v>17.182000000002187</v>
      </c>
      <c r="J96" s="244">
        <v>0</v>
      </c>
      <c r="K96" s="245">
        <f>E96*J96</f>
        <v>0</v>
      </c>
      <c r="O96" s="237">
        <v>2</v>
      </c>
      <c r="AA96" s="212">
        <v>1</v>
      </c>
      <c r="AB96" s="212">
        <v>1</v>
      </c>
      <c r="AC96" s="212">
        <v>1</v>
      </c>
      <c r="AZ96" s="212">
        <v>1</v>
      </c>
      <c r="BA96" s="212">
        <f>IF(AZ96=1,G96,0)</f>
        <v>0</v>
      </c>
      <c r="BB96" s="212">
        <f>IF(AZ96=2,G96,0)</f>
        <v>0</v>
      </c>
      <c r="BC96" s="212">
        <f>IF(AZ96=3,G96,0)</f>
        <v>0</v>
      </c>
      <c r="BD96" s="212">
        <f>IF(AZ96=4,G96,0)</f>
        <v>0</v>
      </c>
      <c r="BE96" s="212">
        <f>IF(AZ96=5,G96,0)</f>
        <v>0</v>
      </c>
      <c r="CA96" s="237">
        <v>1</v>
      </c>
      <c r="CB96" s="237">
        <v>1</v>
      </c>
    </row>
    <row r="97" spans="1:80" x14ac:dyDescent="0.2">
      <c r="A97" s="246"/>
      <c r="B97" s="250"/>
      <c r="C97" s="307" t="s">
        <v>236</v>
      </c>
      <c r="D97" s="308"/>
      <c r="E97" s="251">
        <v>156.19999999999999</v>
      </c>
      <c r="F97" s="252"/>
      <c r="G97" s="253"/>
      <c r="H97" s="254"/>
      <c r="I97" s="248"/>
      <c r="J97" s="255"/>
      <c r="K97" s="248"/>
      <c r="M97" s="249" t="s">
        <v>236</v>
      </c>
      <c r="O97" s="237"/>
    </row>
    <row r="98" spans="1:80" ht="22.5" x14ac:dyDescent="0.2">
      <c r="A98" s="238">
        <v>44</v>
      </c>
      <c r="B98" s="239" t="s">
        <v>237</v>
      </c>
      <c r="C98" s="240" t="s">
        <v>238</v>
      </c>
      <c r="D98" s="241" t="s">
        <v>156</v>
      </c>
      <c r="E98" s="242">
        <v>197</v>
      </c>
      <c r="F98" s="242">
        <v>0</v>
      </c>
      <c r="G98" s="243">
        <f>E98*F98</f>
        <v>0</v>
      </c>
      <c r="H98" s="244">
        <v>0.116930000000025</v>
      </c>
      <c r="I98" s="245">
        <f>E98*H98</f>
        <v>23.035210000004923</v>
      </c>
      <c r="J98" s="244">
        <v>0</v>
      </c>
      <c r="K98" s="245">
        <f>E98*J98</f>
        <v>0</v>
      </c>
      <c r="O98" s="237">
        <v>2</v>
      </c>
      <c r="AA98" s="212">
        <v>1</v>
      </c>
      <c r="AB98" s="212">
        <v>1</v>
      </c>
      <c r="AC98" s="212">
        <v>1</v>
      </c>
      <c r="AZ98" s="212">
        <v>1</v>
      </c>
      <c r="BA98" s="212">
        <f>IF(AZ98=1,G98,0)</f>
        <v>0</v>
      </c>
      <c r="BB98" s="212">
        <f>IF(AZ98=2,G98,0)</f>
        <v>0</v>
      </c>
      <c r="BC98" s="212">
        <f>IF(AZ98=3,G98,0)</f>
        <v>0</v>
      </c>
      <c r="BD98" s="212">
        <f>IF(AZ98=4,G98,0)</f>
        <v>0</v>
      </c>
      <c r="BE98" s="212">
        <f>IF(AZ98=5,G98,0)</f>
        <v>0</v>
      </c>
      <c r="CA98" s="237">
        <v>1</v>
      </c>
      <c r="CB98" s="237">
        <v>1</v>
      </c>
    </row>
    <row r="99" spans="1:80" ht="22.5" x14ac:dyDescent="0.2">
      <c r="A99" s="238">
        <v>45</v>
      </c>
      <c r="B99" s="239" t="s">
        <v>239</v>
      </c>
      <c r="C99" s="240" t="s">
        <v>240</v>
      </c>
      <c r="D99" s="241" t="s">
        <v>156</v>
      </c>
      <c r="E99" s="242">
        <v>561</v>
      </c>
      <c r="F99" s="242">
        <v>0</v>
      </c>
      <c r="G99" s="243">
        <f>E99*F99</f>
        <v>0</v>
      </c>
      <c r="H99" s="244">
        <v>0.116930000000025</v>
      </c>
      <c r="I99" s="245">
        <f>E99*H99</f>
        <v>65.597730000014025</v>
      </c>
      <c r="J99" s="244">
        <v>0</v>
      </c>
      <c r="K99" s="245">
        <f>E99*J99</f>
        <v>0</v>
      </c>
      <c r="O99" s="237">
        <v>2</v>
      </c>
      <c r="AA99" s="212">
        <v>1</v>
      </c>
      <c r="AB99" s="212">
        <v>1</v>
      </c>
      <c r="AC99" s="212">
        <v>1</v>
      </c>
      <c r="AZ99" s="212">
        <v>1</v>
      </c>
      <c r="BA99" s="212">
        <f>IF(AZ99=1,G99,0)</f>
        <v>0</v>
      </c>
      <c r="BB99" s="212">
        <f>IF(AZ99=2,G99,0)</f>
        <v>0</v>
      </c>
      <c r="BC99" s="212">
        <f>IF(AZ99=3,G99,0)</f>
        <v>0</v>
      </c>
      <c r="BD99" s="212">
        <f>IF(AZ99=4,G99,0)</f>
        <v>0</v>
      </c>
      <c r="BE99" s="212">
        <f>IF(AZ99=5,G99,0)</f>
        <v>0</v>
      </c>
      <c r="CA99" s="237">
        <v>1</v>
      </c>
      <c r="CB99" s="237">
        <v>1</v>
      </c>
    </row>
    <row r="100" spans="1:80" x14ac:dyDescent="0.2">
      <c r="A100" s="238">
        <v>46</v>
      </c>
      <c r="B100" s="239" t="s">
        <v>241</v>
      </c>
      <c r="C100" s="240" t="s">
        <v>242</v>
      </c>
      <c r="D100" s="241" t="s">
        <v>243</v>
      </c>
      <c r="E100" s="242">
        <v>401.88</v>
      </c>
      <c r="F100" s="242">
        <v>0</v>
      </c>
      <c r="G100" s="243">
        <f>E100*F100</f>
        <v>0</v>
      </c>
      <c r="H100" s="244">
        <v>9.0000000000003393E-3</v>
      </c>
      <c r="I100" s="245">
        <f>E100*H100</f>
        <v>3.6169200000001362</v>
      </c>
      <c r="J100" s="244"/>
      <c r="K100" s="245">
        <f>E100*J100</f>
        <v>0</v>
      </c>
      <c r="O100" s="237">
        <v>2</v>
      </c>
      <c r="AA100" s="212">
        <v>3</v>
      </c>
      <c r="AB100" s="212">
        <v>1</v>
      </c>
      <c r="AC100" s="212">
        <v>59217348</v>
      </c>
      <c r="AZ100" s="212">
        <v>1</v>
      </c>
      <c r="BA100" s="212">
        <f>IF(AZ100=1,G100,0)</f>
        <v>0</v>
      </c>
      <c r="BB100" s="212">
        <f>IF(AZ100=2,G100,0)</f>
        <v>0</v>
      </c>
      <c r="BC100" s="212">
        <f>IF(AZ100=3,G100,0)</f>
        <v>0</v>
      </c>
      <c r="BD100" s="212">
        <f>IF(AZ100=4,G100,0)</f>
        <v>0</v>
      </c>
      <c r="BE100" s="212">
        <f>IF(AZ100=5,G100,0)</f>
        <v>0</v>
      </c>
      <c r="CA100" s="237">
        <v>3</v>
      </c>
      <c r="CB100" s="237">
        <v>1</v>
      </c>
    </row>
    <row r="101" spans="1:80" x14ac:dyDescent="0.2">
      <c r="A101" s="246"/>
      <c r="B101" s="250"/>
      <c r="C101" s="307" t="s">
        <v>244</v>
      </c>
      <c r="D101" s="308"/>
      <c r="E101" s="251">
        <v>401.88</v>
      </c>
      <c r="F101" s="252"/>
      <c r="G101" s="253"/>
      <c r="H101" s="254"/>
      <c r="I101" s="248"/>
      <c r="J101" s="255"/>
      <c r="K101" s="248"/>
      <c r="M101" s="249" t="s">
        <v>244</v>
      </c>
      <c r="O101" s="237"/>
    </row>
    <row r="102" spans="1:80" x14ac:dyDescent="0.2">
      <c r="A102" s="238">
        <v>47</v>
      </c>
      <c r="B102" s="239" t="s">
        <v>245</v>
      </c>
      <c r="C102" s="240" t="s">
        <v>246</v>
      </c>
      <c r="D102" s="241" t="s">
        <v>243</v>
      </c>
      <c r="E102" s="242">
        <v>572.22</v>
      </c>
      <c r="F102" s="242">
        <v>0</v>
      </c>
      <c r="G102" s="243">
        <f>E102*F102</f>
        <v>0</v>
      </c>
      <c r="H102" s="244">
        <v>4.8000000000001798E-2</v>
      </c>
      <c r="I102" s="245">
        <f>E102*H102</f>
        <v>27.466560000001031</v>
      </c>
      <c r="J102" s="244"/>
      <c r="K102" s="245">
        <f>E102*J102</f>
        <v>0</v>
      </c>
      <c r="O102" s="237">
        <v>2</v>
      </c>
      <c r="AA102" s="212">
        <v>3</v>
      </c>
      <c r="AB102" s="212">
        <v>1</v>
      </c>
      <c r="AC102" s="212">
        <v>59217465</v>
      </c>
      <c r="AZ102" s="212">
        <v>1</v>
      </c>
      <c r="BA102" s="212">
        <f>IF(AZ102=1,G102,0)</f>
        <v>0</v>
      </c>
      <c r="BB102" s="212">
        <f>IF(AZ102=2,G102,0)</f>
        <v>0</v>
      </c>
      <c r="BC102" s="212">
        <f>IF(AZ102=3,G102,0)</f>
        <v>0</v>
      </c>
      <c r="BD102" s="212">
        <f>IF(AZ102=4,G102,0)</f>
        <v>0</v>
      </c>
      <c r="BE102" s="212">
        <f>IF(AZ102=5,G102,0)</f>
        <v>0</v>
      </c>
      <c r="CA102" s="237">
        <v>3</v>
      </c>
      <c r="CB102" s="237">
        <v>1</v>
      </c>
    </row>
    <row r="103" spans="1:80" x14ac:dyDescent="0.2">
      <c r="A103" s="246"/>
      <c r="B103" s="250"/>
      <c r="C103" s="307" t="s">
        <v>247</v>
      </c>
      <c r="D103" s="308"/>
      <c r="E103" s="251">
        <v>572.22</v>
      </c>
      <c r="F103" s="252"/>
      <c r="G103" s="253"/>
      <c r="H103" s="254"/>
      <c r="I103" s="248"/>
      <c r="J103" s="255"/>
      <c r="K103" s="248"/>
      <c r="M103" s="249" t="s">
        <v>247</v>
      </c>
      <c r="O103" s="237"/>
    </row>
    <row r="104" spans="1:80" x14ac:dyDescent="0.2">
      <c r="A104" s="238">
        <v>48</v>
      </c>
      <c r="B104" s="239" t="s">
        <v>248</v>
      </c>
      <c r="C104" s="240" t="s">
        <v>249</v>
      </c>
      <c r="D104" s="241" t="s">
        <v>142</v>
      </c>
      <c r="E104" s="242">
        <v>5.46</v>
      </c>
      <c r="F104" s="242">
        <v>0</v>
      </c>
      <c r="G104" s="243">
        <f>E104*F104</f>
        <v>0</v>
      </c>
      <c r="H104" s="244">
        <v>0.12000000000000501</v>
      </c>
      <c r="I104" s="245">
        <f>E104*H104</f>
        <v>0.65520000000002732</v>
      </c>
      <c r="J104" s="244"/>
      <c r="K104" s="245">
        <f>E104*J104</f>
        <v>0</v>
      </c>
      <c r="O104" s="237">
        <v>2</v>
      </c>
      <c r="AA104" s="212">
        <v>3</v>
      </c>
      <c r="AB104" s="212">
        <v>1</v>
      </c>
      <c r="AC104" s="212">
        <v>59245345</v>
      </c>
      <c r="AZ104" s="212">
        <v>1</v>
      </c>
      <c r="BA104" s="212">
        <f>IF(AZ104=1,G104,0)</f>
        <v>0</v>
      </c>
      <c r="BB104" s="212">
        <f>IF(AZ104=2,G104,0)</f>
        <v>0</v>
      </c>
      <c r="BC104" s="212">
        <f>IF(AZ104=3,G104,0)</f>
        <v>0</v>
      </c>
      <c r="BD104" s="212">
        <f>IF(AZ104=4,G104,0)</f>
        <v>0</v>
      </c>
      <c r="BE104" s="212">
        <f>IF(AZ104=5,G104,0)</f>
        <v>0</v>
      </c>
      <c r="CA104" s="237">
        <v>3</v>
      </c>
      <c r="CB104" s="237">
        <v>1</v>
      </c>
    </row>
    <row r="105" spans="1:80" x14ac:dyDescent="0.2">
      <c r="A105" s="246"/>
      <c r="B105" s="250"/>
      <c r="C105" s="307" t="s">
        <v>250</v>
      </c>
      <c r="D105" s="308"/>
      <c r="E105" s="251">
        <v>5.46</v>
      </c>
      <c r="F105" s="252"/>
      <c r="G105" s="253"/>
      <c r="H105" s="254"/>
      <c r="I105" s="248"/>
      <c r="J105" s="255"/>
      <c r="K105" s="248"/>
      <c r="M105" s="249" t="s">
        <v>250</v>
      </c>
      <c r="O105" s="237"/>
    </row>
    <row r="106" spans="1:80" x14ac:dyDescent="0.2">
      <c r="A106" s="238">
        <v>49</v>
      </c>
      <c r="B106" s="239" t="s">
        <v>251</v>
      </c>
      <c r="C106" s="240" t="s">
        <v>252</v>
      </c>
      <c r="D106" s="241" t="s">
        <v>142</v>
      </c>
      <c r="E106" s="242">
        <v>160.06</v>
      </c>
      <c r="F106" s="242">
        <v>0</v>
      </c>
      <c r="G106" s="243">
        <f>E106*F106</f>
        <v>0</v>
      </c>
      <c r="H106" s="244">
        <v>0.188000000000102</v>
      </c>
      <c r="I106" s="245">
        <f>E106*H106</f>
        <v>30.091280000016326</v>
      </c>
      <c r="J106" s="244"/>
      <c r="K106" s="245">
        <f>E106*J106</f>
        <v>0</v>
      </c>
      <c r="O106" s="237">
        <v>2</v>
      </c>
      <c r="AA106" s="212">
        <v>3</v>
      </c>
      <c r="AB106" s="212">
        <v>1</v>
      </c>
      <c r="AC106" s="212">
        <v>59248030</v>
      </c>
      <c r="AZ106" s="212">
        <v>1</v>
      </c>
      <c r="BA106" s="212">
        <f>IF(AZ106=1,G106,0)</f>
        <v>0</v>
      </c>
      <c r="BB106" s="212">
        <f>IF(AZ106=2,G106,0)</f>
        <v>0</v>
      </c>
      <c r="BC106" s="212">
        <f>IF(AZ106=3,G106,0)</f>
        <v>0</v>
      </c>
      <c r="BD106" s="212">
        <f>IF(AZ106=4,G106,0)</f>
        <v>0</v>
      </c>
      <c r="BE106" s="212">
        <f>IF(AZ106=5,G106,0)</f>
        <v>0</v>
      </c>
      <c r="CA106" s="237">
        <v>3</v>
      </c>
      <c r="CB106" s="237">
        <v>1</v>
      </c>
    </row>
    <row r="107" spans="1:80" x14ac:dyDescent="0.2">
      <c r="A107" s="246"/>
      <c r="B107" s="250"/>
      <c r="C107" s="307" t="s">
        <v>253</v>
      </c>
      <c r="D107" s="308"/>
      <c r="E107" s="251">
        <v>160.06</v>
      </c>
      <c r="F107" s="252"/>
      <c r="G107" s="253"/>
      <c r="H107" s="254"/>
      <c r="I107" s="248"/>
      <c r="J107" s="255"/>
      <c r="K107" s="248"/>
      <c r="M107" s="249" t="s">
        <v>253</v>
      </c>
      <c r="O107" s="237"/>
    </row>
    <row r="108" spans="1:80" x14ac:dyDescent="0.2">
      <c r="A108" s="256"/>
      <c r="B108" s="257" t="s">
        <v>93</v>
      </c>
      <c r="C108" s="258" t="s">
        <v>224</v>
      </c>
      <c r="D108" s="259"/>
      <c r="E108" s="260"/>
      <c r="F108" s="261"/>
      <c r="G108" s="262">
        <f>SUM(G89:G107)</f>
        <v>0</v>
      </c>
      <c r="H108" s="263"/>
      <c r="I108" s="264">
        <f>SUM(I89:I107)</f>
        <v>688.18893000004812</v>
      </c>
      <c r="J108" s="263"/>
      <c r="K108" s="264">
        <f>SUM(K89:K107)</f>
        <v>0</v>
      </c>
      <c r="O108" s="237">
        <v>4</v>
      </c>
      <c r="BA108" s="265">
        <f>SUM(BA89:BA107)</f>
        <v>0</v>
      </c>
      <c r="BB108" s="265">
        <f>SUM(BB89:BB107)</f>
        <v>0</v>
      </c>
      <c r="BC108" s="265">
        <f>SUM(BC89:BC107)</f>
        <v>0</v>
      </c>
      <c r="BD108" s="265">
        <f>SUM(BD89:BD107)</f>
        <v>0</v>
      </c>
      <c r="BE108" s="265">
        <f>SUM(BE89:BE107)</f>
        <v>0</v>
      </c>
    </row>
    <row r="109" spans="1:80" x14ac:dyDescent="0.2">
      <c r="A109" s="227" t="s">
        <v>90</v>
      </c>
      <c r="B109" s="228" t="s">
        <v>254</v>
      </c>
      <c r="C109" s="229" t="s">
        <v>255</v>
      </c>
      <c r="D109" s="230"/>
      <c r="E109" s="231"/>
      <c r="F109" s="231"/>
      <c r="G109" s="232"/>
      <c r="H109" s="233"/>
      <c r="I109" s="234"/>
      <c r="J109" s="235"/>
      <c r="K109" s="236"/>
      <c r="O109" s="237">
        <v>1</v>
      </c>
    </row>
    <row r="110" spans="1:80" ht="22.5" x14ac:dyDescent="0.2">
      <c r="A110" s="238">
        <v>50</v>
      </c>
      <c r="B110" s="239" t="s">
        <v>257</v>
      </c>
      <c r="C110" s="240" t="s">
        <v>258</v>
      </c>
      <c r="D110" s="241" t="s">
        <v>142</v>
      </c>
      <c r="E110" s="242">
        <v>380</v>
      </c>
      <c r="F110" s="242">
        <v>0</v>
      </c>
      <c r="G110" s="243">
        <f t="shared" ref="G110:G117" si="8">E110*F110</f>
        <v>0</v>
      </c>
      <c r="H110" s="244">
        <v>0</v>
      </c>
      <c r="I110" s="245">
        <f t="shared" ref="I110:I117" si="9">E110*H110</f>
        <v>0</v>
      </c>
      <c r="J110" s="244">
        <v>0</v>
      </c>
      <c r="K110" s="245">
        <f t="shared" ref="K110:K117" si="10">E110*J110</f>
        <v>0</v>
      </c>
      <c r="O110" s="237">
        <v>2</v>
      </c>
      <c r="AA110" s="212">
        <v>1</v>
      </c>
      <c r="AB110" s="212">
        <v>1</v>
      </c>
      <c r="AC110" s="212">
        <v>1</v>
      </c>
      <c r="AZ110" s="212">
        <v>1</v>
      </c>
      <c r="BA110" s="212">
        <f t="shared" ref="BA110:BA117" si="11">IF(AZ110=1,G110,0)</f>
        <v>0</v>
      </c>
      <c r="BB110" s="212">
        <f t="shared" ref="BB110:BB117" si="12">IF(AZ110=2,G110,0)</f>
        <v>0</v>
      </c>
      <c r="BC110" s="212">
        <f t="shared" ref="BC110:BC117" si="13">IF(AZ110=3,G110,0)</f>
        <v>0</v>
      </c>
      <c r="BD110" s="212">
        <f t="shared" ref="BD110:BD117" si="14">IF(AZ110=4,G110,0)</f>
        <v>0</v>
      </c>
      <c r="BE110" s="212">
        <f t="shared" ref="BE110:BE117" si="15">IF(AZ110=5,G110,0)</f>
        <v>0</v>
      </c>
      <c r="CA110" s="237">
        <v>1</v>
      </c>
      <c r="CB110" s="237">
        <v>1</v>
      </c>
    </row>
    <row r="111" spans="1:80" x14ac:dyDescent="0.2">
      <c r="A111" s="238">
        <v>51</v>
      </c>
      <c r="B111" s="239" t="s">
        <v>259</v>
      </c>
      <c r="C111" s="240" t="s">
        <v>260</v>
      </c>
      <c r="D111" s="241" t="s">
        <v>243</v>
      </c>
      <c r="E111" s="242">
        <v>3</v>
      </c>
      <c r="F111" s="242">
        <v>0</v>
      </c>
      <c r="G111" s="243">
        <f t="shared" si="8"/>
        <v>0</v>
      </c>
      <c r="H111" s="244">
        <v>0.18388000000004501</v>
      </c>
      <c r="I111" s="245">
        <f t="shared" si="9"/>
        <v>0.55164000000013502</v>
      </c>
      <c r="J111" s="244">
        <v>0</v>
      </c>
      <c r="K111" s="245">
        <f t="shared" si="10"/>
        <v>0</v>
      </c>
      <c r="O111" s="237">
        <v>2</v>
      </c>
      <c r="AA111" s="212">
        <v>1</v>
      </c>
      <c r="AB111" s="212">
        <v>1</v>
      </c>
      <c r="AC111" s="212">
        <v>1</v>
      </c>
      <c r="AZ111" s="212">
        <v>1</v>
      </c>
      <c r="BA111" s="212">
        <f t="shared" si="11"/>
        <v>0</v>
      </c>
      <c r="BB111" s="212">
        <f t="shared" si="12"/>
        <v>0</v>
      </c>
      <c r="BC111" s="212">
        <f t="shared" si="13"/>
        <v>0</v>
      </c>
      <c r="BD111" s="212">
        <f t="shared" si="14"/>
        <v>0</v>
      </c>
      <c r="BE111" s="212">
        <f t="shared" si="15"/>
        <v>0</v>
      </c>
      <c r="CA111" s="237">
        <v>1</v>
      </c>
      <c r="CB111" s="237">
        <v>1</v>
      </c>
    </row>
    <row r="112" spans="1:80" x14ac:dyDescent="0.2">
      <c r="A112" s="238">
        <v>52</v>
      </c>
      <c r="B112" s="239" t="s">
        <v>261</v>
      </c>
      <c r="C112" s="240" t="s">
        <v>262</v>
      </c>
      <c r="D112" s="241" t="s">
        <v>243</v>
      </c>
      <c r="E112" s="242">
        <v>5</v>
      </c>
      <c r="F112" s="242">
        <v>0</v>
      </c>
      <c r="G112" s="243">
        <f t="shared" si="8"/>
        <v>0</v>
      </c>
      <c r="H112" s="244">
        <v>0.25</v>
      </c>
      <c r="I112" s="245">
        <f t="shared" si="9"/>
        <v>1.25</v>
      </c>
      <c r="J112" s="244">
        <v>0</v>
      </c>
      <c r="K112" s="245">
        <f t="shared" si="10"/>
        <v>0</v>
      </c>
      <c r="O112" s="237">
        <v>2</v>
      </c>
      <c r="AA112" s="212">
        <v>1</v>
      </c>
      <c r="AB112" s="212">
        <v>1</v>
      </c>
      <c r="AC112" s="212">
        <v>1</v>
      </c>
      <c r="AZ112" s="212">
        <v>1</v>
      </c>
      <c r="BA112" s="212">
        <f t="shared" si="11"/>
        <v>0</v>
      </c>
      <c r="BB112" s="212">
        <f t="shared" si="12"/>
        <v>0</v>
      </c>
      <c r="BC112" s="212">
        <f t="shared" si="13"/>
        <v>0</v>
      </c>
      <c r="BD112" s="212">
        <f t="shared" si="14"/>
        <v>0</v>
      </c>
      <c r="BE112" s="212">
        <f t="shared" si="15"/>
        <v>0</v>
      </c>
      <c r="CA112" s="237">
        <v>1</v>
      </c>
      <c r="CB112" s="237">
        <v>1</v>
      </c>
    </row>
    <row r="113" spans="1:80" x14ac:dyDescent="0.2">
      <c r="A113" s="238">
        <v>53</v>
      </c>
      <c r="B113" s="239" t="s">
        <v>263</v>
      </c>
      <c r="C113" s="240" t="s">
        <v>264</v>
      </c>
      <c r="D113" s="241" t="s">
        <v>243</v>
      </c>
      <c r="E113" s="242">
        <v>5</v>
      </c>
      <c r="F113" s="242">
        <v>0</v>
      </c>
      <c r="G113" s="243">
        <f t="shared" si="8"/>
        <v>0</v>
      </c>
      <c r="H113" s="244">
        <v>0</v>
      </c>
      <c r="I113" s="245">
        <f t="shared" si="9"/>
        <v>0</v>
      </c>
      <c r="J113" s="244">
        <v>0</v>
      </c>
      <c r="K113" s="245">
        <f t="shared" si="10"/>
        <v>0</v>
      </c>
      <c r="O113" s="237">
        <v>2</v>
      </c>
      <c r="AA113" s="212">
        <v>1</v>
      </c>
      <c r="AB113" s="212">
        <v>1</v>
      </c>
      <c r="AC113" s="212">
        <v>1</v>
      </c>
      <c r="AZ113" s="212">
        <v>1</v>
      </c>
      <c r="BA113" s="212">
        <f t="shared" si="11"/>
        <v>0</v>
      </c>
      <c r="BB113" s="212">
        <f t="shared" si="12"/>
        <v>0</v>
      </c>
      <c r="BC113" s="212">
        <f t="shared" si="13"/>
        <v>0</v>
      </c>
      <c r="BD113" s="212">
        <f t="shared" si="14"/>
        <v>0</v>
      </c>
      <c r="BE113" s="212">
        <f t="shared" si="15"/>
        <v>0</v>
      </c>
      <c r="CA113" s="237">
        <v>1</v>
      </c>
      <c r="CB113" s="237">
        <v>1</v>
      </c>
    </row>
    <row r="114" spans="1:80" x14ac:dyDescent="0.2">
      <c r="A114" s="238">
        <v>54</v>
      </c>
      <c r="B114" s="239" t="s">
        <v>265</v>
      </c>
      <c r="C114" s="240" t="s">
        <v>266</v>
      </c>
      <c r="D114" s="241" t="s">
        <v>243</v>
      </c>
      <c r="E114" s="242">
        <v>1</v>
      </c>
      <c r="F114" s="242">
        <v>0</v>
      </c>
      <c r="G114" s="243">
        <f t="shared" si="8"/>
        <v>0</v>
      </c>
      <c r="H114" s="244">
        <v>6.9999999999979003E-3</v>
      </c>
      <c r="I114" s="245">
        <f t="shared" si="9"/>
        <v>6.9999999999979003E-3</v>
      </c>
      <c r="J114" s="244"/>
      <c r="K114" s="245">
        <f t="shared" si="10"/>
        <v>0</v>
      </c>
      <c r="O114" s="237">
        <v>2</v>
      </c>
      <c r="AA114" s="212">
        <v>3</v>
      </c>
      <c r="AB114" s="212">
        <v>1</v>
      </c>
      <c r="AC114" s="212" t="s">
        <v>265</v>
      </c>
      <c r="AZ114" s="212">
        <v>1</v>
      </c>
      <c r="BA114" s="212">
        <f t="shared" si="11"/>
        <v>0</v>
      </c>
      <c r="BB114" s="212">
        <f t="shared" si="12"/>
        <v>0</v>
      </c>
      <c r="BC114" s="212">
        <f t="shared" si="13"/>
        <v>0</v>
      </c>
      <c r="BD114" s="212">
        <f t="shared" si="14"/>
        <v>0</v>
      </c>
      <c r="BE114" s="212">
        <f t="shared" si="15"/>
        <v>0</v>
      </c>
      <c r="CA114" s="237">
        <v>3</v>
      </c>
      <c r="CB114" s="237">
        <v>1</v>
      </c>
    </row>
    <row r="115" spans="1:80" x14ac:dyDescent="0.2">
      <c r="A115" s="238">
        <v>55</v>
      </c>
      <c r="B115" s="239" t="s">
        <v>267</v>
      </c>
      <c r="C115" s="240" t="s">
        <v>268</v>
      </c>
      <c r="D115" s="241" t="s">
        <v>243</v>
      </c>
      <c r="E115" s="242">
        <v>4</v>
      </c>
      <c r="F115" s="242">
        <v>0</v>
      </c>
      <c r="G115" s="243">
        <f t="shared" si="8"/>
        <v>0</v>
      </c>
      <c r="H115" s="244">
        <v>6.9999999999979003E-3</v>
      </c>
      <c r="I115" s="245">
        <f t="shared" si="9"/>
        <v>2.7999999999991601E-2</v>
      </c>
      <c r="J115" s="244"/>
      <c r="K115" s="245">
        <f t="shared" si="10"/>
        <v>0</v>
      </c>
      <c r="O115" s="237">
        <v>2</v>
      </c>
      <c r="AA115" s="212">
        <v>3</v>
      </c>
      <c r="AB115" s="212">
        <v>1</v>
      </c>
      <c r="AC115" s="212" t="s">
        <v>267</v>
      </c>
      <c r="AZ115" s="212">
        <v>1</v>
      </c>
      <c r="BA115" s="212">
        <f t="shared" si="11"/>
        <v>0</v>
      </c>
      <c r="BB115" s="212">
        <f t="shared" si="12"/>
        <v>0</v>
      </c>
      <c r="BC115" s="212">
        <f t="shared" si="13"/>
        <v>0</v>
      </c>
      <c r="BD115" s="212">
        <f t="shared" si="14"/>
        <v>0</v>
      </c>
      <c r="BE115" s="212">
        <f t="shared" si="15"/>
        <v>0</v>
      </c>
      <c r="CA115" s="237">
        <v>3</v>
      </c>
      <c r="CB115" s="237">
        <v>1</v>
      </c>
    </row>
    <row r="116" spans="1:80" x14ac:dyDescent="0.2">
      <c r="A116" s="238">
        <v>56</v>
      </c>
      <c r="B116" s="239" t="s">
        <v>269</v>
      </c>
      <c r="C116" s="240" t="s">
        <v>270</v>
      </c>
      <c r="D116" s="241" t="s">
        <v>243</v>
      </c>
      <c r="E116" s="242">
        <v>3</v>
      </c>
      <c r="F116" s="242">
        <v>0</v>
      </c>
      <c r="G116" s="243">
        <f t="shared" si="8"/>
        <v>0</v>
      </c>
      <c r="H116" s="244">
        <v>1.8000000000000699E-2</v>
      </c>
      <c r="I116" s="245">
        <f t="shared" si="9"/>
        <v>5.4000000000002102E-2</v>
      </c>
      <c r="J116" s="244"/>
      <c r="K116" s="245">
        <f t="shared" si="10"/>
        <v>0</v>
      </c>
      <c r="O116" s="237">
        <v>2</v>
      </c>
      <c r="AA116" s="212">
        <v>3</v>
      </c>
      <c r="AB116" s="212">
        <v>1</v>
      </c>
      <c r="AC116" s="212">
        <v>40445920</v>
      </c>
      <c r="AZ116" s="212">
        <v>1</v>
      </c>
      <c r="BA116" s="212">
        <f t="shared" si="11"/>
        <v>0</v>
      </c>
      <c r="BB116" s="212">
        <f t="shared" si="12"/>
        <v>0</v>
      </c>
      <c r="BC116" s="212">
        <f t="shared" si="13"/>
        <v>0</v>
      </c>
      <c r="BD116" s="212">
        <f t="shared" si="14"/>
        <v>0</v>
      </c>
      <c r="BE116" s="212">
        <f t="shared" si="15"/>
        <v>0</v>
      </c>
      <c r="CA116" s="237">
        <v>3</v>
      </c>
      <c r="CB116" s="237">
        <v>1</v>
      </c>
    </row>
    <row r="117" spans="1:80" x14ac:dyDescent="0.2">
      <c r="A117" s="238">
        <v>57</v>
      </c>
      <c r="B117" s="239" t="s">
        <v>271</v>
      </c>
      <c r="C117" s="240" t="s">
        <v>272</v>
      </c>
      <c r="D117" s="241" t="s">
        <v>243</v>
      </c>
      <c r="E117" s="242">
        <v>3</v>
      </c>
      <c r="F117" s="242">
        <v>0</v>
      </c>
      <c r="G117" s="243">
        <f t="shared" si="8"/>
        <v>0</v>
      </c>
      <c r="H117" s="244">
        <v>1.26000000000026E-3</v>
      </c>
      <c r="I117" s="245">
        <f t="shared" si="9"/>
        <v>3.7800000000007801E-3</v>
      </c>
      <c r="J117" s="244"/>
      <c r="K117" s="245">
        <f t="shared" si="10"/>
        <v>0</v>
      </c>
      <c r="O117" s="237">
        <v>2</v>
      </c>
      <c r="AA117" s="212">
        <v>3</v>
      </c>
      <c r="AB117" s="212">
        <v>1</v>
      </c>
      <c r="AC117" s="212" t="s">
        <v>271</v>
      </c>
      <c r="AZ117" s="212">
        <v>1</v>
      </c>
      <c r="BA117" s="212">
        <f t="shared" si="11"/>
        <v>0</v>
      </c>
      <c r="BB117" s="212">
        <f t="shared" si="12"/>
        <v>0</v>
      </c>
      <c r="BC117" s="212">
        <f t="shared" si="13"/>
        <v>0</v>
      </c>
      <c r="BD117" s="212">
        <f t="shared" si="14"/>
        <v>0</v>
      </c>
      <c r="BE117" s="212">
        <f t="shared" si="15"/>
        <v>0</v>
      </c>
      <c r="CA117" s="237">
        <v>3</v>
      </c>
      <c r="CB117" s="237">
        <v>1</v>
      </c>
    </row>
    <row r="118" spans="1:80" x14ac:dyDescent="0.2">
      <c r="A118" s="256"/>
      <c r="B118" s="257" t="s">
        <v>93</v>
      </c>
      <c r="C118" s="258" t="s">
        <v>256</v>
      </c>
      <c r="D118" s="259"/>
      <c r="E118" s="260"/>
      <c r="F118" s="261"/>
      <c r="G118" s="262">
        <f>SUM(G109:G117)</f>
        <v>0</v>
      </c>
      <c r="H118" s="263"/>
      <c r="I118" s="264">
        <f>SUM(I109:I117)</f>
        <v>1.8944200000001272</v>
      </c>
      <c r="J118" s="263"/>
      <c r="K118" s="264">
        <f>SUM(K109:K117)</f>
        <v>0</v>
      </c>
      <c r="O118" s="237">
        <v>4</v>
      </c>
      <c r="BA118" s="265">
        <f>SUM(BA109:BA117)</f>
        <v>0</v>
      </c>
      <c r="BB118" s="265">
        <f>SUM(BB109:BB117)</f>
        <v>0</v>
      </c>
      <c r="BC118" s="265">
        <f>SUM(BC109:BC117)</f>
        <v>0</v>
      </c>
      <c r="BD118" s="265">
        <f>SUM(BD109:BD117)</f>
        <v>0</v>
      </c>
      <c r="BE118" s="265">
        <f>SUM(BE109:BE117)</f>
        <v>0</v>
      </c>
    </row>
    <row r="119" spans="1:80" x14ac:dyDescent="0.2">
      <c r="A119" s="227" t="s">
        <v>90</v>
      </c>
      <c r="B119" s="228" t="s">
        <v>273</v>
      </c>
      <c r="C119" s="229" t="s">
        <v>274</v>
      </c>
      <c r="D119" s="230"/>
      <c r="E119" s="231"/>
      <c r="F119" s="231"/>
      <c r="G119" s="232"/>
      <c r="H119" s="233"/>
      <c r="I119" s="234"/>
      <c r="J119" s="235"/>
      <c r="K119" s="236"/>
      <c r="O119" s="237">
        <v>1</v>
      </c>
    </row>
    <row r="120" spans="1:80" x14ac:dyDescent="0.2">
      <c r="A120" s="238">
        <v>58</v>
      </c>
      <c r="B120" s="239" t="s">
        <v>276</v>
      </c>
      <c r="C120" s="240" t="s">
        <v>277</v>
      </c>
      <c r="D120" s="241" t="s">
        <v>106</v>
      </c>
      <c r="E120" s="242">
        <v>1</v>
      </c>
      <c r="F120" s="242">
        <v>0</v>
      </c>
      <c r="G120" s="243">
        <f>E120*F120</f>
        <v>0</v>
      </c>
      <c r="H120" s="244">
        <v>0</v>
      </c>
      <c r="I120" s="245">
        <f>E120*H120</f>
        <v>0</v>
      </c>
      <c r="J120" s="244"/>
      <c r="K120" s="245">
        <f>E120*J120</f>
        <v>0</v>
      </c>
      <c r="O120" s="237">
        <v>2</v>
      </c>
      <c r="AA120" s="212">
        <v>12</v>
      </c>
      <c r="AB120" s="212">
        <v>0</v>
      </c>
      <c r="AC120" s="212">
        <v>53</v>
      </c>
      <c r="AZ120" s="212">
        <v>1</v>
      </c>
      <c r="BA120" s="212">
        <f>IF(AZ120=1,G120,0)</f>
        <v>0</v>
      </c>
      <c r="BB120" s="212">
        <f>IF(AZ120=2,G120,0)</f>
        <v>0</v>
      </c>
      <c r="BC120" s="212">
        <f>IF(AZ120=3,G120,0)</f>
        <v>0</v>
      </c>
      <c r="BD120" s="212">
        <f>IF(AZ120=4,G120,0)</f>
        <v>0</v>
      </c>
      <c r="BE120" s="212">
        <f>IF(AZ120=5,G120,0)</f>
        <v>0</v>
      </c>
      <c r="CA120" s="237">
        <v>12</v>
      </c>
      <c r="CB120" s="237">
        <v>0</v>
      </c>
    </row>
    <row r="121" spans="1:80" ht="22.5" x14ac:dyDescent="0.2">
      <c r="A121" s="246"/>
      <c r="B121" s="247"/>
      <c r="C121" s="304" t="s">
        <v>278</v>
      </c>
      <c r="D121" s="305"/>
      <c r="E121" s="305"/>
      <c r="F121" s="305"/>
      <c r="G121" s="306"/>
      <c r="I121" s="248"/>
      <c r="K121" s="248"/>
      <c r="L121" s="249" t="s">
        <v>278</v>
      </c>
      <c r="O121" s="237">
        <v>3</v>
      </c>
    </row>
    <row r="122" spans="1:80" x14ac:dyDescent="0.2">
      <c r="A122" s="238">
        <v>59</v>
      </c>
      <c r="B122" s="239" t="s">
        <v>279</v>
      </c>
      <c r="C122" s="240" t="s">
        <v>280</v>
      </c>
      <c r="D122" s="241" t="s">
        <v>172</v>
      </c>
      <c r="E122" s="242">
        <v>2053.4582999999998</v>
      </c>
      <c r="F122" s="242">
        <v>0</v>
      </c>
      <c r="G122" s="243">
        <f>E122*F122</f>
        <v>0</v>
      </c>
      <c r="H122" s="244">
        <v>0</v>
      </c>
      <c r="I122" s="245">
        <f>E122*H122</f>
        <v>0</v>
      </c>
      <c r="J122" s="244">
        <v>0</v>
      </c>
      <c r="K122" s="245">
        <f>E122*J122</f>
        <v>0</v>
      </c>
      <c r="O122" s="237">
        <v>2</v>
      </c>
      <c r="AA122" s="212">
        <v>1</v>
      </c>
      <c r="AB122" s="212">
        <v>1</v>
      </c>
      <c r="AC122" s="212">
        <v>1</v>
      </c>
      <c r="AZ122" s="212">
        <v>1</v>
      </c>
      <c r="BA122" s="212">
        <f>IF(AZ122=1,G122,0)</f>
        <v>0</v>
      </c>
      <c r="BB122" s="212">
        <f>IF(AZ122=2,G122,0)</f>
        <v>0</v>
      </c>
      <c r="BC122" s="212">
        <f>IF(AZ122=3,G122,0)</f>
        <v>0</v>
      </c>
      <c r="BD122" s="212">
        <f>IF(AZ122=4,G122,0)</f>
        <v>0</v>
      </c>
      <c r="BE122" s="212">
        <f>IF(AZ122=5,G122,0)</f>
        <v>0</v>
      </c>
      <c r="CA122" s="237">
        <v>1</v>
      </c>
      <c r="CB122" s="237">
        <v>1</v>
      </c>
    </row>
    <row r="123" spans="1:80" x14ac:dyDescent="0.2">
      <c r="A123" s="256"/>
      <c r="B123" s="257" t="s">
        <v>93</v>
      </c>
      <c r="C123" s="258" t="s">
        <v>275</v>
      </c>
      <c r="D123" s="259"/>
      <c r="E123" s="260"/>
      <c r="F123" s="261"/>
      <c r="G123" s="262">
        <f>SUM(G119:G122)</f>
        <v>0</v>
      </c>
      <c r="H123" s="263"/>
      <c r="I123" s="264">
        <f>SUM(I119:I122)</f>
        <v>0</v>
      </c>
      <c r="J123" s="263"/>
      <c r="K123" s="264">
        <f>SUM(K119:K122)</f>
        <v>0</v>
      </c>
      <c r="O123" s="237">
        <v>4</v>
      </c>
      <c r="BA123" s="265">
        <f>SUM(BA119:BA122)</f>
        <v>0</v>
      </c>
      <c r="BB123" s="265">
        <f>SUM(BB119:BB122)</f>
        <v>0</v>
      </c>
      <c r="BC123" s="265">
        <f>SUM(BC119:BC122)</f>
        <v>0</v>
      </c>
      <c r="BD123" s="265">
        <f>SUM(BD119:BD122)</f>
        <v>0</v>
      </c>
      <c r="BE123" s="265">
        <f>SUM(BE119:BE122)</f>
        <v>0</v>
      </c>
    </row>
    <row r="124" spans="1:80" x14ac:dyDescent="0.2">
      <c r="E124" s="212"/>
    </row>
    <row r="125" spans="1:80" x14ac:dyDescent="0.2">
      <c r="E125" s="212"/>
    </row>
    <row r="126" spans="1:80" x14ac:dyDescent="0.2">
      <c r="E126" s="212"/>
    </row>
    <row r="127" spans="1:80" x14ac:dyDescent="0.2">
      <c r="E127" s="212"/>
    </row>
    <row r="128" spans="1:80" x14ac:dyDescent="0.2">
      <c r="E128" s="212"/>
    </row>
    <row r="129" spans="5:5" x14ac:dyDescent="0.2">
      <c r="E129" s="212"/>
    </row>
    <row r="130" spans="5:5" x14ac:dyDescent="0.2">
      <c r="E130" s="212"/>
    </row>
    <row r="131" spans="5:5" x14ac:dyDescent="0.2">
      <c r="E131" s="212"/>
    </row>
    <row r="132" spans="5:5" x14ac:dyDescent="0.2">
      <c r="E132" s="212"/>
    </row>
    <row r="133" spans="5:5" x14ac:dyDescent="0.2">
      <c r="E133" s="212"/>
    </row>
    <row r="134" spans="5:5" x14ac:dyDescent="0.2">
      <c r="E134" s="212"/>
    </row>
    <row r="135" spans="5:5" x14ac:dyDescent="0.2">
      <c r="E135" s="212"/>
    </row>
    <row r="136" spans="5:5" x14ac:dyDescent="0.2">
      <c r="E136" s="212"/>
    </row>
    <row r="137" spans="5:5" x14ac:dyDescent="0.2">
      <c r="E137" s="212"/>
    </row>
    <row r="138" spans="5:5" x14ac:dyDescent="0.2">
      <c r="E138" s="212"/>
    </row>
    <row r="139" spans="5:5" x14ac:dyDescent="0.2">
      <c r="E139" s="212"/>
    </row>
    <row r="140" spans="5:5" x14ac:dyDescent="0.2">
      <c r="E140" s="212"/>
    </row>
    <row r="141" spans="5:5" x14ac:dyDescent="0.2">
      <c r="E141" s="212"/>
    </row>
    <row r="142" spans="5:5" x14ac:dyDescent="0.2">
      <c r="E142" s="212"/>
    </row>
    <row r="143" spans="5:5" x14ac:dyDescent="0.2">
      <c r="E143" s="212"/>
    </row>
    <row r="144" spans="5:5" x14ac:dyDescent="0.2">
      <c r="E144" s="212"/>
    </row>
    <row r="145" spans="1:7" x14ac:dyDescent="0.2">
      <c r="E145" s="212"/>
    </row>
    <row r="146" spans="1:7" x14ac:dyDescent="0.2">
      <c r="E146" s="212"/>
    </row>
    <row r="147" spans="1:7" x14ac:dyDescent="0.2">
      <c r="A147" s="255"/>
      <c r="B147" s="255"/>
      <c r="C147" s="255"/>
      <c r="D147" s="255"/>
      <c r="E147" s="255"/>
      <c r="F147" s="255"/>
      <c r="G147" s="255"/>
    </row>
    <row r="148" spans="1:7" x14ac:dyDescent="0.2">
      <c r="A148" s="255"/>
      <c r="B148" s="255"/>
      <c r="C148" s="255"/>
      <c r="D148" s="255"/>
      <c r="E148" s="255"/>
      <c r="F148" s="255"/>
      <c r="G148" s="255"/>
    </row>
    <row r="149" spans="1:7" x14ac:dyDescent="0.2">
      <c r="A149" s="255"/>
      <c r="B149" s="255"/>
      <c r="C149" s="255"/>
      <c r="D149" s="255"/>
      <c r="E149" s="255"/>
      <c r="F149" s="255"/>
      <c r="G149" s="255"/>
    </row>
    <row r="150" spans="1:7" x14ac:dyDescent="0.2">
      <c r="A150" s="255"/>
      <c r="B150" s="255"/>
      <c r="C150" s="255"/>
      <c r="D150" s="255"/>
      <c r="E150" s="255"/>
      <c r="F150" s="255"/>
      <c r="G150" s="255"/>
    </row>
    <row r="151" spans="1:7" x14ac:dyDescent="0.2">
      <c r="E151" s="212"/>
    </row>
    <row r="152" spans="1:7" x14ac:dyDescent="0.2">
      <c r="E152" s="212"/>
    </row>
    <row r="153" spans="1:7" x14ac:dyDescent="0.2">
      <c r="E153" s="212"/>
    </row>
    <row r="154" spans="1:7" x14ac:dyDescent="0.2">
      <c r="E154" s="212"/>
    </row>
    <row r="155" spans="1:7" x14ac:dyDescent="0.2">
      <c r="E155" s="212"/>
    </row>
    <row r="156" spans="1:7" x14ac:dyDescent="0.2">
      <c r="E156" s="212"/>
    </row>
    <row r="157" spans="1:7" x14ac:dyDescent="0.2">
      <c r="E157" s="212"/>
    </row>
    <row r="158" spans="1:7" x14ac:dyDescent="0.2">
      <c r="E158" s="212"/>
    </row>
    <row r="159" spans="1:7" x14ac:dyDescent="0.2">
      <c r="E159" s="212"/>
    </row>
    <row r="160" spans="1:7" x14ac:dyDescent="0.2">
      <c r="E160" s="212"/>
    </row>
    <row r="161" spans="5:5" x14ac:dyDescent="0.2">
      <c r="E161" s="212"/>
    </row>
    <row r="162" spans="5:5" x14ac:dyDescent="0.2">
      <c r="E162" s="212"/>
    </row>
    <row r="163" spans="5:5" x14ac:dyDescent="0.2">
      <c r="E163" s="212"/>
    </row>
    <row r="164" spans="5:5" x14ac:dyDescent="0.2">
      <c r="E164" s="212"/>
    </row>
    <row r="165" spans="5:5" x14ac:dyDescent="0.2">
      <c r="E165" s="212"/>
    </row>
    <row r="166" spans="5:5" x14ac:dyDescent="0.2">
      <c r="E166" s="212"/>
    </row>
    <row r="167" spans="5:5" x14ac:dyDescent="0.2">
      <c r="E167" s="212"/>
    </row>
    <row r="168" spans="5:5" x14ac:dyDescent="0.2">
      <c r="E168" s="212"/>
    </row>
    <row r="169" spans="5:5" x14ac:dyDescent="0.2">
      <c r="E169" s="212"/>
    </row>
    <row r="170" spans="5:5" x14ac:dyDescent="0.2">
      <c r="E170" s="212"/>
    </row>
    <row r="171" spans="5:5" x14ac:dyDescent="0.2">
      <c r="E171" s="212"/>
    </row>
    <row r="172" spans="5:5" x14ac:dyDescent="0.2">
      <c r="E172" s="212"/>
    </row>
    <row r="173" spans="5:5" x14ac:dyDescent="0.2">
      <c r="E173" s="212"/>
    </row>
    <row r="174" spans="5:5" x14ac:dyDescent="0.2">
      <c r="E174" s="212"/>
    </row>
    <row r="175" spans="5:5" x14ac:dyDescent="0.2">
      <c r="E175" s="212"/>
    </row>
    <row r="176" spans="5:5" x14ac:dyDescent="0.2">
      <c r="E176" s="212"/>
    </row>
    <row r="177" spans="1:7" x14ac:dyDescent="0.2">
      <c r="E177" s="212"/>
    </row>
    <row r="178" spans="1:7" x14ac:dyDescent="0.2">
      <c r="E178" s="212"/>
    </row>
    <row r="179" spans="1:7" x14ac:dyDescent="0.2">
      <c r="E179" s="212"/>
    </row>
    <row r="180" spans="1:7" x14ac:dyDescent="0.2">
      <c r="E180" s="212"/>
    </row>
    <row r="181" spans="1:7" x14ac:dyDescent="0.2">
      <c r="E181" s="212"/>
    </row>
    <row r="182" spans="1:7" x14ac:dyDescent="0.2">
      <c r="A182" s="266"/>
      <c r="B182" s="266"/>
    </row>
    <row r="183" spans="1:7" x14ac:dyDescent="0.2">
      <c r="A183" s="255"/>
      <c r="B183" s="255"/>
      <c r="C183" s="267"/>
      <c r="D183" s="267"/>
      <c r="E183" s="268"/>
      <c r="F183" s="267"/>
      <c r="G183" s="269"/>
    </row>
    <row r="184" spans="1:7" x14ac:dyDescent="0.2">
      <c r="A184" s="270"/>
      <c r="B184" s="270"/>
      <c r="C184" s="255"/>
      <c r="D184" s="255"/>
      <c r="E184" s="271"/>
      <c r="F184" s="255"/>
      <c r="G184" s="255"/>
    </row>
    <row r="185" spans="1:7" x14ac:dyDescent="0.2">
      <c r="A185" s="255"/>
      <c r="B185" s="255"/>
      <c r="C185" s="255"/>
      <c r="D185" s="255"/>
      <c r="E185" s="271"/>
      <c r="F185" s="255"/>
      <c r="G185" s="255"/>
    </row>
    <row r="186" spans="1:7" x14ac:dyDescent="0.2">
      <c r="A186" s="255"/>
      <c r="B186" s="255"/>
      <c r="C186" s="255"/>
      <c r="D186" s="255"/>
      <c r="E186" s="271"/>
      <c r="F186" s="255"/>
      <c r="G186" s="255"/>
    </row>
    <row r="187" spans="1:7" x14ac:dyDescent="0.2">
      <c r="A187" s="255"/>
      <c r="B187" s="255"/>
      <c r="C187" s="255"/>
      <c r="D187" s="255"/>
      <c r="E187" s="271"/>
      <c r="F187" s="255"/>
      <c r="G187" s="255"/>
    </row>
    <row r="188" spans="1:7" x14ac:dyDescent="0.2">
      <c r="A188" s="255"/>
      <c r="B188" s="255"/>
      <c r="C188" s="255"/>
      <c r="D188" s="255"/>
      <c r="E188" s="271"/>
      <c r="F188" s="255"/>
      <c r="G188" s="255"/>
    </row>
    <row r="189" spans="1:7" x14ac:dyDescent="0.2">
      <c r="A189" s="255"/>
      <c r="B189" s="255"/>
      <c r="C189" s="255"/>
      <c r="D189" s="255"/>
      <c r="E189" s="271"/>
      <c r="F189" s="255"/>
      <c r="G189" s="255"/>
    </row>
    <row r="190" spans="1:7" x14ac:dyDescent="0.2">
      <c r="A190" s="255"/>
      <c r="B190" s="255"/>
      <c r="C190" s="255"/>
      <c r="D190" s="255"/>
      <c r="E190" s="271"/>
      <c r="F190" s="255"/>
      <c r="G190" s="255"/>
    </row>
    <row r="191" spans="1:7" x14ac:dyDescent="0.2">
      <c r="A191" s="255"/>
      <c r="B191" s="255"/>
      <c r="C191" s="255"/>
      <c r="D191" s="255"/>
      <c r="E191" s="271"/>
      <c r="F191" s="255"/>
      <c r="G191" s="255"/>
    </row>
    <row r="192" spans="1:7" x14ac:dyDescent="0.2">
      <c r="A192" s="255"/>
      <c r="B192" s="255"/>
      <c r="C192" s="255"/>
      <c r="D192" s="255"/>
      <c r="E192" s="271"/>
      <c r="F192" s="255"/>
      <c r="G192" s="255"/>
    </row>
    <row r="193" spans="1:7" x14ac:dyDescent="0.2">
      <c r="A193" s="255"/>
      <c r="B193" s="255"/>
      <c r="C193" s="255"/>
      <c r="D193" s="255"/>
      <c r="E193" s="271"/>
      <c r="F193" s="255"/>
      <c r="G193" s="255"/>
    </row>
    <row r="194" spans="1:7" x14ac:dyDescent="0.2">
      <c r="A194" s="255"/>
      <c r="B194" s="255"/>
      <c r="C194" s="255"/>
      <c r="D194" s="255"/>
      <c r="E194" s="271"/>
      <c r="F194" s="255"/>
      <c r="G194" s="255"/>
    </row>
    <row r="195" spans="1:7" x14ac:dyDescent="0.2">
      <c r="A195" s="255"/>
      <c r="B195" s="255"/>
      <c r="C195" s="255"/>
      <c r="D195" s="255"/>
      <c r="E195" s="271"/>
      <c r="F195" s="255"/>
      <c r="G195" s="255"/>
    </row>
    <row r="196" spans="1:7" x14ac:dyDescent="0.2">
      <c r="A196" s="255"/>
      <c r="B196" s="255"/>
      <c r="C196" s="255"/>
      <c r="D196" s="255"/>
      <c r="E196" s="271"/>
      <c r="F196" s="255"/>
      <c r="G196" s="255"/>
    </row>
  </sheetData>
  <mergeCells count="44">
    <mergeCell ref="C22:D22"/>
    <mergeCell ref="C23:D23"/>
    <mergeCell ref="C25:G25"/>
    <mergeCell ref="A1:G1"/>
    <mergeCell ref="A3:B3"/>
    <mergeCell ref="A4:B4"/>
    <mergeCell ref="E4:G4"/>
    <mergeCell ref="C9:G9"/>
    <mergeCell ref="C10:G10"/>
    <mergeCell ref="C15:D15"/>
    <mergeCell ref="C16:D16"/>
    <mergeCell ref="C18:G18"/>
    <mergeCell ref="C19:D19"/>
    <mergeCell ref="C21:D21"/>
    <mergeCell ref="C58:G58"/>
    <mergeCell ref="C26:D26"/>
    <mergeCell ref="C37:D37"/>
    <mergeCell ref="C38:D38"/>
    <mergeCell ref="C41:D41"/>
    <mergeCell ref="C42:D42"/>
    <mergeCell ref="C44:G44"/>
    <mergeCell ref="C45:G45"/>
    <mergeCell ref="C46:G46"/>
    <mergeCell ref="C47:D47"/>
    <mergeCell ref="C49:G49"/>
    <mergeCell ref="C52:G52"/>
    <mergeCell ref="C54:G54"/>
    <mergeCell ref="C56:G56"/>
    <mergeCell ref="C85:D85"/>
    <mergeCell ref="C86:D86"/>
    <mergeCell ref="C87:D87"/>
    <mergeCell ref="C60:G60"/>
    <mergeCell ref="C62:G62"/>
    <mergeCell ref="C71:D71"/>
    <mergeCell ref="C73:G73"/>
    <mergeCell ref="C75:D75"/>
    <mergeCell ref="C77:D77"/>
    <mergeCell ref="C121:G121"/>
    <mergeCell ref="C92:G92"/>
    <mergeCell ref="C97:D97"/>
    <mergeCell ref="C101:D101"/>
    <mergeCell ref="C103:D103"/>
    <mergeCell ref="C105:D105"/>
    <mergeCell ref="C107:D107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389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25</v>
      </c>
      <c r="B2" s="77"/>
      <c r="C2" s="78"/>
      <c r="D2" s="78"/>
      <c r="E2" s="77"/>
      <c r="F2" s="79" t="s">
        <v>26</v>
      </c>
      <c r="G2" s="80"/>
    </row>
    <row r="3" spans="1:57" ht="3" hidden="1" customHeight="1" x14ac:dyDescent="0.2">
      <c r="A3" s="81"/>
      <c r="B3" s="82"/>
      <c r="C3" s="83"/>
      <c r="D3" s="83"/>
      <c r="E3" s="82"/>
      <c r="F3" s="84"/>
      <c r="G3" s="85"/>
    </row>
    <row r="4" spans="1:57" ht="12" customHeight="1" x14ac:dyDescent="0.2">
      <c r="A4" s="86" t="s">
        <v>27</v>
      </c>
      <c r="B4" s="82"/>
      <c r="C4" s="83"/>
      <c r="D4" s="83"/>
      <c r="E4" s="82"/>
      <c r="F4" s="84" t="s">
        <v>28</v>
      </c>
      <c r="G4" s="87"/>
    </row>
    <row r="5" spans="1:57" ht="12.95" customHeight="1" x14ac:dyDescent="0.2">
      <c r="A5" s="88" t="s">
        <v>285</v>
      </c>
      <c r="B5" s="89"/>
      <c r="C5" s="90" t="s">
        <v>286</v>
      </c>
      <c r="D5" s="91"/>
      <c r="E5" s="92"/>
      <c r="F5" s="84" t="s">
        <v>29</v>
      </c>
      <c r="G5" s="85"/>
    </row>
    <row r="6" spans="1:57" ht="12.95" customHeight="1" x14ac:dyDescent="0.2">
      <c r="A6" s="86" t="s">
        <v>30</v>
      </c>
      <c r="B6" s="82"/>
      <c r="C6" s="83"/>
      <c r="D6" s="83"/>
      <c r="E6" s="82"/>
      <c r="F6" s="93" t="s">
        <v>31</v>
      </c>
      <c r="G6" s="94"/>
      <c r="O6" s="95"/>
    </row>
    <row r="7" spans="1:57" ht="12.95" customHeight="1" x14ac:dyDescent="0.2">
      <c r="A7" s="96" t="s">
        <v>95</v>
      </c>
      <c r="B7" s="97"/>
      <c r="C7" s="98" t="s">
        <v>96</v>
      </c>
      <c r="D7" s="99"/>
      <c r="E7" s="99"/>
      <c r="F7" s="100" t="s">
        <v>32</v>
      </c>
      <c r="G7" s="94">
        <f>IF(G6=0,,ROUND((F30+F32)/G6,1))</f>
        <v>0</v>
      </c>
    </row>
    <row r="8" spans="1:57" x14ac:dyDescent="0.2">
      <c r="A8" s="101" t="s">
        <v>33</v>
      </c>
      <c r="B8" s="84"/>
      <c r="C8" s="292" t="s">
        <v>284</v>
      </c>
      <c r="D8" s="292"/>
      <c r="E8" s="293"/>
      <c r="F8" s="102" t="s">
        <v>34</v>
      </c>
      <c r="G8" s="103"/>
      <c r="H8" s="104"/>
      <c r="I8" s="105"/>
    </row>
    <row r="9" spans="1:57" x14ac:dyDescent="0.2">
      <c r="A9" s="101" t="s">
        <v>35</v>
      </c>
      <c r="B9" s="84"/>
      <c r="C9" s="292"/>
      <c r="D9" s="292"/>
      <c r="E9" s="293"/>
      <c r="F9" s="84"/>
      <c r="G9" s="106"/>
      <c r="H9" s="107"/>
    </row>
    <row r="10" spans="1:57" x14ac:dyDescent="0.2">
      <c r="A10" s="101" t="s">
        <v>36</v>
      </c>
      <c r="B10" s="84"/>
      <c r="C10" s="292" t="s">
        <v>283</v>
      </c>
      <c r="D10" s="292"/>
      <c r="E10" s="292"/>
      <c r="F10" s="108"/>
      <c r="G10" s="109"/>
      <c r="H10" s="110"/>
    </row>
    <row r="11" spans="1:57" ht="13.5" customHeight="1" x14ac:dyDescent="0.2">
      <c r="A11" s="101" t="s">
        <v>37</v>
      </c>
      <c r="B11" s="84"/>
      <c r="C11" s="292"/>
      <c r="D11" s="292"/>
      <c r="E11" s="292"/>
      <c r="F11" s="111" t="s">
        <v>38</v>
      </c>
      <c r="G11" s="112"/>
      <c r="H11" s="107"/>
      <c r="BA11" s="113"/>
      <c r="BB11" s="113"/>
      <c r="BC11" s="113"/>
      <c r="BD11" s="113"/>
      <c r="BE11" s="113"/>
    </row>
    <row r="12" spans="1:57" ht="12.75" customHeight="1" x14ac:dyDescent="0.2">
      <c r="A12" s="114" t="s">
        <v>39</v>
      </c>
      <c r="B12" s="82"/>
      <c r="C12" s="294"/>
      <c r="D12" s="294"/>
      <c r="E12" s="294"/>
      <c r="F12" s="115" t="s">
        <v>40</v>
      </c>
      <c r="G12" s="116"/>
      <c r="H12" s="107"/>
    </row>
    <row r="13" spans="1:57" ht="28.5" customHeight="1" thickBot="1" x14ac:dyDescent="0.25">
      <c r="A13" s="117" t="s">
        <v>41</v>
      </c>
      <c r="B13" s="118"/>
      <c r="C13" s="118"/>
      <c r="D13" s="118"/>
      <c r="E13" s="119"/>
      <c r="F13" s="119"/>
      <c r="G13" s="120"/>
      <c r="H13" s="107"/>
    </row>
    <row r="14" spans="1:57" ht="17.25" customHeight="1" thickBot="1" x14ac:dyDescent="0.25">
      <c r="A14" s="121" t="s">
        <v>42</v>
      </c>
      <c r="B14" s="122"/>
      <c r="C14" s="123"/>
      <c r="D14" s="124" t="s">
        <v>43</v>
      </c>
      <c r="E14" s="125"/>
      <c r="F14" s="125"/>
      <c r="G14" s="123"/>
    </row>
    <row r="15" spans="1:57" ht="15.95" customHeight="1" x14ac:dyDescent="0.2">
      <c r="A15" s="126"/>
      <c r="B15" s="127" t="s">
        <v>44</v>
      </c>
      <c r="C15" s="128">
        <f>'SO 02  Rek'!E11</f>
        <v>0</v>
      </c>
      <c r="D15" s="129" t="str">
        <f>'SO 02  Rek'!A16</f>
        <v>Zařízení staveniště</v>
      </c>
      <c r="E15" s="130"/>
      <c r="F15" s="131"/>
      <c r="G15" s="128">
        <f>'SO 02  Rek'!I16</f>
        <v>0</v>
      </c>
    </row>
    <row r="16" spans="1:57" ht="15.95" customHeight="1" x14ac:dyDescent="0.2">
      <c r="A16" s="126" t="s">
        <v>45</v>
      </c>
      <c r="B16" s="127" t="s">
        <v>46</v>
      </c>
      <c r="C16" s="128">
        <f>'SO 02  Rek'!F11</f>
        <v>0</v>
      </c>
      <c r="D16" s="81" t="str">
        <f>'SO 02  Rek'!A17</f>
        <v>Kompletační činnost (IČD)</v>
      </c>
      <c r="E16" s="132"/>
      <c r="F16" s="133"/>
      <c r="G16" s="128">
        <f>'SO 02  Rek'!I17</f>
        <v>0</v>
      </c>
    </row>
    <row r="17" spans="1:7" ht="15.95" customHeight="1" x14ac:dyDescent="0.2">
      <c r="A17" s="126" t="s">
        <v>47</v>
      </c>
      <c r="B17" s="127" t="s">
        <v>48</v>
      </c>
      <c r="C17" s="128">
        <f>'SO 02  Rek'!H11</f>
        <v>0</v>
      </c>
      <c r="D17" s="81"/>
      <c r="E17" s="132"/>
      <c r="F17" s="133"/>
      <c r="G17" s="128"/>
    </row>
    <row r="18" spans="1:7" ht="15.95" customHeight="1" x14ac:dyDescent="0.2">
      <c r="A18" s="134" t="s">
        <v>49</v>
      </c>
      <c r="B18" s="135" t="s">
        <v>50</v>
      </c>
      <c r="C18" s="128">
        <f>'SO 02  Rek'!G11</f>
        <v>0</v>
      </c>
      <c r="D18" s="81"/>
      <c r="E18" s="132"/>
      <c r="F18" s="133"/>
      <c r="G18" s="128"/>
    </row>
    <row r="19" spans="1:7" ht="15.95" customHeight="1" x14ac:dyDescent="0.2">
      <c r="A19" s="136" t="s">
        <v>51</v>
      </c>
      <c r="B19" s="127"/>
      <c r="C19" s="128">
        <f>SUM(C15:C18)</f>
        <v>0</v>
      </c>
      <c r="D19" s="81"/>
      <c r="E19" s="132"/>
      <c r="F19" s="133"/>
      <c r="G19" s="128"/>
    </row>
    <row r="20" spans="1:7" ht="15.95" customHeight="1" x14ac:dyDescent="0.2">
      <c r="A20" s="136"/>
      <c r="B20" s="127"/>
      <c r="C20" s="128"/>
      <c r="D20" s="81"/>
      <c r="E20" s="132"/>
      <c r="F20" s="133"/>
      <c r="G20" s="128"/>
    </row>
    <row r="21" spans="1:7" ht="15.95" customHeight="1" x14ac:dyDescent="0.2">
      <c r="A21" s="136" t="s">
        <v>24</v>
      </c>
      <c r="B21" s="127"/>
      <c r="C21" s="128">
        <f>'SO 02  Rek'!I11</f>
        <v>0</v>
      </c>
      <c r="D21" s="81"/>
      <c r="E21" s="132"/>
      <c r="F21" s="133"/>
      <c r="G21" s="128"/>
    </row>
    <row r="22" spans="1:7" ht="15.95" customHeight="1" x14ac:dyDescent="0.2">
      <c r="A22" s="137" t="s">
        <v>52</v>
      </c>
      <c r="B22" s="107"/>
      <c r="C22" s="128">
        <f>C19+C21</f>
        <v>0</v>
      </c>
      <c r="D22" s="81" t="s">
        <v>53</v>
      </c>
      <c r="E22" s="132"/>
      <c r="F22" s="133"/>
      <c r="G22" s="128">
        <f>G23-SUM(G15:G21)</f>
        <v>0</v>
      </c>
    </row>
    <row r="23" spans="1:7" ht="15.95" customHeight="1" thickBot="1" x14ac:dyDescent="0.25">
      <c r="A23" s="290" t="s">
        <v>54</v>
      </c>
      <c r="B23" s="291"/>
      <c r="C23" s="138">
        <f>C22+G23</f>
        <v>0</v>
      </c>
      <c r="D23" s="139" t="s">
        <v>55</v>
      </c>
      <c r="E23" s="140"/>
      <c r="F23" s="141"/>
      <c r="G23" s="128">
        <f>'SO 02  Rek'!H18</f>
        <v>0</v>
      </c>
    </row>
    <row r="24" spans="1:7" x14ac:dyDescent="0.2">
      <c r="A24" s="142" t="s">
        <v>56</v>
      </c>
      <c r="B24" s="143"/>
      <c r="C24" s="144"/>
      <c r="D24" s="143" t="s">
        <v>57</v>
      </c>
      <c r="E24" s="143"/>
      <c r="F24" s="145" t="s">
        <v>58</v>
      </c>
      <c r="G24" s="146"/>
    </row>
    <row r="25" spans="1:7" x14ac:dyDescent="0.2">
      <c r="A25" s="137" t="s">
        <v>59</v>
      </c>
      <c r="B25" s="107"/>
      <c r="C25" s="147"/>
      <c r="D25" s="107" t="s">
        <v>59</v>
      </c>
      <c r="F25" s="148" t="s">
        <v>59</v>
      </c>
      <c r="G25" s="149"/>
    </row>
    <row r="26" spans="1:7" ht="37.5" customHeight="1" x14ac:dyDescent="0.2">
      <c r="A26" s="137" t="s">
        <v>60</v>
      </c>
      <c r="B26" s="150"/>
      <c r="C26" s="147"/>
      <c r="D26" s="107" t="s">
        <v>60</v>
      </c>
      <c r="F26" s="148" t="s">
        <v>60</v>
      </c>
      <c r="G26" s="149"/>
    </row>
    <row r="27" spans="1:7" x14ac:dyDescent="0.2">
      <c r="A27" s="137"/>
      <c r="B27" s="151"/>
      <c r="C27" s="147"/>
      <c r="D27" s="107"/>
      <c r="F27" s="148"/>
      <c r="G27" s="149"/>
    </row>
    <row r="28" spans="1:7" x14ac:dyDescent="0.2">
      <c r="A28" s="137" t="s">
        <v>61</v>
      </c>
      <c r="B28" s="107"/>
      <c r="C28" s="147"/>
      <c r="D28" s="148" t="s">
        <v>62</v>
      </c>
      <c r="E28" s="147"/>
      <c r="F28" s="152" t="s">
        <v>62</v>
      </c>
      <c r="G28" s="149"/>
    </row>
    <row r="29" spans="1:7" ht="69" customHeight="1" x14ac:dyDescent="0.2">
      <c r="A29" s="137"/>
      <c r="B29" s="107"/>
      <c r="C29" s="153"/>
      <c r="D29" s="154"/>
      <c r="E29" s="153"/>
      <c r="F29" s="107"/>
      <c r="G29" s="149"/>
    </row>
    <row r="30" spans="1:7" x14ac:dyDescent="0.2">
      <c r="A30" s="155" t="s">
        <v>11</v>
      </c>
      <c r="B30" s="156"/>
      <c r="C30" s="157">
        <v>21</v>
      </c>
      <c r="D30" s="156" t="s">
        <v>63</v>
      </c>
      <c r="E30" s="158"/>
      <c r="F30" s="285">
        <f>C23-F32</f>
        <v>0</v>
      </c>
      <c r="G30" s="286"/>
    </row>
    <row r="31" spans="1:7" x14ac:dyDescent="0.2">
      <c r="A31" s="155" t="s">
        <v>64</v>
      </c>
      <c r="B31" s="156"/>
      <c r="C31" s="157">
        <f>C30</f>
        <v>21</v>
      </c>
      <c r="D31" s="156" t="s">
        <v>65</v>
      </c>
      <c r="E31" s="158"/>
      <c r="F31" s="285">
        <f>ROUND(PRODUCT(F30,C31/100),0)</f>
        <v>0</v>
      </c>
      <c r="G31" s="286"/>
    </row>
    <row r="32" spans="1:7" x14ac:dyDescent="0.2">
      <c r="A32" s="155" t="s">
        <v>11</v>
      </c>
      <c r="B32" s="156"/>
      <c r="C32" s="157">
        <v>0</v>
      </c>
      <c r="D32" s="156" t="s">
        <v>65</v>
      </c>
      <c r="E32" s="158"/>
      <c r="F32" s="285">
        <v>0</v>
      </c>
      <c r="G32" s="286"/>
    </row>
    <row r="33" spans="1:8" x14ac:dyDescent="0.2">
      <c r="A33" s="155" t="s">
        <v>64</v>
      </c>
      <c r="B33" s="159"/>
      <c r="C33" s="160">
        <f>C32</f>
        <v>0</v>
      </c>
      <c r="D33" s="156" t="s">
        <v>65</v>
      </c>
      <c r="E33" s="133"/>
      <c r="F33" s="285">
        <f>ROUND(PRODUCT(F32,C33/100),0)</f>
        <v>0</v>
      </c>
      <c r="G33" s="286"/>
    </row>
    <row r="34" spans="1:8" s="164" customFormat="1" ht="19.5" customHeight="1" thickBot="1" x14ac:dyDescent="0.3">
      <c r="A34" s="161" t="s">
        <v>66</v>
      </c>
      <c r="B34" s="162"/>
      <c r="C34" s="162"/>
      <c r="D34" s="162"/>
      <c r="E34" s="163"/>
      <c r="F34" s="287">
        <f>ROUND(SUM(F30:F33),0)</f>
        <v>0</v>
      </c>
      <c r="G34" s="288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89"/>
      <c r="C37" s="289"/>
      <c r="D37" s="289"/>
      <c r="E37" s="289"/>
      <c r="F37" s="289"/>
      <c r="G37" s="289"/>
      <c r="H37" s="1" t="s">
        <v>1</v>
      </c>
    </row>
    <row r="38" spans="1:8" ht="12.75" customHeight="1" x14ac:dyDescent="0.2">
      <c r="A38" s="165"/>
      <c r="B38" s="289"/>
      <c r="C38" s="289"/>
      <c r="D38" s="289"/>
      <c r="E38" s="289"/>
      <c r="F38" s="289"/>
      <c r="G38" s="289"/>
      <c r="H38" s="1" t="s">
        <v>1</v>
      </c>
    </row>
    <row r="39" spans="1:8" x14ac:dyDescent="0.2">
      <c r="A39" s="165"/>
      <c r="B39" s="289"/>
      <c r="C39" s="289"/>
      <c r="D39" s="289"/>
      <c r="E39" s="289"/>
      <c r="F39" s="289"/>
      <c r="G39" s="289"/>
      <c r="H39" s="1" t="s">
        <v>1</v>
      </c>
    </row>
    <row r="40" spans="1:8" x14ac:dyDescent="0.2">
      <c r="A40" s="165"/>
      <c r="B40" s="289"/>
      <c r="C40" s="289"/>
      <c r="D40" s="289"/>
      <c r="E40" s="289"/>
      <c r="F40" s="289"/>
      <c r="G40" s="289"/>
      <c r="H40" s="1" t="s">
        <v>1</v>
      </c>
    </row>
    <row r="41" spans="1:8" x14ac:dyDescent="0.2">
      <c r="A41" s="165"/>
      <c r="B41" s="289"/>
      <c r="C41" s="289"/>
      <c r="D41" s="289"/>
      <c r="E41" s="289"/>
      <c r="F41" s="289"/>
      <c r="G41" s="289"/>
      <c r="H41" s="1" t="s">
        <v>1</v>
      </c>
    </row>
    <row r="42" spans="1:8" x14ac:dyDescent="0.2">
      <c r="A42" s="165"/>
      <c r="B42" s="289"/>
      <c r="C42" s="289"/>
      <c r="D42" s="289"/>
      <c r="E42" s="289"/>
      <c r="F42" s="289"/>
      <c r="G42" s="289"/>
      <c r="H42" s="1" t="s">
        <v>1</v>
      </c>
    </row>
    <row r="43" spans="1:8" x14ac:dyDescent="0.2">
      <c r="A43" s="165"/>
      <c r="B43" s="289"/>
      <c r="C43" s="289"/>
      <c r="D43" s="289"/>
      <c r="E43" s="289"/>
      <c r="F43" s="289"/>
      <c r="G43" s="289"/>
      <c r="H43" s="1" t="s">
        <v>1</v>
      </c>
    </row>
    <row r="44" spans="1:8" ht="12.75" customHeight="1" x14ac:dyDescent="0.2">
      <c r="A44" s="165"/>
      <c r="B44" s="289"/>
      <c r="C44" s="289"/>
      <c r="D44" s="289"/>
      <c r="E44" s="289"/>
      <c r="F44" s="289"/>
      <c r="G44" s="289"/>
      <c r="H44" s="1" t="s">
        <v>1</v>
      </c>
    </row>
    <row r="45" spans="1:8" ht="12.75" customHeight="1" x14ac:dyDescent="0.2">
      <c r="A45" s="165"/>
      <c r="B45" s="289"/>
      <c r="C45" s="289"/>
      <c r="D45" s="289"/>
      <c r="E45" s="289"/>
      <c r="F45" s="289"/>
      <c r="G45" s="289"/>
      <c r="H45" s="1" t="s">
        <v>1</v>
      </c>
    </row>
    <row r="46" spans="1:8" x14ac:dyDescent="0.2">
      <c r="B46" s="284"/>
      <c r="C46" s="284"/>
      <c r="D46" s="284"/>
      <c r="E46" s="284"/>
      <c r="F46" s="284"/>
      <c r="G46" s="284"/>
    </row>
    <row r="47" spans="1:8" x14ac:dyDescent="0.2">
      <c r="B47" s="284"/>
      <c r="C47" s="284"/>
      <c r="D47" s="284"/>
      <c r="E47" s="284"/>
      <c r="F47" s="284"/>
      <c r="G47" s="284"/>
    </row>
    <row r="48" spans="1:8" x14ac:dyDescent="0.2">
      <c r="B48" s="284"/>
      <c r="C48" s="284"/>
      <c r="D48" s="284"/>
      <c r="E48" s="284"/>
      <c r="F48" s="284"/>
      <c r="G48" s="284"/>
    </row>
    <row r="49" spans="2:7" x14ac:dyDescent="0.2">
      <c r="B49" s="284"/>
      <c r="C49" s="284"/>
      <c r="D49" s="284"/>
      <c r="E49" s="284"/>
      <c r="F49" s="284"/>
      <c r="G49" s="284"/>
    </row>
    <row r="50" spans="2:7" x14ac:dyDescent="0.2">
      <c r="B50" s="284"/>
      <c r="C50" s="284"/>
      <c r="D50" s="284"/>
      <c r="E50" s="284"/>
      <c r="F50" s="284"/>
      <c r="G50" s="284"/>
    </row>
    <row r="51" spans="2:7" x14ac:dyDescent="0.2">
      <c r="B51" s="284"/>
      <c r="C51" s="284"/>
      <c r="D51" s="284"/>
      <c r="E51" s="284"/>
      <c r="F51" s="284"/>
      <c r="G51" s="28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6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95" t="s">
        <v>2</v>
      </c>
      <c r="B1" s="296"/>
      <c r="C1" s="166" t="s">
        <v>97</v>
      </c>
      <c r="D1" s="167"/>
      <c r="E1" s="168"/>
      <c r="F1" s="167"/>
      <c r="G1" s="169" t="s">
        <v>68</v>
      </c>
      <c r="H1" s="170"/>
      <c r="I1" s="171"/>
    </row>
    <row r="2" spans="1:57" ht="13.5" thickBot="1" x14ac:dyDescent="0.25">
      <c r="A2" s="297" t="s">
        <v>69</v>
      </c>
      <c r="B2" s="298"/>
      <c r="C2" s="172" t="s">
        <v>287</v>
      </c>
      <c r="D2" s="173"/>
      <c r="E2" s="174"/>
      <c r="F2" s="173"/>
      <c r="G2" s="299"/>
      <c r="H2" s="300"/>
      <c r="I2" s="301"/>
    </row>
    <row r="3" spans="1:57" ht="13.5" thickTop="1" x14ac:dyDescent="0.2">
      <c r="F3" s="107"/>
    </row>
    <row r="4" spans="1:57" ht="19.5" customHeight="1" x14ac:dyDescent="0.25">
      <c r="A4" s="175" t="s">
        <v>70</v>
      </c>
      <c r="B4" s="176"/>
      <c r="C4" s="176"/>
      <c r="D4" s="176"/>
      <c r="E4" s="177"/>
      <c r="F4" s="176"/>
      <c r="G4" s="176"/>
      <c r="H4" s="176"/>
      <c r="I4" s="176"/>
    </row>
    <row r="5" spans="1:57" ht="13.5" thickBot="1" x14ac:dyDescent="0.25"/>
    <row r="6" spans="1:57" s="107" customFormat="1" ht="13.5" thickBot="1" x14ac:dyDescent="0.25">
      <c r="A6" s="178"/>
      <c r="B6" s="179" t="s">
        <v>71</v>
      </c>
      <c r="C6" s="179"/>
      <c r="D6" s="180"/>
      <c r="E6" s="181" t="s">
        <v>20</v>
      </c>
      <c r="F6" s="182" t="s">
        <v>21</v>
      </c>
      <c r="G6" s="182" t="s">
        <v>22</v>
      </c>
      <c r="H6" s="182" t="s">
        <v>23</v>
      </c>
      <c r="I6" s="183" t="s">
        <v>24</v>
      </c>
    </row>
    <row r="7" spans="1:57" s="107" customFormat="1" x14ac:dyDescent="0.2">
      <c r="A7" s="272" t="str">
        <f>'SO 02  Pol'!B7</f>
        <v>001</v>
      </c>
      <c r="B7" s="62" t="str">
        <f>'SO 02  Pol'!C7</f>
        <v>Přípravné a pomocné práce</v>
      </c>
      <c r="D7" s="184"/>
      <c r="E7" s="273">
        <f>'SO 02  Pol'!BA12</f>
        <v>0</v>
      </c>
      <c r="F7" s="274">
        <f>'SO 02  Pol'!BB12</f>
        <v>0</v>
      </c>
      <c r="G7" s="274">
        <f>'SO 02  Pol'!BC12</f>
        <v>0</v>
      </c>
      <c r="H7" s="274">
        <f>'SO 02  Pol'!BD12</f>
        <v>0</v>
      </c>
      <c r="I7" s="275">
        <f>'SO 02  Pol'!BE12</f>
        <v>0</v>
      </c>
    </row>
    <row r="8" spans="1:57" s="107" customFormat="1" x14ac:dyDescent="0.2">
      <c r="A8" s="272" t="str">
        <f>'SO 02  Pol'!B13</f>
        <v>1</v>
      </c>
      <c r="B8" s="62" t="str">
        <f>'SO 02  Pol'!C13</f>
        <v>Zemní práce</v>
      </c>
      <c r="D8" s="184"/>
      <c r="E8" s="273">
        <f>'SO 02  Pol'!BA35</f>
        <v>0</v>
      </c>
      <c r="F8" s="274">
        <f>'SO 02  Pol'!BB35</f>
        <v>0</v>
      </c>
      <c r="G8" s="274">
        <f>'SO 02  Pol'!BC35</f>
        <v>0</v>
      </c>
      <c r="H8" s="274">
        <f>'SO 02  Pol'!BD35</f>
        <v>0</v>
      </c>
      <c r="I8" s="275">
        <f>'SO 02  Pol'!BE35</f>
        <v>0</v>
      </c>
    </row>
    <row r="9" spans="1:57" s="107" customFormat="1" x14ac:dyDescent="0.2">
      <c r="A9" s="272" t="str">
        <f>'SO 02  Pol'!B36</f>
        <v>803</v>
      </c>
      <c r="B9" s="62" t="str">
        <f>'SO 02  Pol'!C36</f>
        <v>Venkovní vodovod</v>
      </c>
      <c r="D9" s="184"/>
      <c r="E9" s="273">
        <f>'SO 02  Pol'!BA48</f>
        <v>0</v>
      </c>
      <c r="F9" s="274">
        <f>'SO 02  Pol'!BB48</f>
        <v>0</v>
      </c>
      <c r="G9" s="274">
        <f>'SO 02  Pol'!BC48</f>
        <v>0</v>
      </c>
      <c r="H9" s="274">
        <f>'SO 02  Pol'!BD48</f>
        <v>0</v>
      </c>
      <c r="I9" s="275">
        <f>'SO 02  Pol'!BE48</f>
        <v>0</v>
      </c>
    </row>
    <row r="10" spans="1:57" s="107" customFormat="1" ht="13.5" thickBot="1" x14ac:dyDescent="0.25">
      <c r="A10" s="272" t="str">
        <f>'SO 02  Pol'!B49</f>
        <v>901</v>
      </c>
      <c r="B10" s="62" t="str">
        <f>'SO 02  Pol'!C49</f>
        <v>Ostatní práce a  konstrukce</v>
      </c>
      <c r="D10" s="184"/>
      <c r="E10" s="273">
        <f>'SO 02  Pol'!BA56</f>
        <v>0</v>
      </c>
      <c r="F10" s="274">
        <f>'SO 02  Pol'!BB56</f>
        <v>0</v>
      </c>
      <c r="G10" s="274">
        <f>'SO 02  Pol'!BC56</f>
        <v>0</v>
      </c>
      <c r="H10" s="274">
        <f>'SO 02  Pol'!BD56</f>
        <v>0</v>
      </c>
      <c r="I10" s="275">
        <f>'SO 02  Pol'!BE56</f>
        <v>0</v>
      </c>
    </row>
    <row r="11" spans="1:57" s="14" customFormat="1" ht="13.5" thickBot="1" x14ac:dyDescent="0.25">
      <c r="A11" s="185"/>
      <c r="B11" s="186" t="s">
        <v>72</v>
      </c>
      <c r="C11" s="186"/>
      <c r="D11" s="187"/>
      <c r="E11" s="188">
        <f>SUM(E7:E10)</f>
        <v>0</v>
      </c>
      <c r="F11" s="189">
        <f>SUM(F7:F10)</f>
        <v>0</v>
      </c>
      <c r="G11" s="189">
        <f>SUM(G7:G10)</f>
        <v>0</v>
      </c>
      <c r="H11" s="189">
        <f>SUM(H7:H10)</f>
        <v>0</v>
      </c>
      <c r="I11" s="190">
        <f>SUM(I7:I10)</f>
        <v>0</v>
      </c>
    </row>
    <row r="12" spans="1:57" x14ac:dyDescent="0.2">
      <c r="A12" s="107"/>
      <c r="B12" s="107"/>
      <c r="C12" s="107"/>
      <c r="D12" s="107"/>
      <c r="E12" s="107"/>
      <c r="F12" s="107"/>
      <c r="G12" s="107"/>
      <c r="H12" s="107"/>
      <c r="I12" s="107"/>
    </row>
    <row r="13" spans="1:57" ht="19.5" customHeight="1" x14ac:dyDescent="0.25">
      <c r="A13" s="176" t="s">
        <v>73</v>
      </c>
      <c r="B13" s="176"/>
      <c r="C13" s="176"/>
      <c r="D13" s="176"/>
      <c r="E13" s="176"/>
      <c r="F13" s="176"/>
      <c r="G13" s="191"/>
      <c r="H13" s="176"/>
      <c r="I13" s="176"/>
      <c r="BA13" s="113"/>
      <c r="BB13" s="113"/>
      <c r="BC13" s="113"/>
      <c r="BD13" s="113"/>
      <c r="BE13" s="113"/>
    </row>
    <row r="14" spans="1:57" ht="13.5" thickBot="1" x14ac:dyDescent="0.25"/>
    <row r="15" spans="1:57" x14ac:dyDescent="0.2">
      <c r="A15" s="142" t="s">
        <v>74</v>
      </c>
      <c r="B15" s="143"/>
      <c r="C15" s="143"/>
      <c r="D15" s="192"/>
      <c r="E15" s="193" t="s">
        <v>75</v>
      </c>
      <c r="F15" s="194" t="s">
        <v>12</v>
      </c>
      <c r="G15" s="195" t="s">
        <v>76</v>
      </c>
      <c r="H15" s="196"/>
      <c r="I15" s="197" t="s">
        <v>75</v>
      </c>
    </row>
    <row r="16" spans="1:57" x14ac:dyDescent="0.2">
      <c r="A16" s="136" t="s">
        <v>281</v>
      </c>
      <c r="B16" s="127"/>
      <c r="C16" s="127"/>
      <c r="D16" s="198"/>
      <c r="E16" s="199"/>
      <c r="F16" s="200"/>
      <c r="G16" s="201">
        <v>0</v>
      </c>
      <c r="H16" s="202"/>
      <c r="I16" s="203">
        <f>E16+F16*G16/100</f>
        <v>0</v>
      </c>
      <c r="BA16" s="1">
        <v>2</v>
      </c>
    </row>
    <row r="17" spans="1:53" x14ac:dyDescent="0.2">
      <c r="A17" s="136" t="s">
        <v>282</v>
      </c>
      <c r="B17" s="127"/>
      <c r="C17" s="127"/>
      <c r="D17" s="198"/>
      <c r="E17" s="199"/>
      <c r="F17" s="200"/>
      <c r="G17" s="201">
        <v>0</v>
      </c>
      <c r="H17" s="202"/>
      <c r="I17" s="203">
        <f>E17+F17*G17/100</f>
        <v>0</v>
      </c>
      <c r="BA17" s="1">
        <v>2</v>
      </c>
    </row>
    <row r="18" spans="1:53" ht="13.5" thickBot="1" x14ac:dyDescent="0.25">
      <c r="A18" s="204"/>
      <c r="B18" s="205" t="s">
        <v>77</v>
      </c>
      <c r="C18" s="206"/>
      <c r="D18" s="207"/>
      <c r="E18" s="208"/>
      <c r="F18" s="209"/>
      <c r="G18" s="209"/>
      <c r="H18" s="302">
        <f>SUM(I16:I17)</f>
        <v>0</v>
      </c>
      <c r="I18" s="303"/>
    </row>
    <row r="20" spans="1:53" x14ac:dyDescent="0.2">
      <c r="B20" s="14"/>
      <c r="F20" s="210"/>
      <c r="G20" s="211"/>
      <c r="H20" s="211"/>
      <c r="I20" s="46"/>
    </row>
    <row r="21" spans="1:53" x14ac:dyDescent="0.2">
      <c r="F21" s="210"/>
      <c r="G21" s="211"/>
      <c r="H21" s="211"/>
      <c r="I21" s="46"/>
    </row>
    <row r="22" spans="1:53" x14ac:dyDescent="0.2">
      <c r="F22" s="210"/>
      <c r="G22" s="211"/>
      <c r="H22" s="211"/>
      <c r="I22" s="46"/>
    </row>
    <row r="23" spans="1:53" x14ac:dyDescent="0.2">
      <c r="F23" s="210"/>
      <c r="G23" s="211"/>
      <c r="H23" s="211"/>
      <c r="I23" s="46"/>
    </row>
    <row r="24" spans="1:53" x14ac:dyDescent="0.2">
      <c r="F24" s="210"/>
      <c r="G24" s="211"/>
      <c r="H24" s="211"/>
      <c r="I24" s="46"/>
    </row>
    <row r="25" spans="1:53" x14ac:dyDescent="0.2">
      <c r="F25" s="210"/>
      <c r="G25" s="211"/>
      <c r="H25" s="211"/>
      <c r="I25" s="46"/>
    </row>
    <row r="26" spans="1:53" x14ac:dyDescent="0.2">
      <c r="F26" s="210"/>
      <c r="G26" s="211"/>
      <c r="H26" s="211"/>
      <c r="I26" s="46"/>
    </row>
    <row r="27" spans="1:53" x14ac:dyDescent="0.2">
      <c r="F27" s="210"/>
      <c r="G27" s="211"/>
      <c r="H27" s="211"/>
      <c r="I27" s="46"/>
    </row>
    <row r="28" spans="1:53" x14ac:dyDescent="0.2">
      <c r="F28" s="210"/>
      <c r="G28" s="211"/>
      <c r="H28" s="211"/>
      <c r="I28" s="46"/>
    </row>
    <row r="29" spans="1:53" x14ac:dyDescent="0.2">
      <c r="F29" s="210"/>
      <c r="G29" s="211"/>
      <c r="H29" s="211"/>
      <c r="I29" s="46"/>
    </row>
    <row r="30" spans="1:53" x14ac:dyDescent="0.2">
      <c r="F30" s="210"/>
      <c r="G30" s="211"/>
      <c r="H30" s="211"/>
      <c r="I30" s="46"/>
    </row>
    <row r="31" spans="1:53" x14ac:dyDescent="0.2">
      <c r="F31" s="210"/>
      <c r="G31" s="211"/>
      <c r="H31" s="211"/>
      <c r="I31" s="46"/>
    </row>
    <row r="32" spans="1:53" x14ac:dyDescent="0.2">
      <c r="F32" s="210"/>
      <c r="G32" s="211"/>
      <c r="H32" s="211"/>
      <c r="I32" s="46"/>
    </row>
    <row r="33" spans="6:9" x14ac:dyDescent="0.2">
      <c r="F33" s="210"/>
      <c r="G33" s="211"/>
      <c r="H33" s="211"/>
      <c r="I33" s="46"/>
    </row>
    <row r="34" spans="6:9" x14ac:dyDescent="0.2">
      <c r="F34" s="210"/>
      <c r="G34" s="211"/>
      <c r="H34" s="211"/>
      <c r="I34" s="46"/>
    </row>
    <row r="35" spans="6:9" x14ac:dyDescent="0.2">
      <c r="F35" s="210"/>
      <c r="G35" s="211"/>
      <c r="H35" s="211"/>
      <c r="I35" s="46"/>
    </row>
    <row r="36" spans="6:9" x14ac:dyDescent="0.2">
      <c r="F36" s="210"/>
      <c r="G36" s="211"/>
      <c r="H36" s="211"/>
      <c r="I36" s="46"/>
    </row>
    <row r="37" spans="6:9" x14ac:dyDescent="0.2">
      <c r="F37" s="210"/>
      <c r="G37" s="211"/>
      <c r="H37" s="211"/>
      <c r="I37" s="46"/>
    </row>
    <row r="38" spans="6:9" x14ac:dyDescent="0.2">
      <c r="F38" s="210"/>
      <c r="G38" s="211"/>
      <c r="H38" s="211"/>
      <c r="I38" s="46"/>
    </row>
    <row r="39" spans="6:9" x14ac:dyDescent="0.2">
      <c r="F39" s="210"/>
      <c r="G39" s="211"/>
      <c r="H39" s="211"/>
      <c r="I39" s="46"/>
    </row>
    <row r="40" spans="6:9" x14ac:dyDescent="0.2">
      <c r="F40" s="210"/>
      <c r="G40" s="211"/>
      <c r="H40" s="211"/>
      <c r="I40" s="46"/>
    </row>
    <row r="41" spans="6:9" x14ac:dyDescent="0.2">
      <c r="F41" s="210"/>
      <c r="G41" s="211"/>
      <c r="H41" s="211"/>
      <c r="I41" s="46"/>
    </row>
    <row r="42" spans="6:9" x14ac:dyDescent="0.2">
      <c r="F42" s="210"/>
      <c r="G42" s="211"/>
      <c r="H42" s="211"/>
      <c r="I42" s="46"/>
    </row>
    <row r="43" spans="6:9" x14ac:dyDescent="0.2">
      <c r="F43" s="210"/>
      <c r="G43" s="211"/>
      <c r="H43" s="211"/>
      <c r="I43" s="46"/>
    </row>
    <row r="44" spans="6:9" x14ac:dyDescent="0.2">
      <c r="F44" s="210"/>
      <c r="G44" s="211"/>
      <c r="H44" s="211"/>
      <c r="I44" s="46"/>
    </row>
    <row r="45" spans="6:9" x14ac:dyDescent="0.2">
      <c r="F45" s="210"/>
      <c r="G45" s="211"/>
      <c r="H45" s="211"/>
      <c r="I45" s="46"/>
    </row>
    <row r="46" spans="6:9" x14ac:dyDescent="0.2">
      <c r="F46" s="210"/>
      <c r="G46" s="211"/>
      <c r="H46" s="211"/>
      <c r="I46" s="46"/>
    </row>
    <row r="47" spans="6:9" x14ac:dyDescent="0.2">
      <c r="F47" s="210"/>
      <c r="G47" s="211"/>
      <c r="H47" s="211"/>
      <c r="I47" s="46"/>
    </row>
    <row r="48" spans="6:9" x14ac:dyDescent="0.2">
      <c r="F48" s="210"/>
      <c r="G48" s="211"/>
      <c r="H48" s="211"/>
      <c r="I48" s="46"/>
    </row>
    <row r="49" spans="6:9" x14ac:dyDescent="0.2">
      <c r="F49" s="210"/>
      <c r="G49" s="211"/>
      <c r="H49" s="211"/>
      <c r="I49" s="46"/>
    </row>
    <row r="50" spans="6:9" x14ac:dyDescent="0.2">
      <c r="F50" s="210"/>
      <c r="G50" s="211"/>
      <c r="H50" s="211"/>
      <c r="I50" s="46"/>
    </row>
    <row r="51" spans="6:9" x14ac:dyDescent="0.2">
      <c r="F51" s="210"/>
      <c r="G51" s="211"/>
      <c r="H51" s="211"/>
      <c r="I51" s="46"/>
    </row>
    <row r="52" spans="6:9" x14ac:dyDescent="0.2">
      <c r="F52" s="210"/>
      <c r="G52" s="211"/>
      <c r="H52" s="211"/>
      <c r="I52" s="46"/>
    </row>
    <row r="53" spans="6:9" x14ac:dyDescent="0.2">
      <c r="F53" s="210"/>
      <c r="G53" s="211"/>
      <c r="H53" s="211"/>
      <c r="I53" s="46"/>
    </row>
    <row r="54" spans="6:9" x14ac:dyDescent="0.2">
      <c r="F54" s="210"/>
      <c r="G54" s="211"/>
      <c r="H54" s="211"/>
      <c r="I54" s="46"/>
    </row>
    <row r="55" spans="6:9" x14ac:dyDescent="0.2">
      <c r="F55" s="210"/>
      <c r="G55" s="211"/>
      <c r="H55" s="211"/>
      <c r="I55" s="46"/>
    </row>
    <row r="56" spans="6:9" x14ac:dyDescent="0.2">
      <c r="F56" s="210"/>
      <c r="G56" s="211"/>
      <c r="H56" s="211"/>
      <c r="I56" s="46"/>
    </row>
    <row r="57" spans="6:9" x14ac:dyDescent="0.2">
      <c r="F57" s="210"/>
      <c r="G57" s="211"/>
      <c r="H57" s="211"/>
      <c r="I57" s="46"/>
    </row>
    <row r="58" spans="6:9" x14ac:dyDescent="0.2">
      <c r="F58" s="210"/>
      <c r="G58" s="211"/>
      <c r="H58" s="211"/>
      <c r="I58" s="46"/>
    </row>
    <row r="59" spans="6:9" x14ac:dyDescent="0.2">
      <c r="F59" s="210"/>
      <c r="G59" s="211"/>
      <c r="H59" s="211"/>
      <c r="I59" s="46"/>
    </row>
    <row r="60" spans="6:9" x14ac:dyDescent="0.2">
      <c r="F60" s="210"/>
      <c r="G60" s="211"/>
      <c r="H60" s="211"/>
      <c r="I60" s="46"/>
    </row>
    <row r="61" spans="6:9" x14ac:dyDescent="0.2">
      <c r="F61" s="210"/>
      <c r="G61" s="211"/>
      <c r="H61" s="211"/>
      <c r="I61" s="46"/>
    </row>
    <row r="62" spans="6:9" x14ac:dyDescent="0.2">
      <c r="F62" s="210"/>
      <c r="G62" s="211"/>
      <c r="H62" s="211"/>
      <c r="I62" s="46"/>
    </row>
    <row r="63" spans="6:9" x14ac:dyDescent="0.2">
      <c r="F63" s="210"/>
      <c r="G63" s="211"/>
      <c r="H63" s="211"/>
      <c r="I63" s="46"/>
    </row>
    <row r="64" spans="6:9" x14ac:dyDescent="0.2">
      <c r="F64" s="210"/>
      <c r="G64" s="211"/>
      <c r="H64" s="211"/>
      <c r="I64" s="46"/>
    </row>
    <row r="65" spans="6:9" x14ac:dyDescent="0.2">
      <c r="F65" s="210"/>
      <c r="G65" s="211"/>
      <c r="H65" s="211"/>
      <c r="I65" s="46"/>
    </row>
    <row r="66" spans="6:9" x14ac:dyDescent="0.2">
      <c r="F66" s="210"/>
      <c r="G66" s="211"/>
      <c r="H66" s="211"/>
      <c r="I66" s="46"/>
    </row>
    <row r="67" spans="6:9" x14ac:dyDescent="0.2">
      <c r="F67" s="210"/>
      <c r="G67" s="211"/>
      <c r="H67" s="211"/>
      <c r="I67" s="46"/>
    </row>
    <row r="68" spans="6:9" x14ac:dyDescent="0.2">
      <c r="F68" s="210"/>
      <c r="G68" s="211"/>
      <c r="H68" s="211"/>
      <c r="I68" s="46"/>
    </row>
    <row r="69" spans="6:9" x14ac:dyDescent="0.2">
      <c r="F69" s="210"/>
      <c r="G69" s="211"/>
      <c r="H69" s="211"/>
      <c r="I69" s="46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29"/>
  <sheetViews>
    <sheetView showGridLines="0" showZeros="0" topLeftCell="A22" zoomScaleSheetLayoutView="100" workbookViewId="0">
      <selection activeCell="A44" sqref="A44"/>
    </sheetView>
  </sheetViews>
  <sheetFormatPr defaultRowHeight="12.75" x14ac:dyDescent="0.2"/>
  <cols>
    <col min="1" max="1" width="4.42578125" style="212" customWidth="1"/>
    <col min="2" max="2" width="11.5703125" style="212" customWidth="1"/>
    <col min="3" max="3" width="40.42578125" style="212" customWidth="1"/>
    <col min="4" max="4" width="5.5703125" style="212" customWidth="1"/>
    <col min="5" max="5" width="8.5703125" style="220" customWidth="1"/>
    <col min="6" max="6" width="9.85546875" style="212" customWidth="1"/>
    <col min="7" max="7" width="13.85546875" style="212" customWidth="1"/>
    <col min="8" max="8" width="11.7109375" style="212" customWidth="1"/>
    <col min="9" max="9" width="11.5703125" style="212" customWidth="1"/>
    <col min="10" max="10" width="11" style="212" customWidth="1"/>
    <col min="11" max="11" width="10.42578125" style="212" customWidth="1"/>
    <col min="12" max="12" width="75.42578125" style="212" customWidth="1"/>
    <col min="13" max="13" width="45.28515625" style="212" customWidth="1"/>
    <col min="14" max="16384" width="9.140625" style="212"/>
  </cols>
  <sheetData>
    <row r="1" spans="1:80" ht="15.75" x14ac:dyDescent="0.25">
      <c r="A1" s="309" t="s">
        <v>94</v>
      </c>
      <c r="B1" s="309"/>
      <c r="C1" s="309"/>
      <c r="D1" s="309"/>
      <c r="E1" s="309"/>
      <c r="F1" s="309"/>
      <c r="G1" s="309"/>
    </row>
    <row r="2" spans="1:80" ht="14.25" customHeight="1" thickBot="1" x14ac:dyDescent="0.25">
      <c r="B2" s="213"/>
      <c r="C2" s="214"/>
      <c r="D2" s="214"/>
      <c r="E2" s="215"/>
      <c r="F2" s="214"/>
      <c r="G2" s="214"/>
    </row>
    <row r="3" spans="1:80" ht="13.5" thickTop="1" x14ac:dyDescent="0.2">
      <c r="A3" s="295" t="s">
        <v>2</v>
      </c>
      <c r="B3" s="296"/>
      <c r="C3" s="166" t="s">
        <v>97</v>
      </c>
      <c r="D3" s="167"/>
      <c r="E3" s="216" t="s">
        <v>78</v>
      </c>
      <c r="F3" s="217">
        <f>'SO 02  Rek'!H1</f>
        <v>0</v>
      </c>
      <c r="G3" s="218"/>
    </row>
    <row r="4" spans="1:80" ht="13.5" thickBot="1" x14ac:dyDescent="0.25">
      <c r="A4" s="310" t="s">
        <v>69</v>
      </c>
      <c r="B4" s="298"/>
      <c r="C4" s="172" t="s">
        <v>287</v>
      </c>
      <c r="D4" s="173"/>
      <c r="E4" s="311">
        <f>'SO 02  Rek'!G2</f>
        <v>0</v>
      </c>
      <c r="F4" s="312"/>
      <c r="G4" s="313"/>
    </row>
    <row r="5" spans="1:80" ht="13.5" thickTop="1" x14ac:dyDescent="0.2">
      <c r="A5" s="219"/>
      <c r="G5" s="221"/>
    </row>
    <row r="6" spans="1:80" ht="27" customHeight="1" x14ac:dyDescent="0.2">
      <c r="A6" s="222" t="s">
        <v>79</v>
      </c>
      <c r="B6" s="223" t="s">
        <v>80</v>
      </c>
      <c r="C6" s="223" t="s">
        <v>81</v>
      </c>
      <c r="D6" s="223" t="s">
        <v>82</v>
      </c>
      <c r="E6" s="224" t="s">
        <v>83</v>
      </c>
      <c r="F6" s="223" t="s">
        <v>84</v>
      </c>
      <c r="G6" s="225" t="s">
        <v>85</v>
      </c>
      <c r="H6" s="226" t="s">
        <v>86</v>
      </c>
      <c r="I6" s="226" t="s">
        <v>87</v>
      </c>
      <c r="J6" s="226" t="s">
        <v>88</v>
      </c>
      <c r="K6" s="226" t="s">
        <v>89</v>
      </c>
    </row>
    <row r="7" spans="1:80" x14ac:dyDescent="0.2">
      <c r="A7" s="227" t="s">
        <v>90</v>
      </c>
      <c r="B7" s="228" t="s">
        <v>101</v>
      </c>
      <c r="C7" s="229" t="s">
        <v>102</v>
      </c>
      <c r="D7" s="230"/>
      <c r="E7" s="231"/>
      <c r="F7" s="231"/>
      <c r="G7" s="232"/>
      <c r="H7" s="233"/>
      <c r="I7" s="234"/>
      <c r="J7" s="235"/>
      <c r="K7" s="236"/>
      <c r="O7" s="237">
        <v>1</v>
      </c>
    </row>
    <row r="8" spans="1:80" x14ac:dyDescent="0.2">
      <c r="A8" s="238">
        <v>1</v>
      </c>
      <c r="B8" s="239" t="s">
        <v>104</v>
      </c>
      <c r="C8" s="240" t="s">
        <v>105</v>
      </c>
      <c r="D8" s="241" t="s">
        <v>106</v>
      </c>
      <c r="E8" s="242">
        <v>1</v>
      </c>
      <c r="F8" s="242">
        <v>0</v>
      </c>
      <c r="G8" s="243">
        <f>E8*F8</f>
        <v>0</v>
      </c>
      <c r="H8" s="244">
        <v>0</v>
      </c>
      <c r="I8" s="245">
        <f>E8*H8</f>
        <v>0</v>
      </c>
      <c r="J8" s="244"/>
      <c r="K8" s="245">
        <f>E8*J8</f>
        <v>0</v>
      </c>
      <c r="O8" s="237">
        <v>2</v>
      </c>
      <c r="AA8" s="212">
        <v>12</v>
      </c>
      <c r="AB8" s="212">
        <v>0</v>
      </c>
      <c r="AC8" s="212">
        <v>1</v>
      </c>
      <c r="AZ8" s="212">
        <v>1</v>
      </c>
      <c r="BA8" s="212">
        <f>IF(AZ8=1,G8,0)</f>
        <v>0</v>
      </c>
      <c r="BB8" s="212">
        <f>IF(AZ8=2,G8,0)</f>
        <v>0</v>
      </c>
      <c r="BC8" s="212">
        <f>IF(AZ8=3,G8,0)</f>
        <v>0</v>
      </c>
      <c r="BD8" s="212">
        <f>IF(AZ8=4,G8,0)</f>
        <v>0</v>
      </c>
      <c r="BE8" s="212">
        <f>IF(AZ8=5,G8,0)</f>
        <v>0</v>
      </c>
      <c r="CA8" s="237">
        <v>12</v>
      </c>
      <c r="CB8" s="237">
        <v>0</v>
      </c>
    </row>
    <row r="9" spans="1:80" x14ac:dyDescent="0.2">
      <c r="A9" s="246"/>
      <c r="B9" s="247"/>
      <c r="C9" s="304" t="s">
        <v>107</v>
      </c>
      <c r="D9" s="305"/>
      <c r="E9" s="305"/>
      <c r="F9" s="305"/>
      <c r="G9" s="306"/>
      <c r="I9" s="248"/>
      <c r="K9" s="248"/>
      <c r="L9" s="249" t="s">
        <v>107</v>
      </c>
      <c r="O9" s="237">
        <v>3</v>
      </c>
    </row>
    <row r="10" spans="1:80" x14ac:dyDescent="0.2">
      <c r="A10" s="246"/>
      <c r="B10" s="247"/>
      <c r="C10" s="304" t="s">
        <v>108</v>
      </c>
      <c r="D10" s="305"/>
      <c r="E10" s="305"/>
      <c r="F10" s="305"/>
      <c r="G10" s="306"/>
      <c r="I10" s="248"/>
      <c r="K10" s="248"/>
      <c r="L10" s="249" t="s">
        <v>108</v>
      </c>
      <c r="O10" s="237">
        <v>3</v>
      </c>
    </row>
    <row r="11" spans="1:80" x14ac:dyDescent="0.2">
      <c r="A11" s="238">
        <v>2</v>
      </c>
      <c r="B11" s="239" t="s">
        <v>109</v>
      </c>
      <c r="C11" s="240" t="s">
        <v>110</v>
      </c>
      <c r="D11" s="241" t="s">
        <v>106</v>
      </c>
      <c r="E11" s="242">
        <v>1</v>
      </c>
      <c r="F11" s="242">
        <v>0</v>
      </c>
      <c r="G11" s="243">
        <f>E11*F11</f>
        <v>0</v>
      </c>
      <c r="H11" s="244">
        <v>0</v>
      </c>
      <c r="I11" s="245">
        <f>E11*H11</f>
        <v>0</v>
      </c>
      <c r="J11" s="244"/>
      <c r="K11" s="245">
        <f>E11*J11</f>
        <v>0</v>
      </c>
      <c r="O11" s="237">
        <v>2</v>
      </c>
      <c r="AA11" s="212">
        <v>12</v>
      </c>
      <c r="AB11" s="212">
        <v>0</v>
      </c>
      <c r="AC11" s="212">
        <v>2</v>
      </c>
      <c r="AZ11" s="212">
        <v>1</v>
      </c>
      <c r="BA11" s="212">
        <f>IF(AZ11=1,G11,0)</f>
        <v>0</v>
      </c>
      <c r="BB11" s="212">
        <f>IF(AZ11=2,G11,0)</f>
        <v>0</v>
      </c>
      <c r="BC11" s="212">
        <f>IF(AZ11=3,G11,0)</f>
        <v>0</v>
      </c>
      <c r="BD11" s="212">
        <f>IF(AZ11=4,G11,0)</f>
        <v>0</v>
      </c>
      <c r="BE11" s="212">
        <f>IF(AZ11=5,G11,0)</f>
        <v>0</v>
      </c>
      <c r="CA11" s="237">
        <v>12</v>
      </c>
      <c r="CB11" s="237">
        <v>0</v>
      </c>
    </row>
    <row r="12" spans="1:80" x14ac:dyDescent="0.2">
      <c r="A12" s="256"/>
      <c r="B12" s="257" t="s">
        <v>93</v>
      </c>
      <c r="C12" s="258" t="s">
        <v>103</v>
      </c>
      <c r="D12" s="259"/>
      <c r="E12" s="260"/>
      <c r="F12" s="261"/>
      <c r="G12" s="262">
        <f>SUM(G7:G11)</f>
        <v>0</v>
      </c>
      <c r="H12" s="263"/>
      <c r="I12" s="264">
        <f>SUM(I7:I11)</f>
        <v>0</v>
      </c>
      <c r="J12" s="263"/>
      <c r="K12" s="264">
        <f>SUM(K7:K11)</f>
        <v>0</v>
      </c>
      <c r="O12" s="237">
        <v>4</v>
      </c>
      <c r="BA12" s="265">
        <f>SUM(BA7:BA11)</f>
        <v>0</v>
      </c>
      <c r="BB12" s="265">
        <f>SUM(BB7:BB11)</f>
        <v>0</v>
      </c>
      <c r="BC12" s="265">
        <f>SUM(BC7:BC11)</f>
        <v>0</v>
      </c>
      <c r="BD12" s="265">
        <f>SUM(BD7:BD11)</f>
        <v>0</v>
      </c>
      <c r="BE12" s="265">
        <f>SUM(BE7:BE11)</f>
        <v>0</v>
      </c>
    </row>
    <row r="13" spans="1:80" x14ac:dyDescent="0.2">
      <c r="A13" s="227" t="s">
        <v>90</v>
      </c>
      <c r="B13" s="228" t="s">
        <v>91</v>
      </c>
      <c r="C13" s="229" t="s">
        <v>92</v>
      </c>
      <c r="D13" s="230"/>
      <c r="E13" s="231"/>
      <c r="F13" s="231"/>
      <c r="G13" s="232"/>
      <c r="H13" s="233"/>
      <c r="I13" s="234"/>
      <c r="J13" s="235"/>
      <c r="K13" s="236"/>
      <c r="O13" s="237">
        <v>1</v>
      </c>
    </row>
    <row r="14" spans="1:80" x14ac:dyDescent="0.2">
      <c r="A14" s="238">
        <v>3</v>
      </c>
      <c r="B14" s="239" t="s">
        <v>288</v>
      </c>
      <c r="C14" s="240" t="s">
        <v>289</v>
      </c>
      <c r="D14" s="241" t="s">
        <v>156</v>
      </c>
      <c r="E14" s="242">
        <v>3</v>
      </c>
      <c r="F14" s="242">
        <v>0</v>
      </c>
      <c r="G14" s="243">
        <f>E14*F14</f>
        <v>0</v>
      </c>
      <c r="H14" s="244">
        <v>2.47799999999927E-2</v>
      </c>
      <c r="I14" s="245">
        <f>E14*H14</f>
        <v>7.4339999999978104E-2</v>
      </c>
      <c r="J14" s="244">
        <v>0</v>
      </c>
      <c r="K14" s="245">
        <f>E14*J14</f>
        <v>0</v>
      </c>
      <c r="O14" s="237">
        <v>2</v>
      </c>
      <c r="AA14" s="212">
        <v>1</v>
      </c>
      <c r="AB14" s="212">
        <v>1</v>
      </c>
      <c r="AC14" s="212">
        <v>1</v>
      </c>
      <c r="AZ14" s="212">
        <v>1</v>
      </c>
      <c r="BA14" s="212">
        <f>IF(AZ14=1,G14,0)</f>
        <v>0</v>
      </c>
      <c r="BB14" s="212">
        <f>IF(AZ14=2,G14,0)</f>
        <v>0</v>
      </c>
      <c r="BC14" s="212">
        <f>IF(AZ14=3,G14,0)</f>
        <v>0</v>
      </c>
      <c r="BD14" s="212">
        <f>IF(AZ14=4,G14,0)</f>
        <v>0</v>
      </c>
      <c r="BE14" s="212">
        <f>IF(AZ14=5,G14,0)</f>
        <v>0</v>
      </c>
      <c r="CA14" s="237">
        <v>1</v>
      </c>
      <c r="CB14" s="237">
        <v>1</v>
      </c>
    </row>
    <row r="15" spans="1:80" x14ac:dyDescent="0.2">
      <c r="A15" s="246"/>
      <c r="B15" s="250"/>
      <c r="C15" s="307" t="s">
        <v>290</v>
      </c>
      <c r="D15" s="308"/>
      <c r="E15" s="251">
        <v>3</v>
      </c>
      <c r="F15" s="252"/>
      <c r="G15" s="253"/>
      <c r="H15" s="254"/>
      <c r="I15" s="248"/>
      <c r="J15" s="255"/>
      <c r="K15" s="248"/>
      <c r="M15" s="249" t="s">
        <v>290</v>
      </c>
      <c r="O15" s="237"/>
    </row>
    <row r="16" spans="1:80" x14ac:dyDescent="0.2">
      <c r="A16" s="238">
        <v>4</v>
      </c>
      <c r="B16" s="239" t="s">
        <v>291</v>
      </c>
      <c r="C16" s="240" t="s">
        <v>292</v>
      </c>
      <c r="D16" s="241" t="s">
        <v>114</v>
      </c>
      <c r="E16" s="242">
        <v>2</v>
      </c>
      <c r="F16" s="242">
        <v>0</v>
      </c>
      <c r="G16" s="243">
        <f>E16*F16</f>
        <v>0</v>
      </c>
      <c r="H16" s="244">
        <v>0</v>
      </c>
      <c r="I16" s="245">
        <f>E16*H16</f>
        <v>0</v>
      </c>
      <c r="J16" s="244">
        <v>0</v>
      </c>
      <c r="K16" s="245">
        <f>E16*J16</f>
        <v>0</v>
      </c>
      <c r="O16" s="237">
        <v>2</v>
      </c>
      <c r="AA16" s="212">
        <v>1</v>
      </c>
      <c r="AB16" s="212">
        <v>1</v>
      </c>
      <c r="AC16" s="212">
        <v>1</v>
      </c>
      <c r="AZ16" s="212">
        <v>1</v>
      </c>
      <c r="BA16" s="212">
        <f>IF(AZ16=1,G16,0)</f>
        <v>0</v>
      </c>
      <c r="BB16" s="212">
        <f>IF(AZ16=2,G16,0)</f>
        <v>0</v>
      </c>
      <c r="BC16" s="212">
        <f>IF(AZ16=3,G16,0)</f>
        <v>0</v>
      </c>
      <c r="BD16" s="212">
        <f>IF(AZ16=4,G16,0)</f>
        <v>0</v>
      </c>
      <c r="BE16" s="212">
        <f>IF(AZ16=5,G16,0)</f>
        <v>0</v>
      </c>
      <c r="CA16" s="237">
        <v>1</v>
      </c>
      <c r="CB16" s="237">
        <v>1</v>
      </c>
    </row>
    <row r="17" spans="1:80" x14ac:dyDescent="0.2">
      <c r="A17" s="238">
        <v>5</v>
      </c>
      <c r="B17" s="239" t="s">
        <v>293</v>
      </c>
      <c r="C17" s="240" t="s">
        <v>294</v>
      </c>
      <c r="D17" s="241" t="s">
        <v>114</v>
      </c>
      <c r="E17" s="242">
        <v>390.25709999999998</v>
      </c>
      <c r="F17" s="242">
        <v>0</v>
      </c>
      <c r="G17" s="243">
        <f>E17*F17</f>
        <v>0</v>
      </c>
      <c r="H17" s="244">
        <v>0</v>
      </c>
      <c r="I17" s="245">
        <f>E17*H17</f>
        <v>0</v>
      </c>
      <c r="J17" s="244">
        <v>0</v>
      </c>
      <c r="K17" s="245">
        <f>E17*J17</f>
        <v>0</v>
      </c>
      <c r="O17" s="237">
        <v>2</v>
      </c>
      <c r="AA17" s="212">
        <v>1</v>
      </c>
      <c r="AB17" s="212">
        <v>1</v>
      </c>
      <c r="AC17" s="212">
        <v>1</v>
      </c>
      <c r="AZ17" s="212">
        <v>1</v>
      </c>
      <c r="BA17" s="212">
        <f>IF(AZ17=1,G17,0)</f>
        <v>0</v>
      </c>
      <c r="BB17" s="212">
        <f>IF(AZ17=2,G17,0)</f>
        <v>0</v>
      </c>
      <c r="BC17" s="212">
        <f>IF(AZ17=3,G17,0)</f>
        <v>0</v>
      </c>
      <c r="BD17" s="212">
        <f>IF(AZ17=4,G17,0)</f>
        <v>0</v>
      </c>
      <c r="BE17" s="212">
        <f>IF(AZ17=5,G17,0)</f>
        <v>0</v>
      </c>
      <c r="CA17" s="237">
        <v>1</v>
      </c>
      <c r="CB17" s="237">
        <v>1</v>
      </c>
    </row>
    <row r="18" spans="1:80" x14ac:dyDescent="0.2">
      <c r="A18" s="246"/>
      <c r="B18" s="247"/>
      <c r="C18" s="304" t="s">
        <v>295</v>
      </c>
      <c r="D18" s="305"/>
      <c r="E18" s="305"/>
      <c r="F18" s="305"/>
      <c r="G18" s="306"/>
      <c r="I18" s="248"/>
      <c r="K18" s="248"/>
      <c r="L18" s="249" t="s">
        <v>295</v>
      </c>
      <c r="O18" s="237">
        <v>3</v>
      </c>
    </row>
    <row r="19" spans="1:80" x14ac:dyDescent="0.2">
      <c r="A19" s="246"/>
      <c r="B19" s="250"/>
      <c r="C19" s="307" t="s">
        <v>296</v>
      </c>
      <c r="D19" s="308"/>
      <c r="E19" s="251">
        <v>390.25709999999998</v>
      </c>
      <c r="F19" s="252"/>
      <c r="G19" s="253"/>
      <c r="H19" s="254"/>
      <c r="I19" s="248"/>
      <c r="J19" s="255"/>
      <c r="K19" s="248"/>
      <c r="M19" s="249" t="s">
        <v>296</v>
      </c>
      <c r="O19" s="237"/>
    </row>
    <row r="20" spans="1:80" x14ac:dyDescent="0.2">
      <c r="A20" s="238">
        <v>6</v>
      </c>
      <c r="B20" s="239" t="s">
        <v>297</v>
      </c>
      <c r="C20" s="240" t="s">
        <v>298</v>
      </c>
      <c r="D20" s="241" t="s">
        <v>142</v>
      </c>
      <c r="E20" s="242">
        <v>867.23800000000006</v>
      </c>
      <c r="F20" s="242">
        <v>0</v>
      </c>
      <c r="G20" s="243">
        <f>E20*F20</f>
        <v>0</v>
      </c>
      <c r="H20" s="244">
        <v>9.8999999999982392E-4</v>
      </c>
      <c r="I20" s="245">
        <f>E20*H20</f>
        <v>0.85856561999984737</v>
      </c>
      <c r="J20" s="244">
        <v>0</v>
      </c>
      <c r="K20" s="245">
        <f>E20*J20</f>
        <v>0</v>
      </c>
      <c r="O20" s="237">
        <v>2</v>
      </c>
      <c r="AA20" s="212">
        <v>1</v>
      </c>
      <c r="AB20" s="212">
        <v>1</v>
      </c>
      <c r="AC20" s="212">
        <v>1</v>
      </c>
      <c r="AZ20" s="212">
        <v>1</v>
      </c>
      <c r="BA20" s="212">
        <f>IF(AZ20=1,G20,0)</f>
        <v>0</v>
      </c>
      <c r="BB20" s="212">
        <f>IF(AZ20=2,G20,0)</f>
        <v>0</v>
      </c>
      <c r="BC20" s="212">
        <f>IF(AZ20=3,G20,0)</f>
        <v>0</v>
      </c>
      <c r="BD20" s="212">
        <f>IF(AZ20=4,G20,0)</f>
        <v>0</v>
      </c>
      <c r="BE20" s="212">
        <f>IF(AZ20=5,G20,0)</f>
        <v>0</v>
      </c>
      <c r="CA20" s="237">
        <v>1</v>
      </c>
      <c r="CB20" s="237">
        <v>1</v>
      </c>
    </row>
    <row r="21" spans="1:80" x14ac:dyDescent="0.2">
      <c r="A21" s="246"/>
      <c r="B21" s="250"/>
      <c r="C21" s="307" t="s">
        <v>299</v>
      </c>
      <c r="D21" s="308"/>
      <c r="E21" s="251">
        <v>867.23800000000006</v>
      </c>
      <c r="F21" s="252"/>
      <c r="G21" s="253"/>
      <c r="H21" s="254"/>
      <c r="I21" s="248"/>
      <c r="J21" s="255"/>
      <c r="K21" s="248"/>
      <c r="M21" s="249" t="s">
        <v>299</v>
      </c>
      <c r="O21" s="237"/>
    </row>
    <row r="22" spans="1:80" x14ac:dyDescent="0.2">
      <c r="A22" s="238">
        <v>7</v>
      </c>
      <c r="B22" s="239" t="s">
        <v>300</v>
      </c>
      <c r="C22" s="240" t="s">
        <v>301</v>
      </c>
      <c r="D22" s="241" t="s">
        <v>142</v>
      </c>
      <c r="E22" s="242">
        <v>867.23800000000006</v>
      </c>
      <c r="F22" s="242">
        <v>0</v>
      </c>
      <c r="G22" s="243">
        <f>E22*F22</f>
        <v>0</v>
      </c>
      <c r="H22" s="244">
        <v>0</v>
      </c>
      <c r="I22" s="245">
        <f>E22*H22</f>
        <v>0</v>
      </c>
      <c r="J22" s="244">
        <v>0</v>
      </c>
      <c r="K22" s="245">
        <f>E22*J22</f>
        <v>0</v>
      </c>
      <c r="O22" s="237">
        <v>2</v>
      </c>
      <c r="AA22" s="212">
        <v>1</v>
      </c>
      <c r="AB22" s="212">
        <v>1</v>
      </c>
      <c r="AC22" s="212">
        <v>1</v>
      </c>
      <c r="AZ22" s="212">
        <v>1</v>
      </c>
      <c r="BA22" s="212">
        <f>IF(AZ22=1,G22,0)</f>
        <v>0</v>
      </c>
      <c r="BB22" s="212">
        <f>IF(AZ22=2,G22,0)</f>
        <v>0</v>
      </c>
      <c r="BC22" s="212">
        <f>IF(AZ22=3,G22,0)</f>
        <v>0</v>
      </c>
      <c r="BD22" s="212">
        <f>IF(AZ22=4,G22,0)</f>
        <v>0</v>
      </c>
      <c r="BE22" s="212">
        <f>IF(AZ22=5,G22,0)</f>
        <v>0</v>
      </c>
      <c r="CA22" s="237">
        <v>1</v>
      </c>
      <c r="CB22" s="237">
        <v>1</v>
      </c>
    </row>
    <row r="23" spans="1:80" x14ac:dyDescent="0.2">
      <c r="A23" s="238">
        <v>8</v>
      </c>
      <c r="B23" s="239" t="s">
        <v>302</v>
      </c>
      <c r="C23" s="240" t="s">
        <v>303</v>
      </c>
      <c r="D23" s="241" t="s">
        <v>114</v>
      </c>
      <c r="E23" s="242">
        <v>390.25709999999998</v>
      </c>
      <c r="F23" s="242">
        <v>0</v>
      </c>
      <c r="G23" s="243">
        <f>E23*F23</f>
        <v>0</v>
      </c>
      <c r="H23" s="244">
        <v>0</v>
      </c>
      <c r="I23" s="245">
        <f>E23*H23</f>
        <v>0</v>
      </c>
      <c r="J23" s="244">
        <v>0</v>
      </c>
      <c r="K23" s="245">
        <f>E23*J23</f>
        <v>0</v>
      </c>
      <c r="O23" s="237">
        <v>2</v>
      </c>
      <c r="AA23" s="212">
        <v>1</v>
      </c>
      <c r="AB23" s="212">
        <v>1</v>
      </c>
      <c r="AC23" s="212">
        <v>1</v>
      </c>
      <c r="AZ23" s="212">
        <v>1</v>
      </c>
      <c r="BA23" s="212">
        <f>IF(AZ23=1,G23,0)</f>
        <v>0</v>
      </c>
      <c r="BB23" s="212">
        <f>IF(AZ23=2,G23,0)</f>
        <v>0</v>
      </c>
      <c r="BC23" s="212">
        <f>IF(AZ23=3,G23,0)</f>
        <v>0</v>
      </c>
      <c r="BD23" s="212">
        <f>IF(AZ23=4,G23,0)</f>
        <v>0</v>
      </c>
      <c r="BE23" s="212">
        <f>IF(AZ23=5,G23,0)</f>
        <v>0</v>
      </c>
      <c r="CA23" s="237">
        <v>1</v>
      </c>
      <c r="CB23" s="237">
        <v>1</v>
      </c>
    </row>
    <row r="24" spans="1:80" x14ac:dyDescent="0.2">
      <c r="A24" s="238">
        <v>9</v>
      </c>
      <c r="B24" s="239" t="s">
        <v>132</v>
      </c>
      <c r="C24" s="240" t="s">
        <v>133</v>
      </c>
      <c r="D24" s="241" t="s">
        <v>114</v>
      </c>
      <c r="E24" s="242">
        <v>114.79</v>
      </c>
      <c r="F24" s="242">
        <v>0</v>
      </c>
      <c r="G24" s="243">
        <f>E24*F24</f>
        <v>0</v>
      </c>
      <c r="H24" s="244">
        <v>0</v>
      </c>
      <c r="I24" s="245">
        <f>E24*H24</f>
        <v>0</v>
      </c>
      <c r="J24" s="244">
        <v>0</v>
      </c>
      <c r="K24" s="245">
        <f>E24*J24</f>
        <v>0</v>
      </c>
      <c r="O24" s="237">
        <v>2</v>
      </c>
      <c r="AA24" s="212">
        <v>1</v>
      </c>
      <c r="AB24" s="212">
        <v>1</v>
      </c>
      <c r="AC24" s="212">
        <v>1</v>
      </c>
      <c r="AZ24" s="212">
        <v>1</v>
      </c>
      <c r="BA24" s="212">
        <f>IF(AZ24=1,G24,0)</f>
        <v>0</v>
      </c>
      <c r="BB24" s="212">
        <f>IF(AZ24=2,G24,0)</f>
        <v>0</v>
      </c>
      <c r="BC24" s="212">
        <f>IF(AZ24=3,G24,0)</f>
        <v>0</v>
      </c>
      <c r="BD24" s="212">
        <f>IF(AZ24=4,G24,0)</f>
        <v>0</v>
      </c>
      <c r="BE24" s="212">
        <f>IF(AZ24=5,G24,0)</f>
        <v>0</v>
      </c>
      <c r="CA24" s="237">
        <v>1</v>
      </c>
      <c r="CB24" s="237">
        <v>1</v>
      </c>
    </row>
    <row r="25" spans="1:80" x14ac:dyDescent="0.2">
      <c r="A25" s="246"/>
      <c r="B25" s="250"/>
      <c r="C25" s="307" t="s">
        <v>304</v>
      </c>
      <c r="D25" s="308"/>
      <c r="E25" s="251">
        <v>114.79</v>
      </c>
      <c r="F25" s="252"/>
      <c r="G25" s="253"/>
      <c r="H25" s="254"/>
      <c r="I25" s="248"/>
      <c r="J25" s="255"/>
      <c r="K25" s="248"/>
      <c r="M25" s="249" t="s">
        <v>304</v>
      </c>
      <c r="O25" s="237"/>
    </row>
    <row r="26" spans="1:80" x14ac:dyDescent="0.2">
      <c r="A26" s="238">
        <v>10</v>
      </c>
      <c r="B26" s="239" t="s">
        <v>134</v>
      </c>
      <c r="C26" s="240" t="s">
        <v>135</v>
      </c>
      <c r="D26" s="241" t="s">
        <v>114</v>
      </c>
      <c r="E26" s="242">
        <v>114.79</v>
      </c>
      <c r="F26" s="242">
        <v>0</v>
      </c>
      <c r="G26" s="243">
        <f>E26*F26</f>
        <v>0</v>
      </c>
      <c r="H26" s="244">
        <v>0</v>
      </c>
      <c r="I26" s="245">
        <f>E26*H26</f>
        <v>0</v>
      </c>
      <c r="J26" s="244">
        <v>0</v>
      </c>
      <c r="K26" s="245">
        <f>E26*J26</f>
        <v>0</v>
      </c>
      <c r="O26" s="237">
        <v>2</v>
      </c>
      <c r="AA26" s="212">
        <v>1</v>
      </c>
      <c r="AB26" s="212">
        <v>1</v>
      </c>
      <c r="AC26" s="212">
        <v>1</v>
      </c>
      <c r="AZ26" s="212">
        <v>1</v>
      </c>
      <c r="BA26" s="212">
        <f>IF(AZ26=1,G26,0)</f>
        <v>0</v>
      </c>
      <c r="BB26" s="212">
        <f>IF(AZ26=2,G26,0)</f>
        <v>0</v>
      </c>
      <c r="BC26" s="212">
        <f>IF(AZ26=3,G26,0)</f>
        <v>0</v>
      </c>
      <c r="BD26" s="212">
        <f>IF(AZ26=4,G26,0)</f>
        <v>0</v>
      </c>
      <c r="BE26" s="212">
        <f>IF(AZ26=5,G26,0)</f>
        <v>0</v>
      </c>
      <c r="CA26" s="237">
        <v>1</v>
      </c>
      <c r="CB26" s="237">
        <v>1</v>
      </c>
    </row>
    <row r="27" spans="1:80" x14ac:dyDescent="0.2">
      <c r="A27" s="238">
        <v>11</v>
      </c>
      <c r="B27" s="239" t="s">
        <v>136</v>
      </c>
      <c r="C27" s="240" t="s">
        <v>137</v>
      </c>
      <c r="D27" s="241" t="s">
        <v>114</v>
      </c>
      <c r="E27" s="242">
        <v>114.79</v>
      </c>
      <c r="F27" s="242">
        <v>0</v>
      </c>
      <c r="G27" s="243">
        <f>E27*F27</f>
        <v>0</v>
      </c>
      <c r="H27" s="244">
        <v>0</v>
      </c>
      <c r="I27" s="245">
        <f>E27*H27</f>
        <v>0</v>
      </c>
      <c r="J27" s="244">
        <v>0</v>
      </c>
      <c r="K27" s="245">
        <f>E27*J27</f>
        <v>0</v>
      </c>
      <c r="O27" s="237">
        <v>2</v>
      </c>
      <c r="AA27" s="212">
        <v>1</v>
      </c>
      <c r="AB27" s="212">
        <v>1</v>
      </c>
      <c r="AC27" s="212">
        <v>1</v>
      </c>
      <c r="AZ27" s="212">
        <v>1</v>
      </c>
      <c r="BA27" s="212">
        <f>IF(AZ27=1,G27,0)</f>
        <v>0</v>
      </c>
      <c r="BB27" s="212">
        <f>IF(AZ27=2,G27,0)</f>
        <v>0</v>
      </c>
      <c r="BC27" s="212">
        <f>IF(AZ27=3,G27,0)</f>
        <v>0</v>
      </c>
      <c r="BD27" s="212">
        <f>IF(AZ27=4,G27,0)</f>
        <v>0</v>
      </c>
      <c r="BE27" s="212">
        <f>IF(AZ27=5,G27,0)</f>
        <v>0</v>
      </c>
      <c r="CA27" s="237">
        <v>1</v>
      </c>
      <c r="CB27" s="237">
        <v>1</v>
      </c>
    </row>
    <row r="28" spans="1:80" x14ac:dyDescent="0.2">
      <c r="A28" s="238">
        <v>12</v>
      </c>
      <c r="B28" s="239" t="s">
        <v>305</v>
      </c>
      <c r="C28" s="240" t="s">
        <v>306</v>
      </c>
      <c r="D28" s="241" t="s">
        <v>114</v>
      </c>
      <c r="E28" s="242">
        <v>275.47000000000003</v>
      </c>
      <c r="F28" s="242">
        <v>0</v>
      </c>
      <c r="G28" s="243">
        <f>E28*F28</f>
        <v>0</v>
      </c>
      <c r="H28" s="244">
        <v>0</v>
      </c>
      <c r="I28" s="245">
        <f>E28*H28</f>
        <v>0</v>
      </c>
      <c r="J28" s="244">
        <v>0</v>
      </c>
      <c r="K28" s="245">
        <f>E28*J28</f>
        <v>0</v>
      </c>
      <c r="O28" s="237">
        <v>2</v>
      </c>
      <c r="AA28" s="212">
        <v>1</v>
      </c>
      <c r="AB28" s="212">
        <v>1</v>
      </c>
      <c r="AC28" s="212">
        <v>1</v>
      </c>
      <c r="AZ28" s="212">
        <v>1</v>
      </c>
      <c r="BA28" s="212">
        <f>IF(AZ28=1,G28,0)</f>
        <v>0</v>
      </c>
      <c r="BB28" s="212">
        <f>IF(AZ28=2,G28,0)</f>
        <v>0</v>
      </c>
      <c r="BC28" s="212">
        <f>IF(AZ28=3,G28,0)</f>
        <v>0</v>
      </c>
      <c r="BD28" s="212">
        <f>IF(AZ28=4,G28,0)</f>
        <v>0</v>
      </c>
      <c r="BE28" s="212">
        <f>IF(AZ28=5,G28,0)</f>
        <v>0</v>
      </c>
      <c r="CA28" s="237">
        <v>1</v>
      </c>
      <c r="CB28" s="237">
        <v>1</v>
      </c>
    </row>
    <row r="29" spans="1:80" x14ac:dyDescent="0.2">
      <c r="A29" s="246"/>
      <c r="B29" s="250"/>
      <c r="C29" s="307" t="s">
        <v>307</v>
      </c>
      <c r="D29" s="308"/>
      <c r="E29" s="251">
        <v>275.47000000000003</v>
      </c>
      <c r="F29" s="252"/>
      <c r="G29" s="253"/>
      <c r="H29" s="254"/>
      <c r="I29" s="248"/>
      <c r="J29" s="255"/>
      <c r="K29" s="248"/>
      <c r="M29" s="249" t="s">
        <v>307</v>
      </c>
      <c r="O29" s="237"/>
    </row>
    <row r="30" spans="1:80" ht="22.5" x14ac:dyDescent="0.2">
      <c r="A30" s="238">
        <v>13</v>
      </c>
      <c r="B30" s="239" t="s">
        <v>308</v>
      </c>
      <c r="C30" s="240" t="s">
        <v>309</v>
      </c>
      <c r="D30" s="241" t="s">
        <v>114</v>
      </c>
      <c r="E30" s="242">
        <v>91.825199999999995</v>
      </c>
      <c r="F30" s="242">
        <v>0</v>
      </c>
      <c r="G30" s="243">
        <f>E30*F30</f>
        <v>0</v>
      </c>
      <c r="H30" s="244">
        <v>0.349999999999909</v>
      </c>
      <c r="I30" s="245">
        <f>E30*H30</f>
        <v>32.13881999999164</v>
      </c>
      <c r="J30" s="244">
        <v>0</v>
      </c>
      <c r="K30" s="245">
        <f>E30*J30</f>
        <v>0</v>
      </c>
      <c r="O30" s="237">
        <v>2</v>
      </c>
      <c r="AA30" s="212">
        <v>1</v>
      </c>
      <c r="AB30" s="212">
        <v>1</v>
      </c>
      <c r="AC30" s="212">
        <v>1</v>
      </c>
      <c r="AZ30" s="212">
        <v>1</v>
      </c>
      <c r="BA30" s="212">
        <f>IF(AZ30=1,G30,0)</f>
        <v>0</v>
      </c>
      <c r="BB30" s="212">
        <f>IF(AZ30=2,G30,0)</f>
        <v>0</v>
      </c>
      <c r="BC30" s="212">
        <f>IF(AZ30=3,G30,0)</f>
        <v>0</v>
      </c>
      <c r="BD30" s="212">
        <f>IF(AZ30=4,G30,0)</f>
        <v>0</v>
      </c>
      <c r="BE30" s="212">
        <f>IF(AZ30=5,G30,0)</f>
        <v>0</v>
      </c>
      <c r="CA30" s="237">
        <v>1</v>
      </c>
      <c r="CB30" s="237">
        <v>1</v>
      </c>
    </row>
    <row r="31" spans="1:80" x14ac:dyDescent="0.2">
      <c r="A31" s="246"/>
      <c r="B31" s="250"/>
      <c r="C31" s="307" t="s">
        <v>310</v>
      </c>
      <c r="D31" s="308"/>
      <c r="E31" s="251">
        <v>91.825199999999995</v>
      </c>
      <c r="F31" s="252"/>
      <c r="G31" s="253"/>
      <c r="H31" s="254"/>
      <c r="I31" s="248"/>
      <c r="J31" s="255"/>
      <c r="K31" s="248"/>
      <c r="M31" s="249" t="s">
        <v>310</v>
      </c>
      <c r="O31" s="237"/>
    </row>
    <row r="32" spans="1:80" x14ac:dyDescent="0.2">
      <c r="A32" s="238">
        <v>14</v>
      </c>
      <c r="B32" s="239" t="s">
        <v>138</v>
      </c>
      <c r="C32" s="240" t="s">
        <v>139</v>
      </c>
      <c r="D32" s="241" t="s">
        <v>114</v>
      </c>
      <c r="E32" s="242">
        <v>114.79</v>
      </c>
      <c r="F32" s="242">
        <v>0</v>
      </c>
      <c r="G32" s="243">
        <f>E32*F32</f>
        <v>0</v>
      </c>
      <c r="H32" s="244">
        <v>0</v>
      </c>
      <c r="I32" s="245">
        <f>E32*H32</f>
        <v>0</v>
      </c>
      <c r="J32" s="244">
        <v>0</v>
      </c>
      <c r="K32" s="245">
        <f>E32*J32</f>
        <v>0</v>
      </c>
      <c r="O32" s="237">
        <v>2</v>
      </c>
      <c r="AA32" s="212">
        <v>1</v>
      </c>
      <c r="AB32" s="212">
        <v>1</v>
      </c>
      <c r="AC32" s="212">
        <v>1</v>
      </c>
      <c r="AZ32" s="212">
        <v>1</v>
      </c>
      <c r="BA32" s="212">
        <f>IF(AZ32=1,G32,0)</f>
        <v>0</v>
      </c>
      <c r="BB32" s="212">
        <f>IF(AZ32=2,G32,0)</f>
        <v>0</v>
      </c>
      <c r="BC32" s="212">
        <f>IF(AZ32=3,G32,0)</f>
        <v>0</v>
      </c>
      <c r="BD32" s="212">
        <f>IF(AZ32=4,G32,0)</f>
        <v>0</v>
      </c>
      <c r="BE32" s="212">
        <f>IF(AZ32=5,G32,0)</f>
        <v>0</v>
      </c>
      <c r="CA32" s="237">
        <v>1</v>
      </c>
      <c r="CB32" s="237">
        <v>1</v>
      </c>
    </row>
    <row r="33" spans="1:80" x14ac:dyDescent="0.2">
      <c r="A33" s="238">
        <v>15</v>
      </c>
      <c r="B33" s="239" t="s">
        <v>311</v>
      </c>
      <c r="C33" s="240" t="s">
        <v>312</v>
      </c>
      <c r="D33" s="241" t="s">
        <v>114</v>
      </c>
      <c r="E33" s="242">
        <v>22.956299999999999</v>
      </c>
      <c r="F33" s="242">
        <v>0</v>
      </c>
      <c r="G33" s="243">
        <f>E33*F33</f>
        <v>0</v>
      </c>
      <c r="H33" s="244">
        <v>0</v>
      </c>
      <c r="I33" s="245">
        <f>E33*H33</f>
        <v>0</v>
      </c>
      <c r="J33" s="244">
        <v>0</v>
      </c>
      <c r="K33" s="245">
        <f>E33*J33</f>
        <v>0</v>
      </c>
      <c r="O33" s="237">
        <v>2</v>
      </c>
      <c r="AA33" s="212">
        <v>1</v>
      </c>
      <c r="AB33" s="212">
        <v>1</v>
      </c>
      <c r="AC33" s="212">
        <v>1</v>
      </c>
      <c r="AZ33" s="212">
        <v>1</v>
      </c>
      <c r="BA33" s="212">
        <f>IF(AZ33=1,G33,0)</f>
        <v>0</v>
      </c>
      <c r="BB33" s="212">
        <f>IF(AZ33=2,G33,0)</f>
        <v>0</v>
      </c>
      <c r="BC33" s="212">
        <f>IF(AZ33=3,G33,0)</f>
        <v>0</v>
      </c>
      <c r="BD33" s="212">
        <f>IF(AZ33=4,G33,0)</f>
        <v>0</v>
      </c>
      <c r="BE33" s="212">
        <f>IF(AZ33=5,G33,0)</f>
        <v>0</v>
      </c>
      <c r="CA33" s="237">
        <v>1</v>
      </c>
      <c r="CB33" s="237">
        <v>1</v>
      </c>
    </row>
    <row r="34" spans="1:80" x14ac:dyDescent="0.2">
      <c r="A34" s="246"/>
      <c r="B34" s="250"/>
      <c r="C34" s="307" t="s">
        <v>313</v>
      </c>
      <c r="D34" s="308"/>
      <c r="E34" s="251">
        <v>22.956299999999999</v>
      </c>
      <c r="F34" s="252"/>
      <c r="G34" s="253"/>
      <c r="H34" s="254"/>
      <c r="I34" s="248"/>
      <c r="J34" s="255"/>
      <c r="K34" s="248"/>
      <c r="M34" s="249" t="s">
        <v>313</v>
      </c>
      <c r="O34" s="237"/>
    </row>
    <row r="35" spans="1:80" x14ac:dyDescent="0.2">
      <c r="A35" s="256"/>
      <c r="B35" s="257" t="s">
        <v>93</v>
      </c>
      <c r="C35" s="258" t="s">
        <v>111</v>
      </c>
      <c r="D35" s="259"/>
      <c r="E35" s="260"/>
      <c r="F35" s="261"/>
      <c r="G35" s="262">
        <f>SUM(G13:G34)</f>
        <v>0</v>
      </c>
      <c r="H35" s="263"/>
      <c r="I35" s="264">
        <f>SUM(I13:I34)</f>
        <v>33.071725619991462</v>
      </c>
      <c r="J35" s="263"/>
      <c r="K35" s="264">
        <f>SUM(K13:K34)</f>
        <v>0</v>
      </c>
      <c r="O35" s="237">
        <v>4</v>
      </c>
      <c r="BA35" s="265">
        <f>SUM(BA13:BA34)</f>
        <v>0</v>
      </c>
      <c r="BB35" s="265">
        <f>SUM(BB13:BB34)</f>
        <v>0</v>
      </c>
      <c r="BC35" s="265">
        <f>SUM(BC13:BC34)</f>
        <v>0</v>
      </c>
      <c r="BD35" s="265">
        <f>SUM(BD13:BD34)</f>
        <v>0</v>
      </c>
      <c r="BE35" s="265">
        <f>SUM(BE13:BE34)</f>
        <v>0</v>
      </c>
    </row>
    <row r="36" spans="1:80" x14ac:dyDescent="0.2">
      <c r="A36" s="227" t="s">
        <v>90</v>
      </c>
      <c r="B36" s="228" t="s">
        <v>314</v>
      </c>
      <c r="C36" s="229" t="s">
        <v>315</v>
      </c>
      <c r="D36" s="230"/>
      <c r="E36" s="231"/>
      <c r="F36" s="231"/>
      <c r="G36" s="232"/>
      <c r="H36" s="233"/>
      <c r="I36" s="234"/>
      <c r="J36" s="235"/>
      <c r="K36" s="236"/>
      <c r="O36" s="237">
        <v>1</v>
      </c>
    </row>
    <row r="37" spans="1:80" x14ac:dyDescent="0.2">
      <c r="A37" s="238">
        <v>16</v>
      </c>
      <c r="B37" s="239" t="s">
        <v>317</v>
      </c>
      <c r="C37" s="240" t="s">
        <v>318</v>
      </c>
      <c r="D37" s="241" t="s">
        <v>114</v>
      </c>
      <c r="E37" s="242">
        <v>0.9</v>
      </c>
      <c r="F37" s="242">
        <v>0</v>
      </c>
      <c r="G37" s="243">
        <f>E37*F37</f>
        <v>0</v>
      </c>
      <c r="H37" s="244">
        <v>2.5855999999985202</v>
      </c>
      <c r="I37" s="245">
        <f>E37*H37</f>
        <v>2.3270399999986684</v>
      </c>
      <c r="J37" s="244">
        <v>0</v>
      </c>
      <c r="K37" s="245">
        <f>E37*J37</f>
        <v>0</v>
      </c>
      <c r="O37" s="237">
        <v>2</v>
      </c>
      <c r="AA37" s="212">
        <v>1</v>
      </c>
      <c r="AB37" s="212">
        <v>1</v>
      </c>
      <c r="AC37" s="212">
        <v>1</v>
      </c>
      <c r="AZ37" s="212">
        <v>1</v>
      </c>
      <c r="BA37" s="212">
        <f>IF(AZ37=1,G37,0)</f>
        <v>0</v>
      </c>
      <c r="BB37" s="212">
        <f>IF(AZ37=2,G37,0)</f>
        <v>0</v>
      </c>
      <c r="BC37" s="212">
        <f>IF(AZ37=3,G37,0)</f>
        <v>0</v>
      </c>
      <c r="BD37" s="212">
        <f>IF(AZ37=4,G37,0)</f>
        <v>0</v>
      </c>
      <c r="BE37" s="212">
        <f>IF(AZ37=5,G37,0)</f>
        <v>0</v>
      </c>
      <c r="CA37" s="237">
        <v>1</v>
      </c>
      <c r="CB37" s="237">
        <v>1</v>
      </c>
    </row>
    <row r="38" spans="1:80" x14ac:dyDescent="0.2">
      <c r="A38" s="246"/>
      <c r="B38" s="250"/>
      <c r="C38" s="307" t="s">
        <v>319</v>
      </c>
      <c r="D38" s="308"/>
      <c r="E38" s="251">
        <v>0.9</v>
      </c>
      <c r="F38" s="252"/>
      <c r="G38" s="253"/>
      <c r="H38" s="254"/>
      <c r="I38" s="248"/>
      <c r="J38" s="255"/>
      <c r="K38" s="248"/>
      <c r="M38" s="249" t="s">
        <v>319</v>
      </c>
      <c r="O38" s="237"/>
    </row>
    <row r="39" spans="1:80" x14ac:dyDescent="0.2">
      <c r="A39" s="238">
        <v>17</v>
      </c>
      <c r="B39" s="239" t="s">
        <v>320</v>
      </c>
      <c r="C39" s="240" t="s">
        <v>321</v>
      </c>
      <c r="D39" s="241" t="s">
        <v>156</v>
      </c>
      <c r="E39" s="242">
        <v>255.07</v>
      </c>
      <c r="F39" s="242">
        <v>0</v>
      </c>
      <c r="G39" s="243">
        <f t="shared" ref="G39:G47" si="0">E39*F39</f>
        <v>0</v>
      </c>
      <c r="H39" s="244">
        <v>0</v>
      </c>
      <c r="I39" s="245">
        <f t="shared" ref="I39:I47" si="1">E39*H39</f>
        <v>0</v>
      </c>
      <c r="J39" s="244">
        <v>0</v>
      </c>
      <c r="K39" s="245">
        <f t="shared" ref="K39:K47" si="2">E39*J39</f>
        <v>0</v>
      </c>
      <c r="O39" s="237">
        <v>2</v>
      </c>
      <c r="AA39" s="212">
        <v>1</v>
      </c>
      <c r="AB39" s="212">
        <v>1</v>
      </c>
      <c r="AC39" s="212">
        <v>1</v>
      </c>
      <c r="AZ39" s="212">
        <v>1</v>
      </c>
      <c r="BA39" s="212">
        <f t="shared" ref="BA39:BA47" si="3">IF(AZ39=1,G39,0)</f>
        <v>0</v>
      </c>
      <c r="BB39" s="212">
        <f t="shared" ref="BB39:BB47" si="4">IF(AZ39=2,G39,0)</f>
        <v>0</v>
      </c>
      <c r="BC39" s="212">
        <f t="shared" ref="BC39:BC47" si="5">IF(AZ39=3,G39,0)</f>
        <v>0</v>
      </c>
      <c r="BD39" s="212">
        <f t="shared" ref="BD39:BD47" si="6">IF(AZ39=4,G39,0)</f>
        <v>0</v>
      </c>
      <c r="BE39" s="212">
        <f t="shared" ref="BE39:BE47" si="7">IF(AZ39=5,G39,0)</f>
        <v>0</v>
      </c>
      <c r="CA39" s="237">
        <v>1</v>
      </c>
      <c r="CB39" s="237">
        <v>1</v>
      </c>
    </row>
    <row r="40" spans="1:80" x14ac:dyDescent="0.2">
      <c r="A40" s="238">
        <v>18</v>
      </c>
      <c r="B40" s="239" t="s">
        <v>322</v>
      </c>
      <c r="C40" s="240" t="s">
        <v>323</v>
      </c>
      <c r="D40" s="241" t="s">
        <v>243</v>
      </c>
      <c r="E40" s="242">
        <v>1</v>
      </c>
      <c r="F40" s="242">
        <v>0</v>
      </c>
      <c r="G40" s="243">
        <f t="shared" si="0"/>
        <v>0</v>
      </c>
      <c r="H40" s="244">
        <v>9.9999999999989E-5</v>
      </c>
      <c r="I40" s="245">
        <f t="shared" si="1"/>
        <v>9.9999999999989E-5</v>
      </c>
      <c r="J40" s="244">
        <v>0</v>
      </c>
      <c r="K40" s="245">
        <f t="shared" si="2"/>
        <v>0</v>
      </c>
      <c r="O40" s="237">
        <v>2</v>
      </c>
      <c r="AA40" s="212">
        <v>1</v>
      </c>
      <c r="AB40" s="212">
        <v>1</v>
      </c>
      <c r="AC40" s="212">
        <v>1</v>
      </c>
      <c r="AZ40" s="212">
        <v>1</v>
      </c>
      <c r="BA40" s="212">
        <f t="shared" si="3"/>
        <v>0</v>
      </c>
      <c r="BB40" s="212">
        <f t="shared" si="4"/>
        <v>0</v>
      </c>
      <c r="BC40" s="212">
        <f t="shared" si="5"/>
        <v>0</v>
      </c>
      <c r="BD40" s="212">
        <f t="shared" si="6"/>
        <v>0</v>
      </c>
      <c r="BE40" s="212">
        <f t="shared" si="7"/>
        <v>0</v>
      </c>
      <c r="CA40" s="237">
        <v>1</v>
      </c>
      <c r="CB40" s="237">
        <v>1</v>
      </c>
    </row>
    <row r="41" spans="1:80" x14ac:dyDescent="0.2">
      <c r="A41" s="238">
        <v>19</v>
      </c>
      <c r="B41" s="239" t="s">
        <v>324</v>
      </c>
      <c r="C41" s="240" t="s">
        <v>325</v>
      </c>
      <c r="D41" s="241" t="s">
        <v>243</v>
      </c>
      <c r="E41" s="242">
        <v>3</v>
      </c>
      <c r="F41" s="242">
        <v>0</v>
      </c>
      <c r="G41" s="243">
        <f t="shared" si="0"/>
        <v>0</v>
      </c>
      <c r="H41" s="244">
        <v>2.7700000000017199E-3</v>
      </c>
      <c r="I41" s="245">
        <f t="shared" si="1"/>
        <v>8.3100000000051605E-3</v>
      </c>
      <c r="J41" s="244">
        <v>0</v>
      </c>
      <c r="K41" s="245">
        <f t="shared" si="2"/>
        <v>0</v>
      </c>
      <c r="O41" s="237">
        <v>2</v>
      </c>
      <c r="AA41" s="212">
        <v>1</v>
      </c>
      <c r="AB41" s="212">
        <v>1</v>
      </c>
      <c r="AC41" s="212">
        <v>1</v>
      </c>
      <c r="AZ41" s="212">
        <v>1</v>
      </c>
      <c r="BA41" s="212">
        <f t="shared" si="3"/>
        <v>0</v>
      </c>
      <c r="BB41" s="212">
        <f t="shared" si="4"/>
        <v>0</v>
      </c>
      <c r="BC41" s="212">
        <f t="shared" si="5"/>
        <v>0</v>
      </c>
      <c r="BD41" s="212">
        <f t="shared" si="6"/>
        <v>0</v>
      </c>
      <c r="BE41" s="212">
        <f t="shared" si="7"/>
        <v>0</v>
      </c>
      <c r="CA41" s="237">
        <v>1</v>
      </c>
      <c r="CB41" s="237">
        <v>1</v>
      </c>
    </row>
    <row r="42" spans="1:80" ht="22.5" x14ac:dyDescent="0.2">
      <c r="A42" s="238">
        <v>20</v>
      </c>
      <c r="B42" s="239" t="s">
        <v>326</v>
      </c>
      <c r="C42" s="240" t="s">
        <v>327</v>
      </c>
      <c r="D42" s="241" t="s">
        <v>156</v>
      </c>
      <c r="E42" s="242">
        <v>210.07</v>
      </c>
      <c r="F42" s="242">
        <v>0</v>
      </c>
      <c r="G42" s="243">
        <f t="shared" si="0"/>
        <v>0</v>
      </c>
      <c r="H42" s="244">
        <v>0.70856999999978099</v>
      </c>
      <c r="I42" s="245">
        <f t="shared" si="1"/>
        <v>148.84929989995399</v>
      </c>
      <c r="J42" s="244">
        <v>0</v>
      </c>
      <c r="K42" s="245">
        <f t="shared" si="2"/>
        <v>0</v>
      </c>
      <c r="O42" s="237">
        <v>2</v>
      </c>
      <c r="AA42" s="212">
        <v>2</v>
      </c>
      <c r="AB42" s="212">
        <v>1</v>
      </c>
      <c r="AC42" s="212">
        <v>1</v>
      </c>
      <c r="AZ42" s="212">
        <v>1</v>
      </c>
      <c r="BA42" s="212">
        <f t="shared" si="3"/>
        <v>0</v>
      </c>
      <c r="BB42" s="212">
        <f t="shared" si="4"/>
        <v>0</v>
      </c>
      <c r="BC42" s="212">
        <f t="shared" si="5"/>
        <v>0</v>
      </c>
      <c r="BD42" s="212">
        <f t="shared" si="6"/>
        <v>0</v>
      </c>
      <c r="BE42" s="212">
        <f t="shared" si="7"/>
        <v>0</v>
      </c>
      <c r="CA42" s="237">
        <v>2</v>
      </c>
      <c r="CB42" s="237">
        <v>1</v>
      </c>
    </row>
    <row r="43" spans="1:80" ht="22.5" x14ac:dyDescent="0.2">
      <c r="A43" s="238">
        <v>21</v>
      </c>
      <c r="B43" s="239" t="s">
        <v>328</v>
      </c>
      <c r="C43" s="240" t="s">
        <v>329</v>
      </c>
      <c r="D43" s="241" t="s">
        <v>156</v>
      </c>
      <c r="E43" s="242">
        <v>45</v>
      </c>
      <c r="F43" s="242">
        <v>0</v>
      </c>
      <c r="G43" s="243">
        <f t="shared" si="0"/>
        <v>0</v>
      </c>
      <c r="H43" s="244">
        <v>0.23269999999999999</v>
      </c>
      <c r="I43" s="245">
        <f t="shared" si="1"/>
        <v>10.471499999999999</v>
      </c>
      <c r="J43" s="244">
        <v>0</v>
      </c>
      <c r="K43" s="245">
        <f t="shared" si="2"/>
        <v>0</v>
      </c>
      <c r="O43" s="237">
        <v>2</v>
      </c>
      <c r="AA43" s="212">
        <v>2</v>
      </c>
      <c r="AB43" s="212">
        <v>1</v>
      </c>
      <c r="AC43" s="212">
        <v>1</v>
      </c>
      <c r="AZ43" s="212">
        <v>1</v>
      </c>
      <c r="BA43" s="212">
        <f t="shared" si="3"/>
        <v>0</v>
      </c>
      <c r="BB43" s="212">
        <f t="shared" si="4"/>
        <v>0</v>
      </c>
      <c r="BC43" s="212">
        <f t="shared" si="5"/>
        <v>0</v>
      </c>
      <c r="BD43" s="212">
        <f t="shared" si="6"/>
        <v>0</v>
      </c>
      <c r="BE43" s="212">
        <f t="shared" si="7"/>
        <v>0</v>
      </c>
      <c r="CA43" s="237">
        <v>2</v>
      </c>
      <c r="CB43" s="237">
        <v>1</v>
      </c>
    </row>
    <row r="44" spans="1:80" x14ac:dyDescent="0.2">
      <c r="A44" s="238">
        <v>22</v>
      </c>
      <c r="B44" s="239" t="s">
        <v>330</v>
      </c>
      <c r="C44" s="240" t="s">
        <v>331</v>
      </c>
      <c r="D44" s="241" t="s">
        <v>243</v>
      </c>
      <c r="E44" s="242">
        <v>11</v>
      </c>
      <c r="F44" s="242">
        <v>0</v>
      </c>
      <c r="G44" s="243">
        <f t="shared" si="0"/>
        <v>0</v>
      </c>
      <c r="H44" s="244">
        <v>6.6000000000000003E-2</v>
      </c>
      <c r="I44" s="245">
        <f t="shared" si="1"/>
        <v>0.72599999999999998</v>
      </c>
      <c r="J44" s="244"/>
      <c r="K44" s="245">
        <f t="shared" si="2"/>
        <v>0</v>
      </c>
      <c r="O44" s="237">
        <v>2</v>
      </c>
      <c r="AA44" s="212">
        <v>3</v>
      </c>
      <c r="AB44" s="212">
        <v>1</v>
      </c>
      <c r="AC44" s="212">
        <v>42273380</v>
      </c>
      <c r="AZ44" s="212">
        <v>1</v>
      </c>
      <c r="BA44" s="212">
        <f t="shared" si="3"/>
        <v>0</v>
      </c>
      <c r="BB44" s="212">
        <f t="shared" si="4"/>
        <v>0</v>
      </c>
      <c r="BC44" s="212">
        <f t="shared" si="5"/>
        <v>0</v>
      </c>
      <c r="BD44" s="212">
        <f t="shared" si="6"/>
        <v>0</v>
      </c>
      <c r="BE44" s="212">
        <f t="shared" si="7"/>
        <v>0</v>
      </c>
      <c r="CA44" s="237">
        <v>3</v>
      </c>
      <c r="CB44" s="237">
        <v>1</v>
      </c>
    </row>
    <row r="45" spans="1:80" x14ac:dyDescent="0.2">
      <c r="A45" s="238">
        <v>23</v>
      </c>
      <c r="B45" s="239" t="s">
        <v>332</v>
      </c>
      <c r="C45" s="240" t="s">
        <v>333</v>
      </c>
      <c r="D45" s="241" t="s">
        <v>243</v>
      </c>
      <c r="E45" s="242">
        <v>3</v>
      </c>
      <c r="F45" s="242">
        <v>0</v>
      </c>
      <c r="G45" s="243">
        <f t="shared" si="0"/>
        <v>0</v>
      </c>
      <c r="H45" s="244">
        <v>6.7000000000007304E-2</v>
      </c>
      <c r="I45" s="245">
        <f t="shared" si="1"/>
        <v>0.20100000000002191</v>
      </c>
      <c r="J45" s="244">
        <v>0</v>
      </c>
      <c r="K45" s="245">
        <f t="shared" si="2"/>
        <v>0</v>
      </c>
      <c r="O45" s="237">
        <v>2</v>
      </c>
      <c r="AA45" s="212">
        <v>1</v>
      </c>
      <c r="AB45" s="212">
        <v>1</v>
      </c>
      <c r="AC45" s="212">
        <v>1</v>
      </c>
      <c r="AZ45" s="212">
        <v>1</v>
      </c>
      <c r="BA45" s="212">
        <f t="shared" si="3"/>
        <v>0</v>
      </c>
      <c r="BB45" s="212">
        <f t="shared" si="4"/>
        <v>0</v>
      </c>
      <c r="BC45" s="212">
        <f t="shared" si="5"/>
        <v>0</v>
      </c>
      <c r="BD45" s="212">
        <f t="shared" si="6"/>
        <v>0</v>
      </c>
      <c r="BE45" s="212">
        <f t="shared" si="7"/>
        <v>0</v>
      </c>
      <c r="CA45" s="237">
        <v>1</v>
      </c>
      <c r="CB45" s="237">
        <v>1</v>
      </c>
    </row>
    <row r="46" spans="1:80" x14ac:dyDescent="0.2">
      <c r="A46" s="238">
        <v>24</v>
      </c>
      <c r="B46" s="239" t="s">
        <v>334</v>
      </c>
      <c r="C46" s="240" t="s">
        <v>335</v>
      </c>
      <c r="D46" s="241" t="s">
        <v>243</v>
      </c>
      <c r="E46" s="242">
        <v>1</v>
      </c>
      <c r="F46" s="242">
        <v>0</v>
      </c>
      <c r="G46" s="243">
        <f t="shared" si="0"/>
        <v>0</v>
      </c>
      <c r="H46" s="244">
        <v>3.3000000000015503E-2</v>
      </c>
      <c r="I46" s="245">
        <f t="shared" si="1"/>
        <v>3.3000000000015503E-2</v>
      </c>
      <c r="J46" s="244"/>
      <c r="K46" s="245">
        <f t="shared" si="2"/>
        <v>0</v>
      </c>
      <c r="O46" s="237">
        <v>2</v>
      </c>
      <c r="AA46" s="212">
        <v>3</v>
      </c>
      <c r="AB46" s="212">
        <v>1</v>
      </c>
      <c r="AC46" s="212">
        <v>42273600</v>
      </c>
      <c r="AZ46" s="212">
        <v>1</v>
      </c>
      <c r="BA46" s="212">
        <f t="shared" si="3"/>
        <v>0</v>
      </c>
      <c r="BB46" s="212">
        <f t="shared" si="4"/>
        <v>0</v>
      </c>
      <c r="BC46" s="212">
        <f t="shared" si="5"/>
        <v>0</v>
      </c>
      <c r="BD46" s="212">
        <f t="shared" si="6"/>
        <v>0</v>
      </c>
      <c r="BE46" s="212">
        <f t="shared" si="7"/>
        <v>0</v>
      </c>
      <c r="CA46" s="237">
        <v>3</v>
      </c>
      <c r="CB46" s="237">
        <v>1</v>
      </c>
    </row>
    <row r="47" spans="1:80" x14ac:dyDescent="0.2">
      <c r="A47" s="238">
        <v>25</v>
      </c>
      <c r="B47" s="239" t="s">
        <v>336</v>
      </c>
      <c r="C47" s="240" t="s">
        <v>337</v>
      </c>
      <c r="D47" s="241" t="s">
        <v>243</v>
      </c>
      <c r="E47" s="242">
        <v>5</v>
      </c>
      <c r="F47" s="242">
        <v>0</v>
      </c>
      <c r="G47" s="243">
        <f t="shared" si="0"/>
        <v>0</v>
      </c>
      <c r="H47" s="244">
        <v>1.7200000000006099E-3</v>
      </c>
      <c r="I47" s="245">
        <f t="shared" si="1"/>
        <v>8.6000000000030496E-3</v>
      </c>
      <c r="J47" s="244"/>
      <c r="K47" s="245">
        <f t="shared" si="2"/>
        <v>0</v>
      </c>
      <c r="O47" s="237">
        <v>2</v>
      </c>
      <c r="AA47" s="212">
        <v>12</v>
      </c>
      <c r="AB47" s="212">
        <v>0</v>
      </c>
      <c r="AC47" s="212">
        <v>25</v>
      </c>
      <c r="AZ47" s="212">
        <v>1</v>
      </c>
      <c r="BA47" s="212">
        <f t="shared" si="3"/>
        <v>0</v>
      </c>
      <c r="BB47" s="212">
        <f t="shared" si="4"/>
        <v>0</v>
      </c>
      <c r="BC47" s="212">
        <f t="shared" si="5"/>
        <v>0</v>
      </c>
      <c r="BD47" s="212">
        <f t="shared" si="6"/>
        <v>0</v>
      </c>
      <c r="BE47" s="212">
        <f t="shared" si="7"/>
        <v>0</v>
      </c>
      <c r="CA47" s="237">
        <v>12</v>
      </c>
      <c r="CB47" s="237">
        <v>0</v>
      </c>
    </row>
    <row r="48" spans="1:80" x14ac:dyDescent="0.2">
      <c r="A48" s="256"/>
      <c r="B48" s="257" t="s">
        <v>93</v>
      </c>
      <c r="C48" s="258" t="s">
        <v>316</v>
      </c>
      <c r="D48" s="259"/>
      <c r="E48" s="260"/>
      <c r="F48" s="261"/>
      <c r="G48" s="262">
        <f>SUM(G36:G47)</f>
        <v>0</v>
      </c>
      <c r="H48" s="263"/>
      <c r="I48" s="264">
        <f>SUM(I36:I47)</f>
        <v>162.62484989995269</v>
      </c>
      <c r="J48" s="263"/>
      <c r="K48" s="264">
        <f>SUM(K36:K47)</f>
        <v>0</v>
      </c>
      <c r="O48" s="237">
        <v>4</v>
      </c>
      <c r="BA48" s="265">
        <f>SUM(BA36:BA47)</f>
        <v>0</v>
      </c>
      <c r="BB48" s="265">
        <f>SUM(BB36:BB47)</f>
        <v>0</v>
      </c>
      <c r="BC48" s="265">
        <f>SUM(BC36:BC47)</f>
        <v>0</v>
      </c>
      <c r="BD48" s="265">
        <f>SUM(BD36:BD47)</f>
        <v>0</v>
      </c>
      <c r="BE48" s="265">
        <f>SUM(BE36:BE47)</f>
        <v>0</v>
      </c>
    </row>
    <row r="49" spans="1:80" x14ac:dyDescent="0.2">
      <c r="A49" s="227" t="s">
        <v>90</v>
      </c>
      <c r="B49" s="228" t="s">
        <v>273</v>
      </c>
      <c r="C49" s="229" t="s">
        <v>274</v>
      </c>
      <c r="D49" s="230"/>
      <c r="E49" s="231"/>
      <c r="F49" s="231"/>
      <c r="G49" s="232"/>
      <c r="H49" s="233"/>
      <c r="I49" s="234"/>
      <c r="J49" s="235"/>
      <c r="K49" s="236"/>
      <c r="O49" s="237">
        <v>1</v>
      </c>
    </row>
    <row r="50" spans="1:80" ht="22.5" x14ac:dyDescent="0.2">
      <c r="A50" s="238">
        <v>26</v>
      </c>
      <c r="B50" s="239" t="s">
        <v>338</v>
      </c>
      <c r="C50" s="240" t="s">
        <v>339</v>
      </c>
      <c r="D50" s="241" t="s">
        <v>142</v>
      </c>
      <c r="E50" s="242">
        <v>3</v>
      </c>
      <c r="F50" s="242">
        <v>0</v>
      </c>
      <c r="G50" s="243">
        <f>E50*F50</f>
        <v>0</v>
      </c>
      <c r="H50" s="244">
        <v>0.65982999999960201</v>
      </c>
      <c r="I50" s="245">
        <f>E50*H50</f>
        <v>1.979489999998806</v>
      </c>
      <c r="J50" s="244">
        <v>0</v>
      </c>
      <c r="K50" s="245">
        <f>E50*J50</f>
        <v>0</v>
      </c>
      <c r="O50" s="237">
        <v>2</v>
      </c>
      <c r="AA50" s="212">
        <v>2</v>
      </c>
      <c r="AB50" s="212">
        <v>1</v>
      </c>
      <c r="AC50" s="212">
        <v>1</v>
      </c>
      <c r="AZ50" s="212">
        <v>1</v>
      </c>
      <c r="BA50" s="212">
        <f>IF(AZ50=1,G50,0)</f>
        <v>0</v>
      </c>
      <c r="BB50" s="212">
        <f>IF(AZ50=2,G50,0)</f>
        <v>0</v>
      </c>
      <c r="BC50" s="212">
        <f>IF(AZ50=3,G50,0)</f>
        <v>0</v>
      </c>
      <c r="BD50" s="212">
        <f>IF(AZ50=4,G50,0)</f>
        <v>0</v>
      </c>
      <c r="BE50" s="212">
        <f>IF(AZ50=5,G50,0)</f>
        <v>0</v>
      </c>
      <c r="CA50" s="237">
        <v>2</v>
      </c>
      <c r="CB50" s="237">
        <v>1</v>
      </c>
    </row>
    <row r="51" spans="1:80" x14ac:dyDescent="0.2">
      <c r="A51" s="246"/>
      <c r="B51" s="247"/>
      <c r="C51" s="304" t="s">
        <v>340</v>
      </c>
      <c r="D51" s="305"/>
      <c r="E51" s="305"/>
      <c r="F51" s="305"/>
      <c r="G51" s="306"/>
      <c r="I51" s="248"/>
      <c r="K51" s="248"/>
      <c r="L51" s="249" t="s">
        <v>340</v>
      </c>
      <c r="O51" s="237">
        <v>3</v>
      </c>
    </row>
    <row r="52" spans="1:80" x14ac:dyDescent="0.2">
      <c r="A52" s="246"/>
      <c r="B52" s="250"/>
      <c r="C52" s="307" t="s">
        <v>341</v>
      </c>
      <c r="D52" s="308"/>
      <c r="E52" s="251">
        <v>3</v>
      </c>
      <c r="F52" s="252"/>
      <c r="G52" s="253"/>
      <c r="H52" s="254"/>
      <c r="I52" s="248"/>
      <c r="J52" s="255"/>
      <c r="K52" s="248"/>
      <c r="M52" s="249" t="s">
        <v>341</v>
      </c>
      <c r="O52" s="237"/>
    </row>
    <row r="53" spans="1:80" x14ac:dyDescent="0.2">
      <c r="A53" s="238">
        <v>27</v>
      </c>
      <c r="B53" s="239" t="s">
        <v>342</v>
      </c>
      <c r="C53" s="240" t="s">
        <v>277</v>
      </c>
      <c r="D53" s="241" t="s">
        <v>106</v>
      </c>
      <c r="E53" s="242">
        <v>1</v>
      </c>
      <c r="F53" s="242">
        <v>0</v>
      </c>
      <c r="G53" s="243">
        <f>E53*F53</f>
        <v>0</v>
      </c>
      <c r="H53" s="244">
        <v>0</v>
      </c>
      <c r="I53" s="245">
        <f>E53*H53</f>
        <v>0</v>
      </c>
      <c r="J53" s="244"/>
      <c r="K53" s="245">
        <f>E53*J53</f>
        <v>0</v>
      </c>
      <c r="O53" s="237">
        <v>2</v>
      </c>
      <c r="AA53" s="212">
        <v>12</v>
      </c>
      <c r="AB53" s="212">
        <v>0</v>
      </c>
      <c r="AC53" s="212">
        <v>27</v>
      </c>
      <c r="AZ53" s="212">
        <v>1</v>
      </c>
      <c r="BA53" s="212">
        <f>IF(AZ53=1,G53,0)</f>
        <v>0</v>
      </c>
      <c r="BB53" s="212">
        <f>IF(AZ53=2,G53,0)</f>
        <v>0</v>
      </c>
      <c r="BC53" s="212">
        <f>IF(AZ53=3,G53,0)</f>
        <v>0</v>
      </c>
      <c r="BD53" s="212">
        <f>IF(AZ53=4,G53,0)</f>
        <v>0</v>
      </c>
      <c r="BE53" s="212">
        <f>IF(AZ53=5,G53,0)</f>
        <v>0</v>
      </c>
      <c r="CA53" s="237">
        <v>12</v>
      </c>
      <c r="CB53" s="237">
        <v>0</v>
      </c>
    </row>
    <row r="54" spans="1:80" ht="22.5" x14ac:dyDescent="0.2">
      <c r="A54" s="246"/>
      <c r="B54" s="247"/>
      <c r="C54" s="304" t="s">
        <v>278</v>
      </c>
      <c r="D54" s="305"/>
      <c r="E54" s="305"/>
      <c r="F54" s="305"/>
      <c r="G54" s="306"/>
      <c r="I54" s="248"/>
      <c r="K54" s="248"/>
      <c r="L54" s="249" t="s">
        <v>278</v>
      </c>
      <c r="O54" s="237">
        <v>3</v>
      </c>
    </row>
    <row r="55" spans="1:80" x14ac:dyDescent="0.2">
      <c r="A55" s="238">
        <v>28</v>
      </c>
      <c r="B55" s="239" t="s">
        <v>343</v>
      </c>
      <c r="C55" s="240" t="s">
        <v>344</v>
      </c>
      <c r="D55" s="241" t="s">
        <v>172</v>
      </c>
      <c r="E55" s="242">
        <v>35.913800000000002</v>
      </c>
      <c r="F55" s="242">
        <v>0</v>
      </c>
      <c r="G55" s="243">
        <f>E55*F55</f>
        <v>0</v>
      </c>
      <c r="H55" s="244">
        <v>0</v>
      </c>
      <c r="I55" s="245">
        <f>E55*H55</f>
        <v>0</v>
      </c>
      <c r="J55" s="244">
        <v>0</v>
      </c>
      <c r="K55" s="245">
        <f>E55*J55</f>
        <v>0</v>
      </c>
      <c r="O55" s="237">
        <v>2</v>
      </c>
      <c r="AA55" s="212">
        <v>1</v>
      </c>
      <c r="AB55" s="212">
        <v>1</v>
      </c>
      <c r="AC55" s="212">
        <v>1</v>
      </c>
      <c r="AZ55" s="212">
        <v>1</v>
      </c>
      <c r="BA55" s="212">
        <f>IF(AZ55=1,G55,0)</f>
        <v>0</v>
      </c>
      <c r="BB55" s="212">
        <f>IF(AZ55=2,G55,0)</f>
        <v>0</v>
      </c>
      <c r="BC55" s="212">
        <f>IF(AZ55=3,G55,0)</f>
        <v>0</v>
      </c>
      <c r="BD55" s="212">
        <f>IF(AZ55=4,G55,0)</f>
        <v>0</v>
      </c>
      <c r="BE55" s="212">
        <f>IF(AZ55=5,G55,0)</f>
        <v>0</v>
      </c>
      <c r="CA55" s="237">
        <v>1</v>
      </c>
      <c r="CB55" s="237">
        <v>1</v>
      </c>
    </row>
    <row r="56" spans="1:80" x14ac:dyDescent="0.2">
      <c r="A56" s="256"/>
      <c r="B56" s="257" t="s">
        <v>93</v>
      </c>
      <c r="C56" s="258" t="s">
        <v>275</v>
      </c>
      <c r="D56" s="259"/>
      <c r="E56" s="260"/>
      <c r="F56" s="261"/>
      <c r="G56" s="262">
        <f>SUM(G49:G55)</f>
        <v>0</v>
      </c>
      <c r="H56" s="263"/>
      <c r="I56" s="264">
        <f>SUM(I49:I55)</f>
        <v>1.979489999998806</v>
      </c>
      <c r="J56" s="263"/>
      <c r="K56" s="264">
        <f>SUM(K49:K55)</f>
        <v>0</v>
      </c>
      <c r="O56" s="237">
        <v>4</v>
      </c>
      <c r="BA56" s="265">
        <f>SUM(BA49:BA55)</f>
        <v>0</v>
      </c>
      <c r="BB56" s="265">
        <f>SUM(BB49:BB55)</f>
        <v>0</v>
      </c>
      <c r="BC56" s="265">
        <f>SUM(BC49:BC55)</f>
        <v>0</v>
      </c>
      <c r="BD56" s="265">
        <f>SUM(BD49:BD55)</f>
        <v>0</v>
      </c>
      <c r="BE56" s="265">
        <f>SUM(BE49:BE55)</f>
        <v>0</v>
      </c>
    </row>
    <row r="57" spans="1:80" x14ac:dyDescent="0.2">
      <c r="E57" s="212"/>
    </row>
    <row r="58" spans="1:80" x14ac:dyDescent="0.2">
      <c r="E58" s="212"/>
    </row>
    <row r="59" spans="1:80" x14ac:dyDescent="0.2">
      <c r="E59" s="212"/>
    </row>
    <row r="60" spans="1:80" x14ac:dyDescent="0.2">
      <c r="E60" s="212"/>
    </row>
    <row r="61" spans="1:80" x14ac:dyDescent="0.2">
      <c r="E61" s="212"/>
    </row>
    <row r="62" spans="1:80" x14ac:dyDescent="0.2">
      <c r="E62" s="212"/>
    </row>
    <row r="63" spans="1:80" x14ac:dyDescent="0.2">
      <c r="E63" s="212"/>
    </row>
    <row r="64" spans="1:80" x14ac:dyDescent="0.2">
      <c r="E64" s="212"/>
    </row>
    <row r="65" spans="1:7" x14ac:dyDescent="0.2">
      <c r="E65" s="212"/>
    </row>
    <row r="66" spans="1:7" x14ac:dyDescent="0.2">
      <c r="E66" s="212"/>
    </row>
    <row r="67" spans="1:7" x14ac:dyDescent="0.2">
      <c r="E67" s="212"/>
    </row>
    <row r="68" spans="1:7" x14ac:dyDescent="0.2">
      <c r="E68" s="212"/>
    </row>
    <row r="69" spans="1:7" x14ac:dyDescent="0.2">
      <c r="E69" s="212"/>
    </row>
    <row r="70" spans="1:7" x14ac:dyDescent="0.2">
      <c r="E70" s="212"/>
    </row>
    <row r="71" spans="1:7" x14ac:dyDescent="0.2">
      <c r="E71" s="212"/>
    </row>
    <row r="72" spans="1:7" x14ac:dyDescent="0.2">
      <c r="E72" s="212"/>
    </row>
    <row r="73" spans="1:7" x14ac:dyDescent="0.2">
      <c r="E73" s="212"/>
    </row>
    <row r="74" spans="1:7" x14ac:dyDescent="0.2">
      <c r="E74" s="212"/>
    </row>
    <row r="75" spans="1:7" x14ac:dyDescent="0.2">
      <c r="E75" s="212"/>
    </row>
    <row r="76" spans="1:7" x14ac:dyDescent="0.2">
      <c r="E76" s="212"/>
    </row>
    <row r="77" spans="1:7" x14ac:dyDescent="0.2">
      <c r="E77" s="212"/>
    </row>
    <row r="78" spans="1:7" x14ac:dyDescent="0.2">
      <c r="E78" s="212"/>
    </row>
    <row r="79" spans="1:7" x14ac:dyDescent="0.2">
      <c r="E79" s="212"/>
    </row>
    <row r="80" spans="1:7" x14ac:dyDescent="0.2">
      <c r="A80" s="255"/>
      <c r="B80" s="255"/>
      <c r="C80" s="255"/>
      <c r="D80" s="255"/>
      <c r="E80" s="255"/>
      <c r="F80" s="255"/>
      <c r="G80" s="255"/>
    </row>
    <row r="81" spans="1:7" x14ac:dyDescent="0.2">
      <c r="A81" s="255"/>
      <c r="B81" s="255"/>
      <c r="C81" s="255"/>
      <c r="D81" s="255"/>
      <c r="E81" s="255"/>
      <c r="F81" s="255"/>
      <c r="G81" s="255"/>
    </row>
    <row r="82" spans="1:7" x14ac:dyDescent="0.2">
      <c r="A82" s="255"/>
      <c r="B82" s="255"/>
      <c r="C82" s="255"/>
      <c r="D82" s="255"/>
      <c r="E82" s="255"/>
      <c r="F82" s="255"/>
      <c r="G82" s="255"/>
    </row>
    <row r="83" spans="1:7" x14ac:dyDescent="0.2">
      <c r="A83" s="255"/>
      <c r="B83" s="255"/>
      <c r="C83" s="255"/>
      <c r="D83" s="255"/>
      <c r="E83" s="255"/>
      <c r="F83" s="255"/>
      <c r="G83" s="255"/>
    </row>
    <row r="84" spans="1:7" x14ac:dyDescent="0.2">
      <c r="E84" s="212"/>
    </row>
    <row r="85" spans="1:7" x14ac:dyDescent="0.2">
      <c r="E85" s="212"/>
    </row>
    <row r="86" spans="1:7" x14ac:dyDescent="0.2">
      <c r="E86" s="212"/>
    </row>
    <row r="87" spans="1:7" x14ac:dyDescent="0.2">
      <c r="E87" s="212"/>
    </row>
    <row r="88" spans="1:7" x14ac:dyDescent="0.2">
      <c r="E88" s="212"/>
    </row>
    <row r="89" spans="1:7" x14ac:dyDescent="0.2">
      <c r="E89" s="212"/>
    </row>
    <row r="90" spans="1:7" x14ac:dyDescent="0.2">
      <c r="E90" s="212"/>
    </row>
    <row r="91" spans="1:7" x14ac:dyDescent="0.2">
      <c r="E91" s="212"/>
    </row>
    <row r="92" spans="1:7" x14ac:dyDescent="0.2">
      <c r="E92" s="212"/>
    </row>
    <row r="93" spans="1:7" x14ac:dyDescent="0.2">
      <c r="E93" s="212"/>
    </row>
    <row r="94" spans="1:7" x14ac:dyDescent="0.2">
      <c r="E94" s="212"/>
    </row>
    <row r="95" spans="1:7" x14ac:dyDescent="0.2">
      <c r="E95" s="212"/>
    </row>
    <row r="96" spans="1:7" x14ac:dyDescent="0.2">
      <c r="E96" s="212"/>
    </row>
    <row r="97" spans="5:5" x14ac:dyDescent="0.2">
      <c r="E97" s="212"/>
    </row>
    <row r="98" spans="5:5" x14ac:dyDescent="0.2">
      <c r="E98" s="212"/>
    </row>
    <row r="99" spans="5:5" x14ac:dyDescent="0.2">
      <c r="E99" s="212"/>
    </row>
    <row r="100" spans="5:5" x14ac:dyDescent="0.2">
      <c r="E100" s="212"/>
    </row>
    <row r="101" spans="5:5" x14ac:dyDescent="0.2">
      <c r="E101" s="212"/>
    </row>
    <row r="102" spans="5:5" x14ac:dyDescent="0.2">
      <c r="E102" s="212"/>
    </row>
    <row r="103" spans="5:5" x14ac:dyDescent="0.2">
      <c r="E103" s="212"/>
    </row>
    <row r="104" spans="5:5" x14ac:dyDescent="0.2">
      <c r="E104" s="212"/>
    </row>
    <row r="105" spans="5:5" x14ac:dyDescent="0.2">
      <c r="E105" s="212"/>
    </row>
    <row r="106" spans="5:5" x14ac:dyDescent="0.2">
      <c r="E106" s="212"/>
    </row>
    <row r="107" spans="5:5" x14ac:dyDescent="0.2">
      <c r="E107" s="212"/>
    </row>
    <row r="108" spans="5:5" x14ac:dyDescent="0.2">
      <c r="E108" s="212"/>
    </row>
    <row r="109" spans="5:5" x14ac:dyDescent="0.2">
      <c r="E109" s="212"/>
    </row>
    <row r="110" spans="5:5" x14ac:dyDescent="0.2">
      <c r="E110" s="212"/>
    </row>
    <row r="111" spans="5:5" x14ac:dyDescent="0.2">
      <c r="E111" s="212"/>
    </row>
    <row r="112" spans="5:5" x14ac:dyDescent="0.2">
      <c r="E112" s="212"/>
    </row>
    <row r="113" spans="1:7" x14ac:dyDescent="0.2">
      <c r="E113" s="212"/>
    </row>
    <row r="114" spans="1:7" x14ac:dyDescent="0.2">
      <c r="E114" s="212"/>
    </row>
    <row r="115" spans="1:7" x14ac:dyDescent="0.2">
      <c r="A115" s="266"/>
      <c r="B115" s="266"/>
    </row>
    <row r="116" spans="1:7" x14ac:dyDescent="0.2">
      <c r="A116" s="255"/>
      <c r="B116" s="255"/>
      <c r="C116" s="267"/>
      <c r="D116" s="267"/>
      <c r="E116" s="268"/>
      <c r="F116" s="267"/>
      <c r="G116" s="269"/>
    </row>
    <row r="117" spans="1:7" x14ac:dyDescent="0.2">
      <c r="A117" s="270"/>
      <c r="B117" s="270"/>
      <c r="C117" s="255"/>
      <c r="D117" s="255"/>
      <c r="E117" s="271"/>
      <c r="F117" s="255"/>
      <c r="G117" s="255"/>
    </row>
    <row r="118" spans="1:7" x14ac:dyDescent="0.2">
      <c r="A118" s="255"/>
      <c r="B118" s="255"/>
      <c r="C118" s="255"/>
      <c r="D118" s="255"/>
      <c r="E118" s="271"/>
      <c r="F118" s="255"/>
      <c r="G118" s="255"/>
    </row>
    <row r="119" spans="1:7" x14ac:dyDescent="0.2">
      <c r="A119" s="255"/>
      <c r="B119" s="255"/>
      <c r="C119" s="255"/>
      <c r="D119" s="255"/>
      <c r="E119" s="271"/>
      <c r="F119" s="255"/>
      <c r="G119" s="255"/>
    </row>
    <row r="120" spans="1:7" x14ac:dyDescent="0.2">
      <c r="A120" s="255"/>
      <c r="B120" s="255"/>
      <c r="C120" s="255"/>
      <c r="D120" s="255"/>
      <c r="E120" s="271"/>
      <c r="F120" s="255"/>
      <c r="G120" s="255"/>
    </row>
    <row r="121" spans="1:7" x14ac:dyDescent="0.2">
      <c r="A121" s="255"/>
      <c r="B121" s="255"/>
      <c r="C121" s="255"/>
      <c r="D121" s="255"/>
      <c r="E121" s="271"/>
      <c r="F121" s="255"/>
      <c r="G121" s="255"/>
    </row>
    <row r="122" spans="1:7" x14ac:dyDescent="0.2">
      <c r="A122" s="255"/>
      <c r="B122" s="255"/>
      <c r="C122" s="255"/>
      <c r="D122" s="255"/>
      <c r="E122" s="271"/>
      <c r="F122" s="255"/>
      <c r="G122" s="255"/>
    </row>
    <row r="123" spans="1:7" x14ac:dyDescent="0.2">
      <c r="A123" s="255"/>
      <c r="B123" s="255"/>
      <c r="C123" s="255"/>
      <c r="D123" s="255"/>
      <c r="E123" s="271"/>
      <c r="F123" s="255"/>
      <c r="G123" s="255"/>
    </row>
    <row r="124" spans="1:7" x14ac:dyDescent="0.2">
      <c r="A124" s="255"/>
      <c r="B124" s="255"/>
      <c r="C124" s="255"/>
      <c r="D124" s="255"/>
      <c r="E124" s="271"/>
      <c r="F124" s="255"/>
      <c r="G124" s="255"/>
    </row>
    <row r="125" spans="1:7" x14ac:dyDescent="0.2">
      <c r="A125" s="255"/>
      <c r="B125" s="255"/>
      <c r="C125" s="255"/>
      <c r="D125" s="255"/>
      <c r="E125" s="271"/>
      <c r="F125" s="255"/>
      <c r="G125" s="255"/>
    </row>
    <row r="126" spans="1:7" x14ac:dyDescent="0.2">
      <c r="A126" s="255"/>
      <c r="B126" s="255"/>
      <c r="C126" s="255"/>
      <c r="D126" s="255"/>
      <c r="E126" s="271"/>
      <c r="F126" s="255"/>
      <c r="G126" s="255"/>
    </row>
    <row r="127" spans="1:7" x14ac:dyDescent="0.2">
      <c r="A127" s="255"/>
      <c r="B127" s="255"/>
      <c r="C127" s="255"/>
      <c r="D127" s="255"/>
      <c r="E127" s="271"/>
      <c r="F127" s="255"/>
      <c r="G127" s="255"/>
    </row>
    <row r="128" spans="1:7" x14ac:dyDescent="0.2">
      <c r="A128" s="255"/>
      <c r="B128" s="255"/>
      <c r="C128" s="255"/>
      <c r="D128" s="255"/>
      <c r="E128" s="271"/>
      <c r="F128" s="255"/>
      <c r="G128" s="255"/>
    </row>
    <row r="129" spans="1:7" x14ac:dyDescent="0.2">
      <c r="A129" s="255"/>
      <c r="B129" s="255"/>
      <c r="C129" s="255"/>
      <c r="D129" s="255"/>
      <c r="E129" s="271"/>
      <c r="F129" s="255"/>
      <c r="G129" s="255"/>
    </row>
  </sheetData>
  <mergeCells count="18">
    <mergeCell ref="C10:G10"/>
    <mergeCell ref="A1:G1"/>
    <mergeCell ref="A3:B3"/>
    <mergeCell ref="A4:B4"/>
    <mergeCell ref="E4:G4"/>
    <mergeCell ref="C9:G9"/>
    <mergeCell ref="C38:D38"/>
    <mergeCell ref="C51:G51"/>
    <mergeCell ref="C52:D52"/>
    <mergeCell ref="C54:G54"/>
    <mergeCell ref="C15:D15"/>
    <mergeCell ref="C18:G18"/>
    <mergeCell ref="C19:D19"/>
    <mergeCell ref="C21:D21"/>
    <mergeCell ref="C25:D25"/>
    <mergeCell ref="C29:D29"/>
    <mergeCell ref="C31:D31"/>
    <mergeCell ref="C34:D3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workbookViewId="0">
      <selection activeCell="B1" sqref="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74" t="s">
        <v>389</v>
      </c>
      <c r="B1" s="75"/>
      <c r="C1" s="75"/>
      <c r="D1" s="75"/>
      <c r="E1" s="75"/>
      <c r="F1" s="75"/>
      <c r="G1" s="75"/>
    </row>
    <row r="2" spans="1:57" ht="12.75" customHeight="1" x14ac:dyDescent="0.2">
      <c r="A2" s="76" t="s">
        <v>25</v>
      </c>
      <c r="B2" s="77"/>
      <c r="C2" s="78"/>
      <c r="D2" s="78"/>
      <c r="E2" s="77"/>
      <c r="F2" s="79" t="s">
        <v>26</v>
      </c>
      <c r="G2" s="80"/>
    </row>
    <row r="3" spans="1:57" ht="3" hidden="1" customHeight="1" x14ac:dyDescent="0.2">
      <c r="A3" s="81"/>
      <c r="B3" s="82"/>
      <c r="C3" s="83"/>
      <c r="D3" s="83"/>
      <c r="E3" s="82"/>
      <c r="F3" s="84"/>
      <c r="G3" s="85"/>
    </row>
    <row r="4" spans="1:57" ht="12" customHeight="1" x14ac:dyDescent="0.2">
      <c r="A4" s="86" t="s">
        <v>27</v>
      </c>
      <c r="B4" s="82"/>
      <c r="C4" s="83"/>
      <c r="D4" s="83"/>
      <c r="E4" s="82"/>
      <c r="F4" s="84" t="s">
        <v>28</v>
      </c>
      <c r="G4" s="87"/>
    </row>
    <row r="5" spans="1:57" ht="12.95" customHeight="1" x14ac:dyDescent="0.2">
      <c r="A5" s="88" t="s">
        <v>345</v>
      </c>
      <c r="B5" s="89"/>
      <c r="C5" s="90" t="s">
        <v>346</v>
      </c>
      <c r="D5" s="91"/>
      <c r="E5" s="92"/>
      <c r="F5" s="84" t="s">
        <v>29</v>
      </c>
      <c r="G5" s="85"/>
    </row>
    <row r="6" spans="1:57" ht="12.95" customHeight="1" x14ac:dyDescent="0.2">
      <c r="A6" s="86" t="s">
        <v>30</v>
      </c>
      <c r="B6" s="82"/>
      <c r="C6" s="83"/>
      <c r="D6" s="83"/>
      <c r="E6" s="82"/>
      <c r="F6" s="93" t="s">
        <v>31</v>
      </c>
      <c r="G6" s="94"/>
      <c r="O6" s="95"/>
    </row>
    <row r="7" spans="1:57" ht="12.95" customHeight="1" x14ac:dyDescent="0.2">
      <c r="A7" s="96" t="s">
        <v>95</v>
      </c>
      <c r="B7" s="97"/>
      <c r="C7" s="98" t="s">
        <v>96</v>
      </c>
      <c r="D7" s="99"/>
      <c r="E7" s="99"/>
      <c r="F7" s="100" t="s">
        <v>32</v>
      </c>
      <c r="G7" s="94">
        <f>IF(G6=0,,ROUND((F30+F32)/G6,1))</f>
        <v>0</v>
      </c>
    </row>
    <row r="8" spans="1:57" x14ac:dyDescent="0.2">
      <c r="A8" s="101" t="s">
        <v>33</v>
      </c>
      <c r="B8" s="84"/>
      <c r="C8" s="292" t="s">
        <v>284</v>
      </c>
      <c r="D8" s="292"/>
      <c r="E8" s="293"/>
      <c r="F8" s="102" t="s">
        <v>34</v>
      </c>
      <c r="G8" s="103"/>
      <c r="H8" s="104"/>
      <c r="I8" s="105"/>
    </row>
    <row r="9" spans="1:57" x14ac:dyDescent="0.2">
      <c r="A9" s="101" t="s">
        <v>35</v>
      </c>
      <c r="B9" s="84"/>
      <c r="C9" s="292"/>
      <c r="D9" s="292"/>
      <c r="E9" s="293"/>
      <c r="F9" s="84"/>
      <c r="G9" s="106"/>
      <c r="H9" s="107"/>
    </row>
    <row r="10" spans="1:57" x14ac:dyDescent="0.2">
      <c r="A10" s="101" t="s">
        <v>36</v>
      </c>
      <c r="B10" s="84"/>
      <c r="C10" s="292" t="s">
        <v>283</v>
      </c>
      <c r="D10" s="292"/>
      <c r="E10" s="292"/>
      <c r="F10" s="108"/>
      <c r="G10" s="109"/>
      <c r="H10" s="110"/>
    </row>
    <row r="11" spans="1:57" ht="13.5" customHeight="1" x14ac:dyDescent="0.2">
      <c r="A11" s="101" t="s">
        <v>37</v>
      </c>
      <c r="B11" s="84"/>
      <c r="C11" s="292"/>
      <c r="D11" s="292"/>
      <c r="E11" s="292"/>
      <c r="F11" s="111" t="s">
        <v>38</v>
      </c>
      <c r="G11" s="112"/>
      <c r="H11" s="107"/>
      <c r="BA11" s="113"/>
      <c r="BB11" s="113"/>
      <c r="BC11" s="113"/>
      <c r="BD11" s="113"/>
      <c r="BE11" s="113"/>
    </row>
    <row r="12" spans="1:57" ht="12.75" customHeight="1" x14ac:dyDescent="0.2">
      <c r="A12" s="114" t="s">
        <v>39</v>
      </c>
      <c r="B12" s="82"/>
      <c r="C12" s="294"/>
      <c r="D12" s="294"/>
      <c r="E12" s="294"/>
      <c r="F12" s="115" t="s">
        <v>40</v>
      </c>
      <c r="G12" s="116"/>
      <c r="H12" s="107"/>
    </row>
    <row r="13" spans="1:57" ht="28.5" customHeight="1" thickBot="1" x14ac:dyDescent="0.25">
      <c r="A13" s="117" t="s">
        <v>41</v>
      </c>
      <c r="B13" s="118"/>
      <c r="C13" s="118"/>
      <c r="D13" s="118"/>
      <c r="E13" s="119"/>
      <c r="F13" s="119"/>
      <c r="G13" s="120"/>
      <c r="H13" s="107"/>
    </row>
    <row r="14" spans="1:57" ht="17.25" customHeight="1" thickBot="1" x14ac:dyDescent="0.25">
      <c r="A14" s="121" t="s">
        <v>42</v>
      </c>
      <c r="B14" s="122"/>
      <c r="C14" s="123"/>
      <c r="D14" s="124" t="s">
        <v>43</v>
      </c>
      <c r="E14" s="125"/>
      <c r="F14" s="125"/>
      <c r="G14" s="123"/>
    </row>
    <row r="15" spans="1:57" ht="15.95" customHeight="1" x14ac:dyDescent="0.2">
      <c r="A15" s="126"/>
      <c r="B15" s="127" t="s">
        <v>44</v>
      </c>
      <c r="C15" s="128">
        <f>'SO 03  Rek'!E11</f>
        <v>0</v>
      </c>
      <c r="D15" s="129" t="str">
        <f>'SO 03  Rek'!A16</f>
        <v>Zařízení staveniště</v>
      </c>
      <c r="E15" s="130"/>
      <c r="F15" s="131"/>
      <c r="G15" s="128">
        <f>'SO 03  Rek'!I16</f>
        <v>0</v>
      </c>
    </row>
    <row r="16" spans="1:57" ht="15.95" customHeight="1" x14ac:dyDescent="0.2">
      <c r="A16" s="126" t="s">
        <v>45</v>
      </c>
      <c r="B16" s="127" t="s">
        <v>46</v>
      </c>
      <c r="C16" s="128">
        <f>'SO 03  Rek'!F11</f>
        <v>0</v>
      </c>
      <c r="D16" s="81" t="str">
        <f>'SO 03  Rek'!A17</f>
        <v>Kompletační činnost (IČD)</v>
      </c>
      <c r="E16" s="132"/>
      <c r="F16" s="133"/>
      <c r="G16" s="128">
        <f>'SO 03  Rek'!I17</f>
        <v>0</v>
      </c>
    </row>
    <row r="17" spans="1:7" ht="15.95" customHeight="1" x14ac:dyDescent="0.2">
      <c r="A17" s="126" t="s">
        <v>47</v>
      </c>
      <c r="B17" s="127" t="s">
        <v>48</v>
      </c>
      <c r="C17" s="128">
        <f>'SO 03  Rek'!H11</f>
        <v>0</v>
      </c>
      <c r="D17" s="81"/>
      <c r="E17" s="132"/>
      <c r="F17" s="133"/>
      <c r="G17" s="128"/>
    </row>
    <row r="18" spans="1:7" ht="15.95" customHeight="1" x14ac:dyDescent="0.2">
      <c r="A18" s="134" t="s">
        <v>49</v>
      </c>
      <c r="B18" s="135" t="s">
        <v>50</v>
      </c>
      <c r="C18" s="128">
        <f>'SO 03  Rek'!G11</f>
        <v>0</v>
      </c>
      <c r="D18" s="81"/>
      <c r="E18" s="132"/>
      <c r="F18" s="133"/>
      <c r="G18" s="128"/>
    </row>
    <row r="19" spans="1:7" ht="15.95" customHeight="1" x14ac:dyDescent="0.2">
      <c r="A19" s="136" t="s">
        <v>51</v>
      </c>
      <c r="B19" s="127"/>
      <c r="C19" s="128">
        <f>SUM(C15:C18)</f>
        <v>0</v>
      </c>
      <c r="D19" s="81"/>
      <c r="E19" s="132"/>
      <c r="F19" s="133"/>
      <c r="G19" s="128"/>
    </row>
    <row r="20" spans="1:7" ht="15.95" customHeight="1" x14ac:dyDescent="0.2">
      <c r="A20" s="136"/>
      <c r="B20" s="127"/>
      <c r="C20" s="128"/>
      <c r="D20" s="81"/>
      <c r="E20" s="132"/>
      <c r="F20" s="133"/>
      <c r="G20" s="128"/>
    </row>
    <row r="21" spans="1:7" ht="15.95" customHeight="1" x14ac:dyDescent="0.2">
      <c r="A21" s="136" t="s">
        <v>24</v>
      </c>
      <c r="B21" s="127"/>
      <c r="C21" s="128">
        <f>'SO 03  Rek'!I11</f>
        <v>0</v>
      </c>
      <c r="D21" s="81"/>
      <c r="E21" s="132"/>
      <c r="F21" s="133"/>
      <c r="G21" s="128"/>
    </row>
    <row r="22" spans="1:7" ht="15.95" customHeight="1" x14ac:dyDescent="0.2">
      <c r="A22" s="137" t="s">
        <v>52</v>
      </c>
      <c r="B22" s="107"/>
      <c r="C22" s="128">
        <f>C19+C21</f>
        <v>0</v>
      </c>
      <c r="D22" s="81" t="s">
        <v>53</v>
      </c>
      <c r="E22" s="132"/>
      <c r="F22" s="133"/>
      <c r="G22" s="128">
        <f>G23-SUM(G15:G21)</f>
        <v>0</v>
      </c>
    </row>
    <row r="23" spans="1:7" ht="15.95" customHeight="1" thickBot="1" x14ac:dyDescent="0.25">
      <c r="A23" s="290" t="s">
        <v>54</v>
      </c>
      <c r="B23" s="291"/>
      <c r="C23" s="138">
        <f>C22+G23</f>
        <v>0</v>
      </c>
      <c r="D23" s="139" t="s">
        <v>55</v>
      </c>
      <c r="E23" s="140"/>
      <c r="F23" s="141"/>
      <c r="G23" s="128">
        <f>'SO 03  Rek'!H18</f>
        <v>0</v>
      </c>
    </row>
    <row r="24" spans="1:7" x14ac:dyDescent="0.2">
      <c r="A24" s="142" t="s">
        <v>56</v>
      </c>
      <c r="B24" s="143"/>
      <c r="C24" s="144"/>
      <c r="D24" s="143" t="s">
        <v>57</v>
      </c>
      <c r="E24" s="143"/>
      <c r="F24" s="145" t="s">
        <v>58</v>
      </c>
      <c r="G24" s="146"/>
    </row>
    <row r="25" spans="1:7" x14ac:dyDescent="0.2">
      <c r="A25" s="137" t="s">
        <v>59</v>
      </c>
      <c r="B25" s="107"/>
      <c r="C25" s="147"/>
      <c r="D25" s="107" t="s">
        <v>59</v>
      </c>
      <c r="F25" s="148" t="s">
        <v>59</v>
      </c>
      <c r="G25" s="149"/>
    </row>
    <row r="26" spans="1:7" ht="37.5" customHeight="1" x14ac:dyDescent="0.2">
      <c r="A26" s="137" t="s">
        <v>60</v>
      </c>
      <c r="B26" s="150"/>
      <c r="C26" s="147"/>
      <c r="D26" s="107" t="s">
        <v>60</v>
      </c>
      <c r="F26" s="148" t="s">
        <v>60</v>
      </c>
      <c r="G26" s="149"/>
    </row>
    <row r="27" spans="1:7" x14ac:dyDescent="0.2">
      <c r="A27" s="137"/>
      <c r="B27" s="151"/>
      <c r="C27" s="147"/>
      <c r="D27" s="107"/>
      <c r="F27" s="148"/>
      <c r="G27" s="149"/>
    </row>
    <row r="28" spans="1:7" x14ac:dyDescent="0.2">
      <c r="A28" s="137" t="s">
        <v>61</v>
      </c>
      <c r="B28" s="107"/>
      <c r="C28" s="147"/>
      <c r="D28" s="148" t="s">
        <v>62</v>
      </c>
      <c r="E28" s="147"/>
      <c r="F28" s="152" t="s">
        <v>62</v>
      </c>
      <c r="G28" s="149"/>
    </row>
    <row r="29" spans="1:7" ht="69" customHeight="1" x14ac:dyDescent="0.2">
      <c r="A29" s="137"/>
      <c r="B29" s="107"/>
      <c r="C29" s="153"/>
      <c r="D29" s="154"/>
      <c r="E29" s="153"/>
      <c r="F29" s="107"/>
      <c r="G29" s="149"/>
    </row>
    <row r="30" spans="1:7" x14ac:dyDescent="0.2">
      <c r="A30" s="155" t="s">
        <v>11</v>
      </c>
      <c r="B30" s="156"/>
      <c r="C30" s="157">
        <v>21</v>
      </c>
      <c r="D30" s="156" t="s">
        <v>63</v>
      </c>
      <c r="E30" s="158"/>
      <c r="F30" s="285">
        <f>C23-F32</f>
        <v>0</v>
      </c>
      <c r="G30" s="286"/>
    </row>
    <row r="31" spans="1:7" x14ac:dyDescent="0.2">
      <c r="A31" s="155" t="s">
        <v>64</v>
      </c>
      <c r="B31" s="156"/>
      <c r="C31" s="157">
        <f>C30</f>
        <v>21</v>
      </c>
      <c r="D31" s="156" t="s">
        <v>65</v>
      </c>
      <c r="E31" s="158"/>
      <c r="F31" s="285">
        <f>ROUND(PRODUCT(F30,C31/100),0)</f>
        <v>0</v>
      </c>
      <c r="G31" s="286"/>
    </row>
    <row r="32" spans="1:7" x14ac:dyDescent="0.2">
      <c r="A32" s="155" t="s">
        <v>11</v>
      </c>
      <c r="B32" s="156"/>
      <c r="C32" s="157">
        <v>0</v>
      </c>
      <c r="D32" s="156" t="s">
        <v>65</v>
      </c>
      <c r="E32" s="158"/>
      <c r="F32" s="285">
        <v>0</v>
      </c>
      <c r="G32" s="286"/>
    </row>
    <row r="33" spans="1:8" x14ac:dyDescent="0.2">
      <c r="A33" s="155" t="s">
        <v>64</v>
      </c>
      <c r="B33" s="159"/>
      <c r="C33" s="160">
        <f>C32</f>
        <v>0</v>
      </c>
      <c r="D33" s="156" t="s">
        <v>65</v>
      </c>
      <c r="E33" s="133"/>
      <c r="F33" s="285">
        <f>ROUND(PRODUCT(F32,C33/100),0)</f>
        <v>0</v>
      </c>
      <c r="G33" s="286"/>
    </row>
    <row r="34" spans="1:8" s="164" customFormat="1" ht="19.5" customHeight="1" thickBot="1" x14ac:dyDescent="0.3">
      <c r="A34" s="161" t="s">
        <v>66</v>
      </c>
      <c r="B34" s="162"/>
      <c r="C34" s="162"/>
      <c r="D34" s="162"/>
      <c r="E34" s="163"/>
      <c r="F34" s="287">
        <f>ROUND(SUM(F30:F33),0)</f>
        <v>0</v>
      </c>
      <c r="G34" s="288"/>
    </row>
    <row r="36" spans="1:8" x14ac:dyDescent="0.2">
      <c r="A36" s="2" t="s">
        <v>67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89"/>
      <c r="C37" s="289"/>
      <c r="D37" s="289"/>
      <c r="E37" s="289"/>
      <c r="F37" s="289"/>
      <c r="G37" s="289"/>
      <c r="H37" s="1" t="s">
        <v>1</v>
      </c>
    </row>
    <row r="38" spans="1:8" ht="12.75" customHeight="1" x14ac:dyDescent="0.2">
      <c r="A38" s="165"/>
      <c r="B38" s="289"/>
      <c r="C38" s="289"/>
      <c r="D38" s="289"/>
      <c r="E38" s="289"/>
      <c r="F38" s="289"/>
      <c r="G38" s="289"/>
      <c r="H38" s="1" t="s">
        <v>1</v>
      </c>
    </row>
    <row r="39" spans="1:8" x14ac:dyDescent="0.2">
      <c r="A39" s="165"/>
      <c r="B39" s="289"/>
      <c r="C39" s="289"/>
      <c r="D39" s="289"/>
      <c r="E39" s="289"/>
      <c r="F39" s="289"/>
      <c r="G39" s="289"/>
      <c r="H39" s="1" t="s">
        <v>1</v>
      </c>
    </row>
    <row r="40" spans="1:8" x14ac:dyDescent="0.2">
      <c r="A40" s="165"/>
      <c r="B40" s="289"/>
      <c r="C40" s="289"/>
      <c r="D40" s="289"/>
      <c r="E40" s="289"/>
      <c r="F40" s="289"/>
      <c r="G40" s="289"/>
      <c r="H40" s="1" t="s">
        <v>1</v>
      </c>
    </row>
    <row r="41" spans="1:8" x14ac:dyDescent="0.2">
      <c r="A41" s="165"/>
      <c r="B41" s="289"/>
      <c r="C41" s="289"/>
      <c r="D41" s="289"/>
      <c r="E41" s="289"/>
      <c r="F41" s="289"/>
      <c r="G41" s="289"/>
      <c r="H41" s="1" t="s">
        <v>1</v>
      </c>
    </row>
    <row r="42" spans="1:8" x14ac:dyDescent="0.2">
      <c r="A42" s="165"/>
      <c r="B42" s="289"/>
      <c r="C42" s="289"/>
      <c r="D42" s="289"/>
      <c r="E42" s="289"/>
      <c r="F42" s="289"/>
      <c r="G42" s="289"/>
      <c r="H42" s="1" t="s">
        <v>1</v>
      </c>
    </row>
    <row r="43" spans="1:8" x14ac:dyDescent="0.2">
      <c r="A43" s="165"/>
      <c r="B43" s="289"/>
      <c r="C43" s="289"/>
      <c r="D43" s="289"/>
      <c r="E43" s="289"/>
      <c r="F43" s="289"/>
      <c r="G43" s="289"/>
      <c r="H43" s="1" t="s">
        <v>1</v>
      </c>
    </row>
    <row r="44" spans="1:8" ht="12.75" customHeight="1" x14ac:dyDescent="0.2">
      <c r="A44" s="165"/>
      <c r="B44" s="289"/>
      <c r="C44" s="289"/>
      <c r="D44" s="289"/>
      <c r="E44" s="289"/>
      <c r="F44" s="289"/>
      <c r="G44" s="289"/>
      <c r="H44" s="1" t="s">
        <v>1</v>
      </c>
    </row>
    <row r="45" spans="1:8" ht="12.75" customHeight="1" x14ac:dyDescent="0.2">
      <c r="A45" s="165"/>
      <c r="B45" s="289"/>
      <c r="C45" s="289"/>
      <c r="D45" s="289"/>
      <c r="E45" s="289"/>
      <c r="F45" s="289"/>
      <c r="G45" s="289"/>
      <c r="H45" s="1" t="s">
        <v>1</v>
      </c>
    </row>
    <row r="46" spans="1:8" x14ac:dyDescent="0.2">
      <c r="B46" s="284"/>
      <c r="C46" s="284"/>
      <c r="D46" s="284"/>
      <c r="E46" s="284"/>
      <c r="F46" s="284"/>
      <c r="G46" s="284"/>
    </row>
    <row r="47" spans="1:8" x14ac:dyDescent="0.2">
      <c r="B47" s="284"/>
      <c r="C47" s="284"/>
      <c r="D47" s="284"/>
      <c r="E47" s="284"/>
      <c r="F47" s="284"/>
      <c r="G47" s="284"/>
    </row>
    <row r="48" spans="1:8" x14ac:dyDescent="0.2">
      <c r="B48" s="284"/>
      <c r="C48" s="284"/>
      <c r="D48" s="284"/>
      <c r="E48" s="284"/>
      <c r="F48" s="284"/>
      <c r="G48" s="284"/>
    </row>
    <row r="49" spans="2:7" x14ac:dyDescent="0.2">
      <c r="B49" s="284"/>
      <c r="C49" s="284"/>
      <c r="D49" s="284"/>
      <c r="E49" s="284"/>
      <c r="F49" s="284"/>
      <c r="G49" s="284"/>
    </row>
    <row r="50" spans="2:7" x14ac:dyDescent="0.2">
      <c r="B50" s="284"/>
      <c r="C50" s="284"/>
      <c r="D50" s="284"/>
      <c r="E50" s="284"/>
      <c r="F50" s="284"/>
      <c r="G50" s="284"/>
    </row>
    <row r="51" spans="2:7" x14ac:dyDescent="0.2">
      <c r="B51" s="284"/>
      <c r="C51" s="284"/>
      <c r="D51" s="284"/>
      <c r="E51" s="284"/>
      <c r="F51" s="284"/>
      <c r="G51" s="28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6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95" t="s">
        <v>2</v>
      </c>
      <c r="B1" s="296"/>
      <c r="C1" s="166" t="s">
        <v>97</v>
      </c>
      <c r="D1" s="167"/>
      <c r="E1" s="168"/>
      <c r="F1" s="167"/>
      <c r="G1" s="169" t="s">
        <v>68</v>
      </c>
      <c r="H1" s="170"/>
      <c r="I1" s="171"/>
    </row>
    <row r="2" spans="1:57" ht="13.5" thickBot="1" x14ac:dyDescent="0.25">
      <c r="A2" s="297" t="s">
        <v>69</v>
      </c>
      <c r="B2" s="298"/>
      <c r="C2" s="172" t="s">
        <v>347</v>
      </c>
      <c r="D2" s="173"/>
      <c r="E2" s="174"/>
      <c r="F2" s="173"/>
      <c r="G2" s="299"/>
      <c r="H2" s="300"/>
      <c r="I2" s="301"/>
    </row>
    <row r="3" spans="1:57" ht="13.5" thickTop="1" x14ac:dyDescent="0.2">
      <c r="F3" s="107"/>
    </row>
    <row r="4" spans="1:57" ht="19.5" customHeight="1" x14ac:dyDescent="0.25">
      <c r="A4" s="175" t="s">
        <v>70</v>
      </c>
      <c r="B4" s="176"/>
      <c r="C4" s="176"/>
      <c r="D4" s="176"/>
      <c r="E4" s="177"/>
      <c r="F4" s="176"/>
      <c r="G4" s="176"/>
      <c r="H4" s="176"/>
      <c r="I4" s="176"/>
    </row>
    <row r="5" spans="1:57" ht="13.5" thickBot="1" x14ac:dyDescent="0.25"/>
    <row r="6" spans="1:57" s="107" customFormat="1" ht="13.5" thickBot="1" x14ac:dyDescent="0.25">
      <c r="A6" s="178"/>
      <c r="B6" s="179" t="s">
        <v>71</v>
      </c>
      <c r="C6" s="179"/>
      <c r="D6" s="180"/>
      <c r="E6" s="181" t="s">
        <v>20</v>
      </c>
      <c r="F6" s="182" t="s">
        <v>21</v>
      </c>
      <c r="G6" s="182" t="s">
        <v>22</v>
      </c>
      <c r="H6" s="182" t="s">
        <v>23</v>
      </c>
      <c r="I6" s="183" t="s">
        <v>24</v>
      </c>
    </row>
    <row r="7" spans="1:57" s="107" customFormat="1" x14ac:dyDescent="0.2">
      <c r="A7" s="272" t="str">
        <f>'SO 03  Pol'!B7</f>
        <v>001</v>
      </c>
      <c r="B7" s="62" t="str">
        <f>'SO 03  Pol'!C7</f>
        <v>Přípravné a pomocné práce</v>
      </c>
      <c r="D7" s="184"/>
      <c r="E7" s="273">
        <f>'SO 03  Pol'!BA12</f>
        <v>0</v>
      </c>
      <c r="F7" s="274">
        <f>'SO 03  Pol'!BB12</f>
        <v>0</v>
      </c>
      <c r="G7" s="274">
        <f>'SO 03  Pol'!BC12</f>
        <v>0</v>
      </c>
      <c r="H7" s="274">
        <f>'SO 03  Pol'!BD12</f>
        <v>0</v>
      </c>
      <c r="I7" s="275">
        <f>'SO 03  Pol'!BE12</f>
        <v>0</v>
      </c>
    </row>
    <row r="8" spans="1:57" s="107" customFormat="1" x14ac:dyDescent="0.2">
      <c r="A8" s="272" t="str">
        <f>'SO 03  Pol'!B13</f>
        <v>1</v>
      </c>
      <c r="B8" s="62" t="str">
        <f>'SO 03  Pol'!C13</f>
        <v>Zemní práce</v>
      </c>
      <c r="D8" s="184"/>
      <c r="E8" s="273">
        <f>'SO 03  Pol'!BA35</f>
        <v>0</v>
      </c>
      <c r="F8" s="274">
        <f>'SO 03  Pol'!BB35</f>
        <v>0</v>
      </c>
      <c r="G8" s="274">
        <f>'SO 03  Pol'!BC35</f>
        <v>0</v>
      </c>
      <c r="H8" s="274">
        <f>'SO 03  Pol'!BD35</f>
        <v>0</v>
      </c>
      <c r="I8" s="275">
        <f>'SO 03  Pol'!BE35</f>
        <v>0</v>
      </c>
    </row>
    <row r="9" spans="1:57" s="107" customFormat="1" x14ac:dyDescent="0.2">
      <c r="A9" s="272" t="str">
        <f>'SO 03  Pol'!B36</f>
        <v>8</v>
      </c>
      <c r="B9" s="62" t="str">
        <f>'SO 03  Pol'!C36</f>
        <v>Trubní vedení</v>
      </c>
      <c r="D9" s="184"/>
      <c r="E9" s="273">
        <f>'SO 03  Pol'!BA45</f>
        <v>0</v>
      </c>
      <c r="F9" s="274">
        <f>'SO 03  Pol'!BB45</f>
        <v>0</v>
      </c>
      <c r="G9" s="274">
        <f>'SO 03  Pol'!BC45</f>
        <v>0</v>
      </c>
      <c r="H9" s="274">
        <f>'SO 03  Pol'!BD45</f>
        <v>0</v>
      </c>
      <c r="I9" s="275">
        <f>'SO 03  Pol'!BE45</f>
        <v>0</v>
      </c>
    </row>
    <row r="10" spans="1:57" s="107" customFormat="1" ht="13.5" thickBot="1" x14ac:dyDescent="0.25">
      <c r="A10" s="272" t="str">
        <f>'SO 03  Pol'!B46</f>
        <v>901</v>
      </c>
      <c r="B10" s="62" t="str">
        <f>'SO 03  Pol'!C46</f>
        <v>Ostatní práce a  konstrukce</v>
      </c>
      <c r="D10" s="184"/>
      <c r="E10" s="273">
        <f>'SO 03  Pol'!BA54</f>
        <v>0</v>
      </c>
      <c r="F10" s="274">
        <f>'SO 03  Pol'!BB54</f>
        <v>0</v>
      </c>
      <c r="G10" s="274">
        <f>'SO 03  Pol'!BC54</f>
        <v>0</v>
      </c>
      <c r="H10" s="274">
        <f>'SO 03  Pol'!BD54</f>
        <v>0</v>
      </c>
      <c r="I10" s="275">
        <f>'SO 03  Pol'!BE54</f>
        <v>0</v>
      </c>
    </row>
    <row r="11" spans="1:57" s="14" customFormat="1" ht="13.5" thickBot="1" x14ac:dyDescent="0.25">
      <c r="A11" s="185"/>
      <c r="B11" s="186" t="s">
        <v>72</v>
      </c>
      <c r="C11" s="186"/>
      <c r="D11" s="187"/>
      <c r="E11" s="188">
        <f>SUM(E7:E10)</f>
        <v>0</v>
      </c>
      <c r="F11" s="189">
        <f>SUM(F7:F10)</f>
        <v>0</v>
      </c>
      <c r="G11" s="189">
        <f>SUM(G7:G10)</f>
        <v>0</v>
      </c>
      <c r="H11" s="189">
        <f>SUM(H7:H10)</f>
        <v>0</v>
      </c>
      <c r="I11" s="190">
        <f>SUM(I7:I10)</f>
        <v>0</v>
      </c>
    </row>
    <row r="12" spans="1:57" x14ac:dyDescent="0.2">
      <c r="A12" s="107"/>
      <c r="B12" s="107"/>
      <c r="C12" s="107"/>
      <c r="D12" s="107"/>
      <c r="E12" s="107"/>
      <c r="F12" s="107"/>
      <c r="G12" s="107"/>
      <c r="H12" s="107"/>
      <c r="I12" s="107"/>
    </row>
    <row r="13" spans="1:57" ht="19.5" customHeight="1" x14ac:dyDescent="0.25">
      <c r="A13" s="176" t="s">
        <v>73</v>
      </c>
      <c r="B13" s="176"/>
      <c r="C13" s="176"/>
      <c r="D13" s="176"/>
      <c r="E13" s="176"/>
      <c r="F13" s="176"/>
      <c r="G13" s="191"/>
      <c r="H13" s="176"/>
      <c r="I13" s="176"/>
      <c r="BA13" s="113"/>
      <c r="BB13" s="113"/>
      <c r="BC13" s="113"/>
      <c r="BD13" s="113"/>
      <c r="BE13" s="113"/>
    </row>
    <row r="14" spans="1:57" ht="13.5" thickBot="1" x14ac:dyDescent="0.25"/>
    <row r="15" spans="1:57" x14ac:dyDescent="0.2">
      <c r="A15" s="142" t="s">
        <v>74</v>
      </c>
      <c r="B15" s="143"/>
      <c r="C15" s="143"/>
      <c r="D15" s="192"/>
      <c r="E15" s="193" t="s">
        <v>75</v>
      </c>
      <c r="F15" s="194" t="s">
        <v>12</v>
      </c>
      <c r="G15" s="195" t="s">
        <v>76</v>
      </c>
      <c r="H15" s="196"/>
      <c r="I15" s="197" t="s">
        <v>75</v>
      </c>
    </row>
    <row r="16" spans="1:57" x14ac:dyDescent="0.2">
      <c r="A16" s="136" t="s">
        <v>281</v>
      </c>
      <c r="B16" s="127"/>
      <c r="C16" s="127"/>
      <c r="D16" s="198"/>
      <c r="E16" s="199"/>
      <c r="F16" s="200"/>
      <c r="G16" s="201">
        <v>0</v>
      </c>
      <c r="H16" s="202"/>
      <c r="I16" s="203">
        <f>E16+F16*G16/100</f>
        <v>0</v>
      </c>
      <c r="BA16" s="1">
        <v>2</v>
      </c>
    </row>
    <row r="17" spans="1:53" x14ac:dyDescent="0.2">
      <c r="A17" s="136" t="s">
        <v>282</v>
      </c>
      <c r="B17" s="127"/>
      <c r="C17" s="127"/>
      <c r="D17" s="198"/>
      <c r="E17" s="199"/>
      <c r="F17" s="200"/>
      <c r="G17" s="201">
        <v>0</v>
      </c>
      <c r="H17" s="202"/>
      <c r="I17" s="203">
        <f>E17+F17*G17/100</f>
        <v>0</v>
      </c>
      <c r="BA17" s="1">
        <v>2</v>
      </c>
    </row>
    <row r="18" spans="1:53" ht="13.5" thickBot="1" x14ac:dyDescent="0.25">
      <c r="A18" s="204"/>
      <c r="B18" s="205" t="s">
        <v>77</v>
      </c>
      <c r="C18" s="206"/>
      <c r="D18" s="207"/>
      <c r="E18" s="208"/>
      <c r="F18" s="209"/>
      <c r="G18" s="209"/>
      <c r="H18" s="302">
        <f>SUM(I16:I17)</f>
        <v>0</v>
      </c>
      <c r="I18" s="303"/>
    </row>
    <row r="20" spans="1:53" x14ac:dyDescent="0.2">
      <c r="B20" s="14"/>
      <c r="F20" s="210"/>
      <c r="G20" s="211"/>
      <c r="H20" s="211"/>
      <c r="I20" s="46"/>
    </row>
    <row r="21" spans="1:53" x14ac:dyDescent="0.2">
      <c r="F21" s="210"/>
      <c r="G21" s="211"/>
      <c r="H21" s="211"/>
      <c r="I21" s="46"/>
    </row>
    <row r="22" spans="1:53" x14ac:dyDescent="0.2">
      <c r="F22" s="210"/>
      <c r="G22" s="211"/>
      <c r="H22" s="211"/>
      <c r="I22" s="46"/>
    </row>
    <row r="23" spans="1:53" x14ac:dyDescent="0.2">
      <c r="F23" s="210"/>
      <c r="G23" s="211"/>
      <c r="H23" s="211"/>
      <c r="I23" s="46"/>
    </row>
    <row r="24" spans="1:53" x14ac:dyDescent="0.2">
      <c r="F24" s="210"/>
      <c r="G24" s="211"/>
      <c r="H24" s="211"/>
      <c r="I24" s="46"/>
    </row>
    <row r="25" spans="1:53" x14ac:dyDescent="0.2">
      <c r="F25" s="210"/>
      <c r="G25" s="211"/>
      <c r="H25" s="211"/>
      <c r="I25" s="46"/>
    </row>
    <row r="26" spans="1:53" x14ac:dyDescent="0.2">
      <c r="F26" s="210"/>
      <c r="G26" s="211"/>
      <c r="H26" s="211"/>
      <c r="I26" s="46"/>
    </row>
    <row r="27" spans="1:53" x14ac:dyDescent="0.2">
      <c r="F27" s="210"/>
      <c r="G27" s="211"/>
      <c r="H27" s="211"/>
      <c r="I27" s="46"/>
    </row>
    <row r="28" spans="1:53" x14ac:dyDescent="0.2">
      <c r="F28" s="210"/>
      <c r="G28" s="211"/>
      <c r="H28" s="211"/>
      <c r="I28" s="46"/>
    </row>
    <row r="29" spans="1:53" x14ac:dyDescent="0.2">
      <c r="F29" s="210"/>
      <c r="G29" s="211"/>
      <c r="H29" s="211"/>
      <c r="I29" s="46"/>
    </row>
    <row r="30" spans="1:53" x14ac:dyDescent="0.2">
      <c r="F30" s="210"/>
      <c r="G30" s="211"/>
      <c r="H30" s="211"/>
      <c r="I30" s="46"/>
    </row>
    <row r="31" spans="1:53" x14ac:dyDescent="0.2">
      <c r="F31" s="210"/>
      <c r="G31" s="211"/>
      <c r="H31" s="211"/>
      <c r="I31" s="46"/>
    </row>
    <row r="32" spans="1:53" x14ac:dyDescent="0.2">
      <c r="F32" s="210"/>
      <c r="G32" s="211"/>
      <c r="H32" s="211"/>
      <c r="I32" s="46"/>
    </row>
    <row r="33" spans="6:9" x14ac:dyDescent="0.2">
      <c r="F33" s="210"/>
      <c r="G33" s="211"/>
      <c r="H33" s="211"/>
      <c r="I33" s="46"/>
    </row>
    <row r="34" spans="6:9" x14ac:dyDescent="0.2">
      <c r="F34" s="210"/>
      <c r="G34" s="211"/>
      <c r="H34" s="211"/>
      <c r="I34" s="46"/>
    </row>
    <row r="35" spans="6:9" x14ac:dyDescent="0.2">
      <c r="F35" s="210"/>
      <c r="G35" s="211"/>
      <c r="H35" s="211"/>
      <c r="I35" s="46"/>
    </row>
    <row r="36" spans="6:9" x14ac:dyDescent="0.2">
      <c r="F36" s="210"/>
      <c r="G36" s="211"/>
      <c r="H36" s="211"/>
      <c r="I36" s="46"/>
    </row>
    <row r="37" spans="6:9" x14ac:dyDescent="0.2">
      <c r="F37" s="210"/>
      <c r="G37" s="211"/>
      <c r="H37" s="211"/>
      <c r="I37" s="46"/>
    </row>
    <row r="38" spans="6:9" x14ac:dyDescent="0.2">
      <c r="F38" s="210"/>
      <c r="G38" s="211"/>
      <c r="H38" s="211"/>
      <c r="I38" s="46"/>
    </row>
    <row r="39" spans="6:9" x14ac:dyDescent="0.2">
      <c r="F39" s="210"/>
      <c r="G39" s="211"/>
      <c r="H39" s="211"/>
      <c r="I39" s="46"/>
    </row>
    <row r="40" spans="6:9" x14ac:dyDescent="0.2">
      <c r="F40" s="210"/>
      <c r="G40" s="211"/>
      <c r="H40" s="211"/>
      <c r="I40" s="46"/>
    </row>
    <row r="41" spans="6:9" x14ac:dyDescent="0.2">
      <c r="F41" s="210"/>
      <c r="G41" s="211"/>
      <c r="H41" s="211"/>
      <c r="I41" s="46"/>
    </row>
    <row r="42" spans="6:9" x14ac:dyDescent="0.2">
      <c r="F42" s="210"/>
      <c r="G42" s="211"/>
      <c r="H42" s="211"/>
      <c r="I42" s="46"/>
    </row>
    <row r="43" spans="6:9" x14ac:dyDescent="0.2">
      <c r="F43" s="210"/>
      <c r="G43" s="211"/>
      <c r="H43" s="211"/>
      <c r="I43" s="46"/>
    </row>
    <row r="44" spans="6:9" x14ac:dyDescent="0.2">
      <c r="F44" s="210"/>
      <c r="G44" s="211"/>
      <c r="H44" s="211"/>
      <c r="I44" s="46"/>
    </row>
    <row r="45" spans="6:9" x14ac:dyDescent="0.2">
      <c r="F45" s="210"/>
      <c r="G45" s="211"/>
      <c r="H45" s="211"/>
      <c r="I45" s="46"/>
    </row>
    <row r="46" spans="6:9" x14ac:dyDescent="0.2">
      <c r="F46" s="210"/>
      <c r="G46" s="211"/>
      <c r="H46" s="211"/>
      <c r="I46" s="46"/>
    </row>
    <row r="47" spans="6:9" x14ac:dyDescent="0.2">
      <c r="F47" s="210"/>
      <c r="G47" s="211"/>
      <c r="H47" s="211"/>
      <c r="I47" s="46"/>
    </row>
    <row r="48" spans="6:9" x14ac:dyDescent="0.2">
      <c r="F48" s="210"/>
      <c r="G48" s="211"/>
      <c r="H48" s="211"/>
      <c r="I48" s="46"/>
    </row>
    <row r="49" spans="6:9" x14ac:dyDescent="0.2">
      <c r="F49" s="210"/>
      <c r="G49" s="211"/>
      <c r="H49" s="211"/>
      <c r="I49" s="46"/>
    </row>
    <row r="50" spans="6:9" x14ac:dyDescent="0.2">
      <c r="F50" s="210"/>
      <c r="G50" s="211"/>
      <c r="H50" s="211"/>
      <c r="I50" s="46"/>
    </row>
    <row r="51" spans="6:9" x14ac:dyDescent="0.2">
      <c r="F51" s="210"/>
      <c r="G51" s="211"/>
      <c r="H51" s="211"/>
      <c r="I51" s="46"/>
    </row>
    <row r="52" spans="6:9" x14ac:dyDescent="0.2">
      <c r="F52" s="210"/>
      <c r="G52" s="211"/>
      <c r="H52" s="211"/>
      <c r="I52" s="46"/>
    </row>
    <row r="53" spans="6:9" x14ac:dyDescent="0.2">
      <c r="F53" s="210"/>
      <c r="G53" s="211"/>
      <c r="H53" s="211"/>
      <c r="I53" s="46"/>
    </row>
    <row r="54" spans="6:9" x14ac:dyDescent="0.2">
      <c r="F54" s="210"/>
      <c r="G54" s="211"/>
      <c r="H54" s="211"/>
      <c r="I54" s="46"/>
    </row>
    <row r="55" spans="6:9" x14ac:dyDescent="0.2">
      <c r="F55" s="210"/>
      <c r="G55" s="211"/>
      <c r="H55" s="211"/>
      <c r="I55" s="46"/>
    </row>
    <row r="56" spans="6:9" x14ac:dyDescent="0.2">
      <c r="F56" s="210"/>
      <c r="G56" s="211"/>
      <c r="H56" s="211"/>
      <c r="I56" s="46"/>
    </row>
    <row r="57" spans="6:9" x14ac:dyDescent="0.2">
      <c r="F57" s="210"/>
      <c r="G57" s="211"/>
      <c r="H57" s="211"/>
      <c r="I57" s="46"/>
    </row>
    <row r="58" spans="6:9" x14ac:dyDescent="0.2">
      <c r="F58" s="210"/>
      <c r="G58" s="211"/>
      <c r="H58" s="211"/>
      <c r="I58" s="46"/>
    </row>
    <row r="59" spans="6:9" x14ac:dyDescent="0.2">
      <c r="F59" s="210"/>
      <c r="G59" s="211"/>
      <c r="H59" s="211"/>
      <c r="I59" s="46"/>
    </row>
    <row r="60" spans="6:9" x14ac:dyDescent="0.2">
      <c r="F60" s="210"/>
      <c r="G60" s="211"/>
      <c r="H60" s="211"/>
      <c r="I60" s="46"/>
    </row>
    <row r="61" spans="6:9" x14ac:dyDescent="0.2">
      <c r="F61" s="210"/>
      <c r="G61" s="211"/>
      <c r="H61" s="211"/>
      <c r="I61" s="46"/>
    </row>
    <row r="62" spans="6:9" x14ac:dyDescent="0.2">
      <c r="F62" s="210"/>
      <c r="G62" s="211"/>
      <c r="H62" s="211"/>
      <c r="I62" s="46"/>
    </row>
    <row r="63" spans="6:9" x14ac:dyDescent="0.2">
      <c r="F63" s="210"/>
      <c r="G63" s="211"/>
      <c r="H63" s="211"/>
      <c r="I63" s="46"/>
    </row>
    <row r="64" spans="6:9" x14ac:dyDescent="0.2">
      <c r="F64" s="210"/>
      <c r="G64" s="211"/>
      <c r="H64" s="211"/>
      <c r="I64" s="46"/>
    </row>
    <row r="65" spans="6:9" x14ac:dyDescent="0.2">
      <c r="F65" s="210"/>
      <c r="G65" s="211"/>
      <c r="H65" s="211"/>
      <c r="I65" s="46"/>
    </row>
    <row r="66" spans="6:9" x14ac:dyDescent="0.2">
      <c r="F66" s="210"/>
      <c r="G66" s="211"/>
      <c r="H66" s="211"/>
      <c r="I66" s="46"/>
    </row>
    <row r="67" spans="6:9" x14ac:dyDescent="0.2">
      <c r="F67" s="210"/>
      <c r="G67" s="211"/>
      <c r="H67" s="211"/>
      <c r="I67" s="46"/>
    </row>
    <row r="68" spans="6:9" x14ac:dyDescent="0.2">
      <c r="F68" s="210"/>
      <c r="G68" s="211"/>
      <c r="H68" s="211"/>
      <c r="I68" s="46"/>
    </row>
    <row r="69" spans="6:9" x14ac:dyDescent="0.2">
      <c r="F69" s="210"/>
      <c r="G69" s="211"/>
      <c r="H69" s="211"/>
      <c r="I69" s="46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36</vt:i4>
      </vt:variant>
    </vt:vector>
  </HeadingPairs>
  <TitlesOfParts>
    <vt:vector size="46" baseType="lpstr">
      <vt:lpstr>Stavba</vt:lpstr>
      <vt:lpstr>SO 01  KL</vt:lpstr>
      <vt:lpstr>SO 01  Rek</vt:lpstr>
      <vt:lpstr>SO 01  Pol</vt:lpstr>
      <vt:lpstr>SO 02  KL</vt:lpstr>
      <vt:lpstr>SO 02  Rek</vt:lpstr>
      <vt:lpstr>SO 02  Pol</vt:lpstr>
      <vt:lpstr>SO 03  KL</vt:lpstr>
      <vt:lpstr>SO 03  Rek</vt:lpstr>
      <vt:lpstr>SO 03 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 Pol'!Názvy_tisku</vt:lpstr>
      <vt:lpstr>'SO 01  Rek'!Názvy_tisku</vt:lpstr>
      <vt:lpstr>'SO 02  Pol'!Názvy_tisku</vt:lpstr>
      <vt:lpstr>'SO 02  Rek'!Názvy_tisku</vt:lpstr>
      <vt:lpstr>'SO 03  Pol'!Názvy_tisku</vt:lpstr>
      <vt:lpstr>'SO 03  Rek'!Názvy_tisku</vt:lpstr>
      <vt:lpstr>Stavba!Objednatel</vt:lpstr>
      <vt:lpstr>Stavba!Objekt</vt:lpstr>
      <vt:lpstr>'SO 01  KL'!Oblast_tisku</vt:lpstr>
      <vt:lpstr>'SO 01  Pol'!Oblast_tisku</vt:lpstr>
      <vt:lpstr>'SO 01  Rek'!Oblast_tisku</vt:lpstr>
      <vt:lpstr>'SO 02  KL'!Oblast_tisku</vt:lpstr>
      <vt:lpstr>'SO 02  Pol'!Oblast_tisku</vt:lpstr>
      <vt:lpstr>'SO 02  Rek'!Oblast_tisku</vt:lpstr>
      <vt:lpstr>'SO 03  KL'!Oblast_tisku</vt:lpstr>
      <vt:lpstr>'SO 03  Pol'!Oblast_tisku</vt:lpstr>
      <vt:lpstr>'SO 03 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Lstibůrek</dc:creator>
  <cp:lastModifiedBy>Jan Ing. Löffelmann</cp:lastModifiedBy>
  <dcterms:created xsi:type="dcterms:W3CDTF">2015-08-10T13:40:35Z</dcterms:created>
  <dcterms:modified xsi:type="dcterms:W3CDTF">2015-08-11T07:52:04Z</dcterms:modified>
</cp:coreProperties>
</file>