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F:\OTÚ\2018\rozpočty2018\Obce a města\Obec Třebichovice\Rekonstrukce Mk v obci Třebichovice\"/>
    </mc:Choice>
  </mc:AlternateContent>
  <xr:revisionPtr revIDLastSave="0" documentId="10_ncr:8100000_{9015099F-9901-4FC2-AA9C-BB921AA5DA1E}" xr6:coauthVersionLast="33" xr6:coauthVersionMax="33" xr10:uidLastSave="{00000000-0000-0000-0000-000000000000}"/>
  <bookViews>
    <workbookView xWindow="0" yWindow="0" windowWidth="28770" windowHeight="12030" tabRatio="840" xr2:uid="{00000000-000D-0000-FFFF-FFFF00000000}"/>
  </bookViews>
  <sheets>
    <sheet name="Krycí list výkazu výměr" sheetId="7" r:id="rId1"/>
    <sheet name="SO 101, OBECNÍ POZEMKY" sheetId="1" r:id="rId2"/>
    <sheet name="SO 101, POZEMEK 149_50" sheetId="3" r:id="rId3"/>
    <sheet name="SO 101, POZEMEK 149_46" sheetId="5" r:id="rId4"/>
    <sheet name="SO 101, POZEMEK 1273" sheetId="6" r:id="rId5"/>
  </sheets>
  <definedNames>
    <definedName name="_xlnm.Print_Area" localSheetId="1">'SO 101, OBECNÍ POZEMKY'!$B$1:$J$60</definedName>
    <definedName name="_xlnm.Print_Area" localSheetId="4">'SO 101, POZEMEK 1273'!$B$1:$J$36</definedName>
    <definedName name="_xlnm.Print_Area" localSheetId="3">'SO 101, POZEMEK 149_46'!$B$1:$J$35</definedName>
    <definedName name="_xlnm.Print_Area" localSheetId="2">'SO 101, POZEMEK 149_50'!$B$1:$J$41</definedName>
  </definedNames>
  <calcPr calcId="162913"/>
</workbook>
</file>

<file path=xl/calcChain.xml><?xml version="1.0" encoding="utf-8"?>
<calcChain xmlns="http://schemas.openxmlformats.org/spreadsheetml/2006/main">
  <c r="I34" i="6" l="1"/>
  <c r="I32" i="6"/>
  <c r="J32" i="6" s="1"/>
  <c r="I31" i="6"/>
  <c r="J31" i="6" s="1"/>
  <c r="I29" i="6"/>
  <c r="J29" i="6" s="1"/>
  <c r="F29" i="6"/>
  <c r="I28" i="6"/>
  <c r="J28" i="6" s="1"/>
  <c r="F28" i="6"/>
  <c r="I27" i="6"/>
  <c r="J27" i="6" s="1"/>
  <c r="F27" i="6"/>
  <c r="I26" i="6"/>
  <c r="J26" i="6" s="1"/>
  <c r="F26" i="6"/>
  <c r="J24" i="6"/>
  <c r="I23" i="6"/>
  <c r="I22" i="6"/>
  <c r="I21" i="6"/>
  <c r="J21" i="6" s="1"/>
  <c r="F21" i="6"/>
  <c r="F22" i="6" s="1"/>
  <c r="J22" i="6" s="1"/>
  <c r="J20" i="6"/>
  <c r="I20" i="6"/>
  <c r="F20" i="6"/>
  <c r="I18" i="6"/>
  <c r="J18" i="6" s="1"/>
  <c r="F18" i="6"/>
  <c r="J17" i="6"/>
  <c r="I17" i="6"/>
  <c r="I16" i="6"/>
  <c r="I15" i="6"/>
  <c r="I14" i="6"/>
  <c r="I13" i="6"/>
  <c r="I12" i="6"/>
  <c r="J12" i="6" s="1"/>
  <c r="F12" i="6"/>
  <c r="J11" i="6"/>
  <c r="I11" i="6"/>
  <c r="F11" i="6"/>
  <c r="F15" i="6" s="1"/>
  <c r="J15" i="6" s="1"/>
  <c r="I33" i="5"/>
  <c r="I31" i="5"/>
  <c r="J31" i="5" s="1"/>
  <c r="J30" i="5"/>
  <c r="I30" i="5"/>
  <c r="I28" i="5"/>
  <c r="I27" i="5"/>
  <c r="J27" i="5" s="1"/>
  <c r="F27" i="5"/>
  <c r="F28" i="5" s="1"/>
  <c r="J28" i="5" s="1"/>
  <c r="J26" i="5"/>
  <c r="I26" i="5"/>
  <c r="F26" i="5"/>
  <c r="I25" i="5"/>
  <c r="J25" i="5" s="1"/>
  <c r="F25" i="5"/>
  <c r="I23" i="5"/>
  <c r="I22" i="5"/>
  <c r="I21" i="5"/>
  <c r="J21" i="5" s="1"/>
  <c r="I20" i="5"/>
  <c r="J20" i="5" s="1"/>
  <c r="F20" i="5"/>
  <c r="F21" i="5" s="1"/>
  <c r="I18" i="5"/>
  <c r="J18" i="5" s="1"/>
  <c r="F18" i="5"/>
  <c r="I17" i="5"/>
  <c r="J17" i="5" s="1"/>
  <c r="I16" i="5"/>
  <c r="J16" i="5" s="1"/>
  <c r="F16" i="5"/>
  <c r="I15" i="5"/>
  <c r="I14" i="5"/>
  <c r="J14" i="5" s="1"/>
  <c r="I13" i="5"/>
  <c r="I12" i="5"/>
  <c r="I11" i="5"/>
  <c r="F11" i="5"/>
  <c r="F14" i="5" s="1"/>
  <c r="I39" i="3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J30" i="3"/>
  <c r="I30" i="3"/>
  <c r="I28" i="3"/>
  <c r="I27" i="3"/>
  <c r="J27" i="3" s="1"/>
  <c r="F27" i="3"/>
  <c r="F28" i="3" s="1"/>
  <c r="J28" i="3" s="1"/>
  <c r="J26" i="3"/>
  <c r="I26" i="3"/>
  <c r="F26" i="3"/>
  <c r="I25" i="3"/>
  <c r="J25" i="3" s="1"/>
  <c r="F25" i="3"/>
  <c r="I23" i="3"/>
  <c r="I22" i="3"/>
  <c r="I21" i="3"/>
  <c r="J21" i="3" s="1"/>
  <c r="I20" i="3"/>
  <c r="J20" i="3" s="1"/>
  <c r="F20" i="3"/>
  <c r="F21" i="3" s="1"/>
  <c r="I18" i="3"/>
  <c r="J18" i="3" s="1"/>
  <c r="F18" i="3"/>
  <c r="J17" i="3"/>
  <c r="I17" i="3"/>
  <c r="I16" i="3"/>
  <c r="J16" i="3" s="1"/>
  <c r="F16" i="3"/>
  <c r="I15" i="3"/>
  <c r="I14" i="3"/>
  <c r="I13" i="3"/>
  <c r="I12" i="3"/>
  <c r="I11" i="3"/>
  <c r="J11" i="3" s="1"/>
  <c r="F11" i="3"/>
  <c r="F14" i="3" s="1"/>
  <c r="J14" i="3" s="1"/>
  <c r="J59" i="1"/>
  <c r="J58" i="1"/>
  <c r="J57" i="1"/>
  <c r="J56" i="1"/>
  <c r="J55" i="1"/>
  <c r="J54" i="1"/>
  <c r="F50" i="1"/>
  <c r="J50" i="1" s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0" i="1"/>
  <c r="F28" i="1"/>
  <c r="F29" i="1" s="1"/>
  <c r="J29" i="1" s="1"/>
  <c r="J27" i="1"/>
  <c r="F27" i="1"/>
  <c r="F26" i="1"/>
  <c r="J26" i="1" s="1"/>
  <c r="F23" i="1"/>
  <c r="J23" i="1" s="1"/>
  <c r="J22" i="1"/>
  <c r="F22" i="1"/>
  <c r="F24" i="1" s="1"/>
  <c r="J24" i="1" s="1"/>
  <c r="J21" i="1"/>
  <c r="J20" i="1"/>
  <c r="F20" i="1"/>
  <c r="F18" i="1"/>
  <c r="J18" i="1" s="1"/>
  <c r="J17" i="1"/>
  <c r="F11" i="1"/>
  <c r="F16" i="1" s="1"/>
  <c r="J16" i="1" s="1"/>
  <c r="J12" i="3" l="1"/>
  <c r="F39" i="3"/>
  <c r="J39" i="3" s="1"/>
  <c r="F22" i="3"/>
  <c r="J22" i="3" s="1"/>
  <c r="F23" i="3"/>
  <c r="J23" i="3" s="1"/>
  <c r="F22" i="5"/>
  <c r="J22" i="5" s="1"/>
  <c r="F23" i="5"/>
  <c r="F33" i="5"/>
  <c r="J33" i="5"/>
  <c r="J34" i="6"/>
  <c r="J11" i="5"/>
  <c r="F12" i="3"/>
  <c r="F12" i="5"/>
  <c r="J12" i="5" s="1"/>
  <c r="F13" i="6"/>
  <c r="J13" i="6" s="1"/>
  <c r="F13" i="1"/>
  <c r="J13" i="1" s="1"/>
  <c r="J28" i="1"/>
  <c r="F15" i="3"/>
  <c r="J15" i="3" s="1"/>
  <c r="F15" i="5"/>
  <c r="J15" i="5" s="1"/>
  <c r="F16" i="6"/>
  <c r="J16" i="6" s="1"/>
  <c r="F23" i="6"/>
  <c r="J23" i="6" s="1"/>
  <c r="F14" i="1"/>
  <c r="J14" i="1" s="1"/>
  <c r="J11" i="1"/>
  <c r="F13" i="3"/>
  <c r="J13" i="3" s="1"/>
  <c r="F13" i="5"/>
  <c r="J13" i="5" s="1"/>
  <c r="F14" i="6"/>
  <c r="J14" i="6" s="1"/>
  <c r="J35" i="6" s="1"/>
  <c r="J36" i="6" s="1"/>
  <c r="B16" i="7" s="1"/>
  <c r="F34" i="6"/>
  <c r="F15" i="1"/>
  <c r="J15" i="1" s="1"/>
  <c r="F12" i="1"/>
  <c r="J12" i="1" s="1"/>
  <c r="J23" i="5"/>
  <c r="J51" i="1"/>
  <c r="J60" i="1" s="1"/>
  <c r="B25" i="7"/>
  <c r="B5" i="7"/>
  <c r="J34" i="5" l="1"/>
  <c r="J35" i="5" s="1"/>
  <c r="B27" i="7" s="1"/>
  <c r="C27" i="7" s="1"/>
  <c r="D27" i="7" s="1"/>
  <c r="J40" i="3"/>
  <c r="J41" i="3" s="1"/>
  <c r="B28" i="7"/>
  <c r="C28" i="7" s="1"/>
  <c r="D28" i="7" s="1"/>
  <c r="C16" i="7"/>
  <c r="D16" i="7" s="1"/>
  <c r="C5" i="7"/>
  <c r="C7" i="7" s="1"/>
  <c r="B7" i="7"/>
  <c r="C25" i="7"/>
  <c r="D25" i="7" s="1"/>
  <c r="B15" i="7" l="1"/>
  <c r="C15" i="7" s="1"/>
  <c r="D15" i="7" s="1"/>
  <c r="B26" i="7"/>
  <c r="B14" i="7"/>
  <c r="D5" i="7"/>
  <c r="D7" i="7" s="1"/>
  <c r="C26" i="7" l="1"/>
  <c r="B30" i="7"/>
  <c r="C14" i="7"/>
  <c r="B18" i="7"/>
  <c r="D26" i="7" l="1"/>
  <c r="D30" i="7" s="1"/>
  <c r="C30" i="7"/>
  <c r="C18" i="7"/>
  <c r="D14" i="7"/>
  <c r="D18" i="7" s="1"/>
</calcChain>
</file>

<file path=xl/sharedStrings.xml><?xml version="1.0" encoding="utf-8"?>
<sst xmlns="http://schemas.openxmlformats.org/spreadsheetml/2006/main" count="354" uniqueCount="94">
  <si>
    <t>Číslo objektu: SO 101</t>
  </si>
  <si>
    <t>Název objektu : KOMUNIKACE</t>
  </si>
  <si>
    <t>č.</t>
  </si>
  <si>
    <t>Popis položky</t>
  </si>
  <si>
    <t>typ</t>
  </si>
  <si>
    <t>Výměra</t>
  </si>
  <si>
    <t>Rozdíl</t>
  </si>
  <si>
    <t>Jedn.cena</t>
  </si>
  <si>
    <t>Celková cena</t>
  </si>
  <si>
    <t>výměry</t>
  </si>
  <si>
    <t>dle projektanta</t>
  </si>
  <si>
    <t>dle dodavatele</t>
  </si>
  <si>
    <t>výměr</t>
  </si>
  <si>
    <t>Kč/j.</t>
  </si>
  <si>
    <t>bez DPH</t>
  </si>
  <si>
    <t>HSV - Práce a dodávky HSV</t>
  </si>
  <si>
    <t xml:space="preserve">    1 - Zemní práce</t>
  </si>
  <si>
    <t>Odkopávky a prokopávky nezapažené pro silnice objemu do 1000 m3 v hornině tř. 3</t>
  </si>
  <si>
    <t>m3</t>
  </si>
  <si>
    <t>Příplatek k odkopávkám a prokopávkám pro silnice v hornině tř. 3 za lepivost</t>
  </si>
  <si>
    <t>Vodorovné přemístění do 10000 m výkopku/sypaniny z horniny tř. 1 až 4</t>
  </si>
  <si>
    <t>Příplatek k vodorovnému přemístění výkopku/sypaniny z horniny tř. 1 až 4 za každých dalších 1000 m přes 10000 m</t>
  </si>
  <si>
    <t>Uložení sypaniny na skládky</t>
  </si>
  <si>
    <t>Poplatek za uložení odpadu ze sypaniny na skládce (skládkovné)</t>
  </si>
  <si>
    <t>Úprava pláně v hornině tř. 1 až 4 se zhutněním</t>
  </si>
  <si>
    <t>m2</t>
  </si>
  <si>
    <t>Úprava pláně v hornině tř. 1 až 4 bez zhutnění</t>
  </si>
  <si>
    <t>t</t>
  </si>
  <si>
    <t xml:space="preserve">    11 - Zemní práce - přípravné a přidružené práce</t>
  </si>
  <si>
    <t>Odstranění krytu a podkladu pl přes 200 m2 z kameniva drceného tl 500 mm</t>
  </si>
  <si>
    <t>Příplatek za výkopové ztížené práce v blízkosti sítí</t>
  </si>
  <si>
    <t>kč</t>
  </si>
  <si>
    <t>Vodorovná doprava suti ze sypkých materiálů do 1 km</t>
  </si>
  <si>
    <t>Příplatek za každý další 1 km u vodorovné dopravy suti ze sypkých materiálů</t>
  </si>
  <si>
    <t>Poplatek za uložení odpadu z kameniva na skládce (skládkovné)</t>
  </si>
  <si>
    <t xml:space="preserve">    5 - Komunikace pozemní</t>
  </si>
  <si>
    <t>Asfaltový beton vrstva obrusná ACO 11 (ABS) tř. II tl 40 mm š přes 3 m z nemodifikovaného asfaltu</t>
  </si>
  <si>
    <t xml:space="preserve">Napojení nového a stávajícího asfaltu živičným páskem </t>
  </si>
  <si>
    <t>m</t>
  </si>
  <si>
    <t xml:space="preserve">    89 - Ostatní konstrukce</t>
  </si>
  <si>
    <t>Výšková úprava uličního vstupu nebo vpusti do 200 mm - poklopu</t>
  </si>
  <si>
    <t>kus</t>
  </si>
  <si>
    <t>Výšková úprava uličního vstupu nebo vpusti do 200 mm - krycího hrnce, šoupěte nebo hydrantu</t>
  </si>
  <si>
    <t xml:space="preserve">    91 - Doplňující konstrukce a práce pozemních komunikací, letišť a ploch</t>
  </si>
  <si>
    <t>Osazení silničního obrubníku betonového stojatého s boční opěrou do lože z betonu prostého</t>
  </si>
  <si>
    <t xml:space="preserve">    99 - Přesuny hmot a suti</t>
  </si>
  <si>
    <t>Přesun hmot pro pozemní komunikace s krytem z kamene, monolitickým betonovým nebo živičným</t>
  </si>
  <si>
    <t>Celkem</t>
  </si>
  <si>
    <t>VRN - Vedlejší rozpočtové náklady</t>
  </si>
  <si>
    <t>Vytýčení stavby a sítí</t>
  </si>
  <si>
    <t>Zaměření skutečného provedení</t>
  </si>
  <si>
    <t>Dočasné dopravní značení po dobu výstavby</t>
  </si>
  <si>
    <t>Zařízení staveniště - vybavení, zabezpečení, zrušení staveniště, připojení na inž.sítě, čištění přilehlých komunikací v případě znečištění</t>
  </si>
  <si>
    <t>Zkoušky hutnění konstrukce vozovky</t>
  </si>
  <si>
    <t>Cena celkem bez DPH</t>
  </si>
  <si>
    <t>Stavba : OPRAVA MK 1d TŘEBICHOVICE 2018</t>
  </si>
  <si>
    <t>Název podobjektu : KOMUNIKACE NA OBECNÍM POZEMKU</t>
  </si>
  <si>
    <t>Poznámka</t>
  </si>
  <si>
    <t>Podklad ze štěrkodrtě ŠD tl. 200 mm</t>
  </si>
  <si>
    <t>Asfaltový beton vrstva podkladní ACP 16 (obalované kamenivo OKS) tl 70 mm š přes 3 m</t>
  </si>
  <si>
    <t>Kanalizace</t>
  </si>
  <si>
    <t>Revizní šachta</t>
  </si>
  <si>
    <t>Vodovod</t>
  </si>
  <si>
    <t>Montáž a dodávka uliční vpusti vč. zemních prací</t>
  </si>
  <si>
    <t>Demontáž stávající uliční vpusti vč. Likvidace</t>
  </si>
  <si>
    <t>Kontrola a vyčistění stávající vpusti (popř. šachty) vč. odklizení nečistot a uvedení do funkčního stavu</t>
  </si>
  <si>
    <t xml:space="preserve">Přípojka kanalizace k uliční vpusti - montáž + dodávka vč. zemních prací, vč. napojení na stávající kanalizace </t>
  </si>
  <si>
    <t>Úprava polohy uličních vpustí</t>
  </si>
  <si>
    <t>obrubník betonový silniční 100x15/12x25 cm, přírodní</t>
  </si>
  <si>
    <t>Osazení přejezdového obrubníku betonového stojatého s boční opěrou do lože z betonu prostého</t>
  </si>
  <si>
    <t>obrubník přejezdový silniční 100x15x15 cm, přírodní</t>
  </si>
  <si>
    <t>Styčná spára napojení nového živičného povrchu na stávající za tepla š. 15mm hl. 25mm s prořezáním</t>
  </si>
  <si>
    <t>Osazení silničního obrubníku přechodového pravého stojatého s boční opěrou do lože z betonu prostého</t>
  </si>
  <si>
    <t>Osazení silničního obrubníku přechodového levého stojatého s boční opěrou do lože z betonu prostého</t>
  </si>
  <si>
    <t>obrubník betonový silniční 100x15/12x25/15 cm, přírodní</t>
  </si>
  <si>
    <t xml:space="preserve">Bezbariérová úprava vjezdu do obytné zóny varovným pásem </t>
  </si>
  <si>
    <t>např. série ME-20</t>
  </si>
  <si>
    <t>Rezerva na odkopání pláně při rozdílu původních a nových vrstev 0,1m
0,1x642,8</t>
  </si>
  <si>
    <t>Název podobjektu : KOMUNIKACE NA POZEMKU 149/50</t>
  </si>
  <si>
    <t>Název podobjektu : KOMUNIKACE NA POZEMKU 149/46</t>
  </si>
  <si>
    <t>Název podobjektu : KOMUNIKACE NA POZEMKU 1273</t>
  </si>
  <si>
    <t>obecní pozemky</t>
  </si>
  <si>
    <t>SO 101/část</t>
  </si>
  <si>
    <t>pozemek 149-46</t>
  </si>
  <si>
    <t>pozemek 1273</t>
  </si>
  <si>
    <t>DPH 21 %</t>
  </si>
  <si>
    <t>cena celkem vč. DPH</t>
  </si>
  <si>
    <t>suma</t>
  </si>
  <si>
    <t>cena bez DPH</t>
  </si>
  <si>
    <t>pozemek 149-50</t>
  </si>
  <si>
    <t>obecní pozemky 149/4, 795/24</t>
  </si>
  <si>
    <r>
      <t xml:space="preserve">Rekapitulace nákladů, které </t>
    </r>
    <r>
      <rPr>
        <b/>
        <sz val="12"/>
        <color rgb="FFFF0000"/>
        <rFont val="Arial Narrow"/>
        <family val="2"/>
        <charset val="238"/>
      </rPr>
      <t xml:space="preserve">jsou předmětem dotace </t>
    </r>
    <r>
      <rPr>
        <b/>
        <sz val="12"/>
        <color theme="1"/>
        <rFont val="Arial Narrow"/>
        <family val="2"/>
        <charset val="238"/>
      </rPr>
      <t>- část obecní pozemky</t>
    </r>
  </si>
  <si>
    <t>Rekapitulace nákladů vše</t>
  </si>
  <si>
    <r>
      <t xml:space="preserve">Rekapitulace nákladů, které </t>
    </r>
    <r>
      <rPr>
        <b/>
        <sz val="12"/>
        <color theme="4"/>
        <rFont val="Calibri"/>
        <family val="2"/>
        <charset val="238"/>
        <scheme val="minor"/>
      </rPr>
      <t xml:space="preserve">nejsou předmětem dotace </t>
    </r>
    <r>
      <rPr>
        <b/>
        <sz val="12"/>
        <color theme="1"/>
        <rFont val="Calibri"/>
        <family val="2"/>
        <charset val="238"/>
        <scheme val="minor"/>
      </rPr>
      <t>- část soukromé pozemky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</si>
</sst>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2"/>
      <color rgb="FF003366"/>
      <name val="Trebuchet MS"/>
    </font>
    <font>
      <sz val="10"/>
      <color rgb="FF003366"/>
      <name val="Trebuchet MS"/>
    </font>
    <font>
      <sz val="10"/>
      <color indexed="16"/>
      <name val="Arial CE"/>
      <family val="2"/>
      <charset val="238"/>
    </font>
    <font>
      <sz val="10"/>
      <color indexed="12"/>
      <name val="Arial CE"/>
      <family val="2"/>
      <charset val="238"/>
    </font>
    <font>
      <i/>
      <sz val="8"/>
      <color rgb="FF0000FF"/>
      <name val="Trebuchet MS"/>
    </font>
    <font>
      <sz val="10"/>
      <name val="Arial CE"/>
    </font>
    <font>
      <b/>
      <sz val="11"/>
      <color indexed="10"/>
      <name val="Arial CE"/>
      <family val="2"/>
      <charset val="238"/>
    </font>
    <font>
      <b/>
      <sz val="11"/>
      <name val="Arial CE"/>
      <charset val="238"/>
    </font>
    <font>
      <i/>
      <sz val="8"/>
      <color rgb="FF0000FF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Gray">
        <fgColor indexed="9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9" fillId="2" borderId="30">
      <alignment horizontal="center"/>
      <protection locked="0"/>
    </xf>
    <xf numFmtId="0" fontId="10" fillId="2" borderId="32">
      <protection locked="0"/>
    </xf>
    <xf numFmtId="0" fontId="12" fillId="0" borderId="0" applyProtection="0">
      <protection locked="0"/>
    </xf>
    <xf numFmtId="0" fontId="13" fillId="3" borderId="37">
      <alignment horizontal="centerContinuous"/>
      <protection locked="0"/>
    </xf>
    <xf numFmtId="0" fontId="13" fillId="3" borderId="38">
      <alignment horizontal="right" vertical="center"/>
    </xf>
  </cellStyleXfs>
  <cellXfs count="1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2" fontId="4" fillId="0" borderId="10" xfId="1" applyNumberFormat="1" applyFont="1" applyFill="1" applyBorder="1" applyProtection="1">
      <protection locked="0"/>
    </xf>
    <xf numFmtId="0" fontId="4" fillId="0" borderId="11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2" fontId="4" fillId="0" borderId="11" xfId="1" applyNumberFormat="1" applyFont="1" applyFill="1" applyBorder="1" applyAlignment="1" applyProtection="1">
      <alignment horizontal="center"/>
      <protection locked="0"/>
    </xf>
    <xf numFmtId="4" fontId="4" fillId="0" borderId="11" xfId="1" applyNumberFormat="1" applyFont="1" applyFill="1" applyBorder="1" applyProtection="1">
      <protection locked="0"/>
    </xf>
    <xf numFmtId="164" fontId="4" fillId="0" borderId="12" xfId="1" applyNumberFormat="1" applyFont="1" applyFill="1" applyBorder="1" applyAlignment="1" applyProtection="1">
      <alignment horizontal="center"/>
      <protection locked="0"/>
    </xf>
    <xf numFmtId="1" fontId="5" fillId="0" borderId="13" xfId="1" quotePrefix="1" applyNumberFormat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 applyProtection="1">
      <alignment horizontal="center"/>
      <protection locked="0"/>
    </xf>
    <xf numFmtId="4" fontId="4" fillId="0" borderId="0" xfId="1" applyNumberFormat="1" applyFont="1" applyFill="1" applyBorder="1" applyProtection="1">
      <protection locked="0"/>
    </xf>
    <xf numFmtId="164" fontId="4" fillId="0" borderId="14" xfId="1" applyNumberFormat="1" applyFont="1" applyFill="1" applyBorder="1" applyAlignment="1" applyProtection="1">
      <alignment horizontal="center"/>
      <protection locked="0"/>
    </xf>
    <xf numFmtId="1" fontId="5" fillId="0" borderId="13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2" fontId="4" fillId="0" borderId="13" xfId="1" applyNumberFormat="1" applyFont="1" applyFill="1" applyBorder="1" applyProtection="1">
      <protection locked="0"/>
    </xf>
    <xf numFmtId="2" fontId="6" fillId="0" borderId="15" xfId="1" applyNumberFormat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2" fontId="6" fillId="0" borderId="16" xfId="1" applyNumberFormat="1" applyFont="1" applyFill="1" applyBorder="1" applyAlignment="1" applyProtection="1">
      <alignment horizontal="center" vertical="center"/>
      <protection locked="0"/>
    </xf>
    <xf numFmtId="4" fontId="6" fillId="0" borderId="5" xfId="1" applyNumberFormat="1" applyFont="1" applyFill="1" applyBorder="1" applyAlignment="1" applyProtection="1">
      <alignment horizontal="center" vertical="center"/>
      <protection locked="0"/>
    </xf>
    <xf numFmtId="3" fontId="6" fillId="0" borderId="17" xfId="1" applyNumberFormat="1" applyFont="1" applyFill="1" applyBorder="1" applyAlignment="1" applyProtection="1">
      <alignment horizontal="center" vertical="center"/>
      <protection locked="0"/>
    </xf>
    <xf numFmtId="164" fontId="6" fillId="0" borderId="6" xfId="1" applyNumberFormat="1" applyFont="1" applyFill="1" applyBorder="1" applyAlignment="1" applyProtection="1">
      <alignment horizontal="center" vertical="center"/>
      <protection locked="0"/>
    </xf>
    <xf numFmtId="2" fontId="6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2" fontId="6" fillId="0" borderId="20" xfId="1" applyNumberFormat="1" applyFont="1" applyFill="1" applyBorder="1" applyAlignment="1" applyProtection="1">
      <alignment horizontal="center" vertical="center"/>
      <protection locked="0"/>
    </xf>
    <xf numFmtId="4" fontId="6" fillId="0" borderId="19" xfId="1" applyNumberFormat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164" fontId="6" fillId="0" borderId="22" xfId="1" applyNumberFormat="1" applyFont="1" applyFill="1" applyBorder="1" applyAlignment="1" applyProtection="1">
      <alignment horizontal="center" vertical="center"/>
      <protection locked="0"/>
    </xf>
    <xf numFmtId="1" fontId="4" fillId="0" borderId="29" xfId="1" applyNumberFormat="1" applyFont="1" applyFill="1" applyBorder="1" applyAlignment="1" applyProtection="1">
      <alignment horizontal="center" vertical="center"/>
      <protection locked="0"/>
    </xf>
    <xf numFmtId="4" fontId="4" fillId="0" borderId="31" xfId="1" applyNumberFormat="1" applyFont="1" applyFill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vertical="center" wrapText="1"/>
    </xf>
    <xf numFmtId="0" fontId="0" fillId="0" borderId="31" xfId="0" applyFont="1" applyBorder="1" applyAlignment="1" applyProtection="1">
      <alignment horizontal="center" vertical="center" wrapText="1"/>
    </xf>
    <xf numFmtId="1" fontId="4" fillId="0" borderId="35" xfId="1" applyNumberFormat="1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vertical="center" wrapText="1"/>
    </xf>
    <xf numFmtId="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36" xfId="1" applyNumberFormat="1" applyFont="1" applyFill="1" applyBorder="1" applyAlignment="1" applyProtection="1">
      <alignment horizontal="center" vertical="center"/>
    </xf>
    <xf numFmtId="2" fontId="4" fillId="0" borderId="2" xfId="4" applyNumberFormat="1" applyFont="1" applyFill="1" applyBorder="1" applyAlignment="1" applyProtection="1">
      <alignment vertical="center"/>
      <protection locked="0"/>
    </xf>
    <xf numFmtId="0" fontId="14" fillId="0" borderId="3" xfId="5" applyFont="1" applyFill="1" applyBorder="1" applyAlignment="1">
      <alignment horizontal="left" vertical="center"/>
      <protection locked="0"/>
    </xf>
    <xf numFmtId="0" fontId="4" fillId="0" borderId="3" xfId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/>
      <protection locked="0"/>
    </xf>
    <xf numFmtId="164" fontId="14" fillId="0" borderId="4" xfId="6" applyNumberFormat="1" applyFont="1" applyFill="1" applyBorder="1" applyAlignment="1">
      <alignment horizontal="center" vertical="center"/>
    </xf>
    <xf numFmtId="0" fontId="3" fillId="0" borderId="10" xfId="1" applyBorder="1" applyAlignment="1">
      <alignment vertical="center"/>
    </xf>
    <xf numFmtId="0" fontId="3" fillId="0" borderId="11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3" fillId="0" borderId="14" xfId="1" applyBorder="1" applyAlignment="1">
      <alignment horizontal="center" vertical="center"/>
    </xf>
    <xf numFmtId="164" fontId="4" fillId="0" borderId="39" xfId="1" applyNumberFormat="1" applyFont="1" applyFill="1" applyBorder="1" applyAlignment="1" applyProtection="1">
      <alignment horizontal="center" vertical="center"/>
    </xf>
    <xf numFmtId="0" fontId="3" fillId="0" borderId="35" xfId="1" applyBorder="1" applyAlignment="1">
      <alignment vertical="center"/>
    </xf>
    <xf numFmtId="0" fontId="5" fillId="0" borderId="18" xfId="1" applyFont="1" applyFill="1" applyBorder="1" applyAlignment="1" applyProtection="1">
      <alignment horizontal="left" vertical="center"/>
      <protection locked="0"/>
    </xf>
    <xf numFmtId="2" fontId="6" fillId="0" borderId="18" xfId="1" applyNumberFormat="1" applyFont="1" applyFill="1" applyBorder="1" applyAlignment="1" applyProtection="1">
      <alignment horizontal="center" vertical="center"/>
      <protection locked="0"/>
    </xf>
    <xf numFmtId="4" fontId="6" fillId="0" borderId="18" xfId="1" applyNumberFormat="1" applyFont="1" applyFill="1" applyBorder="1" applyAlignment="1" applyProtection="1">
      <alignment horizontal="center" vertical="center"/>
      <protection locked="0"/>
    </xf>
    <xf numFmtId="164" fontId="5" fillId="0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</xf>
    <xf numFmtId="0" fontId="4" fillId="0" borderId="1" xfId="1" applyNumberFormat="1" applyFont="1" applyFill="1" applyBorder="1" applyAlignment="1" applyProtection="1">
      <alignment horizontal="right" vertical="center"/>
    </xf>
    <xf numFmtId="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</xf>
    <xf numFmtId="0" fontId="4" fillId="0" borderId="1" xfId="2" applyFont="1" applyFill="1" applyBorder="1" applyAlignment="1">
      <alignment horizontal="center" vertical="center"/>
      <protection locked="0"/>
    </xf>
    <xf numFmtId="2" fontId="4" fillId="0" borderId="1" xfId="3" applyNumberFormat="1" applyFont="1" applyFill="1" applyBorder="1" applyAlignment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  <xf numFmtId="1" fontId="4" fillId="0" borderId="7" xfId="1" applyNumberFormat="1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center" vertical="center"/>
    </xf>
    <xf numFmtId="1" fontId="4" fillId="0" borderId="40" xfId="1" applyNumberFormat="1" applyFont="1" applyFill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vertical="center" wrapText="1"/>
    </xf>
    <xf numFmtId="4" fontId="4" fillId="0" borderId="41" xfId="1" applyNumberFormat="1" applyFont="1" applyFill="1" applyBorder="1" applyAlignment="1" applyProtection="1">
      <alignment horizontal="center" vertical="center"/>
      <protection locked="0"/>
    </xf>
    <xf numFmtId="164" fontId="4" fillId="0" borderId="42" xfId="1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17" fillId="0" borderId="0" xfId="0" applyFont="1"/>
    <xf numFmtId="0" fontId="18" fillId="0" borderId="1" xfId="0" applyFont="1" applyBorder="1"/>
    <xf numFmtId="4" fontId="1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 indent="3"/>
    </xf>
    <xf numFmtId="0" fontId="0" fillId="4" borderId="1" xfId="0" applyFill="1" applyBorder="1"/>
    <xf numFmtId="4" fontId="0" fillId="4" borderId="1" xfId="0" applyNumberFormat="1" applyFill="1" applyBorder="1"/>
    <xf numFmtId="4" fontId="16" fillId="0" borderId="1" xfId="0" applyNumberFormat="1" applyFont="1" applyBorder="1" applyAlignment="1">
      <alignment horizontal="right" indent="3"/>
    </xf>
    <xf numFmtId="4" fontId="0" fillId="4" borderId="1" xfId="0" applyNumberFormat="1" applyFill="1" applyBorder="1" applyAlignment="1">
      <alignment horizontal="right" indent="3"/>
    </xf>
    <xf numFmtId="4" fontId="19" fillId="0" borderId="1" xfId="0" applyNumberFormat="1" applyFont="1" applyFill="1" applyBorder="1" applyAlignment="1">
      <alignment horizontal="right" indent="3"/>
    </xf>
    <xf numFmtId="0" fontId="20" fillId="0" borderId="0" xfId="0" applyFont="1"/>
    <xf numFmtId="0" fontId="22" fillId="0" borderId="0" xfId="0" applyFont="1"/>
    <xf numFmtId="0" fontId="23" fillId="0" borderId="1" xfId="0" applyFont="1" applyBorder="1"/>
    <xf numFmtId="4" fontId="23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4" fontId="22" fillId="0" borderId="1" xfId="0" applyNumberFormat="1" applyFont="1" applyBorder="1" applyAlignment="1">
      <alignment horizontal="right" indent="3"/>
    </xf>
    <xf numFmtId="4" fontId="25" fillId="0" borderId="1" xfId="0" applyNumberFormat="1" applyFont="1" applyBorder="1" applyAlignment="1">
      <alignment horizontal="right" indent="3"/>
    </xf>
    <xf numFmtId="4" fontId="4" fillId="5" borderId="1" xfId="1" applyNumberFormat="1" applyFont="1" applyFill="1" applyBorder="1" applyAlignment="1" applyProtection="1">
      <alignment horizontal="center" vertical="center"/>
      <protection locked="0"/>
    </xf>
    <xf numFmtId="4" fontId="4" fillId="5" borderId="1" xfId="1" applyNumberFormat="1" applyFont="1" applyFill="1" applyBorder="1" applyAlignment="1">
      <alignment horizontal="center" vertical="center"/>
    </xf>
    <xf numFmtId="4" fontId="4" fillId="5" borderId="19" xfId="1" applyNumberFormat="1" applyFont="1" applyFill="1" applyBorder="1" applyAlignment="1">
      <alignment horizontal="center" vertical="center"/>
    </xf>
    <xf numFmtId="4" fontId="4" fillId="5" borderId="31" xfId="1" applyNumberFormat="1" applyFont="1" applyFill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</cellXfs>
  <cellStyles count="7">
    <cellStyle name="Jednotka" xfId="2" xr:uid="{00000000-0005-0000-0000-000000000000}"/>
    <cellStyle name="množství" xfId="3" xr:uid="{00000000-0005-0000-0000-000001000000}"/>
    <cellStyle name="Nadpis1" xfId="5" xr:uid="{00000000-0005-0000-0000-000002000000}"/>
    <cellStyle name="Normální" xfId="0" builtinId="0"/>
    <cellStyle name="normální 6 2" xfId="1" xr:uid="{00000000-0005-0000-0000-000004000000}"/>
    <cellStyle name="normální_List3" xfId="4" xr:uid="{00000000-0005-0000-0000-000005000000}"/>
    <cellStyle name="Suma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31"/>
  <sheetViews>
    <sheetView tabSelected="1" workbookViewId="0">
      <selection activeCell="L19" sqref="L19"/>
    </sheetView>
  </sheetViews>
  <sheetFormatPr defaultRowHeight="15" x14ac:dyDescent="0.25"/>
  <cols>
    <col min="1" max="1" width="31.42578125" customWidth="1"/>
    <col min="2" max="4" width="21.42578125" customWidth="1"/>
  </cols>
  <sheetData>
    <row r="2" spans="1:7" ht="16.5" x14ac:dyDescent="0.3">
      <c r="A2" s="88" t="s">
        <v>91</v>
      </c>
      <c r="B2" s="89"/>
      <c r="C2" s="89"/>
      <c r="D2" s="89"/>
    </row>
    <row r="3" spans="1:7" ht="16.5" x14ac:dyDescent="0.3">
      <c r="A3" s="89"/>
      <c r="B3" s="89"/>
      <c r="C3" s="89"/>
      <c r="D3" s="89"/>
    </row>
    <row r="4" spans="1:7" ht="16.5" x14ac:dyDescent="0.3">
      <c r="A4" s="90" t="s">
        <v>82</v>
      </c>
      <c r="B4" s="91" t="s">
        <v>88</v>
      </c>
      <c r="C4" s="91" t="s">
        <v>85</v>
      </c>
      <c r="D4" s="91" t="s">
        <v>86</v>
      </c>
    </row>
    <row r="5" spans="1:7" ht="16.5" x14ac:dyDescent="0.3">
      <c r="A5" s="92" t="s">
        <v>90</v>
      </c>
      <c r="B5" s="93">
        <f>SUM('SO 101, OBECNÍ POZEMKY'!J60)</f>
        <v>1128991.916</v>
      </c>
      <c r="C5" s="93">
        <f>SUM(B5*0.21)</f>
        <v>237088.30235999997</v>
      </c>
      <c r="D5" s="93">
        <f>SUM(B5:C5)</f>
        <v>1366080.2183599998</v>
      </c>
    </row>
    <row r="6" spans="1:7" ht="7.5" customHeight="1" x14ac:dyDescent="0.25">
      <c r="A6" s="83"/>
      <c r="B6" s="84"/>
      <c r="C6" s="84"/>
      <c r="D6" s="84"/>
    </row>
    <row r="7" spans="1:7" x14ac:dyDescent="0.25">
      <c r="A7" s="81" t="s">
        <v>87</v>
      </c>
      <c r="B7" s="82">
        <f>SUM(B5:B6)</f>
        <v>1128991.916</v>
      </c>
      <c r="C7" s="82">
        <f>SUM(C5:C6)</f>
        <v>237088.30235999997</v>
      </c>
      <c r="D7" s="87">
        <f>SUM(D5:D6)</f>
        <v>1366080.2183599998</v>
      </c>
    </row>
    <row r="8" spans="1:7" x14ac:dyDescent="0.25">
      <c r="B8" s="77"/>
      <c r="C8" s="77"/>
      <c r="D8" s="77"/>
    </row>
    <row r="11" spans="1:7" ht="15.75" x14ac:dyDescent="0.25">
      <c r="A11" s="78" t="s">
        <v>93</v>
      </c>
    </row>
    <row r="13" spans="1:7" x14ac:dyDescent="0.25">
      <c r="A13" s="79" t="s">
        <v>82</v>
      </c>
      <c r="B13" s="80" t="s">
        <v>88</v>
      </c>
      <c r="C13" s="80" t="s">
        <v>85</v>
      </c>
      <c r="D13" s="80" t="s">
        <v>86</v>
      </c>
      <c r="E13" s="77"/>
      <c r="F13" s="77"/>
      <c r="G13" s="77"/>
    </row>
    <row r="14" spans="1:7" x14ac:dyDescent="0.25">
      <c r="A14" s="81" t="s">
        <v>89</v>
      </c>
      <c r="B14" s="82">
        <f>SUM('SO 101, POZEMEK 149_50'!J41)</f>
        <v>61240.240000000005</v>
      </c>
      <c r="C14" s="82">
        <f>SUM(B14*0.21)</f>
        <v>12860.4504</v>
      </c>
      <c r="D14" s="82">
        <f>SUM(B14:C14)</f>
        <v>74100.690400000007</v>
      </c>
      <c r="E14" s="77"/>
      <c r="F14" s="77"/>
      <c r="G14" s="77"/>
    </row>
    <row r="15" spans="1:7" x14ac:dyDescent="0.25">
      <c r="A15" s="81" t="s">
        <v>83</v>
      </c>
      <c r="B15" s="82">
        <f>SUM('SO 101, POZEMEK 149_46'!J35)</f>
        <v>33197.840000000004</v>
      </c>
      <c r="C15" s="82">
        <f>SUM(B15*0.21)</f>
        <v>6971.5464000000002</v>
      </c>
      <c r="D15" s="82">
        <f>SUM(B15:C15)</f>
        <v>40169.386400000003</v>
      </c>
      <c r="E15" s="77"/>
      <c r="F15" s="77"/>
      <c r="G15" s="77"/>
    </row>
    <row r="16" spans="1:7" x14ac:dyDescent="0.25">
      <c r="A16" s="81" t="s">
        <v>84</v>
      </c>
      <c r="B16" s="82">
        <f>SUM('SO 101, POZEMEK 1273'!J36)</f>
        <v>983.84399999999994</v>
      </c>
      <c r="C16" s="82">
        <f>SUM(B16*0.21)</f>
        <v>206.60723999999999</v>
      </c>
      <c r="D16" s="82">
        <f>SUM(B16:C16)</f>
        <v>1190.4512399999999</v>
      </c>
      <c r="E16" s="77"/>
      <c r="F16" s="77"/>
      <c r="G16" s="77"/>
    </row>
    <row r="17" spans="1:7" ht="7.5" customHeight="1" x14ac:dyDescent="0.25">
      <c r="A17" s="83"/>
      <c r="B17" s="86"/>
      <c r="C17" s="86"/>
      <c r="D17" s="86"/>
      <c r="E17" s="77"/>
      <c r="F17" s="77"/>
      <c r="G17" s="77"/>
    </row>
    <row r="18" spans="1:7" x14ac:dyDescent="0.25">
      <c r="A18" s="81" t="s">
        <v>87</v>
      </c>
      <c r="B18" s="82">
        <f>SUM(B14:B17)</f>
        <v>95421.924000000014</v>
      </c>
      <c r="C18" s="82">
        <f>SUM(C14:C17)</f>
        <v>20038.604040000002</v>
      </c>
      <c r="D18" s="94">
        <f>SUM(D14:D17)</f>
        <v>115460.52804</v>
      </c>
      <c r="E18" s="77"/>
      <c r="F18" s="77"/>
      <c r="G18" s="77"/>
    </row>
    <row r="22" spans="1:7" ht="15.75" x14ac:dyDescent="0.25">
      <c r="A22" s="78" t="s">
        <v>92</v>
      </c>
    </row>
    <row r="24" spans="1:7" x14ac:dyDescent="0.25">
      <c r="A24" s="79" t="s">
        <v>82</v>
      </c>
      <c r="B24" s="80" t="s">
        <v>88</v>
      </c>
      <c r="C24" s="80" t="s">
        <v>85</v>
      </c>
      <c r="D24" s="80" t="s">
        <v>86</v>
      </c>
      <c r="E24" s="77"/>
      <c r="F24" s="77"/>
      <c r="G24" s="77"/>
    </row>
    <row r="25" spans="1:7" x14ac:dyDescent="0.25">
      <c r="A25" s="81" t="s">
        <v>81</v>
      </c>
      <c r="B25" s="82">
        <f>SUM('SO 101, OBECNÍ POZEMKY'!J60)</f>
        <v>1128991.916</v>
      </c>
      <c r="C25" s="82">
        <f>SUM(B25*0.21)</f>
        <v>237088.30235999997</v>
      </c>
      <c r="D25" s="82">
        <f>SUM(B25:C25)</f>
        <v>1366080.2183599998</v>
      </c>
      <c r="E25" s="77"/>
      <c r="F25" s="77"/>
      <c r="G25" s="77"/>
    </row>
    <row r="26" spans="1:7" x14ac:dyDescent="0.25">
      <c r="A26" s="81" t="s">
        <v>89</v>
      </c>
      <c r="B26" s="82">
        <f>SUM('SO 101, POZEMEK 149_50'!J41)</f>
        <v>61240.240000000005</v>
      </c>
      <c r="C26" s="82">
        <f>SUM(B26*0.21)</f>
        <v>12860.4504</v>
      </c>
      <c r="D26" s="82">
        <f>SUM(B26:C26)</f>
        <v>74100.690400000007</v>
      </c>
      <c r="E26" s="77"/>
      <c r="F26" s="77"/>
      <c r="G26" s="77"/>
    </row>
    <row r="27" spans="1:7" x14ac:dyDescent="0.25">
      <c r="A27" s="81" t="s">
        <v>83</v>
      </c>
      <c r="B27" s="82">
        <f>SUM('SO 101, POZEMEK 149_46'!J35)</f>
        <v>33197.840000000004</v>
      </c>
      <c r="C27" s="82">
        <f>SUM(B27*0.21)</f>
        <v>6971.5464000000002</v>
      </c>
      <c r="D27" s="82">
        <f>SUM(B27:C27)</f>
        <v>40169.386400000003</v>
      </c>
      <c r="E27" s="77"/>
      <c r="F27" s="77"/>
      <c r="G27" s="77"/>
    </row>
    <row r="28" spans="1:7" x14ac:dyDescent="0.25">
      <c r="A28" s="81" t="s">
        <v>84</v>
      </c>
      <c r="B28" s="82">
        <f>SUM('SO 101, POZEMEK 1273'!J36)</f>
        <v>983.84399999999994</v>
      </c>
      <c r="C28" s="82">
        <f>SUM(B28*0.21)</f>
        <v>206.60723999999999</v>
      </c>
      <c r="D28" s="82">
        <f>SUM(B28:C28)</f>
        <v>1190.4512399999999</v>
      </c>
      <c r="E28" s="77"/>
      <c r="F28" s="77"/>
      <c r="G28" s="77"/>
    </row>
    <row r="29" spans="1:7" ht="7.5" customHeight="1" x14ac:dyDescent="0.25">
      <c r="A29" s="83"/>
      <c r="B29" s="84"/>
      <c r="C29" s="84"/>
      <c r="D29" s="84"/>
      <c r="E29" s="77"/>
      <c r="F29" s="77"/>
      <c r="G29" s="77"/>
    </row>
    <row r="30" spans="1:7" x14ac:dyDescent="0.25">
      <c r="A30" s="81" t="s">
        <v>87</v>
      </c>
      <c r="B30" s="82">
        <f>SUM(B25:B29)</f>
        <v>1224413.8400000001</v>
      </c>
      <c r="C30" s="82">
        <f>SUM(C25:C29)</f>
        <v>257126.90639999998</v>
      </c>
      <c r="D30" s="85">
        <f>SUM(D25:D29)</f>
        <v>1481540.7463999998</v>
      </c>
      <c r="E30" s="77"/>
      <c r="F30" s="77"/>
      <c r="G30" s="77"/>
    </row>
    <row r="31" spans="1:7" x14ac:dyDescent="0.25">
      <c r="B31" s="77"/>
      <c r="C31" s="77"/>
      <c r="D31" s="77"/>
      <c r="E31" s="77"/>
      <c r="F31" s="77"/>
      <c r="G31" s="77"/>
    </row>
  </sheetData>
  <pageMargins left="0.7" right="0.7" top="0.78740157499999996" bottom="0.78740157499999996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opLeftCell="A37" zoomScale="85" zoomScaleNormal="85" workbookViewId="0">
      <selection activeCell="L19" sqref="L19"/>
    </sheetView>
  </sheetViews>
  <sheetFormatPr defaultRowHeight="15" x14ac:dyDescent="0.25"/>
  <cols>
    <col min="2" max="2" width="15.7109375" customWidth="1"/>
    <col min="3" max="3" width="36.42578125" customWidth="1"/>
    <col min="4" max="4" width="17.85546875" customWidth="1"/>
    <col min="5" max="5" width="36.140625" customWidth="1"/>
    <col min="6" max="6" width="18.5703125" customWidth="1"/>
    <col min="7" max="7" width="14.28515625" customWidth="1"/>
    <col min="9" max="9" width="11.42578125" customWidth="1"/>
    <col min="10" max="10" width="22.7109375" customWidth="1"/>
  </cols>
  <sheetData>
    <row r="1" spans="1:10" ht="15" customHeight="1" x14ac:dyDescent="0.35">
      <c r="A1" s="3"/>
      <c r="B1" s="4"/>
      <c r="C1" s="5"/>
      <c r="D1" s="5"/>
      <c r="E1" s="6"/>
      <c r="F1" s="7"/>
      <c r="G1" s="8"/>
      <c r="H1" s="5"/>
      <c r="I1" s="5"/>
      <c r="J1" s="9"/>
    </row>
    <row r="2" spans="1:10" ht="18" x14ac:dyDescent="0.25">
      <c r="A2" s="1"/>
      <c r="B2" s="10" t="s">
        <v>55</v>
      </c>
      <c r="C2" s="11"/>
      <c r="D2" s="11"/>
      <c r="E2" s="12"/>
      <c r="F2" s="13"/>
      <c r="G2" s="14"/>
      <c r="H2" s="11"/>
      <c r="I2" s="11"/>
      <c r="J2" s="15"/>
    </row>
    <row r="3" spans="1:10" ht="18" x14ac:dyDescent="0.25">
      <c r="A3" s="2"/>
      <c r="B3" s="16" t="s">
        <v>0</v>
      </c>
      <c r="C3" s="11"/>
      <c r="D3" s="11"/>
      <c r="E3" s="12"/>
      <c r="F3" s="13"/>
      <c r="G3" s="14"/>
      <c r="H3" s="11"/>
      <c r="I3" s="11"/>
      <c r="J3" s="15"/>
    </row>
    <row r="4" spans="1:10" ht="18" x14ac:dyDescent="0.25">
      <c r="A4" s="2"/>
      <c r="B4" s="10" t="s">
        <v>1</v>
      </c>
      <c r="C4" s="11"/>
      <c r="D4" s="11"/>
      <c r="E4" s="17"/>
      <c r="F4" s="13"/>
      <c r="G4" s="14"/>
      <c r="H4" s="11"/>
      <c r="I4" s="11"/>
      <c r="J4" s="15"/>
    </row>
    <row r="5" spans="1:10" ht="18" x14ac:dyDescent="0.25">
      <c r="A5" s="2"/>
      <c r="B5" s="10" t="s">
        <v>56</v>
      </c>
      <c r="C5" s="11"/>
      <c r="D5" s="11"/>
      <c r="E5" s="17"/>
      <c r="F5" s="13"/>
      <c r="G5" s="14"/>
      <c r="H5" s="11"/>
      <c r="I5" s="11"/>
      <c r="J5" s="15"/>
    </row>
    <row r="6" spans="1:10" ht="15.75" thickBot="1" x14ac:dyDescent="0.3">
      <c r="A6" s="2"/>
      <c r="B6" s="18"/>
      <c r="C6" s="11"/>
      <c r="D6" s="11"/>
      <c r="E6" s="17"/>
      <c r="F6" s="13"/>
      <c r="G6" s="14"/>
      <c r="H6" s="11"/>
      <c r="I6" s="11"/>
      <c r="J6" s="15"/>
    </row>
    <row r="7" spans="1:10" x14ac:dyDescent="0.25">
      <c r="A7" s="2"/>
      <c r="B7" s="19" t="s">
        <v>2</v>
      </c>
      <c r="C7" s="20" t="s">
        <v>3</v>
      </c>
      <c r="D7" s="20" t="s">
        <v>57</v>
      </c>
      <c r="E7" s="21" t="s">
        <v>4</v>
      </c>
      <c r="F7" s="22" t="s">
        <v>5</v>
      </c>
      <c r="G7" s="23" t="s">
        <v>5</v>
      </c>
      <c r="H7" s="21" t="s">
        <v>6</v>
      </c>
      <c r="I7" s="24" t="s">
        <v>7</v>
      </c>
      <c r="J7" s="25" t="s">
        <v>8</v>
      </c>
    </row>
    <row r="8" spans="1:10" ht="15.75" thickBot="1" x14ac:dyDescent="0.3">
      <c r="A8" s="2"/>
      <c r="B8" s="26"/>
      <c r="C8" s="27"/>
      <c r="D8" s="27"/>
      <c r="E8" s="28" t="s">
        <v>9</v>
      </c>
      <c r="F8" s="29" t="s">
        <v>10</v>
      </c>
      <c r="G8" s="30" t="s">
        <v>11</v>
      </c>
      <c r="H8" s="28" t="s">
        <v>12</v>
      </c>
      <c r="I8" s="31" t="s">
        <v>13</v>
      </c>
      <c r="J8" s="32" t="s">
        <v>14</v>
      </c>
    </row>
    <row r="9" spans="1:10" ht="18" x14ac:dyDescent="0.25">
      <c r="B9" s="108" t="s">
        <v>15</v>
      </c>
      <c r="C9" s="109"/>
      <c r="D9" s="109"/>
      <c r="E9" s="109"/>
      <c r="F9" s="109"/>
      <c r="G9" s="109"/>
      <c r="H9" s="109"/>
      <c r="I9" s="109"/>
      <c r="J9" s="110"/>
    </row>
    <row r="10" spans="1:10" x14ac:dyDescent="0.25">
      <c r="B10" s="99" t="s">
        <v>16</v>
      </c>
      <c r="C10" s="100"/>
      <c r="D10" s="100"/>
      <c r="E10" s="100"/>
      <c r="F10" s="100"/>
      <c r="G10" s="100"/>
      <c r="H10" s="100"/>
      <c r="I10" s="100"/>
      <c r="J10" s="101"/>
    </row>
    <row r="11" spans="1:10" ht="129.75" customHeight="1" x14ac:dyDescent="0.25">
      <c r="B11" s="71">
        <v>1</v>
      </c>
      <c r="C11" s="60" t="s">
        <v>17</v>
      </c>
      <c r="D11" s="105" t="s">
        <v>77</v>
      </c>
      <c r="E11" s="64" t="s">
        <v>18</v>
      </c>
      <c r="F11" s="65">
        <f>0.1*F17</f>
        <v>64.28</v>
      </c>
      <c r="G11" s="66"/>
      <c r="H11" s="61"/>
      <c r="I11" s="95">
        <v>165</v>
      </c>
      <c r="J11" s="72">
        <f>+I11*F11</f>
        <v>10606.2</v>
      </c>
    </row>
    <row r="12" spans="1:10" ht="75" customHeight="1" x14ac:dyDescent="0.25">
      <c r="B12" s="71">
        <v>2</v>
      </c>
      <c r="C12" s="60" t="s">
        <v>19</v>
      </c>
      <c r="D12" s="106"/>
      <c r="E12" s="64" t="s">
        <v>18</v>
      </c>
      <c r="F12" s="65">
        <f>F11</f>
        <v>64.28</v>
      </c>
      <c r="G12" s="60"/>
      <c r="H12" s="61"/>
      <c r="I12" s="95">
        <v>20</v>
      </c>
      <c r="J12" s="72">
        <f>+I12*F12</f>
        <v>1285.5999999999999</v>
      </c>
    </row>
    <row r="13" spans="1:10" ht="30" x14ac:dyDescent="0.25">
      <c r="B13" s="71">
        <v>3</v>
      </c>
      <c r="C13" s="60" t="s">
        <v>20</v>
      </c>
      <c r="D13" s="106"/>
      <c r="E13" s="64" t="s">
        <v>18</v>
      </c>
      <c r="F13" s="65">
        <f>F11</f>
        <v>64.28</v>
      </c>
      <c r="G13" s="60"/>
      <c r="H13" s="61"/>
      <c r="I13" s="95">
        <v>265</v>
      </c>
      <c r="J13" s="72">
        <f t="shared" ref="J13:J50" si="0">+I13*F13</f>
        <v>17034.2</v>
      </c>
    </row>
    <row r="14" spans="1:10" ht="45" x14ac:dyDescent="0.25">
      <c r="B14" s="71">
        <v>4</v>
      </c>
      <c r="C14" s="60" t="s">
        <v>21</v>
      </c>
      <c r="D14" s="106"/>
      <c r="E14" s="64" t="s">
        <v>18</v>
      </c>
      <c r="F14" s="65">
        <f>F11</f>
        <v>64.28</v>
      </c>
      <c r="G14" s="60"/>
      <c r="H14" s="61"/>
      <c r="I14" s="95">
        <v>22</v>
      </c>
      <c r="J14" s="72">
        <f t="shared" si="0"/>
        <v>1414.16</v>
      </c>
    </row>
    <row r="15" spans="1:10" x14ac:dyDescent="0.25">
      <c r="B15" s="71">
        <v>5</v>
      </c>
      <c r="C15" s="60" t="s">
        <v>22</v>
      </c>
      <c r="D15" s="106"/>
      <c r="E15" s="64" t="s">
        <v>18</v>
      </c>
      <c r="F15" s="67">
        <f>F11</f>
        <v>64.28</v>
      </c>
      <c r="G15" s="60"/>
      <c r="H15" s="61"/>
      <c r="I15" s="95">
        <v>15</v>
      </c>
      <c r="J15" s="72">
        <f t="shared" si="0"/>
        <v>964.2</v>
      </c>
    </row>
    <row r="16" spans="1:10" ht="30" x14ac:dyDescent="0.25">
      <c r="B16" s="71">
        <v>6</v>
      </c>
      <c r="C16" s="60" t="s">
        <v>23</v>
      </c>
      <c r="D16" s="107"/>
      <c r="E16" s="64" t="s">
        <v>18</v>
      </c>
      <c r="F16" s="67">
        <f>F11</f>
        <v>64.28</v>
      </c>
      <c r="G16" s="60"/>
      <c r="H16" s="61"/>
      <c r="I16" s="95">
        <v>280</v>
      </c>
      <c r="J16" s="72">
        <f t="shared" si="0"/>
        <v>17998.400000000001</v>
      </c>
    </row>
    <row r="17" spans="2:10" ht="30" x14ac:dyDescent="0.25">
      <c r="B17" s="71">
        <v>7</v>
      </c>
      <c r="C17" s="60" t="s">
        <v>24</v>
      </c>
      <c r="D17" s="60"/>
      <c r="E17" s="64" t="s">
        <v>25</v>
      </c>
      <c r="F17" s="67">
        <v>642.79999999999995</v>
      </c>
      <c r="G17" s="60"/>
      <c r="H17" s="61"/>
      <c r="I17" s="95">
        <v>25</v>
      </c>
      <c r="J17" s="72">
        <f t="shared" si="0"/>
        <v>16069.999999999998</v>
      </c>
    </row>
    <row r="18" spans="2:10" ht="30" x14ac:dyDescent="0.25">
      <c r="B18" s="71">
        <v>8</v>
      </c>
      <c r="C18" s="60" t="s">
        <v>26</v>
      </c>
      <c r="D18" s="60"/>
      <c r="E18" s="64" t="s">
        <v>25</v>
      </c>
      <c r="F18" s="67">
        <f>F17</f>
        <v>642.79999999999995</v>
      </c>
      <c r="G18" s="60"/>
      <c r="H18" s="61"/>
      <c r="I18" s="95">
        <v>20</v>
      </c>
      <c r="J18" s="72">
        <f t="shared" si="0"/>
        <v>12856</v>
      </c>
    </row>
    <row r="19" spans="2:10" x14ac:dyDescent="0.25">
      <c r="B19" s="111" t="s">
        <v>28</v>
      </c>
      <c r="C19" s="112"/>
      <c r="D19" s="112"/>
      <c r="E19" s="112"/>
      <c r="F19" s="112"/>
      <c r="G19" s="112"/>
      <c r="H19" s="112"/>
      <c r="I19" s="112"/>
      <c r="J19" s="113"/>
    </row>
    <row r="20" spans="2:10" ht="30" x14ac:dyDescent="0.25">
      <c r="B20" s="71">
        <v>9</v>
      </c>
      <c r="C20" s="60" t="s">
        <v>29</v>
      </c>
      <c r="D20" s="60"/>
      <c r="E20" s="68" t="s">
        <v>25</v>
      </c>
      <c r="F20" s="68">
        <f>F17</f>
        <v>642.79999999999995</v>
      </c>
      <c r="G20" s="60"/>
      <c r="H20" s="62"/>
      <c r="I20" s="96">
        <v>131</v>
      </c>
      <c r="J20" s="72">
        <f t="shared" si="0"/>
        <v>84206.799999999988</v>
      </c>
    </row>
    <row r="21" spans="2:10" ht="30" x14ac:dyDescent="0.25">
      <c r="B21" s="71">
        <v>10</v>
      </c>
      <c r="C21" s="60" t="s">
        <v>30</v>
      </c>
      <c r="D21" s="60"/>
      <c r="E21" s="68" t="s">
        <v>31</v>
      </c>
      <c r="F21" s="68">
        <v>1</v>
      </c>
      <c r="G21" s="60"/>
      <c r="H21" s="62"/>
      <c r="I21" s="96">
        <v>2500</v>
      </c>
      <c r="J21" s="72">
        <f t="shared" si="0"/>
        <v>2500</v>
      </c>
    </row>
    <row r="22" spans="2:10" ht="30" x14ac:dyDescent="0.25">
      <c r="B22" s="71">
        <v>11</v>
      </c>
      <c r="C22" s="60" t="s">
        <v>32</v>
      </c>
      <c r="D22" s="60"/>
      <c r="E22" s="68" t="s">
        <v>27</v>
      </c>
      <c r="F22" s="67">
        <f>0.35*1.8*F20</f>
        <v>404.964</v>
      </c>
      <c r="G22" s="60"/>
      <c r="H22" s="62"/>
      <c r="I22" s="96">
        <v>55</v>
      </c>
      <c r="J22" s="72">
        <f t="shared" si="0"/>
        <v>22273.02</v>
      </c>
    </row>
    <row r="23" spans="2:10" ht="45" x14ac:dyDescent="0.25">
      <c r="B23" s="71">
        <v>12</v>
      </c>
      <c r="C23" s="60" t="s">
        <v>33</v>
      </c>
      <c r="D23" s="60"/>
      <c r="E23" s="68" t="s">
        <v>27</v>
      </c>
      <c r="F23" s="67">
        <f>F22</f>
        <v>404.964</v>
      </c>
      <c r="G23" s="60"/>
      <c r="H23" s="62"/>
      <c r="I23" s="96">
        <v>43</v>
      </c>
      <c r="J23" s="72">
        <f t="shared" si="0"/>
        <v>17413.452000000001</v>
      </c>
    </row>
    <row r="24" spans="2:10" ht="30" x14ac:dyDescent="0.25">
      <c r="B24" s="71">
        <v>13</v>
      </c>
      <c r="C24" s="60" t="s">
        <v>34</v>
      </c>
      <c r="D24" s="60"/>
      <c r="E24" s="68" t="s">
        <v>27</v>
      </c>
      <c r="F24" s="67">
        <f>F22</f>
        <v>404.964</v>
      </c>
      <c r="G24" s="60"/>
      <c r="H24" s="62"/>
      <c r="I24" s="96">
        <v>140</v>
      </c>
      <c r="J24" s="72">
        <f t="shared" si="0"/>
        <v>56694.96</v>
      </c>
    </row>
    <row r="25" spans="2:10" x14ac:dyDescent="0.25">
      <c r="B25" s="99" t="s">
        <v>35</v>
      </c>
      <c r="C25" s="100"/>
      <c r="D25" s="100"/>
      <c r="E25" s="100"/>
      <c r="F25" s="100"/>
      <c r="G25" s="100"/>
      <c r="H25" s="100"/>
      <c r="I25" s="100"/>
      <c r="J25" s="101"/>
    </row>
    <row r="26" spans="2:10" x14ac:dyDescent="0.25">
      <c r="B26" s="71">
        <v>14</v>
      </c>
      <c r="C26" s="60" t="s">
        <v>58</v>
      </c>
      <c r="D26" s="60"/>
      <c r="E26" s="68" t="s">
        <v>25</v>
      </c>
      <c r="F26" s="67">
        <f>F17</f>
        <v>642.79999999999995</v>
      </c>
      <c r="G26" s="60"/>
      <c r="H26" s="62"/>
      <c r="I26" s="96">
        <v>150</v>
      </c>
      <c r="J26" s="72">
        <f t="shared" si="0"/>
        <v>96420</v>
      </c>
    </row>
    <row r="27" spans="2:10" x14ac:dyDescent="0.25">
      <c r="B27" s="71">
        <v>15</v>
      </c>
      <c r="C27" s="60" t="s">
        <v>58</v>
      </c>
      <c r="D27" s="60"/>
      <c r="E27" s="64" t="s">
        <v>25</v>
      </c>
      <c r="F27" s="65">
        <f>F17</f>
        <v>642.79999999999995</v>
      </c>
      <c r="G27" s="64"/>
      <c r="H27" s="62"/>
      <c r="I27" s="96">
        <v>150</v>
      </c>
      <c r="J27" s="72">
        <f t="shared" si="0"/>
        <v>96420</v>
      </c>
    </row>
    <row r="28" spans="2:10" ht="45" x14ac:dyDescent="0.25">
      <c r="B28" s="71">
        <v>16</v>
      </c>
      <c r="C28" s="60" t="s">
        <v>59</v>
      </c>
      <c r="D28" s="60"/>
      <c r="E28" s="68" t="s">
        <v>25</v>
      </c>
      <c r="F28" s="67">
        <f>F27</f>
        <v>642.79999999999995</v>
      </c>
      <c r="G28" s="60"/>
      <c r="H28" s="62"/>
      <c r="I28" s="96">
        <v>307</v>
      </c>
      <c r="J28" s="72">
        <f t="shared" si="0"/>
        <v>197339.59999999998</v>
      </c>
    </row>
    <row r="29" spans="2:10" ht="45" x14ac:dyDescent="0.25">
      <c r="B29" s="71">
        <v>17</v>
      </c>
      <c r="C29" s="60" t="s">
        <v>36</v>
      </c>
      <c r="D29" s="60"/>
      <c r="E29" s="68" t="s">
        <v>25</v>
      </c>
      <c r="F29" s="68">
        <f>F28</f>
        <v>642.79999999999995</v>
      </c>
      <c r="G29" s="60"/>
      <c r="H29" s="62"/>
      <c r="I29" s="96">
        <v>192</v>
      </c>
      <c r="J29" s="72">
        <f t="shared" si="0"/>
        <v>123417.59999999999</v>
      </c>
    </row>
    <row r="30" spans="2:10" ht="30" x14ac:dyDescent="0.25">
      <c r="B30" s="71">
        <v>18</v>
      </c>
      <c r="C30" s="60" t="s">
        <v>37</v>
      </c>
      <c r="D30" s="60"/>
      <c r="E30" s="68" t="s">
        <v>38</v>
      </c>
      <c r="F30" s="68">
        <v>11.92</v>
      </c>
      <c r="G30" s="60"/>
      <c r="H30" s="62"/>
      <c r="I30" s="96">
        <v>120</v>
      </c>
      <c r="J30" s="72">
        <f t="shared" si="0"/>
        <v>1430.4</v>
      </c>
    </row>
    <row r="31" spans="2:10" x14ac:dyDescent="0.25">
      <c r="B31" s="99" t="s">
        <v>39</v>
      </c>
      <c r="C31" s="100"/>
      <c r="D31" s="100"/>
      <c r="E31" s="100"/>
      <c r="F31" s="100"/>
      <c r="G31" s="100"/>
      <c r="H31" s="100"/>
      <c r="I31" s="100"/>
      <c r="J31" s="101"/>
    </row>
    <row r="32" spans="2:10" ht="30" x14ac:dyDescent="0.25">
      <c r="B32" s="71">
        <v>19</v>
      </c>
      <c r="C32" s="60" t="s">
        <v>40</v>
      </c>
      <c r="D32" s="68" t="s">
        <v>60</v>
      </c>
      <c r="E32" s="68" t="s">
        <v>41</v>
      </c>
      <c r="F32" s="68">
        <v>6</v>
      </c>
      <c r="G32" s="60"/>
      <c r="H32" s="62"/>
      <c r="I32" s="96">
        <v>1950</v>
      </c>
      <c r="J32" s="72">
        <f t="shared" si="0"/>
        <v>11700</v>
      </c>
    </row>
    <row r="33" spans="2:10" ht="30" x14ac:dyDescent="0.25">
      <c r="B33" s="71">
        <v>20</v>
      </c>
      <c r="C33" s="60" t="s">
        <v>40</v>
      </c>
      <c r="D33" s="68" t="s">
        <v>61</v>
      </c>
      <c r="E33" s="68" t="s">
        <v>41</v>
      </c>
      <c r="F33" s="68">
        <v>1</v>
      </c>
      <c r="G33" s="60"/>
      <c r="H33" s="62"/>
      <c r="I33" s="96">
        <v>1950</v>
      </c>
      <c r="J33" s="72">
        <f>+I33*F33</f>
        <v>1950</v>
      </c>
    </row>
    <row r="34" spans="2:10" ht="45" x14ac:dyDescent="0.25">
      <c r="B34" s="71">
        <v>21</v>
      </c>
      <c r="C34" s="60" t="s">
        <v>42</v>
      </c>
      <c r="D34" s="68" t="s">
        <v>62</v>
      </c>
      <c r="E34" s="68" t="s">
        <v>41</v>
      </c>
      <c r="F34" s="68">
        <v>1</v>
      </c>
      <c r="G34" s="60"/>
      <c r="H34" s="62"/>
      <c r="I34" s="96">
        <v>1550</v>
      </c>
      <c r="J34" s="72">
        <f t="shared" si="0"/>
        <v>1550</v>
      </c>
    </row>
    <row r="35" spans="2:10" ht="30" x14ac:dyDescent="0.25">
      <c r="B35" s="71">
        <v>22</v>
      </c>
      <c r="C35" s="60" t="s">
        <v>63</v>
      </c>
      <c r="D35" s="105" t="s">
        <v>67</v>
      </c>
      <c r="E35" s="68" t="s">
        <v>41</v>
      </c>
      <c r="F35" s="68">
        <v>6</v>
      </c>
      <c r="G35" s="60"/>
      <c r="H35" s="62"/>
      <c r="I35" s="96">
        <v>11800</v>
      </c>
      <c r="J35" s="72">
        <f>+I35*F35</f>
        <v>70800</v>
      </c>
    </row>
    <row r="36" spans="2:10" ht="45" x14ac:dyDescent="0.25">
      <c r="B36" s="71">
        <v>23</v>
      </c>
      <c r="C36" s="60" t="s">
        <v>66</v>
      </c>
      <c r="D36" s="106"/>
      <c r="E36" s="68" t="s">
        <v>38</v>
      </c>
      <c r="F36" s="68">
        <v>3</v>
      </c>
      <c r="G36" s="60"/>
      <c r="H36" s="62"/>
      <c r="I36" s="96">
        <v>3980</v>
      </c>
      <c r="J36" s="72">
        <f>+I36*F36</f>
        <v>11940</v>
      </c>
    </row>
    <row r="37" spans="2:10" ht="30" x14ac:dyDescent="0.25">
      <c r="B37" s="71">
        <v>24</v>
      </c>
      <c r="C37" s="60" t="s">
        <v>64</v>
      </c>
      <c r="D37" s="106"/>
      <c r="E37" s="68" t="s">
        <v>41</v>
      </c>
      <c r="F37" s="68">
        <v>6</v>
      </c>
      <c r="G37" s="60"/>
      <c r="H37" s="62"/>
      <c r="I37" s="96">
        <v>3500</v>
      </c>
      <c r="J37" s="72">
        <f>+I37*F37</f>
        <v>21000</v>
      </c>
    </row>
    <row r="38" spans="2:10" ht="45" x14ac:dyDescent="0.25">
      <c r="B38" s="71">
        <v>25</v>
      </c>
      <c r="C38" s="60" t="s">
        <v>65</v>
      </c>
      <c r="D38" s="107"/>
      <c r="E38" s="68" t="s">
        <v>41</v>
      </c>
      <c r="F38" s="68">
        <v>6</v>
      </c>
      <c r="G38" s="60"/>
      <c r="H38" s="62"/>
      <c r="I38" s="96">
        <v>2500</v>
      </c>
      <c r="J38" s="72">
        <f>+I38*F38</f>
        <v>15000</v>
      </c>
    </row>
    <row r="39" spans="2:10" x14ac:dyDescent="0.25">
      <c r="B39" s="99" t="s">
        <v>43</v>
      </c>
      <c r="C39" s="100"/>
      <c r="D39" s="100"/>
      <c r="E39" s="100"/>
      <c r="F39" s="100"/>
      <c r="G39" s="100"/>
      <c r="H39" s="100"/>
      <c r="I39" s="100"/>
      <c r="J39" s="101"/>
    </row>
    <row r="40" spans="2:10" ht="45" x14ac:dyDescent="0.25">
      <c r="B40" s="71">
        <v>26</v>
      </c>
      <c r="C40" s="60" t="s">
        <v>44</v>
      </c>
      <c r="D40" s="60"/>
      <c r="E40" s="68" t="s">
        <v>38</v>
      </c>
      <c r="F40" s="68">
        <v>242.5</v>
      </c>
      <c r="G40" s="60"/>
      <c r="H40" s="62"/>
      <c r="I40" s="96">
        <v>275</v>
      </c>
      <c r="J40" s="72">
        <f t="shared" si="0"/>
        <v>66687.5</v>
      </c>
    </row>
    <row r="41" spans="2:10" ht="27" x14ac:dyDescent="0.25">
      <c r="B41" s="71">
        <v>27</v>
      </c>
      <c r="C41" s="63" t="s">
        <v>68</v>
      </c>
      <c r="D41" s="63"/>
      <c r="E41" s="69" t="s">
        <v>41</v>
      </c>
      <c r="F41" s="69">
        <v>245</v>
      </c>
      <c r="G41" s="63"/>
      <c r="H41" s="62"/>
      <c r="I41" s="96">
        <v>95</v>
      </c>
      <c r="J41" s="72">
        <f t="shared" ref="J41:J48" si="1">+I41*F41</f>
        <v>23275</v>
      </c>
    </row>
    <row r="42" spans="2:10" ht="45" x14ac:dyDescent="0.25">
      <c r="B42" s="71">
        <v>28</v>
      </c>
      <c r="C42" s="60" t="s">
        <v>69</v>
      </c>
      <c r="D42" s="60"/>
      <c r="E42" s="68" t="s">
        <v>38</v>
      </c>
      <c r="F42" s="68">
        <v>61</v>
      </c>
      <c r="G42" s="60"/>
      <c r="H42" s="62"/>
      <c r="I42" s="96">
        <v>275</v>
      </c>
      <c r="J42" s="72">
        <f t="shared" si="1"/>
        <v>16775</v>
      </c>
    </row>
    <row r="43" spans="2:10" ht="27" x14ac:dyDescent="0.25">
      <c r="B43" s="71">
        <v>29</v>
      </c>
      <c r="C43" s="63" t="s">
        <v>70</v>
      </c>
      <c r="D43" s="63"/>
      <c r="E43" s="69" t="s">
        <v>41</v>
      </c>
      <c r="F43" s="69">
        <v>62</v>
      </c>
      <c r="G43" s="63"/>
      <c r="H43" s="62"/>
      <c r="I43" s="96">
        <v>91</v>
      </c>
      <c r="J43" s="72">
        <f t="shared" si="1"/>
        <v>5642</v>
      </c>
    </row>
    <row r="44" spans="2:10" ht="60" x14ac:dyDescent="0.25">
      <c r="B44" s="71">
        <v>30</v>
      </c>
      <c r="C44" s="60" t="s">
        <v>73</v>
      </c>
      <c r="D44" s="60"/>
      <c r="E44" s="68" t="s">
        <v>38</v>
      </c>
      <c r="F44" s="68">
        <v>8</v>
      </c>
      <c r="G44" s="60"/>
      <c r="H44" s="62"/>
      <c r="I44" s="96">
        <v>275</v>
      </c>
      <c r="J44" s="72">
        <f t="shared" si="1"/>
        <v>2200</v>
      </c>
    </row>
    <row r="45" spans="2:10" ht="27" x14ac:dyDescent="0.25">
      <c r="B45" s="71">
        <v>31</v>
      </c>
      <c r="C45" s="70" t="s">
        <v>74</v>
      </c>
      <c r="D45" s="63"/>
      <c r="E45" s="69" t="s">
        <v>41</v>
      </c>
      <c r="F45" s="69">
        <v>8</v>
      </c>
      <c r="G45" s="63"/>
      <c r="H45" s="62"/>
      <c r="I45" s="96">
        <v>262</v>
      </c>
      <c r="J45" s="72">
        <f t="shared" si="1"/>
        <v>2096</v>
      </c>
    </row>
    <row r="46" spans="2:10" ht="60" x14ac:dyDescent="0.25">
      <c r="B46" s="71">
        <v>32</v>
      </c>
      <c r="C46" s="60" t="s">
        <v>72</v>
      </c>
      <c r="D46" s="60"/>
      <c r="E46" s="68" t="s">
        <v>38</v>
      </c>
      <c r="F46" s="68">
        <v>8</v>
      </c>
      <c r="G46" s="60"/>
      <c r="H46" s="62"/>
      <c r="I46" s="96">
        <v>275</v>
      </c>
      <c r="J46" s="72">
        <f t="shared" si="1"/>
        <v>2200</v>
      </c>
    </row>
    <row r="47" spans="2:10" ht="27" x14ac:dyDescent="0.25">
      <c r="B47" s="71">
        <v>33</v>
      </c>
      <c r="C47" s="63" t="s">
        <v>68</v>
      </c>
      <c r="D47" s="63"/>
      <c r="E47" s="69" t="s">
        <v>41</v>
      </c>
      <c r="F47" s="69">
        <v>8</v>
      </c>
      <c r="G47" s="63"/>
      <c r="H47" s="62"/>
      <c r="I47" s="96">
        <v>262</v>
      </c>
      <c r="J47" s="72">
        <f t="shared" si="1"/>
        <v>2096</v>
      </c>
    </row>
    <row r="48" spans="2:10" ht="45" x14ac:dyDescent="0.25">
      <c r="B48" s="71">
        <v>34</v>
      </c>
      <c r="C48" s="60" t="s">
        <v>71</v>
      </c>
      <c r="D48" s="60"/>
      <c r="E48" s="68" t="s">
        <v>38</v>
      </c>
      <c r="F48" s="68">
        <v>11.92</v>
      </c>
      <c r="G48" s="60"/>
      <c r="H48" s="62"/>
      <c r="I48" s="96">
        <v>120</v>
      </c>
      <c r="J48" s="72">
        <f t="shared" si="1"/>
        <v>1430.4</v>
      </c>
    </row>
    <row r="49" spans="2:10" x14ac:dyDescent="0.25">
      <c r="B49" s="99" t="s">
        <v>45</v>
      </c>
      <c r="C49" s="100"/>
      <c r="D49" s="100"/>
      <c r="E49" s="100"/>
      <c r="F49" s="100"/>
      <c r="G49" s="100"/>
      <c r="H49" s="100"/>
      <c r="I49" s="100"/>
      <c r="J49" s="101"/>
    </row>
    <row r="50" spans="2:10" ht="45.75" thickBot="1" x14ac:dyDescent="0.3">
      <c r="B50" s="73">
        <v>35</v>
      </c>
      <c r="C50" s="38" t="s">
        <v>46</v>
      </c>
      <c r="D50" s="74"/>
      <c r="E50" s="39" t="s">
        <v>27</v>
      </c>
      <c r="F50" s="39">
        <f>F22+F20*0.1*1.8</f>
        <v>520.66800000000001</v>
      </c>
      <c r="G50" s="74"/>
      <c r="H50" s="75"/>
      <c r="I50" s="97">
        <v>68</v>
      </c>
      <c r="J50" s="76">
        <f t="shared" si="0"/>
        <v>35405.423999999999</v>
      </c>
    </row>
    <row r="51" spans="2:10" ht="15.75" thickBot="1" x14ac:dyDescent="0.3">
      <c r="B51" s="43"/>
      <c r="C51" s="44" t="s">
        <v>47</v>
      </c>
      <c r="D51" s="44"/>
      <c r="E51" s="45"/>
      <c r="F51" s="46"/>
      <c r="G51" s="47"/>
      <c r="H51" s="47"/>
      <c r="I51" s="47"/>
      <c r="J51" s="48">
        <f>SUM(J11:J50)</f>
        <v>1068091.916</v>
      </c>
    </row>
    <row r="52" spans="2:10" ht="15.75" thickBot="1" x14ac:dyDescent="0.3">
      <c r="B52" s="49"/>
      <c r="C52" s="50"/>
      <c r="D52" s="52"/>
      <c r="E52" s="51"/>
      <c r="F52" s="51"/>
      <c r="G52" s="52"/>
      <c r="H52" s="52"/>
      <c r="I52" s="51"/>
      <c r="J52" s="53"/>
    </row>
    <row r="53" spans="2:10" ht="18" x14ac:dyDescent="0.25">
      <c r="B53" s="102" t="s">
        <v>48</v>
      </c>
      <c r="C53" s="103"/>
      <c r="D53" s="103"/>
      <c r="E53" s="103"/>
      <c r="F53" s="103"/>
      <c r="G53" s="103"/>
      <c r="H53" s="103"/>
      <c r="I53" s="103"/>
      <c r="J53" s="104"/>
    </row>
    <row r="54" spans="2:10" x14ac:dyDescent="0.25">
      <c r="B54" s="71">
        <v>36</v>
      </c>
      <c r="C54" s="60" t="s">
        <v>49</v>
      </c>
      <c r="D54" s="60"/>
      <c r="E54" s="68" t="s">
        <v>31</v>
      </c>
      <c r="F54" s="68">
        <v>1</v>
      </c>
      <c r="G54" s="60"/>
      <c r="H54" s="62"/>
      <c r="I54" s="96">
        <v>20000</v>
      </c>
      <c r="J54" s="72">
        <f>+I54*F54</f>
        <v>20000</v>
      </c>
    </row>
    <row r="55" spans="2:10" x14ac:dyDescent="0.25">
      <c r="B55" s="71">
        <v>37</v>
      </c>
      <c r="C55" s="60" t="s">
        <v>50</v>
      </c>
      <c r="D55" s="60"/>
      <c r="E55" s="68" t="s">
        <v>31</v>
      </c>
      <c r="F55" s="68">
        <v>1</v>
      </c>
      <c r="G55" s="60"/>
      <c r="H55" s="62"/>
      <c r="I55" s="96">
        <v>7500</v>
      </c>
      <c r="J55" s="72">
        <f>+I55*F55</f>
        <v>7500</v>
      </c>
    </row>
    <row r="56" spans="2:10" ht="30" x14ac:dyDescent="0.25">
      <c r="B56" s="71">
        <v>38</v>
      </c>
      <c r="C56" s="60" t="s">
        <v>51</v>
      </c>
      <c r="D56" s="60"/>
      <c r="E56" s="68" t="s">
        <v>31</v>
      </c>
      <c r="F56" s="68">
        <v>1</v>
      </c>
      <c r="G56" s="60"/>
      <c r="H56" s="62"/>
      <c r="I56" s="96">
        <v>15000</v>
      </c>
      <c r="J56" s="72">
        <f>+I56*F56</f>
        <v>15000</v>
      </c>
    </row>
    <row r="57" spans="2:10" ht="60" x14ac:dyDescent="0.25">
      <c r="B57" s="71">
        <v>39</v>
      </c>
      <c r="C57" s="60" t="s">
        <v>52</v>
      </c>
      <c r="D57" s="60"/>
      <c r="E57" s="68" t="s">
        <v>31</v>
      </c>
      <c r="F57" s="68">
        <v>1</v>
      </c>
      <c r="G57" s="60"/>
      <c r="H57" s="62"/>
      <c r="I57" s="96">
        <v>10000</v>
      </c>
      <c r="J57" s="72">
        <f>+I57*F57</f>
        <v>10000</v>
      </c>
    </row>
    <row r="58" spans="2:10" ht="15.75" thickBot="1" x14ac:dyDescent="0.3">
      <c r="B58" s="33">
        <v>40</v>
      </c>
      <c r="C58" s="35" t="s">
        <v>53</v>
      </c>
      <c r="D58" s="35"/>
      <c r="E58" s="36" t="s">
        <v>31</v>
      </c>
      <c r="F58" s="36">
        <v>1</v>
      </c>
      <c r="G58" s="35"/>
      <c r="H58" s="34"/>
      <c r="I58" s="98">
        <v>8400</v>
      </c>
      <c r="J58" s="54">
        <f>+I58*F58</f>
        <v>8400</v>
      </c>
    </row>
    <row r="59" spans="2:10" ht="15.75" thickBot="1" x14ac:dyDescent="0.3">
      <c r="B59" s="43"/>
      <c r="C59" s="44" t="s">
        <v>47</v>
      </c>
      <c r="D59" s="44"/>
      <c r="E59" s="45"/>
      <c r="F59" s="46"/>
      <c r="G59" s="47"/>
      <c r="H59" s="47"/>
      <c r="I59" s="47"/>
      <c r="J59" s="48">
        <f>SUM(J54:J58)</f>
        <v>60900</v>
      </c>
    </row>
    <row r="60" spans="2:10" ht="18.75" thickBot="1" x14ac:dyDescent="0.3">
      <c r="B60" s="55"/>
      <c r="C60" s="56" t="s">
        <v>54</v>
      </c>
      <c r="D60" s="56"/>
      <c r="E60" s="27"/>
      <c r="F60" s="57"/>
      <c r="G60" s="58"/>
      <c r="H60" s="27"/>
      <c r="I60" s="27"/>
      <c r="J60" s="59">
        <f>J59+J51</f>
        <v>1128991.916</v>
      </c>
    </row>
  </sheetData>
  <mergeCells count="10">
    <mergeCell ref="B9:J9"/>
    <mergeCell ref="B10:J10"/>
    <mergeCell ref="B19:J19"/>
    <mergeCell ref="B25:J25"/>
    <mergeCell ref="B31:J31"/>
    <mergeCell ref="B39:J39"/>
    <mergeCell ref="B49:J49"/>
    <mergeCell ref="B53:J53"/>
    <mergeCell ref="D11:D16"/>
    <mergeCell ref="D35:D38"/>
  </mergeCells>
  <pageMargins left="0.7" right="0.7" top="0.78740157499999996" bottom="0.78740157499999996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zoomScale="85" zoomScaleNormal="85" workbookViewId="0">
      <selection activeCell="L19" sqref="L19"/>
    </sheetView>
  </sheetViews>
  <sheetFormatPr defaultRowHeight="15" x14ac:dyDescent="0.25"/>
  <cols>
    <col min="2" max="2" width="15.7109375" customWidth="1"/>
    <col min="3" max="3" width="30.5703125" customWidth="1"/>
    <col min="4" max="4" width="17.85546875" customWidth="1"/>
    <col min="5" max="5" width="36.140625" customWidth="1"/>
    <col min="6" max="6" width="18.5703125" customWidth="1"/>
    <col min="7" max="7" width="14.28515625" customWidth="1"/>
    <col min="9" max="9" width="11.42578125" customWidth="1"/>
    <col min="10" max="10" width="22.7109375" customWidth="1"/>
  </cols>
  <sheetData>
    <row r="1" spans="1:10" ht="15" customHeight="1" x14ac:dyDescent="0.35">
      <c r="A1" s="3"/>
      <c r="B1" s="4"/>
      <c r="C1" s="5"/>
      <c r="D1" s="5"/>
      <c r="E1" s="6"/>
      <c r="F1" s="7"/>
      <c r="G1" s="8"/>
      <c r="H1" s="5"/>
      <c r="I1" s="5"/>
      <c r="J1" s="9"/>
    </row>
    <row r="2" spans="1:10" ht="18" x14ac:dyDescent="0.25">
      <c r="A2" s="1"/>
      <c r="B2" s="10" t="s">
        <v>55</v>
      </c>
      <c r="C2" s="11"/>
      <c r="D2" s="11"/>
      <c r="E2" s="12"/>
      <c r="F2" s="13"/>
      <c r="G2" s="14"/>
      <c r="H2" s="11"/>
      <c r="I2" s="11"/>
      <c r="J2" s="15"/>
    </row>
    <row r="3" spans="1:10" ht="18" x14ac:dyDescent="0.25">
      <c r="A3" s="2"/>
      <c r="B3" s="16" t="s">
        <v>0</v>
      </c>
      <c r="C3" s="11"/>
      <c r="D3" s="11"/>
      <c r="E3" s="12"/>
      <c r="F3" s="13"/>
      <c r="G3" s="14"/>
      <c r="H3" s="11"/>
      <c r="I3" s="11"/>
      <c r="J3" s="15"/>
    </row>
    <row r="4" spans="1:10" ht="18" x14ac:dyDescent="0.25">
      <c r="A4" s="2"/>
      <c r="B4" s="10" t="s">
        <v>1</v>
      </c>
      <c r="C4" s="11"/>
      <c r="D4" s="11"/>
      <c r="E4" s="17"/>
      <c r="F4" s="13"/>
      <c r="G4" s="14"/>
      <c r="H4" s="11"/>
      <c r="I4" s="11"/>
      <c r="J4" s="15"/>
    </row>
    <row r="5" spans="1:10" ht="18" x14ac:dyDescent="0.25">
      <c r="A5" s="2"/>
      <c r="B5" s="10" t="s">
        <v>78</v>
      </c>
      <c r="C5" s="11"/>
      <c r="D5" s="11"/>
      <c r="E5" s="17"/>
      <c r="F5" s="13"/>
      <c r="G5" s="14"/>
      <c r="H5" s="11"/>
      <c r="I5" s="11"/>
      <c r="J5" s="15"/>
    </row>
    <row r="6" spans="1:10" ht="15.75" thickBot="1" x14ac:dyDescent="0.3">
      <c r="A6" s="2"/>
      <c r="B6" s="18"/>
      <c r="C6" s="11"/>
      <c r="D6" s="11"/>
      <c r="E6" s="17"/>
      <c r="F6" s="13"/>
      <c r="G6" s="14"/>
      <c r="H6" s="11"/>
      <c r="I6" s="11"/>
      <c r="J6" s="15"/>
    </row>
    <row r="7" spans="1:10" x14ac:dyDescent="0.25">
      <c r="A7" s="2"/>
      <c r="B7" s="19" t="s">
        <v>2</v>
      </c>
      <c r="C7" s="20" t="s">
        <v>3</v>
      </c>
      <c r="D7" s="20" t="s">
        <v>57</v>
      </c>
      <c r="E7" s="21" t="s">
        <v>4</v>
      </c>
      <c r="F7" s="22" t="s">
        <v>5</v>
      </c>
      <c r="G7" s="23" t="s">
        <v>5</v>
      </c>
      <c r="H7" s="21" t="s">
        <v>6</v>
      </c>
      <c r="I7" s="24" t="s">
        <v>7</v>
      </c>
      <c r="J7" s="25" t="s">
        <v>8</v>
      </c>
    </row>
    <row r="8" spans="1:10" ht="15.75" thickBot="1" x14ac:dyDescent="0.3">
      <c r="A8" s="2"/>
      <c r="B8" s="26"/>
      <c r="C8" s="27"/>
      <c r="D8" s="27"/>
      <c r="E8" s="28" t="s">
        <v>9</v>
      </c>
      <c r="F8" s="29" t="s">
        <v>10</v>
      </c>
      <c r="G8" s="30" t="s">
        <v>11</v>
      </c>
      <c r="H8" s="28" t="s">
        <v>12</v>
      </c>
      <c r="I8" s="31" t="s">
        <v>13</v>
      </c>
      <c r="J8" s="32" t="s">
        <v>14</v>
      </c>
    </row>
    <row r="9" spans="1:10" ht="18" x14ac:dyDescent="0.25">
      <c r="B9" s="108" t="s">
        <v>15</v>
      </c>
      <c r="C9" s="109"/>
      <c r="D9" s="109"/>
      <c r="E9" s="109"/>
      <c r="F9" s="109"/>
      <c r="G9" s="109"/>
      <c r="H9" s="109"/>
      <c r="I9" s="109"/>
      <c r="J9" s="110"/>
    </row>
    <row r="10" spans="1:10" x14ac:dyDescent="0.25">
      <c r="B10" s="99" t="s">
        <v>16</v>
      </c>
      <c r="C10" s="100"/>
      <c r="D10" s="100"/>
      <c r="E10" s="100"/>
      <c r="F10" s="100"/>
      <c r="G10" s="100"/>
      <c r="H10" s="100"/>
      <c r="I10" s="100"/>
      <c r="J10" s="101"/>
    </row>
    <row r="11" spans="1:10" ht="129.75" customHeight="1" x14ac:dyDescent="0.25">
      <c r="B11" s="71">
        <v>1</v>
      </c>
      <c r="C11" s="60" t="s">
        <v>17</v>
      </c>
      <c r="D11" s="105" t="s">
        <v>77</v>
      </c>
      <c r="E11" s="64" t="s">
        <v>18</v>
      </c>
      <c r="F11" s="65">
        <f>0.1*F17</f>
        <v>4.2</v>
      </c>
      <c r="G11" s="66"/>
      <c r="H11" s="61"/>
      <c r="I11" s="95">
        <f>'SO 101, OBECNÍ POZEMKY'!I11</f>
        <v>165</v>
      </c>
      <c r="J11" s="72">
        <f>+I11*F11</f>
        <v>693</v>
      </c>
    </row>
    <row r="12" spans="1:10" ht="75" customHeight="1" x14ac:dyDescent="0.25">
      <c r="B12" s="71">
        <v>2</v>
      </c>
      <c r="C12" s="60" t="s">
        <v>19</v>
      </c>
      <c r="D12" s="106"/>
      <c r="E12" s="64" t="s">
        <v>18</v>
      </c>
      <c r="F12" s="65">
        <f>F11</f>
        <v>4.2</v>
      </c>
      <c r="G12" s="60"/>
      <c r="H12" s="61"/>
      <c r="I12" s="95">
        <f>'SO 101, OBECNÍ POZEMKY'!I12</f>
        <v>20</v>
      </c>
      <c r="J12" s="72">
        <f>+I12*F12</f>
        <v>84</v>
      </c>
    </row>
    <row r="13" spans="1:10" ht="45" x14ac:dyDescent="0.25">
      <c r="B13" s="71">
        <v>3</v>
      </c>
      <c r="C13" s="60" t="s">
        <v>20</v>
      </c>
      <c r="D13" s="106"/>
      <c r="E13" s="64" t="s">
        <v>18</v>
      </c>
      <c r="F13" s="65">
        <f>F11</f>
        <v>4.2</v>
      </c>
      <c r="G13" s="60"/>
      <c r="H13" s="61"/>
      <c r="I13" s="95">
        <f>'SO 101, OBECNÍ POZEMKY'!I13</f>
        <v>265</v>
      </c>
      <c r="J13" s="72">
        <f t="shared" ref="J13:J39" si="0">+I13*F13</f>
        <v>1113</v>
      </c>
    </row>
    <row r="14" spans="1:10" ht="60" x14ac:dyDescent="0.25">
      <c r="B14" s="71">
        <v>4</v>
      </c>
      <c r="C14" s="60" t="s">
        <v>21</v>
      </c>
      <c r="D14" s="106"/>
      <c r="E14" s="64" t="s">
        <v>18</v>
      </c>
      <c r="F14" s="65">
        <f>F11</f>
        <v>4.2</v>
      </c>
      <c r="G14" s="60"/>
      <c r="H14" s="61"/>
      <c r="I14" s="95">
        <f>'SO 101, OBECNÍ POZEMKY'!I14</f>
        <v>22</v>
      </c>
      <c r="J14" s="72">
        <f t="shared" si="0"/>
        <v>92.4</v>
      </c>
    </row>
    <row r="15" spans="1:10" x14ac:dyDescent="0.25">
      <c r="B15" s="71">
        <v>5</v>
      </c>
      <c r="C15" s="60" t="s">
        <v>22</v>
      </c>
      <c r="D15" s="106"/>
      <c r="E15" s="64" t="s">
        <v>18</v>
      </c>
      <c r="F15" s="67">
        <f>F11</f>
        <v>4.2</v>
      </c>
      <c r="G15" s="60"/>
      <c r="H15" s="61"/>
      <c r="I15" s="95">
        <f>'SO 101, OBECNÍ POZEMKY'!I15</f>
        <v>15</v>
      </c>
      <c r="J15" s="72">
        <f t="shared" si="0"/>
        <v>63</v>
      </c>
    </row>
    <row r="16" spans="1:10" ht="45" x14ac:dyDescent="0.25">
      <c r="B16" s="71">
        <v>6</v>
      </c>
      <c r="C16" s="60" t="s">
        <v>23</v>
      </c>
      <c r="D16" s="107"/>
      <c r="E16" s="64" t="s">
        <v>18</v>
      </c>
      <c r="F16" s="67">
        <f>F11</f>
        <v>4.2</v>
      </c>
      <c r="G16" s="60"/>
      <c r="H16" s="61"/>
      <c r="I16" s="95">
        <f>'SO 101, OBECNÍ POZEMKY'!I16</f>
        <v>280</v>
      </c>
      <c r="J16" s="72">
        <f t="shared" si="0"/>
        <v>1176</v>
      </c>
    </row>
    <row r="17" spans="2:10" ht="30" x14ac:dyDescent="0.25">
      <c r="B17" s="71">
        <v>7</v>
      </c>
      <c r="C17" s="60" t="s">
        <v>24</v>
      </c>
      <c r="D17" s="60"/>
      <c r="E17" s="64" t="s">
        <v>25</v>
      </c>
      <c r="F17" s="67">
        <v>42</v>
      </c>
      <c r="G17" s="60"/>
      <c r="H17" s="61"/>
      <c r="I17" s="95">
        <f>'SO 101, OBECNÍ POZEMKY'!I17</f>
        <v>25</v>
      </c>
      <c r="J17" s="72">
        <f t="shared" si="0"/>
        <v>1050</v>
      </c>
    </row>
    <row r="18" spans="2:10" ht="30" x14ac:dyDescent="0.25">
      <c r="B18" s="71">
        <v>8</v>
      </c>
      <c r="C18" s="60" t="s">
        <v>26</v>
      </c>
      <c r="D18" s="60"/>
      <c r="E18" s="64" t="s">
        <v>25</v>
      </c>
      <c r="F18" s="67">
        <f>F17</f>
        <v>42</v>
      </c>
      <c r="G18" s="60"/>
      <c r="H18" s="61"/>
      <c r="I18" s="95">
        <f>'SO 101, OBECNÍ POZEMKY'!I18</f>
        <v>20</v>
      </c>
      <c r="J18" s="72">
        <f t="shared" si="0"/>
        <v>840</v>
      </c>
    </row>
    <row r="19" spans="2:10" x14ac:dyDescent="0.25">
      <c r="B19" s="111" t="s">
        <v>28</v>
      </c>
      <c r="C19" s="112"/>
      <c r="D19" s="112"/>
      <c r="E19" s="112"/>
      <c r="F19" s="112"/>
      <c r="G19" s="112"/>
      <c r="H19" s="112"/>
      <c r="I19" s="112"/>
      <c r="J19" s="113"/>
    </row>
    <row r="20" spans="2:10" ht="45" x14ac:dyDescent="0.25">
      <c r="B20" s="71">
        <v>9</v>
      </c>
      <c r="C20" s="60" t="s">
        <v>29</v>
      </c>
      <c r="D20" s="60"/>
      <c r="E20" s="68" t="s">
        <v>25</v>
      </c>
      <c r="F20" s="68">
        <f>F17</f>
        <v>42</v>
      </c>
      <c r="G20" s="60"/>
      <c r="H20" s="62"/>
      <c r="I20" s="96">
        <f>'SO 101, OBECNÍ POZEMKY'!I20</f>
        <v>131</v>
      </c>
      <c r="J20" s="72">
        <f t="shared" si="0"/>
        <v>5502</v>
      </c>
    </row>
    <row r="21" spans="2:10" ht="30" x14ac:dyDescent="0.25">
      <c r="B21" s="71">
        <v>10</v>
      </c>
      <c r="C21" s="60" t="s">
        <v>32</v>
      </c>
      <c r="D21" s="60"/>
      <c r="E21" s="68" t="s">
        <v>27</v>
      </c>
      <c r="F21" s="67">
        <f>0.35*1.8*F20</f>
        <v>26.46</v>
      </c>
      <c r="G21" s="60"/>
      <c r="H21" s="62"/>
      <c r="I21" s="96">
        <f>'SO 101, OBECNÍ POZEMKY'!I22</f>
        <v>55</v>
      </c>
      <c r="J21" s="72">
        <f t="shared" si="0"/>
        <v>1455.3</v>
      </c>
    </row>
    <row r="22" spans="2:10" ht="45" x14ac:dyDescent="0.25">
      <c r="B22" s="71">
        <v>11</v>
      </c>
      <c r="C22" s="60" t="s">
        <v>33</v>
      </c>
      <c r="D22" s="60"/>
      <c r="E22" s="68" t="s">
        <v>27</v>
      </c>
      <c r="F22" s="67">
        <f>F21</f>
        <v>26.46</v>
      </c>
      <c r="G22" s="60"/>
      <c r="H22" s="62"/>
      <c r="I22" s="96">
        <f>'SO 101, OBECNÍ POZEMKY'!I23</f>
        <v>43</v>
      </c>
      <c r="J22" s="72">
        <f t="shared" si="0"/>
        <v>1137.78</v>
      </c>
    </row>
    <row r="23" spans="2:10" ht="45" x14ac:dyDescent="0.25">
      <c r="B23" s="71">
        <v>12</v>
      </c>
      <c r="C23" s="60" t="s">
        <v>34</v>
      </c>
      <c r="D23" s="60"/>
      <c r="E23" s="68" t="s">
        <v>27</v>
      </c>
      <c r="F23" s="67">
        <f>F21</f>
        <v>26.46</v>
      </c>
      <c r="G23" s="60"/>
      <c r="H23" s="62"/>
      <c r="I23" s="96">
        <f>'SO 101, OBECNÍ POZEMKY'!I24</f>
        <v>140</v>
      </c>
      <c r="J23" s="72">
        <f t="shared" si="0"/>
        <v>3704.4</v>
      </c>
    </row>
    <row r="24" spans="2:10" x14ac:dyDescent="0.25">
      <c r="B24" s="99" t="s">
        <v>35</v>
      </c>
      <c r="C24" s="100"/>
      <c r="D24" s="100"/>
      <c r="E24" s="100"/>
      <c r="F24" s="100"/>
      <c r="G24" s="100"/>
      <c r="H24" s="100"/>
      <c r="I24" s="100"/>
      <c r="J24" s="101"/>
    </row>
    <row r="25" spans="2:10" ht="30" x14ac:dyDescent="0.25">
      <c r="B25" s="71">
        <v>13</v>
      </c>
      <c r="C25" s="60" t="s">
        <v>58</v>
      </c>
      <c r="D25" s="60"/>
      <c r="E25" s="68" t="s">
        <v>25</v>
      </c>
      <c r="F25" s="67">
        <f>F17</f>
        <v>42</v>
      </c>
      <c r="G25" s="60"/>
      <c r="H25" s="62"/>
      <c r="I25" s="96">
        <f>'SO 101, OBECNÍ POZEMKY'!I26</f>
        <v>150</v>
      </c>
      <c r="J25" s="72">
        <f t="shared" si="0"/>
        <v>6300</v>
      </c>
    </row>
    <row r="26" spans="2:10" ht="30" x14ac:dyDescent="0.25">
      <c r="B26" s="71">
        <v>14</v>
      </c>
      <c r="C26" s="60" t="s">
        <v>58</v>
      </c>
      <c r="D26" s="60"/>
      <c r="E26" s="64" t="s">
        <v>25</v>
      </c>
      <c r="F26" s="65">
        <f>F17</f>
        <v>42</v>
      </c>
      <c r="G26" s="64"/>
      <c r="H26" s="62"/>
      <c r="I26" s="96">
        <f>'SO 101, OBECNÍ POZEMKY'!I27</f>
        <v>150</v>
      </c>
      <c r="J26" s="72">
        <f t="shared" si="0"/>
        <v>6300</v>
      </c>
    </row>
    <row r="27" spans="2:10" ht="45" x14ac:dyDescent="0.25">
      <c r="B27" s="71">
        <v>15</v>
      </c>
      <c r="C27" s="60" t="s">
        <v>59</v>
      </c>
      <c r="D27" s="60"/>
      <c r="E27" s="68" t="s">
        <v>25</v>
      </c>
      <c r="F27" s="67">
        <f>F26</f>
        <v>42</v>
      </c>
      <c r="G27" s="60"/>
      <c r="H27" s="62"/>
      <c r="I27" s="96">
        <f>'SO 101, OBECNÍ POZEMKY'!I28</f>
        <v>307</v>
      </c>
      <c r="J27" s="72">
        <f t="shared" si="0"/>
        <v>12894</v>
      </c>
    </row>
    <row r="28" spans="2:10" ht="60" x14ac:dyDescent="0.25">
      <c r="B28" s="71">
        <v>16</v>
      </c>
      <c r="C28" s="60" t="s">
        <v>36</v>
      </c>
      <c r="D28" s="60"/>
      <c r="E28" s="68" t="s">
        <v>25</v>
      </c>
      <c r="F28" s="67">
        <f>F27</f>
        <v>42</v>
      </c>
      <c r="G28" s="60"/>
      <c r="H28" s="62"/>
      <c r="I28" s="96">
        <f>'SO 101, OBECNÍ POZEMKY'!I29</f>
        <v>192</v>
      </c>
      <c r="J28" s="72">
        <f t="shared" si="0"/>
        <v>8064</v>
      </c>
    </row>
    <row r="29" spans="2:10" x14ac:dyDescent="0.25">
      <c r="B29" s="99" t="s">
        <v>43</v>
      </c>
      <c r="C29" s="100"/>
      <c r="D29" s="100"/>
      <c r="E29" s="100"/>
      <c r="F29" s="100"/>
      <c r="G29" s="100"/>
      <c r="H29" s="100"/>
      <c r="I29" s="100"/>
      <c r="J29" s="101"/>
    </row>
    <row r="30" spans="2:10" ht="60" x14ac:dyDescent="0.25">
      <c r="B30" s="71">
        <v>17</v>
      </c>
      <c r="C30" s="60" t="s">
        <v>44</v>
      </c>
      <c r="D30" s="60"/>
      <c r="E30" s="68" t="s">
        <v>38</v>
      </c>
      <c r="F30" s="68">
        <v>16</v>
      </c>
      <c r="G30" s="60"/>
      <c r="H30" s="62"/>
      <c r="I30" s="96">
        <f>'SO 101, OBECNÍ POZEMKY'!I40</f>
        <v>275</v>
      </c>
      <c r="J30" s="72">
        <f t="shared" si="0"/>
        <v>4400</v>
      </c>
    </row>
    <row r="31" spans="2:10" ht="27" x14ac:dyDescent="0.25">
      <c r="B31" s="71">
        <v>18</v>
      </c>
      <c r="C31" s="63" t="s">
        <v>68</v>
      </c>
      <c r="D31" s="63"/>
      <c r="E31" s="69" t="s">
        <v>41</v>
      </c>
      <c r="F31" s="69">
        <v>16</v>
      </c>
      <c r="G31" s="63"/>
      <c r="H31" s="62"/>
      <c r="I31" s="96">
        <f>'SO 101, OBECNÍ POZEMKY'!I41</f>
        <v>95</v>
      </c>
      <c r="J31" s="72">
        <f t="shared" si="0"/>
        <v>1520</v>
      </c>
    </row>
    <row r="32" spans="2:10" ht="60" x14ac:dyDescent="0.25">
      <c r="B32" s="71">
        <v>19</v>
      </c>
      <c r="C32" s="60" t="s">
        <v>69</v>
      </c>
      <c r="D32" s="60"/>
      <c r="E32" s="68" t="s">
        <v>38</v>
      </c>
      <c r="F32" s="68">
        <v>4</v>
      </c>
      <c r="G32" s="60"/>
      <c r="H32" s="62"/>
      <c r="I32" s="96">
        <f>'SO 101, OBECNÍ POZEMKY'!I42</f>
        <v>275</v>
      </c>
      <c r="J32" s="72">
        <f t="shared" si="0"/>
        <v>1100</v>
      </c>
    </row>
    <row r="33" spans="2:10" ht="27" x14ac:dyDescent="0.25">
      <c r="B33" s="71">
        <v>20</v>
      </c>
      <c r="C33" s="63" t="s">
        <v>70</v>
      </c>
      <c r="D33" s="63"/>
      <c r="E33" s="69" t="s">
        <v>41</v>
      </c>
      <c r="F33" s="69">
        <v>4</v>
      </c>
      <c r="G33" s="63"/>
      <c r="H33" s="62"/>
      <c r="I33" s="96">
        <f>'SO 101, OBECNÍ POZEMKY'!I43</f>
        <v>91</v>
      </c>
      <c r="J33" s="72">
        <f t="shared" si="0"/>
        <v>364</v>
      </c>
    </row>
    <row r="34" spans="2:10" ht="60" x14ac:dyDescent="0.25">
      <c r="B34" s="71">
        <v>21</v>
      </c>
      <c r="C34" s="60" t="s">
        <v>73</v>
      </c>
      <c r="D34" s="60"/>
      <c r="E34" s="68" t="s">
        <v>38</v>
      </c>
      <c r="F34" s="68">
        <v>1</v>
      </c>
      <c r="G34" s="60"/>
      <c r="H34" s="62"/>
      <c r="I34" s="96">
        <f>'SO 101, OBECNÍ POZEMKY'!I44</f>
        <v>275</v>
      </c>
      <c r="J34" s="72">
        <f t="shared" si="0"/>
        <v>275</v>
      </c>
    </row>
    <row r="35" spans="2:10" ht="27" x14ac:dyDescent="0.25">
      <c r="B35" s="71">
        <v>22</v>
      </c>
      <c r="C35" s="70" t="s">
        <v>74</v>
      </c>
      <c r="D35" s="63"/>
      <c r="E35" s="69" t="s">
        <v>41</v>
      </c>
      <c r="F35" s="69">
        <v>1</v>
      </c>
      <c r="G35" s="63"/>
      <c r="H35" s="62"/>
      <c r="I35" s="96">
        <f>'SO 101, OBECNÍ POZEMKY'!I45</f>
        <v>262</v>
      </c>
      <c r="J35" s="72">
        <f t="shared" si="0"/>
        <v>262</v>
      </c>
    </row>
    <row r="36" spans="2:10" ht="60" x14ac:dyDescent="0.25">
      <c r="B36" s="71">
        <v>23</v>
      </c>
      <c r="C36" s="60" t="s">
        <v>72</v>
      </c>
      <c r="D36" s="60"/>
      <c r="E36" s="68" t="s">
        <v>38</v>
      </c>
      <c r="F36" s="68">
        <v>1</v>
      </c>
      <c r="G36" s="60"/>
      <c r="H36" s="62"/>
      <c r="I36" s="96">
        <f>'SO 101, OBECNÍ POZEMKY'!I46</f>
        <v>275</v>
      </c>
      <c r="J36" s="72">
        <f t="shared" si="0"/>
        <v>275</v>
      </c>
    </row>
    <row r="37" spans="2:10" ht="27" x14ac:dyDescent="0.25">
      <c r="B37" s="71">
        <v>24</v>
      </c>
      <c r="C37" s="63" t="s">
        <v>68</v>
      </c>
      <c r="D37" s="63"/>
      <c r="E37" s="69" t="s">
        <v>41</v>
      </c>
      <c r="F37" s="69">
        <v>1</v>
      </c>
      <c r="G37" s="63"/>
      <c r="H37" s="62"/>
      <c r="I37" s="96">
        <f>'SO 101, OBECNÍ POZEMKY'!I47</f>
        <v>262</v>
      </c>
      <c r="J37" s="72">
        <f t="shared" si="0"/>
        <v>262</v>
      </c>
    </row>
    <row r="38" spans="2:10" x14ac:dyDescent="0.25">
      <c r="B38" s="99" t="s">
        <v>45</v>
      </c>
      <c r="C38" s="100"/>
      <c r="D38" s="100"/>
      <c r="E38" s="100"/>
      <c r="F38" s="100"/>
      <c r="G38" s="100"/>
      <c r="H38" s="100"/>
      <c r="I38" s="100"/>
      <c r="J38" s="101"/>
    </row>
    <row r="39" spans="2:10" ht="60.75" thickBot="1" x14ac:dyDescent="0.3">
      <c r="B39" s="37">
        <v>25</v>
      </c>
      <c r="C39" s="38" t="s">
        <v>46</v>
      </c>
      <c r="D39" s="40"/>
      <c r="E39" s="39" t="s">
        <v>27</v>
      </c>
      <c r="F39" s="39">
        <f>F21+F20*0.1*1.8</f>
        <v>34.020000000000003</v>
      </c>
      <c r="G39" s="40"/>
      <c r="H39" s="41"/>
      <c r="I39" s="97">
        <f>'SO 101, OBECNÍ POZEMKY'!I50</f>
        <v>68</v>
      </c>
      <c r="J39" s="42">
        <f t="shared" si="0"/>
        <v>2313.36</v>
      </c>
    </row>
    <row r="40" spans="2:10" ht="15.75" thickBot="1" x14ac:dyDescent="0.3">
      <c r="B40" s="43"/>
      <c r="C40" s="44" t="s">
        <v>47</v>
      </c>
      <c r="D40" s="44"/>
      <c r="E40" s="45"/>
      <c r="F40" s="46"/>
      <c r="G40" s="47"/>
      <c r="H40" s="47"/>
      <c r="I40" s="47"/>
      <c r="J40" s="48">
        <f>SUM(J11:J39)</f>
        <v>61240.240000000005</v>
      </c>
    </row>
    <row r="41" spans="2:10" ht="18.75" thickBot="1" x14ac:dyDescent="0.3">
      <c r="B41" s="55"/>
      <c r="C41" s="56" t="s">
        <v>54</v>
      </c>
      <c r="D41" s="56"/>
      <c r="E41" s="27"/>
      <c r="F41" s="57"/>
      <c r="G41" s="58"/>
      <c r="H41" s="27"/>
      <c r="I41" s="27"/>
      <c r="J41" s="59">
        <f>J40</f>
        <v>61240.240000000005</v>
      </c>
    </row>
  </sheetData>
  <mergeCells count="7">
    <mergeCell ref="B29:J29"/>
    <mergeCell ref="B38:J38"/>
    <mergeCell ref="B9:J9"/>
    <mergeCell ref="B10:J10"/>
    <mergeCell ref="D11:D16"/>
    <mergeCell ref="B19:J19"/>
    <mergeCell ref="B24:J24"/>
  </mergeCells>
  <pageMargins left="0.7" right="0.7" top="0.78740157499999996" bottom="0.78740157499999996" header="0.3" footer="0.3"/>
  <pageSetup paperSize="9" scale="49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topLeftCell="A25" zoomScale="85" zoomScaleNormal="85" workbookViewId="0">
      <selection activeCell="L19" sqref="L19"/>
    </sheetView>
  </sheetViews>
  <sheetFormatPr defaultRowHeight="15" x14ac:dyDescent="0.25"/>
  <cols>
    <col min="2" max="2" width="15.7109375" customWidth="1"/>
    <col min="3" max="4" width="17.85546875" customWidth="1"/>
    <col min="5" max="5" width="36.140625" customWidth="1"/>
    <col min="6" max="6" width="18.5703125" customWidth="1"/>
    <col min="7" max="7" width="14.28515625" customWidth="1"/>
    <col min="9" max="9" width="11.42578125" customWidth="1"/>
    <col min="10" max="10" width="22.7109375" customWidth="1"/>
  </cols>
  <sheetData>
    <row r="1" spans="1:10" ht="15" customHeight="1" x14ac:dyDescent="0.35">
      <c r="A1" s="3"/>
      <c r="B1" s="4"/>
      <c r="C1" s="5"/>
      <c r="D1" s="5"/>
      <c r="E1" s="6"/>
      <c r="F1" s="7"/>
      <c r="G1" s="8"/>
      <c r="H1" s="5"/>
      <c r="I1" s="5"/>
      <c r="J1" s="9"/>
    </row>
    <row r="2" spans="1:10" ht="18" x14ac:dyDescent="0.25">
      <c r="A2" s="1"/>
      <c r="B2" s="10" t="s">
        <v>55</v>
      </c>
      <c r="C2" s="11"/>
      <c r="D2" s="11"/>
      <c r="E2" s="12"/>
      <c r="F2" s="13"/>
      <c r="G2" s="14"/>
      <c r="H2" s="11"/>
      <c r="I2" s="11"/>
      <c r="J2" s="15"/>
    </row>
    <row r="3" spans="1:10" ht="18" x14ac:dyDescent="0.25">
      <c r="A3" s="2"/>
      <c r="B3" s="16" t="s">
        <v>0</v>
      </c>
      <c r="C3" s="11"/>
      <c r="D3" s="11"/>
      <c r="E3" s="12"/>
      <c r="F3" s="13"/>
      <c r="G3" s="14"/>
      <c r="H3" s="11"/>
      <c r="I3" s="11"/>
      <c r="J3" s="15"/>
    </row>
    <row r="4" spans="1:10" ht="18" x14ac:dyDescent="0.25">
      <c r="A4" s="2"/>
      <c r="B4" s="10" t="s">
        <v>1</v>
      </c>
      <c r="C4" s="11"/>
      <c r="D4" s="11"/>
      <c r="E4" s="17"/>
      <c r="F4" s="13"/>
      <c r="G4" s="14"/>
      <c r="H4" s="11"/>
      <c r="I4" s="11"/>
      <c r="J4" s="15"/>
    </row>
    <row r="5" spans="1:10" ht="18" x14ac:dyDescent="0.25">
      <c r="A5" s="2"/>
      <c r="B5" s="10" t="s">
        <v>79</v>
      </c>
      <c r="C5" s="11"/>
      <c r="D5" s="11"/>
      <c r="E5" s="17"/>
      <c r="F5" s="13"/>
      <c r="G5" s="14"/>
      <c r="H5" s="11"/>
      <c r="I5" s="11"/>
      <c r="J5" s="15"/>
    </row>
    <row r="6" spans="1:10" ht="15.75" thickBot="1" x14ac:dyDescent="0.3">
      <c r="A6" s="2"/>
      <c r="B6" s="18"/>
      <c r="C6" s="11"/>
      <c r="D6" s="11"/>
      <c r="E6" s="17"/>
      <c r="F6" s="13"/>
      <c r="G6" s="14"/>
      <c r="H6" s="11"/>
      <c r="I6" s="11"/>
      <c r="J6" s="15"/>
    </row>
    <row r="7" spans="1:10" x14ac:dyDescent="0.25">
      <c r="A7" s="2"/>
      <c r="B7" s="19" t="s">
        <v>2</v>
      </c>
      <c r="C7" s="20" t="s">
        <v>3</v>
      </c>
      <c r="D7" s="20" t="s">
        <v>57</v>
      </c>
      <c r="E7" s="21" t="s">
        <v>4</v>
      </c>
      <c r="F7" s="22" t="s">
        <v>5</v>
      </c>
      <c r="G7" s="23" t="s">
        <v>5</v>
      </c>
      <c r="H7" s="21" t="s">
        <v>6</v>
      </c>
      <c r="I7" s="24" t="s">
        <v>7</v>
      </c>
      <c r="J7" s="25" t="s">
        <v>8</v>
      </c>
    </row>
    <row r="8" spans="1:10" ht="15.75" thickBot="1" x14ac:dyDescent="0.3">
      <c r="A8" s="2"/>
      <c r="B8" s="26"/>
      <c r="C8" s="27"/>
      <c r="D8" s="27"/>
      <c r="E8" s="28" t="s">
        <v>9</v>
      </c>
      <c r="F8" s="29" t="s">
        <v>10</v>
      </c>
      <c r="G8" s="30" t="s">
        <v>11</v>
      </c>
      <c r="H8" s="28" t="s">
        <v>12</v>
      </c>
      <c r="I8" s="31" t="s">
        <v>13</v>
      </c>
      <c r="J8" s="32" t="s">
        <v>14</v>
      </c>
    </row>
    <row r="9" spans="1:10" ht="18" x14ac:dyDescent="0.25">
      <c r="B9" s="108" t="s">
        <v>15</v>
      </c>
      <c r="C9" s="109"/>
      <c r="D9" s="109"/>
      <c r="E9" s="109"/>
      <c r="F9" s="109"/>
      <c r="G9" s="109"/>
      <c r="H9" s="109"/>
      <c r="I9" s="109"/>
      <c r="J9" s="110"/>
    </row>
    <row r="10" spans="1:10" x14ac:dyDescent="0.25">
      <c r="B10" s="99" t="s">
        <v>16</v>
      </c>
      <c r="C10" s="100"/>
      <c r="D10" s="100"/>
      <c r="E10" s="100"/>
      <c r="F10" s="100"/>
      <c r="G10" s="100"/>
      <c r="H10" s="100"/>
      <c r="I10" s="100"/>
      <c r="J10" s="101"/>
    </row>
    <row r="11" spans="1:10" ht="129.75" customHeight="1" x14ac:dyDescent="0.25">
      <c r="B11" s="71">
        <v>1</v>
      </c>
      <c r="C11" s="60" t="s">
        <v>17</v>
      </c>
      <c r="D11" s="105" t="s">
        <v>77</v>
      </c>
      <c r="E11" s="64" t="s">
        <v>18</v>
      </c>
      <c r="F11" s="65">
        <f>0.1*F17</f>
        <v>2.2000000000000002</v>
      </c>
      <c r="G11" s="66"/>
      <c r="H11" s="61"/>
      <c r="I11" s="95">
        <f>'SO 101, OBECNÍ POZEMKY'!I11</f>
        <v>165</v>
      </c>
      <c r="J11" s="72">
        <f>+I11*F11</f>
        <v>363.00000000000006</v>
      </c>
    </row>
    <row r="12" spans="1:10" ht="75" customHeight="1" x14ac:dyDescent="0.25">
      <c r="B12" s="71">
        <v>2</v>
      </c>
      <c r="C12" s="60" t="s">
        <v>19</v>
      </c>
      <c r="D12" s="106"/>
      <c r="E12" s="64" t="s">
        <v>18</v>
      </c>
      <c r="F12" s="65">
        <f>F11</f>
        <v>2.2000000000000002</v>
      </c>
      <c r="G12" s="60"/>
      <c r="H12" s="61"/>
      <c r="I12" s="95">
        <f>'SO 101, OBECNÍ POZEMKY'!I12</f>
        <v>20</v>
      </c>
      <c r="J12" s="72">
        <f>+I12*F12</f>
        <v>44</v>
      </c>
    </row>
    <row r="13" spans="1:10" ht="75" x14ac:dyDescent="0.25">
      <c r="B13" s="71">
        <v>3</v>
      </c>
      <c r="C13" s="60" t="s">
        <v>20</v>
      </c>
      <c r="D13" s="106"/>
      <c r="E13" s="64" t="s">
        <v>18</v>
      </c>
      <c r="F13" s="65">
        <f>F11</f>
        <v>2.2000000000000002</v>
      </c>
      <c r="G13" s="60"/>
      <c r="H13" s="61"/>
      <c r="I13" s="95">
        <f>'SO 101, OBECNÍ POZEMKY'!I13</f>
        <v>265</v>
      </c>
      <c r="J13" s="72">
        <f t="shared" ref="J13:J33" si="0">+I13*F13</f>
        <v>583</v>
      </c>
    </row>
    <row r="14" spans="1:10" ht="120" x14ac:dyDescent="0.25">
      <c r="B14" s="71">
        <v>4</v>
      </c>
      <c r="C14" s="60" t="s">
        <v>21</v>
      </c>
      <c r="D14" s="106"/>
      <c r="E14" s="64" t="s">
        <v>18</v>
      </c>
      <c r="F14" s="65">
        <f>F11</f>
        <v>2.2000000000000002</v>
      </c>
      <c r="G14" s="60"/>
      <c r="H14" s="61"/>
      <c r="I14" s="95">
        <f>'SO 101, OBECNÍ POZEMKY'!I14</f>
        <v>22</v>
      </c>
      <c r="J14" s="72">
        <f t="shared" si="0"/>
        <v>48.400000000000006</v>
      </c>
    </row>
    <row r="15" spans="1:10" ht="30" x14ac:dyDescent="0.25">
      <c r="B15" s="71">
        <v>5</v>
      </c>
      <c r="C15" s="60" t="s">
        <v>22</v>
      </c>
      <c r="D15" s="106"/>
      <c r="E15" s="64" t="s">
        <v>18</v>
      </c>
      <c r="F15" s="67">
        <f>F11</f>
        <v>2.2000000000000002</v>
      </c>
      <c r="G15" s="60"/>
      <c r="H15" s="61"/>
      <c r="I15" s="95">
        <f>'SO 101, OBECNÍ POZEMKY'!I15</f>
        <v>15</v>
      </c>
      <c r="J15" s="72">
        <f t="shared" si="0"/>
        <v>33</v>
      </c>
    </row>
    <row r="16" spans="1:10" ht="75" x14ac:dyDescent="0.25">
      <c r="B16" s="71">
        <v>6</v>
      </c>
      <c r="C16" s="60" t="s">
        <v>23</v>
      </c>
      <c r="D16" s="107"/>
      <c r="E16" s="64" t="s">
        <v>18</v>
      </c>
      <c r="F16" s="67">
        <f>F11</f>
        <v>2.2000000000000002</v>
      </c>
      <c r="G16" s="60"/>
      <c r="H16" s="61"/>
      <c r="I16" s="95">
        <f>'SO 101, OBECNÍ POZEMKY'!I16</f>
        <v>280</v>
      </c>
      <c r="J16" s="72">
        <f t="shared" si="0"/>
        <v>616</v>
      </c>
    </row>
    <row r="17" spans="2:10" ht="45" x14ac:dyDescent="0.25">
      <c r="B17" s="71">
        <v>7</v>
      </c>
      <c r="C17" s="60" t="s">
        <v>24</v>
      </c>
      <c r="D17" s="60"/>
      <c r="E17" s="64" t="s">
        <v>25</v>
      </c>
      <c r="F17" s="67">
        <v>22</v>
      </c>
      <c r="G17" s="60"/>
      <c r="H17" s="61"/>
      <c r="I17" s="95">
        <f>'SO 101, OBECNÍ POZEMKY'!I17</f>
        <v>25</v>
      </c>
      <c r="J17" s="72">
        <f t="shared" si="0"/>
        <v>550</v>
      </c>
    </row>
    <row r="18" spans="2:10" ht="45" x14ac:dyDescent="0.25">
      <c r="B18" s="71">
        <v>8</v>
      </c>
      <c r="C18" s="60" t="s">
        <v>26</v>
      </c>
      <c r="D18" s="60"/>
      <c r="E18" s="64" t="s">
        <v>25</v>
      </c>
      <c r="F18" s="67">
        <f>F17</f>
        <v>22</v>
      </c>
      <c r="G18" s="60"/>
      <c r="H18" s="61"/>
      <c r="I18" s="95">
        <f>'SO 101, OBECNÍ POZEMKY'!I18</f>
        <v>20</v>
      </c>
      <c r="J18" s="72">
        <f t="shared" si="0"/>
        <v>440</v>
      </c>
    </row>
    <row r="19" spans="2:10" x14ac:dyDescent="0.25">
      <c r="B19" s="111" t="s">
        <v>28</v>
      </c>
      <c r="C19" s="112"/>
      <c r="D19" s="112"/>
      <c r="E19" s="112"/>
      <c r="F19" s="112"/>
      <c r="G19" s="112"/>
      <c r="H19" s="112"/>
      <c r="I19" s="112"/>
      <c r="J19" s="113"/>
    </row>
    <row r="20" spans="2:10" ht="75" x14ac:dyDescent="0.25">
      <c r="B20" s="71">
        <v>9</v>
      </c>
      <c r="C20" s="60" t="s">
        <v>29</v>
      </c>
      <c r="D20" s="60"/>
      <c r="E20" s="68" t="s">
        <v>25</v>
      </c>
      <c r="F20" s="67">
        <f>F17</f>
        <v>22</v>
      </c>
      <c r="G20" s="60"/>
      <c r="H20" s="62"/>
      <c r="I20" s="96">
        <f>'SO 101, OBECNÍ POZEMKY'!I20</f>
        <v>131</v>
      </c>
      <c r="J20" s="72">
        <f t="shared" si="0"/>
        <v>2882</v>
      </c>
    </row>
    <row r="21" spans="2:10" ht="60" x14ac:dyDescent="0.25">
      <c r="B21" s="71">
        <v>10</v>
      </c>
      <c r="C21" s="60" t="s">
        <v>32</v>
      </c>
      <c r="D21" s="60"/>
      <c r="E21" s="68" t="s">
        <v>27</v>
      </c>
      <c r="F21" s="67">
        <f>0.35*1.8*F20</f>
        <v>13.86</v>
      </c>
      <c r="G21" s="60"/>
      <c r="H21" s="62"/>
      <c r="I21" s="96">
        <f>'SO 101, OBECNÍ POZEMKY'!I22</f>
        <v>55</v>
      </c>
      <c r="J21" s="72">
        <f t="shared" si="0"/>
        <v>762.3</v>
      </c>
    </row>
    <row r="22" spans="2:10" ht="75" x14ac:dyDescent="0.25">
      <c r="B22" s="71">
        <v>11</v>
      </c>
      <c r="C22" s="60" t="s">
        <v>33</v>
      </c>
      <c r="D22" s="60"/>
      <c r="E22" s="68" t="s">
        <v>27</v>
      </c>
      <c r="F22" s="67">
        <f>F21</f>
        <v>13.86</v>
      </c>
      <c r="G22" s="60"/>
      <c r="H22" s="62"/>
      <c r="I22" s="96">
        <f>'SO 101, OBECNÍ POZEMKY'!I23</f>
        <v>43</v>
      </c>
      <c r="J22" s="72">
        <f t="shared" si="0"/>
        <v>595.98</v>
      </c>
    </row>
    <row r="23" spans="2:10" ht="75" x14ac:dyDescent="0.25">
      <c r="B23" s="71">
        <v>12</v>
      </c>
      <c r="C23" s="60" t="s">
        <v>34</v>
      </c>
      <c r="D23" s="60"/>
      <c r="E23" s="68" t="s">
        <v>27</v>
      </c>
      <c r="F23" s="67">
        <f>F21</f>
        <v>13.86</v>
      </c>
      <c r="G23" s="60"/>
      <c r="H23" s="62"/>
      <c r="I23" s="96">
        <f>'SO 101, OBECNÍ POZEMKY'!I24</f>
        <v>140</v>
      </c>
      <c r="J23" s="72">
        <f t="shared" si="0"/>
        <v>1940.3999999999999</v>
      </c>
    </row>
    <row r="24" spans="2:10" x14ac:dyDescent="0.25">
      <c r="B24" s="99" t="s">
        <v>35</v>
      </c>
      <c r="C24" s="100"/>
      <c r="D24" s="100"/>
      <c r="E24" s="100"/>
      <c r="F24" s="100"/>
      <c r="G24" s="100"/>
      <c r="H24" s="100"/>
      <c r="I24" s="100"/>
      <c r="J24" s="101"/>
    </row>
    <row r="25" spans="2:10" ht="45" x14ac:dyDescent="0.25">
      <c r="B25" s="71">
        <v>13</v>
      </c>
      <c r="C25" s="60" t="s">
        <v>58</v>
      </c>
      <c r="D25" s="60"/>
      <c r="E25" s="68" t="s">
        <v>25</v>
      </c>
      <c r="F25" s="67">
        <f>F17</f>
        <v>22</v>
      </c>
      <c r="G25" s="60"/>
      <c r="H25" s="62"/>
      <c r="I25" s="96">
        <f>'SO 101, OBECNÍ POZEMKY'!I26</f>
        <v>150</v>
      </c>
      <c r="J25" s="72">
        <f t="shared" si="0"/>
        <v>3300</v>
      </c>
    </row>
    <row r="26" spans="2:10" ht="45" x14ac:dyDescent="0.25">
      <c r="B26" s="71">
        <v>14</v>
      </c>
      <c r="C26" s="60" t="s">
        <v>58</v>
      </c>
      <c r="D26" s="60"/>
      <c r="E26" s="64" t="s">
        <v>25</v>
      </c>
      <c r="F26" s="65">
        <f>F17</f>
        <v>22</v>
      </c>
      <c r="G26" s="64"/>
      <c r="H26" s="62"/>
      <c r="I26" s="96">
        <f>'SO 101, OBECNÍ POZEMKY'!I27</f>
        <v>150</v>
      </c>
      <c r="J26" s="72">
        <f t="shared" si="0"/>
        <v>3300</v>
      </c>
    </row>
    <row r="27" spans="2:10" ht="75" x14ac:dyDescent="0.25">
      <c r="B27" s="71">
        <v>15</v>
      </c>
      <c r="C27" s="60" t="s">
        <v>59</v>
      </c>
      <c r="D27" s="60"/>
      <c r="E27" s="68" t="s">
        <v>25</v>
      </c>
      <c r="F27" s="67">
        <f>F26</f>
        <v>22</v>
      </c>
      <c r="G27" s="60"/>
      <c r="H27" s="62"/>
      <c r="I27" s="96">
        <f>'SO 101, OBECNÍ POZEMKY'!I28</f>
        <v>307</v>
      </c>
      <c r="J27" s="72">
        <f t="shared" si="0"/>
        <v>6754</v>
      </c>
    </row>
    <row r="28" spans="2:10" ht="105" x14ac:dyDescent="0.25">
      <c r="B28" s="71">
        <v>16</v>
      </c>
      <c r="C28" s="60" t="s">
        <v>36</v>
      </c>
      <c r="D28" s="60"/>
      <c r="E28" s="68" t="s">
        <v>25</v>
      </c>
      <c r="F28" s="67">
        <f>F27</f>
        <v>22</v>
      </c>
      <c r="G28" s="60"/>
      <c r="H28" s="62"/>
      <c r="I28" s="96">
        <f>'SO 101, OBECNÍ POZEMKY'!I29</f>
        <v>192</v>
      </c>
      <c r="J28" s="72">
        <f t="shared" si="0"/>
        <v>4224</v>
      </c>
    </row>
    <row r="29" spans="2:10" x14ac:dyDescent="0.25">
      <c r="B29" s="99" t="s">
        <v>43</v>
      </c>
      <c r="C29" s="100"/>
      <c r="D29" s="100"/>
      <c r="E29" s="100"/>
      <c r="F29" s="100"/>
      <c r="G29" s="100"/>
      <c r="H29" s="100"/>
      <c r="I29" s="100"/>
      <c r="J29" s="101"/>
    </row>
    <row r="30" spans="2:10" ht="90" x14ac:dyDescent="0.25">
      <c r="B30" s="71">
        <v>17</v>
      </c>
      <c r="C30" s="60" t="s">
        <v>44</v>
      </c>
      <c r="D30" s="60"/>
      <c r="E30" s="68" t="s">
        <v>38</v>
      </c>
      <c r="F30" s="68">
        <v>15</v>
      </c>
      <c r="G30" s="60"/>
      <c r="H30" s="62"/>
      <c r="I30" s="96">
        <f>'SO 101, OBECNÍ POZEMKY'!I40</f>
        <v>275</v>
      </c>
      <c r="J30" s="72">
        <f t="shared" si="0"/>
        <v>4125</v>
      </c>
    </row>
    <row r="31" spans="2:10" ht="40.5" x14ac:dyDescent="0.25">
      <c r="B31" s="71">
        <v>18</v>
      </c>
      <c r="C31" s="63" t="s">
        <v>68</v>
      </c>
      <c r="D31" s="63"/>
      <c r="E31" s="69" t="s">
        <v>41</v>
      </c>
      <c r="F31" s="69">
        <v>15</v>
      </c>
      <c r="G31" s="63"/>
      <c r="H31" s="62"/>
      <c r="I31" s="96">
        <f>'SO 101, OBECNÍ POZEMKY'!I41</f>
        <v>95</v>
      </c>
      <c r="J31" s="72">
        <f t="shared" si="0"/>
        <v>1425</v>
      </c>
    </row>
    <row r="32" spans="2:10" x14ac:dyDescent="0.25">
      <c r="B32" s="99" t="s">
        <v>45</v>
      </c>
      <c r="C32" s="100"/>
      <c r="D32" s="100"/>
      <c r="E32" s="100"/>
      <c r="F32" s="100"/>
      <c r="G32" s="100"/>
      <c r="H32" s="100"/>
      <c r="I32" s="100"/>
      <c r="J32" s="101"/>
    </row>
    <row r="33" spans="2:10" ht="105.75" thickBot="1" x14ac:dyDescent="0.3">
      <c r="B33" s="37">
        <v>19</v>
      </c>
      <c r="C33" s="38" t="s">
        <v>46</v>
      </c>
      <c r="D33" s="40"/>
      <c r="E33" s="39" t="s">
        <v>27</v>
      </c>
      <c r="F33" s="39">
        <f>F21+F20*0.1*1.8</f>
        <v>17.82</v>
      </c>
      <c r="G33" s="40"/>
      <c r="H33" s="41"/>
      <c r="I33" s="97">
        <f>'SO 101, OBECNÍ POZEMKY'!I50</f>
        <v>68</v>
      </c>
      <c r="J33" s="42">
        <f t="shared" si="0"/>
        <v>1211.76</v>
      </c>
    </row>
    <row r="34" spans="2:10" ht="15.75" thickBot="1" x14ac:dyDescent="0.3">
      <c r="B34" s="43"/>
      <c r="C34" s="44" t="s">
        <v>47</v>
      </c>
      <c r="D34" s="44"/>
      <c r="E34" s="45"/>
      <c r="F34" s="46"/>
      <c r="G34" s="47"/>
      <c r="H34" s="47"/>
      <c r="I34" s="47"/>
      <c r="J34" s="48">
        <f>SUM(J11:J33)</f>
        <v>33197.840000000004</v>
      </c>
    </row>
    <row r="35" spans="2:10" ht="18.75" thickBot="1" x14ac:dyDescent="0.3">
      <c r="B35" s="55"/>
      <c r="C35" s="56" t="s">
        <v>54</v>
      </c>
      <c r="D35" s="56"/>
      <c r="E35" s="27"/>
      <c r="F35" s="57"/>
      <c r="G35" s="58"/>
      <c r="H35" s="27"/>
      <c r="I35" s="27"/>
      <c r="J35" s="59">
        <f>J34</f>
        <v>33197.840000000004</v>
      </c>
    </row>
  </sheetData>
  <mergeCells count="7">
    <mergeCell ref="B29:J29"/>
    <mergeCell ref="B32:J32"/>
    <mergeCell ref="B9:J9"/>
    <mergeCell ref="B10:J10"/>
    <mergeCell ref="D11:D16"/>
    <mergeCell ref="B19:J19"/>
    <mergeCell ref="B24:J24"/>
  </mergeCells>
  <pageMargins left="0.7" right="0.7" top="0.78740157499999996" bottom="0.78740157499999996" header="0.3" footer="0.3"/>
  <pageSetup paperSize="9"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6"/>
  <sheetViews>
    <sheetView zoomScale="90" zoomScaleNormal="90" workbookViewId="0">
      <selection activeCell="L19" sqref="L19"/>
    </sheetView>
  </sheetViews>
  <sheetFormatPr defaultRowHeight="15" x14ac:dyDescent="0.25"/>
  <cols>
    <col min="2" max="2" width="15.7109375" customWidth="1"/>
    <col min="3" max="4" width="17.85546875" customWidth="1"/>
    <col min="5" max="5" width="36.140625" customWidth="1"/>
    <col min="6" max="6" width="18.5703125" customWidth="1"/>
    <col min="7" max="7" width="14.28515625" customWidth="1"/>
    <col min="9" max="9" width="11.42578125" customWidth="1"/>
    <col min="10" max="10" width="22.7109375" customWidth="1"/>
  </cols>
  <sheetData>
    <row r="1" spans="1:10" ht="15" customHeight="1" x14ac:dyDescent="0.35">
      <c r="A1" s="3"/>
      <c r="B1" s="4"/>
      <c r="C1" s="5"/>
      <c r="D1" s="5"/>
      <c r="E1" s="6"/>
      <c r="F1" s="7"/>
      <c r="G1" s="8"/>
      <c r="H1" s="5"/>
      <c r="I1" s="5"/>
      <c r="J1" s="9"/>
    </row>
    <row r="2" spans="1:10" ht="18" x14ac:dyDescent="0.25">
      <c r="A2" s="1"/>
      <c r="B2" s="10" t="s">
        <v>55</v>
      </c>
      <c r="C2" s="11"/>
      <c r="D2" s="11"/>
      <c r="E2" s="12"/>
      <c r="F2" s="13"/>
      <c r="G2" s="14"/>
      <c r="H2" s="11"/>
      <c r="I2" s="11"/>
      <c r="J2" s="15"/>
    </row>
    <row r="3" spans="1:10" ht="18" x14ac:dyDescent="0.25">
      <c r="A3" s="2"/>
      <c r="B3" s="16" t="s">
        <v>0</v>
      </c>
      <c r="C3" s="11"/>
      <c r="D3" s="11"/>
      <c r="E3" s="12"/>
      <c r="F3" s="13"/>
      <c r="G3" s="14"/>
      <c r="H3" s="11"/>
      <c r="I3" s="11"/>
      <c r="J3" s="15"/>
    </row>
    <row r="4" spans="1:10" ht="18" x14ac:dyDescent="0.25">
      <c r="A4" s="2"/>
      <c r="B4" s="10" t="s">
        <v>1</v>
      </c>
      <c r="C4" s="11"/>
      <c r="D4" s="11"/>
      <c r="E4" s="17"/>
      <c r="F4" s="13"/>
      <c r="G4" s="14"/>
      <c r="H4" s="11"/>
      <c r="I4" s="11"/>
      <c r="J4" s="15"/>
    </row>
    <row r="5" spans="1:10" ht="18" x14ac:dyDescent="0.25">
      <c r="A5" s="2"/>
      <c r="B5" s="10" t="s">
        <v>80</v>
      </c>
      <c r="C5" s="11"/>
      <c r="D5" s="11"/>
      <c r="E5" s="17"/>
      <c r="F5" s="13"/>
      <c r="G5" s="14"/>
      <c r="H5" s="11"/>
      <c r="I5" s="11"/>
      <c r="J5" s="15"/>
    </row>
    <row r="6" spans="1:10" ht="15.75" thickBot="1" x14ac:dyDescent="0.3">
      <c r="A6" s="2"/>
      <c r="B6" s="18"/>
      <c r="C6" s="11"/>
      <c r="D6" s="11"/>
      <c r="E6" s="17"/>
      <c r="F6" s="13"/>
      <c r="G6" s="14"/>
      <c r="H6" s="11"/>
      <c r="I6" s="11"/>
      <c r="J6" s="15"/>
    </row>
    <row r="7" spans="1:10" x14ac:dyDescent="0.25">
      <c r="A7" s="2"/>
      <c r="B7" s="19" t="s">
        <v>2</v>
      </c>
      <c r="C7" s="20" t="s">
        <v>3</v>
      </c>
      <c r="D7" s="20" t="s">
        <v>57</v>
      </c>
      <c r="E7" s="21" t="s">
        <v>4</v>
      </c>
      <c r="F7" s="22" t="s">
        <v>5</v>
      </c>
      <c r="G7" s="23" t="s">
        <v>5</v>
      </c>
      <c r="H7" s="21" t="s">
        <v>6</v>
      </c>
      <c r="I7" s="24" t="s">
        <v>7</v>
      </c>
      <c r="J7" s="25" t="s">
        <v>8</v>
      </c>
    </row>
    <row r="8" spans="1:10" ht="15.75" thickBot="1" x14ac:dyDescent="0.3">
      <c r="A8" s="2"/>
      <c r="B8" s="26"/>
      <c r="C8" s="27"/>
      <c r="D8" s="27"/>
      <c r="E8" s="28" t="s">
        <v>9</v>
      </c>
      <c r="F8" s="29" t="s">
        <v>10</v>
      </c>
      <c r="G8" s="30" t="s">
        <v>11</v>
      </c>
      <c r="H8" s="28" t="s">
        <v>12</v>
      </c>
      <c r="I8" s="31" t="s">
        <v>13</v>
      </c>
      <c r="J8" s="32" t="s">
        <v>14</v>
      </c>
    </row>
    <row r="9" spans="1:10" ht="18" x14ac:dyDescent="0.25">
      <c r="B9" s="108" t="s">
        <v>15</v>
      </c>
      <c r="C9" s="109"/>
      <c r="D9" s="109"/>
      <c r="E9" s="109"/>
      <c r="F9" s="109"/>
      <c r="G9" s="109"/>
      <c r="H9" s="109"/>
      <c r="I9" s="109"/>
      <c r="J9" s="110"/>
    </row>
    <row r="10" spans="1:10" x14ac:dyDescent="0.25">
      <c r="B10" s="99" t="s">
        <v>16</v>
      </c>
      <c r="C10" s="100"/>
      <c r="D10" s="100"/>
      <c r="E10" s="100"/>
      <c r="F10" s="100"/>
      <c r="G10" s="100"/>
      <c r="H10" s="100"/>
      <c r="I10" s="100"/>
      <c r="J10" s="101"/>
    </row>
    <row r="11" spans="1:10" ht="129.75" customHeight="1" x14ac:dyDescent="0.25">
      <c r="B11" s="71">
        <v>1</v>
      </c>
      <c r="C11" s="60" t="s">
        <v>17</v>
      </c>
      <c r="D11" s="105" t="s">
        <v>77</v>
      </c>
      <c r="E11" s="64" t="s">
        <v>18</v>
      </c>
      <c r="F11" s="65">
        <f>0.1*F17</f>
        <v>2.0000000000000004E-2</v>
      </c>
      <c r="G11" s="66"/>
      <c r="H11" s="61"/>
      <c r="I11" s="95">
        <f>'SO 101, OBECNÍ POZEMKY'!I11</f>
        <v>165</v>
      </c>
      <c r="J11" s="72">
        <f>+I11*F11</f>
        <v>3.3000000000000007</v>
      </c>
    </row>
    <row r="12" spans="1:10" ht="75" customHeight="1" x14ac:dyDescent="0.25">
      <c r="B12" s="71">
        <v>2</v>
      </c>
      <c r="C12" s="60" t="s">
        <v>19</v>
      </c>
      <c r="D12" s="106"/>
      <c r="E12" s="64" t="s">
        <v>18</v>
      </c>
      <c r="F12" s="65">
        <f>F11</f>
        <v>2.0000000000000004E-2</v>
      </c>
      <c r="G12" s="60"/>
      <c r="H12" s="61"/>
      <c r="I12" s="95">
        <f>'SO 101, OBECNÍ POZEMKY'!I12</f>
        <v>20</v>
      </c>
      <c r="J12" s="72">
        <f>+I12*F12</f>
        <v>0.40000000000000008</v>
      </c>
    </row>
    <row r="13" spans="1:10" ht="75" x14ac:dyDescent="0.25">
      <c r="B13" s="71">
        <v>3</v>
      </c>
      <c r="C13" s="60" t="s">
        <v>20</v>
      </c>
      <c r="D13" s="106"/>
      <c r="E13" s="64" t="s">
        <v>18</v>
      </c>
      <c r="F13" s="65">
        <f>F11</f>
        <v>2.0000000000000004E-2</v>
      </c>
      <c r="G13" s="60"/>
      <c r="H13" s="61"/>
      <c r="I13" s="95">
        <f>'SO 101, OBECNÍ POZEMKY'!I13</f>
        <v>265</v>
      </c>
      <c r="J13" s="72">
        <f t="shared" ref="J13:J34" si="0">+I13*F13</f>
        <v>5.3000000000000007</v>
      </c>
    </row>
    <row r="14" spans="1:10" ht="120" x14ac:dyDescent="0.25">
      <c r="B14" s="71">
        <v>4</v>
      </c>
      <c r="C14" s="60" t="s">
        <v>21</v>
      </c>
      <c r="D14" s="106"/>
      <c r="E14" s="64" t="s">
        <v>18</v>
      </c>
      <c r="F14" s="65">
        <f>F11</f>
        <v>2.0000000000000004E-2</v>
      </c>
      <c r="G14" s="60"/>
      <c r="H14" s="61"/>
      <c r="I14" s="95">
        <f>'SO 101, OBECNÍ POZEMKY'!I14</f>
        <v>22</v>
      </c>
      <c r="J14" s="72">
        <f t="shared" si="0"/>
        <v>0.44000000000000006</v>
      </c>
    </row>
    <row r="15" spans="1:10" ht="30" x14ac:dyDescent="0.25">
      <c r="B15" s="71">
        <v>5</v>
      </c>
      <c r="C15" s="60" t="s">
        <v>22</v>
      </c>
      <c r="D15" s="106"/>
      <c r="E15" s="64" t="s">
        <v>18</v>
      </c>
      <c r="F15" s="67">
        <f>F11</f>
        <v>2.0000000000000004E-2</v>
      </c>
      <c r="G15" s="60"/>
      <c r="H15" s="61"/>
      <c r="I15" s="95">
        <f>'SO 101, OBECNÍ POZEMKY'!I15</f>
        <v>15</v>
      </c>
      <c r="J15" s="72">
        <f t="shared" si="0"/>
        <v>0.30000000000000004</v>
      </c>
    </row>
    <row r="16" spans="1:10" ht="75" x14ac:dyDescent="0.25">
      <c r="B16" s="71">
        <v>6</v>
      </c>
      <c r="C16" s="60" t="s">
        <v>23</v>
      </c>
      <c r="D16" s="107"/>
      <c r="E16" s="64" t="s">
        <v>18</v>
      </c>
      <c r="F16" s="67">
        <f>F11</f>
        <v>2.0000000000000004E-2</v>
      </c>
      <c r="G16" s="60"/>
      <c r="H16" s="61"/>
      <c r="I16" s="95">
        <f>'SO 101, OBECNÍ POZEMKY'!I16</f>
        <v>280</v>
      </c>
      <c r="J16" s="72">
        <f t="shared" si="0"/>
        <v>5.6000000000000014</v>
      </c>
    </row>
    <row r="17" spans="2:10" ht="45" x14ac:dyDescent="0.25">
      <c r="B17" s="71">
        <v>7</v>
      </c>
      <c r="C17" s="60" t="s">
        <v>24</v>
      </c>
      <c r="D17" s="60"/>
      <c r="E17" s="64" t="s">
        <v>25</v>
      </c>
      <c r="F17" s="67">
        <v>0.2</v>
      </c>
      <c r="G17" s="60"/>
      <c r="H17" s="61"/>
      <c r="I17" s="95">
        <f>'SO 101, OBECNÍ POZEMKY'!I17</f>
        <v>25</v>
      </c>
      <c r="J17" s="72">
        <f t="shared" si="0"/>
        <v>5</v>
      </c>
    </row>
    <row r="18" spans="2:10" ht="45" x14ac:dyDescent="0.25">
      <c r="B18" s="71">
        <v>8</v>
      </c>
      <c r="C18" s="60" t="s">
        <v>26</v>
      </c>
      <c r="D18" s="60"/>
      <c r="E18" s="64" t="s">
        <v>25</v>
      </c>
      <c r="F18" s="67">
        <f>F17</f>
        <v>0.2</v>
      </c>
      <c r="G18" s="60"/>
      <c r="H18" s="61"/>
      <c r="I18" s="95">
        <f>'SO 101, OBECNÍ POZEMKY'!I18</f>
        <v>20</v>
      </c>
      <c r="J18" s="72">
        <f t="shared" si="0"/>
        <v>4</v>
      </c>
    </row>
    <row r="19" spans="2:10" x14ac:dyDescent="0.25">
      <c r="B19" s="111" t="s">
        <v>28</v>
      </c>
      <c r="C19" s="112"/>
      <c r="D19" s="112"/>
      <c r="E19" s="112"/>
      <c r="F19" s="112"/>
      <c r="G19" s="112"/>
      <c r="H19" s="112"/>
      <c r="I19" s="112"/>
      <c r="J19" s="113"/>
    </row>
    <row r="20" spans="2:10" ht="75" x14ac:dyDescent="0.25">
      <c r="B20" s="71">
        <v>9</v>
      </c>
      <c r="C20" s="60" t="s">
        <v>29</v>
      </c>
      <c r="D20" s="60"/>
      <c r="E20" s="68" t="s">
        <v>25</v>
      </c>
      <c r="F20" s="67">
        <f>F17</f>
        <v>0.2</v>
      </c>
      <c r="G20" s="60"/>
      <c r="H20" s="62"/>
      <c r="I20" s="96">
        <f>'SO 101, OBECNÍ POZEMKY'!I20</f>
        <v>131</v>
      </c>
      <c r="J20" s="72">
        <f t="shared" si="0"/>
        <v>26.200000000000003</v>
      </c>
    </row>
    <row r="21" spans="2:10" ht="60" x14ac:dyDescent="0.25">
      <c r="B21" s="71">
        <v>10</v>
      </c>
      <c r="C21" s="60" t="s">
        <v>32</v>
      </c>
      <c r="D21" s="60"/>
      <c r="E21" s="68" t="s">
        <v>27</v>
      </c>
      <c r="F21" s="67">
        <f>0.35*1.8*F20</f>
        <v>0.126</v>
      </c>
      <c r="G21" s="60"/>
      <c r="H21" s="62"/>
      <c r="I21" s="96">
        <f>'SO 101, OBECNÍ POZEMKY'!I22</f>
        <v>55</v>
      </c>
      <c r="J21" s="72">
        <f t="shared" si="0"/>
        <v>6.93</v>
      </c>
    </row>
    <row r="22" spans="2:10" ht="75" x14ac:dyDescent="0.25">
      <c r="B22" s="71">
        <v>11</v>
      </c>
      <c r="C22" s="60" t="s">
        <v>33</v>
      </c>
      <c r="D22" s="60"/>
      <c r="E22" s="68" t="s">
        <v>27</v>
      </c>
      <c r="F22" s="67">
        <f>F21</f>
        <v>0.126</v>
      </c>
      <c r="G22" s="60"/>
      <c r="H22" s="62"/>
      <c r="I22" s="96">
        <f>'SO 101, OBECNÍ POZEMKY'!I23</f>
        <v>43</v>
      </c>
      <c r="J22" s="72">
        <f t="shared" si="0"/>
        <v>5.4180000000000001</v>
      </c>
    </row>
    <row r="23" spans="2:10" ht="75" x14ac:dyDescent="0.25">
      <c r="B23" s="71">
        <v>12</v>
      </c>
      <c r="C23" s="60" t="s">
        <v>34</v>
      </c>
      <c r="D23" s="60"/>
      <c r="E23" s="68" t="s">
        <v>27</v>
      </c>
      <c r="F23" s="67">
        <f>F21</f>
        <v>0.126</v>
      </c>
      <c r="G23" s="60"/>
      <c r="H23" s="62"/>
      <c r="I23" s="96">
        <f>'SO 101, OBECNÍ POZEMKY'!I24</f>
        <v>140</v>
      </c>
      <c r="J23" s="72">
        <f t="shared" si="0"/>
        <v>17.64</v>
      </c>
    </row>
    <row r="24" spans="2:10" ht="60" x14ac:dyDescent="0.25">
      <c r="B24" s="71">
        <v>13</v>
      </c>
      <c r="C24" s="60" t="s">
        <v>75</v>
      </c>
      <c r="D24" s="68" t="s">
        <v>76</v>
      </c>
      <c r="E24" s="68" t="s">
        <v>38</v>
      </c>
      <c r="F24" s="68">
        <v>1</v>
      </c>
      <c r="G24" s="60"/>
      <c r="H24" s="62"/>
      <c r="I24" s="96">
        <v>500</v>
      </c>
      <c r="J24" s="72">
        <f t="shared" si="0"/>
        <v>500</v>
      </c>
    </row>
    <row r="25" spans="2:10" x14ac:dyDescent="0.25">
      <c r="B25" s="99" t="s">
        <v>35</v>
      </c>
      <c r="C25" s="100"/>
      <c r="D25" s="100"/>
      <c r="E25" s="100"/>
      <c r="F25" s="100"/>
      <c r="G25" s="100"/>
      <c r="H25" s="100"/>
      <c r="I25" s="100"/>
      <c r="J25" s="101"/>
    </row>
    <row r="26" spans="2:10" ht="45" x14ac:dyDescent="0.25">
      <c r="B26" s="71">
        <v>14</v>
      </c>
      <c r="C26" s="60" t="s">
        <v>58</v>
      </c>
      <c r="D26" s="60"/>
      <c r="E26" s="68" t="s">
        <v>25</v>
      </c>
      <c r="F26" s="67">
        <f>F17</f>
        <v>0.2</v>
      </c>
      <c r="G26" s="60"/>
      <c r="H26" s="62"/>
      <c r="I26" s="96">
        <f>'SO 101, OBECNÍ POZEMKY'!I26</f>
        <v>150</v>
      </c>
      <c r="J26" s="72">
        <f t="shared" si="0"/>
        <v>30</v>
      </c>
    </row>
    <row r="27" spans="2:10" ht="45" x14ac:dyDescent="0.25">
      <c r="B27" s="71">
        <v>15</v>
      </c>
      <c r="C27" s="60" t="s">
        <v>58</v>
      </c>
      <c r="D27" s="60"/>
      <c r="E27" s="64" t="s">
        <v>25</v>
      </c>
      <c r="F27" s="65">
        <f>F17</f>
        <v>0.2</v>
      </c>
      <c r="G27" s="64"/>
      <c r="H27" s="62"/>
      <c r="I27" s="96">
        <f>'SO 101, OBECNÍ POZEMKY'!I27</f>
        <v>150</v>
      </c>
      <c r="J27" s="72">
        <f t="shared" si="0"/>
        <v>30</v>
      </c>
    </row>
    <row r="28" spans="2:10" ht="75" x14ac:dyDescent="0.25">
      <c r="B28" s="71">
        <v>16</v>
      </c>
      <c r="C28" s="60" t="s">
        <v>59</v>
      </c>
      <c r="D28" s="60"/>
      <c r="E28" s="68" t="s">
        <v>25</v>
      </c>
      <c r="F28" s="67">
        <f>F27</f>
        <v>0.2</v>
      </c>
      <c r="G28" s="60"/>
      <c r="H28" s="62"/>
      <c r="I28" s="96">
        <f>'SO 101, OBECNÍ POZEMKY'!I28</f>
        <v>307</v>
      </c>
      <c r="J28" s="72">
        <f t="shared" si="0"/>
        <v>61.400000000000006</v>
      </c>
    </row>
    <row r="29" spans="2:10" ht="105" x14ac:dyDescent="0.25">
      <c r="B29" s="71">
        <v>17</v>
      </c>
      <c r="C29" s="60" t="s">
        <v>36</v>
      </c>
      <c r="D29" s="60"/>
      <c r="E29" s="68" t="s">
        <v>25</v>
      </c>
      <c r="F29" s="67">
        <f>F28</f>
        <v>0.2</v>
      </c>
      <c r="G29" s="60"/>
      <c r="H29" s="62"/>
      <c r="I29" s="96">
        <f>'SO 101, OBECNÍ POZEMKY'!I29</f>
        <v>192</v>
      </c>
      <c r="J29" s="72">
        <f t="shared" si="0"/>
        <v>38.400000000000006</v>
      </c>
    </row>
    <row r="30" spans="2:10" x14ac:dyDescent="0.25">
      <c r="B30" s="99" t="s">
        <v>43</v>
      </c>
      <c r="C30" s="100"/>
      <c r="D30" s="100"/>
      <c r="E30" s="100"/>
      <c r="F30" s="100"/>
      <c r="G30" s="100"/>
      <c r="H30" s="100"/>
      <c r="I30" s="100"/>
      <c r="J30" s="101"/>
    </row>
    <row r="31" spans="2:10" ht="90" x14ac:dyDescent="0.25">
      <c r="B31" s="71">
        <v>18</v>
      </c>
      <c r="C31" s="60" t="s">
        <v>44</v>
      </c>
      <c r="D31" s="60"/>
      <c r="E31" s="68" t="s">
        <v>38</v>
      </c>
      <c r="F31" s="68">
        <v>0.5</v>
      </c>
      <c r="G31" s="60"/>
      <c r="H31" s="62"/>
      <c r="I31" s="96">
        <f>'SO 101, OBECNÍ POZEMKY'!I40</f>
        <v>275</v>
      </c>
      <c r="J31" s="72">
        <f t="shared" si="0"/>
        <v>137.5</v>
      </c>
    </row>
    <row r="32" spans="2:10" ht="40.5" x14ac:dyDescent="0.25">
      <c r="B32" s="71">
        <v>19</v>
      </c>
      <c r="C32" s="63" t="s">
        <v>68</v>
      </c>
      <c r="D32" s="63"/>
      <c r="E32" s="69" t="s">
        <v>41</v>
      </c>
      <c r="F32" s="69">
        <v>1</v>
      </c>
      <c r="G32" s="63"/>
      <c r="H32" s="62"/>
      <c r="I32" s="96">
        <f>'SO 101, OBECNÍ POZEMKY'!I41</f>
        <v>95</v>
      </c>
      <c r="J32" s="72">
        <f t="shared" si="0"/>
        <v>95</v>
      </c>
    </row>
    <row r="33" spans="2:10" x14ac:dyDescent="0.25">
      <c r="B33" s="99" t="s">
        <v>45</v>
      </c>
      <c r="C33" s="100"/>
      <c r="D33" s="100"/>
      <c r="E33" s="100"/>
      <c r="F33" s="100"/>
      <c r="G33" s="100"/>
      <c r="H33" s="100"/>
      <c r="I33" s="100"/>
      <c r="J33" s="101"/>
    </row>
    <row r="34" spans="2:10" ht="105.75" thickBot="1" x14ac:dyDescent="0.3">
      <c r="B34" s="37">
        <v>20</v>
      </c>
      <c r="C34" s="38" t="s">
        <v>46</v>
      </c>
      <c r="D34" s="40"/>
      <c r="E34" s="39" t="s">
        <v>27</v>
      </c>
      <c r="F34" s="39">
        <f>F21+F20*0.1*1.8</f>
        <v>0.16200000000000001</v>
      </c>
      <c r="G34" s="40"/>
      <c r="H34" s="41"/>
      <c r="I34" s="97">
        <f>'SO 101, OBECNÍ POZEMKY'!I50</f>
        <v>68</v>
      </c>
      <c r="J34" s="42">
        <f t="shared" si="0"/>
        <v>11.016</v>
      </c>
    </row>
    <row r="35" spans="2:10" ht="15.75" thickBot="1" x14ac:dyDescent="0.3">
      <c r="B35" s="43"/>
      <c r="C35" s="44" t="s">
        <v>47</v>
      </c>
      <c r="D35" s="44"/>
      <c r="E35" s="45"/>
      <c r="F35" s="46"/>
      <c r="G35" s="47"/>
      <c r="H35" s="47"/>
      <c r="I35" s="47"/>
      <c r="J35" s="48">
        <f>SUM(J11:J34)</f>
        <v>983.84399999999994</v>
      </c>
    </row>
    <row r="36" spans="2:10" ht="18.75" thickBot="1" x14ac:dyDescent="0.3">
      <c r="B36" s="55"/>
      <c r="C36" s="56" t="s">
        <v>54</v>
      </c>
      <c r="D36" s="56"/>
      <c r="E36" s="27"/>
      <c r="F36" s="57"/>
      <c r="G36" s="58"/>
      <c r="H36" s="27"/>
      <c r="I36" s="27"/>
      <c r="J36" s="59">
        <f>J35</f>
        <v>983.84399999999994</v>
      </c>
    </row>
  </sheetData>
  <mergeCells count="7">
    <mergeCell ref="B33:J33"/>
    <mergeCell ref="B9:J9"/>
    <mergeCell ref="B10:J10"/>
    <mergeCell ref="D11:D16"/>
    <mergeCell ref="B19:J19"/>
    <mergeCell ref="B25:J25"/>
    <mergeCell ref="B30:J30"/>
  </mergeCells>
  <pageMargins left="0.7" right="0.7" top="0.78740157499999996" bottom="0.78740157499999996" header="0.3" footer="0.3"/>
  <pageSetup paperSize="9" scale="53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Krycí list výkazu výměr</vt:lpstr>
      <vt:lpstr>SO 101, OBECNÍ POZEMKY</vt:lpstr>
      <vt:lpstr>SO 101, POZEMEK 149_50</vt:lpstr>
      <vt:lpstr>SO 101, POZEMEK 149_46</vt:lpstr>
      <vt:lpstr>SO 101, POZEMEK 1273</vt:lpstr>
      <vt:lpstr>'SO 101, OBECNÍ POZEMKY'!Oblast_tisku</vt:lpstr>
      <vt:lpstr>'SO 101, POZEMEK 1273'!Oblast_tisku</vt:lpstr>
      <vt:lpstr>'SO 101, POZEMEK 149_46'!Oblast_tisku</vt:lpstr>
      <vt:lpstr>'SO 101, POZEMEK 149_50'!Oblast_tisku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</dc:creator>
  <cp:lastModifiedBy>Jaroslav Cerveny</cp:lastModifiedBy>
  <cp:lastPrinted>2018-06-13T05:07:07Z</cp:lastPrinted>
  <dcterms:created xsi:type="dcterms:W3CDTF">2016-07-19T11:33:35Z</dcterms:created>
  <dcterms:modified xsi:type="dcterms:W3CDTF">2018-06-13T05:07:11Z</dcterms:modified>
</cp:coreProperties>
</file>