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-23-08-16 - Zateplení ob..." sheetId="2" r:id="rId2"/>
    <sheet name="2-23-08-16 - Zateplení ob..." sheetId="3" r:id="rId3"/>
    <sheet name="3-23-08-16 - Oprava a zat..." sheetId="4" r:id="rId4"/>
    <sheet name="4-23-08-16 - ZŠ Smilovice..." sheetId="5" r:id="rId5"/>
    <sheet name="Pokyny pro vyplnění" sheetId="6" r:id="rId6"/>
  </sheets>
  <definedNames>
    <definedName name="_xlnm._FilterDatabase" localSheetId="1" hidden="1">'1-23-08-16 - Zateplení ob...'!$C$92:$K$92</definedName>
    <definedName name="_xlnm._FilterDatabase" localSheetId="2" hidden="1">'2-23-08-16 - Zateplení ob...'!$C$88:$K$88</definedName>
    <definedName name="_xlnm._FilterDatabase" localSheetId="3" hidden="1">'3-23-08-16 - Oprava a zat...'!$C$91:$K$91</definedName>
    <definedName name="_xlnm._FilterDatabase" localSheetId="4" hidden="1">'4-23-08-16 - ZŠ Smilovice...'!$C$80:$K$80</definedName>
    <definedName name="_xlnm.Print_Titles" localSheetId="1">'1-23-08-16 - Zateplení ob...'!$92:$92</definedName>
    <definedName name="_xlnm.Print_Titles" localSheetId="2">'2-23-08-16 - Zateplení ob...'!$88:$88</definedName>
    <definedName name="_xlnm.Print_Titles" localSheetId="3">'3-23-08-16 - Oprava a zat...'!$91:$91</definedName>
    <definedName name="_xlnm.Print_Titles" localSheetId="4">'4-23-08-16 - ZŠ Smilovice...'!$80:$80</definedName>
    <definedName name="_xlnm.Print_Titles" localSheetId="0">'Rekapitulace stavby'!$49:$49</definedName>
    <definedName name="_xlnm.Print_Area" localSheetId="1">'1-23-08-16 - Zateplení ob...'!$C$4:$J$36,'1-23-08-16 - Zateplení ob...'!$C$42:$J$74,'1-23-08-16 - Zateplení ob...'!$C$80:$K$464</definedName>
    <definedName name="_xlnm.Print_Area" localSheetId="2">'2-23-08-16 - Zateplení ob...'!$C$4:$J$36,'2-23-08-16 - Zateplení ob...'!$C$42:$J$70,'2-23-08-16 - Zateplení ob...'!$C$76:$K$442</definedName>
    <definedName name="_xlnm.Print_Area" localSheetId="3">'3-23-08-16 - Oprava a zat...'!$C$4:$J$36,'3-23-08-16 - Oprava a zat...'!$C$42:$J$73,'3-23-08-16 - Oprava a zat...'!$C$79:$K$272</definedName>
    <definedName name="_xlnm.Print_Area" localSheetId="4">'4-23-08-16 - ZŠ Smilovice...'!$C$4:$J$36,'4-23-08-16 - ZŠ Smilovice...'!$C$42:$J$62,'4-23-08-16 - ZŠ Smilovice...'!$C$68:$K$145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<sst xmlns="http://schemas.openxmlformats.org/spreadsheetml/2006/main" count="10040" uniqueCount="1423">
  <si>
    <t>Export VZ</t>
  </si>
  <si>
    <t>List obsahuje:</t>
  </si>
  <si>
    <t>3.0</t>
  </si>
  <si>
    <t>ZAMOK</t>
  </si>
  <si>
    <t>False</t>
  </si>
  <si>
    <t>{617473c5-978c-4b6c-9516-6e6087b4c16a}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</si>
  <si>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</si>
  <si>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</si>
  <si>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</si>
  <si>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</si>
  <si>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</si>
  <si>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</si>
  <si>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</si>
  <si>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</si>
  <si>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23-08-16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</si>
  <si>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</si>
  <si>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</si>
  <si>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obvodového pláště a výměna otvorových výplní MŠ a ZŠ</t>
  </si>
  <si>
    <t>KSO:</t>
  </si>
  <si>
    <t/>
  </si>
  <si>
    <t>CC-CZ:</t>
  </si>
  <si>
    <t>Místo:</t>
  </si>
  <si>
    <t xml:space="preserve"> </t>
  </si>
  <si>
    <t>Datum:</t>
  </si>
  <si>
    <t>09.09.2016</t>
  </si>
  <si>
    <t>Zadavatel:</t>
  </si>
  <si>
    <t>IČ:</t>
  </si>
  <si>
    <t>00576905</t>
  </si>
  <si>
    <t>0,1</t>
  </si>
  <si>
    <t>Smilovice 151, Smilovice u Třince 739 55</t>
  </si>
  <si>
    <t>DIČ:</t>
  </si>
  <si>
    <t>Uchazeč:</t>
  </si>
  <si>
    <t>Vyplň údaj</t>
  </si>
  <si>
    <t>True</t>
  </si>
  <si>
    <t>Projektant:</t>
  </si>
  <si>
    <t>65900740</t>
  </si>
  <si>
    <t>Ing. René Zelinka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</si>
  <si>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</si>
  <si>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</si>
  <si>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</si>
  <si>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</si>
  <si>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</si>
  <si>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</si>
  <si>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</si>
  <si>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</si>
  <si>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</si>
  <si>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</si>
  <si>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</si>
  <si>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</si>
  <si>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</si>
  <si>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</si>
  <si>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</si>
  <si>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</si>
  <si>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</si>
  <si>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</si>
  <si>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</si>
  <si>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</si>
  <si>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</si>
  <si>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</si>
  <si>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</si>
  <si>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</si>
  <si>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</si>
  <si>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</si>
  <si>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</si>
  <si>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</si>
  <si>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</si>
  <si>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</si>
  <si>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</si>
  <si>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</si>
  <si>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</si>
  <si>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</si>
  <si>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</si>
  <si>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</si>
  <si>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</si>
  <si>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</si>
  <si>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</si>
  <si>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1-23-08-16</t>
  </si>
  <si>
    <t>Zateplení obvodového pláště a výměna otvorových výplní MŠ Smilovice</t>
  </si>
  <si>
    <t>STA</t>
  </si>
  <si>
    <t>1</t>
  </si>
  <si>
    <t>{6312c54f-e46f-4f9f-8bdd-814534f9aea3}</t>
  </si>
  <si>
    <t>2</t>
  </si>
  <si>
    <t>2-23-08-16</t>
  </si>
  <si>
    <t>Zateplení obvodového pláště ZŠ Smilovice</t>
  </si>
  <si>
    <t>{f4364a4b-417d-4e76-b4fa-8f1f28c0ab2a}</t>
  </si>
  <si>
    <t>3-23-08-16</t>
  </si>
  <si>
    <t>Oprava a zateplení střechy ŽŠ Smilovice</t>
  </si>
  <si>
    <t>{32d21d3f-9602-4788-8c19-3c217ea72969}</t>
  </si>
  <si>
    <t>4-23-08-16</t>
  </si>
  <si>
    <t>ZŠ Smilovice - Soustava ochrany před bleskem</t>
  </si>
  <si>
    <t>{3a680d63-608a-41af-8774-5f1e4e88a938}</t>
  </si>
  <si>
    <t>Zpět na list:</t>
  </si>
  <si>
    <t>atika</t>
  </si>
  <si>
    <t>délka</t>
  </si>
  <si>
    <t>44</t>
  </si>
  <si>
    <t>EPS180</t>
  </si>
  <si>
    <t>PLOCHA</t>
  </si>
  <si>
    <t>299,56</t>
  </si>
  <si>
    <t>KRYCÍ LIST SOUPISU</t>
  </si>
  <si>
    <t>izolace</t>
  </si>
  <si>
    <t>plocha</t>
  </si>
  <si>
    <t>39,96</t>
  </si>
  <si>
    <t>nadpraží</t>
  </si>
  <si>
    <t>28,5</t>
  </si>
  <si>
    <t>OBVOD</t>
  </si>
  <si>
    <t>DÉLKA</t>
  </si>
  <si>
    <t>66,6</t>
  </si>
  <si>
    <t>parapety</t>
  </si>
  <si>
    <t>27</t>
  </si>
  <si>
    <t>Objekt:</t>
  </si>
  <si>
    <t>strop</t>
  </si>
  <si>
    <t>210</t>
  </si>
  <si>
    <t>1-23-08-16 - Zateplení obvodového pláště a výměna otvorových výplní MŠ Smilovice</t>
  </si>
  <si>
    <t>svody</t>
  </si>
  <si>
    <t>30</t>
  </si>
  <si>
    <t>XPS60</t>
  </si>
  <si>
    <t>79,92</t>
  </si>
  <si>
    <t>žlaby</t>
  </si>
  <si>
    <t>47,5</t>
  </si>
  <si>
    <t>Obec Smilovice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</si>
  <si>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</si>
  <si>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</si>
  <si>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</si>
  <si>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</si>
  <si>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</si>
  <si>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</si>
  <si>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</si>
  <si>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</si>
  <si>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</si>
  <si>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</si>
  <si>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</si>
  <si>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</si>
  <si>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</si>
  <si>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</si>
  <si>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</si>
  <si>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</si>
  <si>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</si>
  <si>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764 - Konstrukce klempířské</t>
  </si>
  <si>
    <t xml:space="preserve">    766 - Konstrukce truhlářské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</si>
  <si>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</si>
  <si>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</si>
  <si>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</si>
  <si>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</si>
  <si>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</si>
  <si>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</si>
  <si>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</si>
  <si>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</si>
  <si>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</si>
  <si>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</si>
  <si>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</si>
  <si>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</si>
  <si>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</si>
  <si>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</si>
  <si>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</si>
  <si>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</si>
  <si>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</si>
  <si>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</si>
  <si>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</si>
  <si>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</si>
  <si>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</si>
  <si>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</si>
  <si>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</si>
  <si>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</si>
  <si>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</si>
  <si>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2016 01</t>
  </si>
  <si>
    <t>4</t>
  </si>
  <si>
    <t>420972515</t>
  </si>
  <si>
    <t>PP</t>
  </si>
  <si>
    <t>Rozebrání dlažeb nebo dílců komunikací pro pěší z betonových nebo kamenných dlaždic</t>
  </si>
  <si>
    <t>VV</t>
  </si>
  <si>
    <t>"viz. výkr. F-N02-03"</t>
  </si>
  <si>
    <t>18,5*1</t>
  </si>
  <si>
    <t>3*3</t>
  </si>
  <si>
    <t>Součet</t>
  </si>
  <si>
    <t>113107111</t>
  </si>
  <si>
    <t>Odstranění podkladu pl do 50 m2 z kameniva těženého tl 100 mm</t>
  </si>
  <si>
    <t>CS ÚRS 2015 01</t>
  </si>
  <si>
    <t>1778869380</t>
  </si>
  <si>
    <t>Odstranění podkladů nebo krytů s přemístěním hmot na skládku na vzdálenost do 3 m nebo s naložením na dopravní prostředek v ploše jednotlivě do 50 m2 z kameniva těženého, o tl. vrstvy do 100 mm</t>
  </si>
  <si>
    <t>3</t>
  </si>
  <si>
    <t>113202111</t>
  </si>
  <si>
    <t>Vytrhání obrub krajníků obrubníků stojatých</t>
  </si>
  <si>
    <t>m</t>
  </si>
  <si>
    <t>-839319661</t>
  </si>
  <si>
    <t>Vytrhání obrub s vybouráním lože, s přemístěním hmot na skládku na vzdálenost do 3 m nebo s naložením na dopravní prostředek z krajníků nebo obrubníků stojatých</t>
  </si>
  <si>
    <t>18,5</t>
  </si>
  <si>
    <t>132212202</t>
  </si>
  <si>
    <t>Hloubení rýh š přes 600 do 2000 mm ručním nebo pneum nářadím v nesoudržných horninách tř. 3</t>
  </si>
  <si>
    <t>m3</t>
  </si>
  <si>
    <t>1331008274</t>
  </si>
  <si>
    <t>Hloubení zapažených i nezapažených rýh šířky přes 600 do 2 000 mm ručním nebo pneumatickým nářadím s urovnáním dna do předepsaného profilu a spádu v horninách tř. 3 nesoudržných</t>
  </si>
  <si>
    <t>J</t>
  </si>
  <si>
    <t>(3,5+18,5)*0,8*0,6</t>
  </si>
  <si>
    <t>S</t>
  </si>
  <si>
    <t>(4+2+18,1)*0,8*0,6</t>
  </si>
  <si>
    <t>V</t>
  </si>
  <si>
    <t>11*0,8*0,6</t>
  </si>
  <si>
    <t>Z</t>
  </si>
  <si>
    <t>9,5*0,8*0,6</t>
  </si>
  <si>
    <t>5</t>
  </si>
  <si>
    <t>174101101</t>
  </si>
  <si>
    <t>Zásyp jam, šachet rýh nebo kolem objektů sypaninou se zhutněním</t>
  </si>
  <si>
    <t>-261501353</t>
  </si>
  <si>
    <t>Zásyp sypaninou z jakékoliv horniny s uložením výkopku ve vrstvách se zhutněním jam, šachet, rýh nebo kolem objektů v těchto vykopávkách</t>
  </si>
  <si>
    <t>6</t>
  </si>
  <si>
    <t>175111101</t>
  </si>
  <si>
    <t>Obsypání potrubí ručně sypaninou bez prohození, uloženou do 3 m</t>
  </si>
  <si>
    <t>2114259420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</si>
  <si>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</si>
  <si>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OBVOD*0,6*0,3</t>
  </si>
  <si>
    <t>7</t>
  </si>
  <si>
    <t>M</t>
  </si>
  <si>
    <t>583312000</t>
  </si>
  <si>
    <t>štěrkopísek (Bratčice) netříděný zásypový materiál</t>
  </si>
  <si>
    <t>t</t>
  </si>
  <si>
    <t>8</t>
  </si>
  <si>
    <t>579846879</t>
  </si>
  <si>
    <t>Kamenivo přírodní těžené pro stavební účely  PTK  (drobné, hrubé, štěrkopísky) kamenivo mimo normu frakce 0-2 štěrkopísek netříděný</t>
  </si>
  <si>
    <t>11,988*2</t>
  </si>
  <si>
    <t>180402111</t>
  </si>
  <si>
    <t xml:space="preserve">Založení parkového trávníku výsevem v rovině a ve svahu do 1:5  </t>
  </si>
  <si>
    <t>-950496507</t>
  </si>
  <si>
    <t>Založení parkového trávníku výsevem v rovině a ve svahu do 1:5</t>
  </si>
  <si>
    <t>9</t>
  </si>
  <si>
    <t>005724100</t>
  </si>
  <si>
    <t>osivo směs travní parková</t>
  </si>
  <si>
    <t>kg</t>
  </si>
  <si>
    <t>309227152</t>
  </si>
  <si>
    <t>Osiva pícnin směsi travní balení obvykle 25 kg parková</t>
  </si>
  <si>
    <t>OBVOD*3</t>
  </si>
  <si>
    <t>199,8*0,03 'Přepočtené koeficientem množství</t>
  </si>
  <si>
    <t>10</t>
  </si>
  <si>
    <t>181301104</t>
  </si>
  <si>
    <t>Rozprostření ornice tl vrstvy do 250 mm pl do 500 m2 v rovině nebo ve svahu do 1:5</t>
  </si>
  <si>
    <t>-619905851</t>
  </si>
  <si>
    <t>Urovnání terénu</t>
  </si>
  <si>
    <t>Zakládání</t>
  </si>
  <si>
    <t>11</t>
  </si>
  <si>
    <t>212752112</t>
  </si>
  <si>
    <t>Trativod z drenážních trubek pálených DN do 100 včetně lože otevřený výkop</t>
  </si>
  <si>
    <t>633258483</t>
  </si>
  <si>
    <t>Trativod z drenážních trubek otevřený výkop DN 80 nebo 100</t>
  </si>
  <si>
    <t>12</t>
  </si>
  <si>
    <t>212972112</t>
  </si>
  <si>
    <t>Opláštění drenážních trub filtrační textilií DN 100</t>
  </si>
  <si>
    <t>-2127401191</t>
  </si>
  <si>
    <t>Komunikace</t>
  </si>
  <si>
    <t>13</t>
  </si>
  <si>
    <t>564732111</t>
  </si>
  <si>
    <t>Podklad z vibrovaného štěrku VŠ tl 100 mm</t>
  </si>
  <si>
    <t>1832371056</t>
  </si>
  <si>
    <t>Podklad nebo kryt z vibrovaného štěrku VŠ s rozprostřením, vlhčením a zhutněním, po zhutnění tl. 100 mm</t>
  </si>
  <si>
    <t>OBVOD*0,5</t>
  </si>
  <si>
    <t>Úpravy povrchů, podlahy a osazování výplní</t>
  </si>
  <si>
    <t>14</t>
  </si>
  <si>
    <t>622135011</t>
  </si>
  <si>
    <t>Vyrovnání podkladu vnějších stěn tmelem tl do 2 mm</t>
  </si>
  <si>
    <t>-955412608</t>
  </si>
  <si>
    <t>Vyrovnání nerovností podkladu vnějších omítaných ploch tmelem, tloušťky do 2 mm stěn</t>
  </si>
  <si>
    <t>EPS180+XPS60</t>
  </si>
  <si>
    <t>622211011</t>
  </si>
  <si>
    <t>Montáž kontaktního zateplení vnějších stěn z polystyrénových desek tl do 80 mm</t>
  </si>
  <si>
    <t>CS ÚRS 2013 02</t>
  </si>
  <si>
    <t>-1342858089</t>
  </si>
  <si>
    <t>Montáž kontaktního zateplení z polystyrenových desek na vnější stěny, tloušťky desek přes 40 do 80 mm</t>
  </si>
  <si>
    <t>16</t>
  </si>
  <si>
    <t>283763700</t>
  </si>
  <si>
    <t>polystyren extrudovaný  XPS 1250 x 600 x 60 mm</t>
  </si>
  <si>
    <t>45043931</t>
  </si>
  <si>
    <t xml:space="preserve">desky z lehčených plastů desky z extrudovaného polystyrenu desky z extrudovaného polystyrenu </t>
  </si>
  <si>
    <t>P</t>
  </si>
  <si>
    <t>Poznámka k položce:
lambda=0,034 [W / m K]</t>
  </si>
  <si>
    <t>(3,5+18,5)*1,2</t>
  </si>
  <si>
    <t>(4+2+18,1)*1,2</t>
  </si>
  <si>
    <t>11*1,2</t>
  </si>
  <si>
    <t>9,5*1,2</t>
  </si>
  <si>
    <t>79,92*1,08 'Přepočtené koeficientem množství</t>
  </si>
  <si>
    <t>17</t>
  </si>
  <si>
    <t>622211041</t>
  </si>
  <si>
    <t>Montáž kontaktního zateplení vnějších stěn z polystyrénových desek tl do 200 mm</t>
  </si>
  <si>
    <t>-2003304611</t>
  </si>
  <si>
    <t>Montáž kontaktního zateplení z polystyrenových desek nebo z kombinovaných desek na vnější stěny, tloušťky desek přes 160 do 200 mm</t>
  </si>
  <si>
    <t>18</t>
  </si>
  <si>
    <t>283759530</t>
  </si>
  <si>
    <t>deska fasádní polystyrénová EPS 70 F 1000 x 500 x 180 mm</t>
  </si>
  <si>
    <t>-500687482</t>
  </si>
  <si>
    <t>Desky z lehčených plastů desky polystyrénové fasádní typ EPS 70 F fasádní, stabilizovaný, samozhášivý objemová hmotnost 15 až 20 kg/m3 rozměr 1000 x 500 mm, lambda 0,039 W/m K 1000 x 500 x 180 mm</t>
  </si>
  <si>
    <t>Poznámka k položce:
lambda=0,039 [W / m K]</t>
  </si>
  <si>
    <t>(3,5+3,5+18,5)*5,5</t>
  </si>
  <si>
    <t>-1,5*2,1</t>
  </si>
  <si>
    <t>-2,4*2,1*6</t>
  </si>
  <si>
    <t>Mezisoučet</t>
  </si>
  <si>
    <t>(4+2+18,1)*4,5</t>
  </si>
  <si>
    <t>-1,8*1,5*2</t>
  </si>
  <si>
    <t>-0,9*0,9*10</t>
  </si>
  <si>
    <t>11*4,5</t>
  </si>
  <si>
    <t>11*1/2</t>
  </si>
  <si>
    <t>9,5*4,5</t>
  </si>
  <si>
    <t>299,56*1,08 'Přepočtené koeficientem množství</t>
  </si>
  <si>
    <t>19</t>
  </si>
  <si>
    <t>622252002</t>
  </si>
  <si>
    <t>Montáž ostatních lišt kontaktního zateplení</t>
  </si>
  <si>
    <t>500986407</t>
  </si>
  <si>
    <t>Montáž ostatních lišt zateplení</t>
  </si>
  <si>
    <t>20</t>
  </si>
  <si>
    <t>590516380R</t>
  </si>
  <si>
    <t>lišta zakládací LO 183 mm tl.1,0mm</t>
  </si>
  <si>
    <t>-440933434</t>
  </si>
  <si>
    <t>Kontaktní zateplovací systémy příslušenství kontaktních zateplovacích systémů lišty soklové  - zakládací lišty zakládací LO 163 mm  tl.1,0 mm</t>
  </si>
  <si>
    <t>(3,5+18,5)</t>
  </si>
  <si>
    <t>(4+2+18,1)</t>
  </si>
  <si>
    <t>9,5</t>
  </si>
  <si>
    <t>590514800</t>
  </si>
  <si>
    <t>lišta rohová Al 10/10 cm s tkaninou bal. 2,5 m</t>
  </si>
  <si>
    <t>495092613</t>
  </si>
  <si>
    <t>rohovník Al 10/10 cm bal. 2,5 m</t>
  </si>
  <si>
    <t>rohy budovy</t>
  </si>
  <si>
    <t>3*5,5+3*4,5</t>
  </si>
  <si>
    <t>rohy odtění</t>
  </si>
  <si>
    <t>2*2,1</t>
  </si>
  <si>
    <t>2*2,1*6</t>
  </si>
  <si>
    <t>2*1,5*2</t>
  </si>
  <si>
    <t>2*0,9*10</t>
  </si>
  <si>
    <t>83,4*1,1 'Přepočtené koeficientem množství</t>
  </si>
  <si>
    <t>22</t>
  </si>
  <si>
    <t>590515180</t>
  </si>
  <si>
    <t>začišťovací páska okenní PVC profil 9 mm dl 1,4m</t>
  </si>
  <si>
    <t>-1572322851</t>
  </si>
  <si>
    <t>rohy ostění</t>
  </si>
  <si>
    <t>108,9*1,1 'Přepočtené koeficientem množství</t>
  </si>
  <si>
    <t>23</t>
  </si>
  <si>
    <t>590514921</t>
  </si>
  <si>
    <t>lišta s okapničkou AFD</t>
  </si>
  <si>
    <t>-1045616373</t>
  </si>
  <si>
    <t>lišta s okapničkou PVC UV 10/15, 2 m</t>
  </si>
  <si>
    <t>1,5*1+2,4*6+1,8*2+0,9*10</t>
  </si>
  <si>
    <t>28,5*1,1 'Přepočtené koeficientem množství</t>
  </si>
  <si>
    <t>24</t>
  </si>
  <si>
    <t>590514940</t>
  </si>
  <si>
    <t>lišta parapetní PVC UV 10, 2 m</t>
  </si>
  <si>
    <t>308502071</t>
  </si>
  <si>
    <t>2,4*6+0,9*10+1,8*2</t>
  </si>
  <si>
    <t>27*1,1 'Přepočtené koeficientem množství</t>
  </si>
  <si>
    <t>25</t>
  </si>
  <si>
    <t>590515020</t>
  </si>
  <si>
    <t>profil dilatační rohový , dl. 2,5 m</t>
  </si>
  <si>
    <t>-1006175794</t>
  </si>
  <si>
    <t>kontaktní zateplovací systémy příslušenství kontaktních zateplovacích systémů dilatační profil rohový V s hranou, dl. 2,5 m</t>
  </si>
  <si>
    <t>1*5,5+1*4,5</t>
  </si>
  <si>
    <t>10*1,1 'Přepočtené koeficientem množství</t>
  </si>
  <si>
    <t>26</t>
  </si>
  <si>
    <t>622431160</t>
  </si>
  <si>
    <t>Vnější dekorativní omítka soklu střednězrná</t>
  </si>
  <si>
    <t>-459046238</t>
  </si>
  <si>
    <t>XPS60/2</t>
  </si>
  <si>
    <t>622541021</t>
  </si>
  <si>
    <t>Tenkovrstvá silikonsilikátová zrnitá omítka tl. 2,0 mm včetně penetrace vnějších stěn</t>
  </si>
  <si>
    <t>726348648</t>
  </si>
  <si>
    <t>Omítka tenkovrstvá silikonsilikátová vnějších ploch hydrofobní, se samočistícím účinkem probarvená, včetně penetrace podkladu zrnitá, tloušťky 2,0 mm stěn</t>
  </si>
  <si>
    <t>nadpraží*0,2</t>
  </si>
  <si>
    <t>"ostění"</t>
  </si>
  <si>
    <t>2*2,1*0,2</t>
  </si>
  <si>
    <t>2*2,1*6*0,2</t>
  </si>
  <si>
    <t>2*1,5*2*0,2</t>
  </si>
  <si>
    <t>2*0,9*10*0,2</t>
  </si>
  <si>
    <t>28</t>
  </si>
  <si>
    <t>629991011</t>
  </si>
  <si>
    <t>Zakrytí výplní otvorů a svislých ploch fólií přilepenou lepící páskou</t>
  </si>
  <si>
    <t>CS ÚRS 2013 01</t>
  </si>
  <si>
    <t>-92259190</t>
  </si>
  <si>
    <t>Zakrytí vnějších ploch před znečištěním včetně pozdějšího odkrytí výplní otvorů a svislých ploch fólií přilepenou lepící páskou</t>
  </si>
  <si>
    <t>1,5*2,1+2,4*2,1*6+0,9*0,9*10+1,8*1,5*2</t>
  </si>
  <si>
    <t>29</t>
  </si>
  <si>
    <t>629995101</t>
  </si>
  <si>
    <t>Očištění vnějších ploch tlakovou vodou</t>
  </si>
  <si>
    <t>-1536195346</t>
  </si>
  <si>
    <t>Očištění vnějších ploch omytím tlakovou vodou</t>
  </si>
  <si>
    <t>637211411</t>
  </si>
  <si>
    <t>Okapový chodník z betonových zámkových dlaždic tl 60 mm do kameniva</t>
  </si>
  <si>
    <t>431050791</t>
  </si>
  <si>
    <t>Okapový chodník z dlaždic betonových zámkových s vyplněním spár drobným kamenivem do kameniva těženého nebo drceného, tl. dlaždic 60 mm</t>
  </si>
  <si>
    <t>4+19+6+4,5+2,5+1,5+11+9,5</t>
  </si>
  <si>
    <t>Ostatní konstrukce a práce-bourání</t>
  </si>
  <si>
    <t>31</t>
  </si>
  <si>
    <t>919726121</t>
  </si>
  <si>
    <t>Geotextilie pro ochranu, separaci a filtraci netkaná měrná hmotnost do 200 g/m2</t>
  </si>
  <si>
    <t>528279717</t>
  </si>
  <si>
    <t>Geotextilie netkaná pro ochranu, separaci nebo filtraci měrná hmotnost do 200 g/m2</t>
  </si>
  <si>
    <t>32</t>
  </si>
  <si>
    <t>941111122</t>
  </si>
  <si>
    <t>Montáž lešení řadového trubkového lehkého s podlahami zatížení do 200 kg/m2 š do 1,2 m v do 25 m</t>
  </si>
  <si>
    <t>-2088671321</t>
  </si>
  <si>
    <t>Montáž lešení řadového trubkového lehkého pracovního s podlahami s provozním zatížením tř. 3 do 200 kg/m2 šířky tř. W09 přes 0,9 do 1,2 m, výšky přes 10 do 25 m</t>
  </si>
  <si>
    <t>"viz. F-N27-30"</t>
  </si>
  <si>
    <t>(3,5+4,5+19,5)*5</t>
  </si>
  <si>
    <t>(6+3+19)*4</t>
  </si>
  <si>
    <t>33</t>
  </si>
  <si>
    <t>941111222</t>
  </si>
  <si>
    <t>Příplatek k lešení řadovému trubkovému lehkému s podlahami š 1,2 m v 25 m za první a ZKD den použití</t>
  </si>
  <si>
    <t>1205790782</t>
  </si>
  <si>
    <t>Montáž lešení řadového trubkového lehkého pracovního s podlahami s provozním zatížením tř. 3 do 200 kg/m2 Příplatek za první a každý další den použití lešení k ceně -1122</t>
  </si>
  <si>
    <t>(odhad 28 dní)</t>
  </si>
  <si>
    <t>342*28</t>
  </si>
  <si>
    <t>34</t>
  </si>
  <si>
    <t>941111822</t>
  </si>
  <si>
    <t>Demontáž lešení řadového trubkového lehkého s podlahami zatížení do 200 kg/m2 š do 1,2 m v do 25 m</t>
  </si>
  <si>
    <t>-215954476</t>
  </si>
  <si>
    <t>Demontáž lešení řadového trubkového lehkého pracovního s podlahami s provozním zatížením tř. 3 do 200 kg/m2 šířky tř. W09 přes 0,9 do 1,2 m, výšky přes 10 do 25 m</t>
  </si>
  <si>
    <t>35</t>
  </si>
  <si>
    <t>944511111</t>
  </si>
  <si>
    <t>Montáž ochranné sítě z textilie z umělých vláken</t>
  </si>
  <si>
    <t>897513186</t>
  </si>
  <si>
    <t>Montáž ochranné sítě zavěšené na konstrukci lešení z textilie z umělých vláken</t>
  </si>
  <si>
    <t>36</t>
  </si>
  <si>
    <t>944511211</t>
  </si>
  <si>
    <t>Příplatek k ochranné síti za první a ZKD den použití</t>
  </si>
  <si>
    <t>1730479833</t>
  </si>
  <si>
    <t>Montáž ochranné sítě Příplatek za první a každý další den použití sítě k ceně -1111</t>
  </si>
  <si>
    <t>37</t>
  </si>
  <si>
    <t>944511811</t>
  </si>
  <si>
    <t>Demontáž ochranné sítě z textilie z umělých vláken</t>
  </si>
  <si>
    <t>1528683205</t>
  </si>
  <si>
    <t>Demontáž ochranné sítě zavěšené na konstrukci lešení z textilie z umělých vláken</t>
  </si>
  <si>
    <t>38</t>
  </si>
  <si>
    <t>944711114</t>
  </si>
  <si>
    <t>Montáž záchytné stříšky š přes 2,5 m</t>
  </si>
  <si>
    <t>-1853264770</t>
  </si>
  <si>
    <t>Montáž záchytné stříšky zřizované současně s lehkým nebo těžkým lešením, šířky přes 2,5 m</t>
  </si>
  <si>
    <t>39</t>
  </si>
  <si>
    <t>944711214</t>
  </si>
  <si>
    <t>Příplatek k záchytné stříšce š přes 2,5 m za první a ZKD den použití</t>
  </si>
  <si>
    <t>1040654392</t>
  </si>
  <si>
    <t>Montáž záchytné stříšky Příplatek za první a každý další den použití záchytné stříšky k ceně -1114</t>
  </si>
  <si>
    <t>3,5*15</t>
  </si>
  <si>
    <t>40</t>
  </si>
  <si>
    <t>944711814</t>
  </si>
  <si>
    <t>Demontáž záchytné stříšky š přes 2,5 m</t>
  </si>
  <si>
    <t>-584438825</t>
  </si>
  <si>
    <t>Demontáž záchytné stříšky zřizované současně s lehkým nebo těžkým lešením, šířky přes 2,5 m</t>
  </si>
  <si>
    <t>41</t>
  </si>
  <si>
    <t>968062374</t>
  </si>
  <si>
    <t>Vybourání dřevěných rámů oken zdvojených včetně křídel pl do 1 m2</t>
  </si>
  <si>
    <t>-1678053070</t>
  </si>
  <si>
    <t>Vybourání dřevěných rámů oken s křídly, dveřních zárubní, vrat, stěn, ostění nebo obkladů rámů oken s křídly zdvojených, plochy do 1 m2</t>
  </si>
  <si>
    <t>0,9*0,9*10</t>
  </si>
  <si>
    <t>1,8*1,5*2</t>
  </si>
  <si>
    <t>42</t>
  </si>
  <si>
    <t>978059641</t>
  </si>
  <si>
    <t>Odsekání a odebrání obkladů stěn z vnějších obkládaček plochy přes 1 m2</t>
  </si>
  <si>
    <t>-1576198403</t>
  </si>
  <si>
    <t>Odsekání obkladů stěn včetně otlučení podkladní omítky až na zdivo z obkládaček vnějších, z jakýchkoliv materiálů, plochy přes 1 m2</t>
  </si>
  <si>
    <t>3,5*5,5</t>
  </si>
  <si>
    <t>997</t>
  </si>
  <si>
    <t>Přesun sutě</t>
  </si>
  <si>
    <t>43</t>
  </si>
  <si>
    <t>997002611</t>
  </si>
  <si>
    <t>Nakládání suti a vybouraných hmot</t>
  </si>
  <si>
    <t>-30694967</t>
  </si>
  <si>
    <t>997013117</t>
  </si>
  <si>
    <t>Vnitrostaveništní doprava suti a vybouraných hmot pro budovy v do 24 m s použitím mechanizace</t>
  </si>
  <si>
    <t>-1424873267</t>
  </si>
  <si>
    <t>Vnitrostaveništní doprava suti a vybouraných hmot vodorovně do 50 m svisle s použitím mechanizace pro budovy a haly výšky přes 21 do 24 m</t>
  </si>
  <si>
    <t>45</t>
  </si>
  <si>
    <t>997013501</t>
  </si>
  <si>
    <t>Odvoz suti a vybouraných hmot na skládku nebo meziskládku do 1 km se složením</t>
  </si>
  <si>
    <t>83453077</t>
  </si>
  <si>
    <t>Odvoz suti na skládku a vybouraných hmot nebo meziskládku do 1 km se složením</t>
  </si>
  <si>
    <t>46</t>
  </si>
  <si>
    <t>997013509</t>
  </si>
  <si>
    <t>Příplatek k odvozu suti a vybouraných hmot na skládku ZKD 1 km přes 1 km</t>
  </si>
  <si>
    <t>-875863259</t>
  </si>
  <si>
    <t>17,99*10 'Přepočtené koeficientem množství</t>
  </si>
  <si>
    <t>47</t>
  </si>
  <si>
    <t>997013831</t>
  </si>
  <si>
    <t>Poplatek za uložení stavebního směsného odpadu na skládce (skládkovné)</t>
  </si>
  <si>
    <t>-1215290999</t>
  </si>
  <si>
    <t>998</t>
  </si>
  <si>
    <t>Přesun hmot</t>
  </si>
  <si>
    <t>48</t>
  </si>
  <si>
    <t>998012021</t>
  </si>
  <si>
    <t>Přesun hmot pro budovy monolitické v do 6 m</t>
  </si>
  <si>
    <t>-1743636662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</si>
  <si>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</si>
  <si>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PSV</t>
  </si>
  <si>
    <t>Práce a dodávky PSV</t>
  </si>
  <si>
    <t>711</t>
  </si>
  <si>
    <t>Izolace proti vodě, vlhkosti a plynům</t>
  </si>
  <si>
    <t>49</t>
  </si>
  <si>
    <t>711161331</t>
  </si>
  <si>
    <t>Izolace proti zemní vlhkosti foliemi nopovými s odvodňovací funkcí s textilií tl. 0,6 mm šířky 2,0 m</t>
  </si>
  <si>
    <t>-71515918</t>
  </si>
  <si>
    <t>Izolace proti zemní vlhkosti foliemi s odvodňovací funkcí pásem</t>
  </si>
  <si>
    <t>OBVOD*0,6</t>
  </si>
  <si>
    <t>50</t>
  </si>
  <si>
    <t>711161381</t>
  </si>
  <si>
    <t>Izolace proti zemní vlhkosti foliemi nopovými ukončené horní lištou</t>
  </si>
  <si>
    <t>1608995139</t>
  </si>
  <si>
    <t>Izolace proti zemní vlhkosti nopovými foliemi FONDALINE ukončení izolace lištou</t>
  </si>
  <si>
    <t>51</t>
  </si>
  <si>
    <t>998711101</t>
  </si>
  <si>
    <t>Přesun hmot tonážní pro izolace proti vodě, vlhkosti a plynům v objektech výšky do 6 m</t>
  </si>
  <si>
    <t>-280997197</t>
  </si>
  <si>
    <t>Přesun hmot pro izolace proti vodě, vlhkosti a plynům stanovený z hmotnosti přesunovaného materiálu vodorovná dopravní vzdálenost do 50 m v objektech výšky do 6 m</t>
  </si>
  <si>
    <t>713</t>
  </si>
  <si>
    <t>Izolace tepelné</t>
  </si>
  <si>
    <t>52</t>
  </si>
  <si>
    <t>713111111</t>
  </si>
  <si>
    <t>Montáž izolace tepelné vrchem stropů volně kladenými rohožemi, pásy, dílci, deskami</t>
  </si>
  <si>
    <t>204986284</t>
  </si>
  <si>
    <t>Montáž tepelné izolace stropů rohožemi, pásy, dílci, deskami, bloky (izolační materiál ve specifikaci) vrchem bez překrytí lepenkou kladenými volně</t>
  </si>
  <si>
    <t>53</t>
  </si>
  <si>
    <t>631537270</t>
  </si>
  <si>
    <t>deska izolační  600x1000x160 mm</t>
  </si>
  <si>
    <t>1548289591</t>
  </si>
  <si>
    <t>Vlákno minerální a výrobky z něj (desky, skruže, pásy, rohože, vložkové pytle apod.)  - izolace šikmých střech a vnitřních konstrukcí pro tepelnou, zvukovou a protipožární izolaci stěn a podkrovních místností, rozměr 600 x 1000 mm, 625x1000mm objemová hmotnost 35 kg/m3 deska lehká  tl. 160 mm</t>
  </si>
  <si>
    <t>"viz. výkr. F-N07-08"</t>
  </si>
  <si>
    <t>180+30</t>
  </si>
  <si>
    <t>210*1,08 'Přepočtené koeficientem množství</t>
  </si>
  <si>
    <t>54</t>
  </si>
  <si>
    <t>631537230</t>
  </si>
  <si>
    <t>deska izolační  600x1000x100 mm</t>
  </si>
  <si>
    <t>-1804572736</t>
  </si>
  <si>
    <t>Vlákno minerální a výrobky z něj (desky, skruže, pásy, rohože, vložkové pytle apod.)  - izolace šikmých střech a vnitřních konstrukcí pro tepelnou, zvukovou a protipožární izolaci stěn a podkrovních místností, rozměr 600 x 1000 mm, 625x1000mm objemová hmotnost 35 kg/m3 deska lehká tl. 100 mm</t>
  </si>
  <si>
    <t>55</t>
  </si>
  <si>
    <t>713191132</t>
  </si>
  <si>
    <t>Montáž izolace tepelné podlah, stropů vrchem nebo střech překrytí separační fólií z PE</t>
  </si>
  <si>
    <t>979893119</t>
  </si>
  <si>
    <t>Montáž tepelné izolace stavebních konstrukcí - doplňky a konstrukční součásti podlah, stropů vrchem nebo střech překrytím fólií separační z PE</t>
  </si>
  <si>
    <t>56</t>
  </si>
  <si>
    <t>283231510</t>
  </si>
  <si>
    <t>papír separační potažený PE fólií  bal. 130 m2</t>
  </si>
  <si>
    <t>2022244707</t>
  </si>
  <si>
    <t>Fólie z polyetylénu a jednoduché výrobky z nich separační fólie separační fólie papír potažený PE fólií     bal. 130 m2</t>
  </si>
  <si>
    <t>Poznámka k položce:
oddělení betonových nebo samonivelačních vyrovnávacích vrstev</t>
  </si>
  <si>
    <t>210*1,1 'Přepočtené koeficientem množství</t>
  </si>
  <si>
    <t>57</t>
  </si>
  <si>
    <t>713291132</t>
  </si>
  <si>
    <t>Montáž izolace tepelné parotěsné zábrany stropů vrchem fólií</t>
  </si>
  <si>
    <t>-1180582782</t>
  </si>
  <si>
    <t>Montáž tepelné izolace chlazených a temperovaných místností - doplňky a konstrukční součásti parotěsné zábrany stropů vrchem fólií</t>
  </si>
  <si>
    <t>58</t>
  </si>
  <si>
    <t>283292330</t>
  </si>
  <si>
    <t>fólie /parobrzda/</t>
  </si>
  <si>
    <t>488377165</t>
  </si>
  <si>
    <t xml:space="preserve">Fólie z plastů ostatních a speciálně upravené podstřešní a parotěsné folie parotěsné zábrany - fólie /parobrzda/ </t>
  </si>
  <si>
    <t>Poznámka k položce:
fólie na bázi polyamidu, která kromě parotěsné funkce má navíc proměnnou ekvivalentní difuzní tloušťku</t>
  </si>
  <si>
    <t>59</t>
  </si>
  <si>
    <t>998713101</t>
  </si>
  <si>
    <t>Přesun hmot tonážní pro izolace tepelné v objektech v do 6 m</t>
  </si>
  <si>
    <t>-1009475138</t>
  </si>
  <si>
    <t>Přesun hmot pro izolace tepelné stanovený z hmotnosti přesunovaného materiálu vodorovná dopravní vzdálenost do 50 m v objektech výšky do 6 m</t>
  </si>
  <si>
    <t>743</t>
  </si>
  <si>
    <t>Elektromontáže - hrubá montáž</t>
  </si>
  <si>
    <t>60</t>
  </si>
  <si>
    <t>322428</t>
  </si>
  <si>
    <t>Demontáž a montáž drát nebo lano hromosvodné svodové včetně všech doplňků, svorek a podpěr</t>
  </si>
  <si>
    <t>-426485805</t>
  </si>
  <si>
    <t>Montáž drát nebo lano hromosvodné svodové D do 10 mm s podpěrou</t>
  </si>
  <si>
    <t>"vodorovné"</t>
  </si>
  <si>
    <t>2*13+2*8+2*11</t>
  </si>
  <si>
    <t>"svislé"</t>
  </si>
  <si>
    <t>4*6+2*5</t>
  </si>
  <si>
    <t>61</t>
  </si>
  <si>
    <t>354410730</t>
  </si>
  <si>
    <t>drát průměr 10 mm FeZn</t>
  </si>
  <si>
    <t>1099511429</t>
  </si>
  <si>
    <t>Součásti pro hromosvody a uzemňování vodiče  svodů dráty FeZn drát průměr 10 mm FeZn  1 kg=1,61m</t>
  </si>
  <si>
    <t>Poznámka k položce:
Hmotnost: 0,62 kg/m</t>
  </si>
  <si>
    <t>98/1,61</t>
  </si>
  <si>
    <t>62</t>
  </si>
  <si>
    <t>743991100</t>
  </si>
  <si>
    <t>Měření zemních odporů zemniče</t>
  </si>
  <si>
    <t>kus</t>
  </si>
  <si>
    <t>1418385806</t>
  </si>
  <si>
    <t>764</t>
  </si>
  <si>
    <t>Konstrukce klempířské</t>
  </si>
  <si>
    <t>63</t>
  </si>
  <si>
    <t>764002841</t>
  </si>
  <si>
    <t>Demontáž oplechování horních ploch zdí a nadezdívek do suti</t>
  </si>
  <si>
    <t>-1770887384</t>
  </si>
  <si>
    <t>Demontáž klempířských konstrukcí oplechování horních ploch zdí a nadezdívek do suti</t>
  </si>
  <si>
    <t>12+12+10+10</t>
  </si>
  <si>
    <t>64</t>
  </si>
  <si>
    <t>764002851</t>
  </si>
  <si>
    <t>Demontáž oplechování parapetů do suti</t>
  </si>
  <si>
    <t>-1787690244</t>
  </si>
  <si>
    <t>Demontáž klempířských konstrukcí oplechování parapetů do suti</t>
  </si>
  <si>
    <t>1,8*2+0,9*10</t>
  </si>
  <si>
    <t>65</t>
  </si>
  <si>
    <t>764002871</t>
  </si>
  <si>
    <t>Demontáž lemování zdí do suti</t>
  </si>
  <si>
    <t>69392293</t>
  </si>
  <si>
    <t>Demontáž klempířských konstrukcí lemování zdí do suti</t>
  </si>
  <si>
    <t>66</t>
  </si>
  <si>
    <t>764004801</t>
  </si>
  <si>
    <t>Demontáž podokapního žlabu do suti</t>
  </si>
  <si>
    <t>-2141585513</t>
  </si>
  <si>
    <t>Demontáž klempířských konstrukcí žlabu podokapního do suti</t>
  </si>
  <si>
    <t>2*18,5+2*4,5+1,5</t>
  </si>
  <si>
    <t>67</t>
  </si>
  <si>
    <t>764004861</t>
  </si>
  <si>
    <t>Demontáž svodu do suti</t>
  </si>
  <si>
    <t>982927893</t>
  </si>
  <si>
    <t>Demontáž klempířských konstrukcí svodu do suti</t>
  </si>
  <si>
    <t>68</t>
  </si>
  <si>
    <t>764214606</t>
  </si>
  <si>
    <t>Oplechování horních ploch a atik bez rohů z Pz s povrch úpravou mechanicky kotvené rš 500 mm</t>
  </si>
  <si>
    <t>1012406035</t>
  </si>
  <si>
    <t>Oplechování horních ploch zdí a nadezdívek (atik) z pozinkovaného plechu s povrchovou úpravou mechanicky kotvené rš 500 mm</t>
  </si>
  <si>
    <t>atika-10</t>
  </si>
  <si>
    <t>69</t>
  </si>
  <si>
    <t>764216604</t>
  </si>
  <si>
    <t>Oplechování rovných parapetů mechanicky kotvené z Pz s povrchovou úpravou rš 330 mm</t>
  </si>
  <si>
    <t>1004897816</t>
  </si>
  <si>
    <t>Oplechování parapetů z pozinkovaného plechu s povrchovou úpravou rovných mechanicky kotvené, bez rohů rš 330 mm</t>
  </si>
  <si>
    <t>70</t>
  </si>
  <si>
    <t>764312662</t>
  </si>
  <si>
    <t>Příplatek za kotvení lemování zdí z Pz s povrchovou úpravou do zatepleného podkladu</t>
  </si>
  <si>
    <t>-1660709795</t>
  </si>
  <si>
    <t>Lemování zdí z pozinkovaného plechu s povrchovou úpravou spodní s formováním do tvaru krytiny Příplatek k cenám za kotvení do zatepleného podkladu</t>
  </si>
  <si>
    <t>71</t>
  </si>
  <si>
    <t>764511602</t>
  </si>
  <si>
    <t>Žlab podokapní půlkruhový z Pz s povrchovou úpravou rš 330 mm</t>
  </si>
  <si>
    <t>-1886766467</t>
  </si>
  <si>
    <t>Žlab podokapní z pozinkovaného plechu s povrchovou úpravou včetně háků a čel půlkruhový rš 330 mm</t>
  </si>
  <si>
    <t>72</t>
  </si>
  <si>
    <t>764511642</t>
  </si>
  <si>
    <t>Kotlík oválný (trychtýřový) pro podokapní žlaby z Pz s povrchovou úpravou 330/100 mm</t>
  </si>
  <si>
    <t>25693261</t>
  </si>
  <si>
    <t>73</t>
  </si>
  <si>
    <t>764518622</t>
  </si>
  <si>
    <t>Svody kruhové včetně objímek, kolen, odskoků z Pz s povrchovou úpravou průměru 100 mm</t>
  </si>
  <si>
    <t>-1782450960</t>
  </si>
  <si>
    <t>Svod z pozinkovaného plechu s upraveným povrchem včetně objímek, kolen a odskoků kruhový, průměru 100 mm</t>
  </si>
  <si>
    <t>74</t>
  </si>
  <si>
    <t>998764101</t>
  </si>
  <si>
    <t>Přesun hmot tonážní pro konstrukce klempířské v objektech v do 6 m</t>
  </si>
  <si>
    <t>500889813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</si>
  <si>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</si>
  <si>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</si>
  <si>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</si>
  <si>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75</t>
  </si>
  <si>
    <t>766622132</t>
  </si>
  <si>
    <t>Montáž plastových oken plochy přes 1 m2 otevíravých výšky do 2,5 m s rámem do zdiva</t>
  </si>
  <si>
    <t>726719132</t>
  </si>
  <si>
    <t>Montáž oken plastových včetně montáže rámu na polyuretanovou pěnu plochy přes 1 m2 otevíravých nebo sklápěcích do zdiva, výšky přes 1,5 do 2,5 m</t>
  </si>
  <si>
    <t>"viz. F-N02-03</t>
  </si>
  <si>
    <t>76</t>
  </si>
  <si>
    <t>611400150</t>
  </si>
  <si>
    <t>okno plastové jednokřídlé otvíravé a vyklápěcí pravé 90 x 90 cm</t>
  </si>
  <si>
    <t>265962871</t>
  </si>
  <si>
    <t>Okna a dveře balkónové z plastů okna plastová jednokřídlé otvíravé a vyklápěcí pravé sklo 4-16-4  U=1,1 90 x 90 cm</t>
  </si>
  <si>
    <t>77</t>
  </si>
  <si>
    <t>611400300</t>
  </si>
  <si>
    <t>okno plastové dvoukřídlé otvíravé +otvíravé a vyklápěcí 180 x 150 cm</t>
  </si>
  <si>
    <t>-2012063853</t>
  </si>
  <si>
    <t>Okna a dveře balkónové z plastů okna plastová dvoukřídlé otvíravé+otvíravé a vyklápěcí sklo 4-16-4  U=1,1 180 x 150 cm</t>
  </si>
  <si>
    <t>78</t>
  </si>
  <si>
    <t>998766101</t>
  </si>
  <si>
    <t>Přesun hmot tonážní pro konstrukce truhlářské v objektech v do 6 m</t>
  </si>
  <si>
    <t>-237650961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</si>
  <si>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</si>
  <si>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</si>
  <si>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</si>
  <si>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79</t>
  </si>
  <si>
    <t>767996701</t>
  </si>
  <si>
    <t>Demontáž atypických zámečnických konstrukcí řezáním hmotnosti jednotlivých dílů do 50 kg</t>
  </si>
  <si>
    <t>174523193</t>
  </si>
  <si>
    <t>Demontáž ostatních zámečnických konstrukcí o hmotnosti jednotlivých dílů řezáním do 50 kg</t>
  </si>
  <si>
    <t>2+50</t>
  </si>
  <si>
    <t>VRN</t>
  </si>
  <si>
    <t>Vedlejší rozpočtové náklady</t>
  </si>
  <si>
    <t>VRN3</t>
  </si>
  <si>
    <t>Zařízení staveniště</t>
  </si>
  <si>
    <t>80</t>
  </si>
  <si>
    <t>03000100R</t>
  </si>
  <si>
    <t>Zařízení staveniště včetně likvidace</t>
  </si>
  <si>
    <t>kpl</t>
  </si>
  <si>
    <t>1024</t>
  </si>
  <si>
    <t>-1105272656</t>
  </si>
  <si>
    <t>Základní rozdělení průvodních činností a nákladů zařízení staveniště</t>
  </si>
  <si>
    <t>eps180</t>
  </si>
  <si>
    <t>683,41</t>
  </si>
  <si>
    <t>eps20</t>
  </si>
  <si>
    <t>50,68</t>
  </si>
  <si>
    <t>eps40</t>
  </si>
  <si>
    <t>21,5</t>
  </si>
  <si>
    <t>55,02</t>
  </si>
  <si>
    <t>lešení</t>
  </si>
  <si>
    <t>1055,8</t>
  </si>
  <si>
    <t>139</t>
  </si>
  <si>
    <t>obvodH</t>
  </si>
  <si>
    <t>65,2</t>
  </si>
  <si>
    <t>2-23-08-16 - Zateplení obvodového pláště ZŠ Smilovice</t>
  </si>
  <si>
    <t>obvodV</t>
  </si>
  <si>
    <t>40,2</t>
  </si>
  <si>
    <t>otvoryeps180</t>
  </si>
  <si>
    <t>186,29</t>
  </si>
  <si>
    <t>otvoryxps140</t>
  </si>
  <si>
    <t>44,12</t>
  </si>
  <si>
    <t>134,5</t>
  </si>
  <si>
    <t>xps140</t>
  </si>
  <si>
    <t>77,72</t>
  </si>
  <si>
    <t>xps20</t>
  </si>
  <si>
    <t>13,72</t>
  </si>
  <si>
    <t>xps40</t>
  </si>
  <si>
    <t>6,48</t>
  </si>
  <si>
    <t>xps60</t>
  </si>
  <si>
    <t>48,24</t>
  </si>
  <si>
    <t>420529376</t>
  </si>
  <si>
    <t>(obvodH-11)*0,5</t>
  </si>
  <si>
    <t>(obvodV-2,7)*0,5</t>
  </si>
  <si>
    <t>"viz. výkr. F-N13-15"</t>
  </si>
  <si>
    <t>(obvodH-11)*0,8*0,6</t>
  </si>
  <si>
    <t>(obvodV-2,7)*0,8*0,6</t>
  </si>
  <si>
    <t>(obvodH-11-25)*2</t>
  </si>
  <si>
    <t>(obvodV-2,7-8,8)*2</t>
  </si>
  <si>
    <t>115,8*0,03 'Přepočtené koeficientem množství</t>
  </si>
  <si>
    <t>-597633669</t>
  </si>
  <si>
    <t>115,8</t>
  </si>
  <si>
    <t>841,11/100*10</t>
  </si>
  <si>
    <t>polystyren extrudovaný  - 1250 x 600 x 60 mm</t>
  </si>
  <si>
    <t>obvodV*1,2</t>
  </si>
  <si>
    <t>48,24*1,08 'Přepočtené koeficientem množství</t>
  </si>
  <si>
    <t>622211031</t>
  </si>
  <si>
    <t>Montáž kontaktního zateplení vnějších stěn z polystyrénových desek tl do 160 mm</t>
  </si>
  <si>
    <t>521460209</t>
  </si>
  <si>
    <t>Montáž kontaktního zateplení z polystyrenových desek nebo z kombinovaných desek na vnější stěny, tloušťky desek přes 120 do 160 mm</t>
  </si>
  <si>
    <t>283764330</t>
  </si>
  <si>
    <t>deska z extrudovaného polystyrénu  XPS 500 SF 140 mm</t>
  </si>
  <si>
    <t>-1899553980</t>
  </si>
  <si>
    <t xml:space="preserve">Desky z lehčených plastů desky z extrudovaného polystyrenu desky z extrudovaného polystyrenu </t>
  </si>
  <si>
    <t>obvodH*1,7</t>
  </si>
  <si>
    <t>11*1</t>
  </si>
  <si>
    <t>-otvoryxps140</t>
  </si>
  <si>
    <t>77,72*1,08 'Přepočtené koeficientem množství</t>
  </si>
  <si>
    <t>obvodH*8,5</t>
  </si>
  <si>
    <t>obvodV*7,5</t>
  </si>
  <si>
    <t>7*2</t>
  </si>
  <si>
    <t>-otvoryeps180</t>
  </si>
  <si>
    <t>683,41*1,08 'Přepočtené koeficientem množství</t>
  </si>
  <si>
    <t>283764250</t>
  </si>
  <si>
    <t>deska z extrudovaného polystyrénu XPS  160 mm</t>
  </si>
  <si>
    <t>-572555207</t>
  </si>
  <si>
    <t>7*0,3</t>
  </si>
  <si>
    <t>622212001</t>
  </si>
  <si>
    <t>Montáž kontaktního zateplení vnějšího ostění hl. špalety do 200 mm z polystyrenu tl do 40 mm</t>
  </si>
  <si>
    <t>2073746941</t>
  </si>
  <si>
    <t>Montáž kontaktního zateplení vnějšího ostění nebo nadpraží z polystyrenových desek hloubky špalet do 200 mm, tloušťky desek do 40 mm</t>
  </si>
  <si>
    <t>(eps20+eps40+xps20+xps40)/0,2</t>
  </si>
  <si>
    <t>283759300</t>
  </si>
  <si>
    <t>deska fasádní polystyrénová EPS 70 F 1000 x 500 x 20 mm</t>
  </si>
  <si>
    <t>769292626</t>
  </si>
  <si>
    <t>desky z lehčených plastů desky fasádní polystyrénové typ EPS 70 F fasádní, stabilizovaný, samozhášivý objemová hmotnost 15 až 20 kg/m3 1000 x 500 x  20 mm</t>
  </si>
  <si>
    <t>"viz. výkr. F-N27-30"</t>
  </si>
  <si>
    <t>hlavní</t>
  </si>
  <si>
    <t>(2,4+2,7+2,4)*14*0,2</t>
  </si>
  <si>
    <t>(2,4+1,4+2,4)*2*0,2</t>
  </si>
  <si>
    <t>(2,4+0,9+2,4)*2*0,2</t>
  </si>
  <si>
    <t>(2,1+1,5+2,1)*2*0,2</t>
  </si>
  <si>
    <t>(0,9+2,7+0,9)*8*0,2</t>
  </si>
  <si>
    <t>vedlejsí</t>
  </si>
  <si>
    <t>(2,8+1,5+2,8)*0,2</t>
  </si>
  <si>
    <t>(0,6+2,7+0,6)*4*0,2</t>
  </si>
  <si>
    <t>(0,9+2,7+0,9)*6*0,2</t>
  </si>
  <si>
    <t>(2,1+2,7+2,1)*3*0,2</t>
  </si>
  <si>
    <t>(2,4+2+2,4)*1*0,2</t>
  </si>
  <si>
    <t>50,68*1,08 'Přepočtené koeficientem množství</t>
  </si>
  <si>
    <t>283763600</t>
  </si>
  <si>
    <t>polystyren extrudovaný 1250 x 600 x 20 mm</t>
  </si>
  <si>
    <t>2031248232</t>
  </si>
  <si>
    <t>Poznámka k položce:
lambda=0,032 [W / m K]</t>
  </si>
  <si>
    <t>(1,5+2,7+1,5)*8*0,2</t>
  </si>
  <si>
    <t>(0,9+2,7+0,9)*2*0,2</t>
  </si>
  <si>
    <t>(2+1+2)*0,2</t>
  </si>
  <si>
    <t>283763650</t>
  </si>
  <si>
    <t>polystyren extrudovaný - 1250 x 600 x 40 mm</t>
  </si>
  <si>
    <t>-1592627070</t>
  </si>
  <si>
    <t>(2,7*8+2,7*2+2,7*2)*0,2</t>
  </si>
  <si>
    <t>283759320</t>
  </si>
  <si>
    <t>deska fasádní polystyrénová EPS 70 F 1000 x 500 x 40 mm</t>
  </si>
  <si>
    <t>1477434361</t>
  </si>
  <si>
    <t>desky z lehčených plastů desky fasádní polystyrénové typ EPS 70 F fasádní, stabilizovaný, samozhášivý objemová hmotnost 15 až 20 kg/m3 1000 x 500 x  40 mm</t>
  </si>
  <si>
    <t>(2,7*14+1,4*2+0,9*2+1,5*2+2,7*10)*0,2</t>
  </si>
  <si>
    <t>vedlejší</t>
  </si>
  <si>
    <t>(2,7*4+2,7*6+2,7*3)*0,2</t>
  </si>
  <si>
    <t>21,5*1,08 'Přepočtené koeficientem množství</t>
  </si>
  <si>
    <t>590516340R</t>
  </si>
  <si>
    <t>lišta zakládací LO 163 mm tl.1,0mm</t>
  </si>
  <si>
    <t>909793053</t>
  </si>
  <si>
    <t>kontaktní zateplovací systémy příslušenství kontaktních zateplovacích systémů lišta soklová  - zakládací  LO délka 2 m délka 2 m 143 mm  tl.1,0 mm</t>
  </si>
  <si>
    <t>4,2+25+11+25</t>
  </si>
  <si>
    <t>8+15,4+8+8,8</t>
  </si>
  <si>
    <t>112,4*1,1 'Přepočtené koeficientem množství</t>
  </si>
  <si>
    <t>3*10+3*8,5</t>
  </si>
  <si>
    <t>ostění</t>
  </si>
  <si>
    <t>j</t>
  </si>
  <si>
    <t>1,5*2*22+2,4*2*2+2,4*2*2</t>
  </si>
  <si>
    <t>0,9*2*2+2*2*1+2,1*2*2</t>
  </si>
  <si>
    <t>s</t>
  </si>
  <si>
    <t>0,9*2*10</t>
  </si>
  <si>
    <t>2,8*2*1+0,6*2*4</t>
  </si>
  <si>
    <t>z</t>
  </si>
  <si>
    <t>0,9*2*6+2,1*2*3+2,4*2*1+2*2,5</t>
  </si>
  <si>
    <t>218,3*1,1 'Přepočtené koeficientem množství</t>
  </si>
  <si>
    <t>436,3*1,1 'Přepočtené koeficientem množství</t>
  </si>
  <si>
    <t>2,7*22+1,4*2+0,9*2</t>
  </si>
  <si>
    <t>2,7*2+1*1+1,5*2</t>
  </si>
  <si>
    <t>2,7*2+2,7*8</t>
  </si>
  <si>
    <t>1,5*1+2,7*4</t>
  </si>
  <si>
    <t>2,7*9+2*1</t>
  </si>
  <si>
    <t>139*1,1 'Přepočtené koeficientem množství</t>
  </si>
  <si>
    <t>2,7*2+1,5*2</t>
  </si>
  <si>
    <t>2,7*4</t>
  </si>
  <si>
    <t>2,7*9</t>
  </si>
  <si>
    <t>134,5*1,1 'Přepočtené koeficientem množství</t>
  </si>
  <si>
    <t>2*8</t>
  </si>
  <si>
    <t>16*1,1 'Přepočtené koeficientem množství</t>
  </si>
  <si>
    <t>obvodV*0,7</t>
  </si>
  <si>
    <t>xps20+xps40</t>
  </si>
  <si>
    <t>2,7*2,4*14</t>
  </si>
  <si>
    <t>1,4*2,4*2</t>
  </si>
  <si>
    <t>0,9*2,4*2</t>
  </si>
  <si>
    <t>2,7*0,9*2</t>
  </si>
  <si>
    <t>1*2*1</t>
  </si>
  <si>
    <t>1,5*2,1*2</t>
  </si>
  <si>
    <t>2,7*0,9*8</t>
  </si>
  <si>
    <t>1,5*2,8</t>
  </si>
  <si>
    <t>2,7*0,6*4</t>
  </si>
  <si>
    <t>2,7*0,9*6</t>
  </si>
  <si>
    <t>2,7*2,1*3</t>
  </si>
  <si>
    <t>2*2,4</t>
  </si>
  <si>
    <t>-1361311598</t>
  </si>
  <si>
    <t>55,02*1,1 'Přepočtené koeficientem množství</t>
  </si>
  <si>
    <t>(5,4+27+13+27)*9,5</t>
  </si>
  <si>
    <t>(9,2+17,6+9,2+10)*8</t>
  </si>
  <si>
    <t>lešení*30</t>
  </si>
  <si>
    <t>6*30</t>
  </si>
  <si>
    <t>985111111</t>
  </si>
  <si>
    <t>Otlučení omítek stěn</t>
  </si>
  <si>
    <t>-1360745220</t>
  </si>
  <si>
    <t>Otlučení nebo odsekání vrstev omítek stěn</t>
  </si>
  <si>
    <t>34,023*10 'Přepočtené koeficientem množství</t>
  </si>
  <si>
    <t>998012022</t>
  </si>
  <si>
    <t>Přesun hmot pro budovy monolitické v do 12 m</t>
  </si>
  <si>
    <t>-683353589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</si>
  <si>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6 do 12 m</t>
  </si>
  <si>
    <t>-682052346</t>
  </si>
  <si>
    <t>(obvodH-11)*0,6</t>
  </si>
  <si>
    <t>(obvodV-2,7)*0,6</t>
  </si>
  <si>
    <t>469807704</t>
  </si>
  <si>
    <t>obvodH-11</t>
  </si>
  <si>
    <t>obvodV-2,7</t>
  </si>
  <si>
    <t>998711102</t>
  </si>
  <si>
    <t>Přesun hmot tonážní pro izolace proti vodě, vlhkosti a plynům v objektech výšky do 12 m</t>
  </si>
  <si>
    <t>-214179195</t>
  </si>
  <si>
    <t>Přesun hmot pro izolace proti vodě, vlhkosti a plynům stanovený z hmotnosti přesunovaného materiálu vodorovná dopravní vzdálenost do 50 m v objektech výšky přes 6 do 12 m</t>
  </si>
  <si>
    <t>998764102</t>
  </si>
  <si>
    <t>Přesun hmot tonážní pro konstrukce klempířské v objektech v do 12 m</t>
  </si>
  <si>
    <t>731489745</t>
  </si>
  <si>
    <t>Přesun hmot pro konstrukce klempířské stanovený z hmotnosti přesunovaného materiálu vodorovná dopravní vzdálenost do 50 m v objektech výšky přes 6 do 12 m</t>
  </si>
  <si>
    <t>1377347629</t>
  </si>
  <si>
    <t>Zařízení staveniště včetně jeho likvidace</t>
  </si>
  <si>
    <t>-1310633588</t>
  </si>
  <si>
    <t>m2_střecha_hlavní</t>
  </si>
  <si>
    <t>plocha střechy hlavního pavilónu</t>
  </si>
  <si>
    <t>250</t>
  </si>
  <si>
    <t>M2_střecha_vedlejší</t>
  </si>
  <si>
    <t>plocha střechy vedlejšího pavilonu</t>
  </si>
  <si>
    <t>110</t>
  </si>
  <si>
    <t>m_atika_600</t>
  </si>
  <si>
    <t>délka atiky rš 600</t>
  </si>
  <si>
    <t>114</t>
  </si>
  <si>
    <t>m_atika_450</t>
  </si>
  <si>
    <t>délka atiky rš 450</t>
  </si>
  <si>
    <t>3-23-08-16 - Oprava a zateplení střechy ŽŠ Smilovice</t>
  </si>
  <si>
    <t>Smilovice</t>
  </si>
  <si>
    <t>Obec Smilovice, č.p.13, 739 55</t>
  </si>
  <si>
    <t>Soupis prací je sestaven za využití položek Cenové soustavy ÚRS. Cenové a technické podmínky položek Cenové soustavy ÚRS, které nejsou uvedeny v soupisu prací jsou neomezeně dálkově k dispozici na www.cs-urs.cz. Položky soupisu prací, které nemají ve sloupci"cenová soustava"uveden žádný údaj, nepochází z enové soustavy ÚRS.</t>
  </si>
  <si>
    <t>099 - Přesun hmot HSV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</si>
  <si>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</si>
  <si>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</si>
  <si>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</si>
  <si>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783 - Dokončovací práce - nátěry</t>
  </si>
  <si>
    <t>OST - Ostatní</t>
  </si>
  <si>
    <t xml:space="preserve">    VRN4 - Inženýrská činnost</t>
  </si>
  <si>
    <t>099</t>
  </si>
  <si>
    <t>Přesun hmot HSV</t>
  </si>
  <si>
    <t>953921115</t>
  </si>
  <si>
    <t>Dlaždice betonové 500x500 mm kladené na sucho na ploché střechy</t>
  </si>
  <si>
    <t>998657891</t>
  </si>
  <si>
    <t>Dlaždice betonové na sucho na ploché střechy kladené jednotlivě volně s mezerami např. pro schůdnost po měkké krytině, pro trvalé zatížení krytin, rozměru Příplatek k ceně -1113 500 x 500 mm</t>
  </si>
  <si>
    <t>"viz. výkres D-12"</t>
  </si>
  <si>
    <t>489</t>
  </si>
  <si>
    <t>953921116</t>
  </si>
  <si>
    <t>Příplatek k dlaždicím betonovým 500x500 mm kladeným na sucho za podkladové čtverce z lepenky</t>
  </si>
  <si>
    <t>-1772216741</t>
  </si>
  <si>
    <t>Dlaždice betonové na sucho na ploché střechy kladené jednotlivě volně s mezerami např. pro schůdnost po měkké krytině, pro trvalé zatížení krytin, rozměru Příplatek k ceně -1115 za podkládané čtverce (s přesahem) z asfaltové lepenky</t>
  </si>
  <si>
    <t>965082933</t>
  </si>
  <si>
    <t>Odstranění násypů pod podlahy tl do 200 mm pl přes 2 m2</t>
  </si>
  <si>
    <t>-1436685197</t>
  </si>
  <si>
    <t>Odstranění násypu pod podlahami nebo ochranného násypu na střechách tl. do 200 mm, plochy přes 2 m2</t>
  </si>
  <si>
    <t>"viz. výkres D-02"</t>
  </si>
  <si>
    <t>M2_střecha_vedlejší*0,15</t>
  </si>
  <si>
    <t>98544131R</t>
  </si>
  <si>
    <t>Stické zajištění trhlin viz. projekt</t>
  </si>
  <si>
    <t>-318958941</t>
  </si>
  <si>
    <t>Přídavná šroubovitá nerezová výztuž pro sanaci trhlin v drážce včetně vyfrézování a zalití kotevní maltou v železobetonových konstrukcích 1 táhlo průměru 8 mm</t>
  </si>
  <si>
    <t>997013113</t>
  </si>
  <si>
    <t>Vnitrostaveništní doprava suti a vybouraných hmot pro budovy v do 12 m s použitím mechanizace</t>
  </si>
  <si>
    <t>1024115</t>
  </si>
  <si>
    <t>Vnitrostaveništní doprava suti a vybouraných hmot vodorovně do 50 m svisle s použitím mechanizace pro budovy a haly výšky přes 9 do 12 m</t>
  </si>
  <si>
    <t>997013311</t>
  </si>
  <si>
    <t>Montáž a demontáž shozu suti v do 10 m</t>
  </si>
  <si>
    <t>1962943072</t>
  </si>
  <si>
    <t>Shoz suti montáž a demontáž shozu výšky do 10 m</t>
  </si>
  <si>
    <t>997013321</t>
  </si>
  <si>
    <t>Příplatek k shozu suti v do 10 m za první a ZKD den použití</t>
  </si>
  <si>
    <t>1019976536</t>
  </si>
  <si>
    <t>Shoz suti montáž a demontáž shozu výšky Příplatek za první a každý další den použití shozu k ceně -3311</t>
  </si>
  <si>
    <t>"ODHAD 30 DNÍ"</t>
  </si>
  <si>
    <t>10*30</t>
  </si>
  <si>
    <t>-1700553883</t>
  </si>
  <si>
    <t>431741885</t>
  </si>
  <si>
    <t>25,048*15 'Přepočtené koeficientem množství</t>
  </si>
  <si>
    <t>805200754</t>
  </si>
  <si>
    <t>998012102</t>
  </si>
  <si>
    <t>Přesun hmot pro budovy monolitické s vyzdívaným obvodovým pláštěm v do 12 m</t>
  </si>
  <si>
    <t>1202292381</t>
  </si>
  <si>
    <t>Přesun hmot pro budovy občanské výstavby, bydlení, výrobu a služby s nosnou svislou konstrukcí monolitickou betonovou tyčovou s vyzdívaným obvodovým pláštěm vodorovná dopravní vzdálenost do 100 m pro budovy výšky přes 6 do 12 m</t>
  </si>
  <si>
    <t>712</t>
  </si>
  <si>
    <t>Povlakové krytiny</t>
  </si>
  <si>
    <t>712300832</t>
  </si>
  <si>
    <t>Odstranění povlakové krytiny střech do 10° dvouvrstvé</t>
  </si>
  <si>
    <t>-1835532614</t>
  </si>
  <si>
    <t>Odstranění ze střech plochých do 10 st. krytiny povlakové dvouvrstvé</t>
  </si>
  <si>
    <t>712300841</t>
  </si>
  <si>
    <t>Odstranění povlakové krytiny střech do 10° odškrabáním mechu s urovnáním povrchu a očištěním</t>
  </si>
  <si>
    <t>-1372665079</t>
  </si>
  <si>
    <t>Odstranění ze střech plochých do 10 st. mechu odškrabáním a očistěním s urovnáním povrchu</t>
  </si>
  <si>
    <t>712300845</t>
  </si>
  <si>
    <t>Demontáž ventilační hlavice na ploché střeše sklonu do 10°</t>
  </si>
  <si>
    <t>1855850484</t>
  </si>
  <si>
    <t>Demontáž vpusti a komínků na ploché střeše sklonu do 10 stupňů</t>
  </si>
  <si>
    <t>71236301R</t>
  </si>
  <si>
    <t>Provedení povlakové krytiny střech do 10° nalepením fólie na oplechování v plné ploše</t>
  </si>
  <si>
    <t>-978725970</t>
  </si>
  <si>
    <t>Provedení povlakové krytiny střech plochých do 10 st. fólií termoplastickou VAE, popř. EVA (vinyl-acetát-etylen) aplikace fólie na oplechování (na tzv. fóliový plech) nalepením lepidlem v plné ploše</t>
  </si>
  <si>
    <t>(m_atika_450+m_atika_600)*0,6</t>
  </si>
  <si>
    <t>71236308R</t>
  </si>
  <si>
    <t>Provedení povlakové krytiny střech do 10° elastometrickou fólií EPDM  včetně doplňků a potřebných úprav</t>
  </si>
  <si>
    <t>-175097614</t>
  </si>
  <si>
    <t>Provedení povlakové krytiny střech plochých do 10 st. fólií elastomerické EPDM (etylen-propylen-dien-monomer) rozvinutí a natažení fólie v ploše</t>
  </si>
  <si>
    <t>28322009R</t>
  </si>
  <si>
    <t>fólie hydroizolační včetně doplňků viz. projekt</t>
  </si>
  <si>
    <t>466938051</t>
  </si>
  <si>
    <t xml:space="preserve">Fólie z měkčeného polyvinylchloridu a jednoduché výrobky z nich hydroizolační fólie </t>
  </si>
  <si>
    <t>72,60*2</t>
  </si>
  <si>
    <t>m2_střecha_hlavní+M2_střecha_vedlejší</t>
  </si>
  <si>
    <t>505,2*1,15 'Přepočtené koeficientem množství</t>
  </si>
  <si>
    <t>R -02</t>
  </si>
  <si>
    <t>ostatní materiál (kotvící lišty, kotvy)</t>
  </si>
  <si>
    <t>1959398775</t>
  </si>
  <si>
    <t>ostatní materiál (kotvící lišty, kotvy, dlaždice, geotextílie)</t>
  </si>
  <si>
    <t>998712102</t>
  </si>
  <si>
    <t>Přesun hmot tonážní tonážní pro krytiny povlakové v objektech v do 12 m</t>
  </si>
  <si>
    <t>-998545824</t>
  </si>
  <si>
    <t>Přesun hmot pro povlakové krytiny stanovený z hmotnosti přesunovaného materiálu vodorovná dopravní vzdálenost do 50 m v objektech výšky přes 6 do 12 m</t>
  </si>
  <si>
    <t>713141162</t>
  </si>
  <si>
    <t>Montáž izolace tepelné střech plochých tl do 130 mm šrouby krajní pole, budova v do 20 m</t>
  </si>
  <si>
    <t>807050113</t>
  </si>
  <si>
    <t>Montáž tepelné izolace střech plochých rohožemi, pásy, deskami, dílci, bloky (izolační materiál ve specifikaci) přišroubovanými šrouby tl. izolace do 130 mm budovy výšky do 20 m okrajové pole</t>
  </si>
  <si>
    <t>(m_atika_450+m_atika_600)*0,15</t>
  </si>
  <si>
    <t>283764220</t>
  </si>
  <si>
    <t>deska z extrudovaného polystyrénu XPS  100 mm</t>
  </si>
  <si>
    <t>-1276553913</t>
  </si>
  <si>
    <t>Desky z lehčených plastů desky z extrudovaného polystyrenu desky z extrudovaného polystyrenu  XPS 300 hladký povrch, ozub po celém obvodu 1265 x 615 mm (krycí plocha 0,75 m2) 100 mm</t>
  </si>
  <si>
    <t>18,15*1,02 'Přepočtené koeficientem množství</t>
  </si>
  <si>
    <t>71314118R</t>
  </si>
  <si>
    <t>Montáž izolace tepelné střech plochých tl přes 170 mm  budova v do 20 m</t>
  </si>
  <si>
    <t>-357266419</t>
  </si>
  <si>
    <t>Montáž tepelné izolace běžných stavebních konstrukcí střech plochých rohožemi, pásy, deskami, dílci, bloky (izolační materiál ve specifikaci) přišroubovanými šrouby tl. izolace přes 170 mm budovy výšky do 20 m okrajové pole</t>
  </si>
  <si>
    <t>283723090</t>
  </si>
  <si>
    <t>deska z pěnového polystyrenu EPS 100 S 1000 x 500 x 100 mm</t>
  </si>
  <si>
    <t>1588750495</t>
  </si>
  <si>
    <t>desky z lehčených plastů desky z pěnového polystyrénu - samozhášivého EN 13 163 - EPS 002/03 rozměry desek - 1000 x 1000 mm nebo 1000 x 500 mm typ EPS 100 S stabil, objemová hmotnost 20 - 25 kg/m3 tepelně izolační desky pro izolace ploché střechy nebo podlahy s běžným zatížením formát 1000 x 500 mm 100 mm</t>
  </si>
  <si>
    <t>360*1,05 'Přepočtené koeficientem množství</t>
  </si>
  <si>
    <t>283723190</t>
  </si>
  <si>
    <t>deska z pěnového polystyrenu EPS 100 S 1000 x 500 x 160 mm</t>
  </si>
  <si>
    <t>-272015472</t>
  </si>
  <si>
    <t>Desky z lehčených plastů desky z pěnového polystyrénu - samozhášivého typ EPS 100S stabil, objemová hmotnost 20 - 25 kg/m3 tepelně izolační desky pro izolace ploché střechy nebo podlahy rozměr 1000 x 500 mm, lambda 0,037 [W / m K] 160 mm</t>
  </si>
  <si>
    <t>Poznámka k položce:
lambda=0,037 [W / m K]</t>
  </si>
  <si>
    <t>R-03</t>
  </si>
  <si>
    <t>Kotvící šrouby, teleskopické kotvy pro kotvení tep. izolace</t>
  </si>
  <si>
    <t>1059926985</t>
  </si>
  <si>
    <t>998713102</t>
  </si>
  <si>
    <t>Přesun hmot tonážní pro izolace tepelné v objektech v do 12 m</t>
  </si>
  <si>
    <t>-1881799763</t>
  </si>
  <si>
    <t>Přesun hmot pro izolace tepelné stanovený z hmotnosti přesunovaného materiálu vodorovná dopravní vzdálenost do 50 m v objektech výšky přes 6 m do 12 m</t>
  </si>
  <si>
    <t>721</t>
  </si>
  <si>
    <t>Zdravotechnika - vnitřní kanalizace</t>
  </si>
  <si>
    <t>721210822</t>
  </si>
  <si>
    <t>Demontáž vpustí střešních DN 100</t>
  </si>
  <si>
    <t>-1327262695</t>
  </si>
  <si>
    <t>Demontáž kanalizačního příslušenství střešních vtoků DN 100</t>
  </si>
  <si>
    <t>721233112</t>
  </si>
  <si>
    <t>Střešní vtok polypropylen PP pro ploché střechy svislý odtok včetně úprav viz. projekt</t>
  </si>
  <si>
    <t>695684702</t>
  </si>
  <si>
    <t>Střešní vtoky (vpusti) polypropylenové (PP) pro ploché střechy s odtokem svislým DN 110 (HL 62)</t>
  </si>
  <si>
    <t>" VIZ. TZ D-01"</t>
  </si>
  <si>
    <t>72124211R</t>
  </si>
  <si>
    <t xml:space="preserve">Lapač střešních splavenin </t>
  </si>
  <si>
    <t>-232473217</t>
  </si>
  <si>
    <t>Lapače střešních splavenin z polypropylenu (PP) DN 110 (HL 600)</t>
  </si>
  <si>
    <t>721242803</t>
  </si>
  <si>
    <t>Demontáž lapače střešních splavenin DN 110</t>
  </si>
  <si>
    <t>2016652242</t>
  </si>
  <si>
    <t>Demontáž lapačů střešních splavenin DN 110</t>
  </si>
  <si>
    <t>72127315R</t>
  </si>
  <si>
    <t>Hlavice větrací DN 125mm</t>
  </si>
  <si>
    <t>100355998</t>
  </si>
  <si>
    <t>Ventilační hlavice z polypropylenu (PP) DN 110 (HL 810)</t>
  </si>
  <si>
    <t>998721102</t>
  </si>
  <si>
    <t>Přesun hmot tonážní pro vnitřní kanalizace v objektech v do 12 m</t>
  </si>
  <si>
    <t>-1970426480</t>
  </si>
  <si>
    <t>Přesun hmot pro vnitřní kanalizace stanovený z hmotnosti přesunovaného materiálu vodorovná dopravní vzdálenost do 50 m v objektech výšky přes 6 do 12 m</t>
  </si>
  <si>
    <t>762</t>
  </si>
  <si>
    <t>Konstrukce tesařské</t>
  </si>
  <si>
    <t>762085112</t>
  </si>
  <si>
    <t>Montáž svorníků nebo šroubů délky do 300 mm</t>
  </si>
  <si>
    <t>1511364337</t>
  </si>
  <si>
    <t>Práce společné pro tesařské konstrukce montáž ocelových spojovacích prostředků (materiál ve specifikaci) svorníků, šroubů délky přes 150 do 300 mm</t>
  </si>
  <si>
    <t>73/2</t>
  </si>
  <si>
    <t>311971010</t>
  </si>
  <si>
    <t>tyč závitová pozinkovaná 4.6 M8 x 1000 mm</t>
  </si>
  <si>
    <t>-982664652</t>
  </si>
  <si>
    <t>materiál spojovací speciální (mimo hřebíky) tyče závitové DIN 975 pozinkované M8 x 1000 mm</t>
  </si>
  <si>
    <t>37/2</t>
  </si>
  <si>
    <t>762332132</t>
  </si>
  <si>
    <t>Montáž vázaných kcí krovů pravidelných z hraněného řeziva průřezové plochy do 224 cm2</t>
  </si>
  <si>
    <t>-279660306</t>
  </si>
  <si>
    <t>Montáž vázaných konstrukcí krovů střech pultových, sedlových, valbových, stanových čtvercového nebo obdélníkového půdorysu, z řeziva hraněného průřezové plochy přes 120 do 224 cm2</t>
  </si>
  <si>
    <t>2*25+2*11,5</t>
  </si>
  <si>
    <t>605121230</t>
  </si>
  <si>
    <t>řezivo jehličnaté hranol jakost II délka 4 - 5 m</t>
  </si>
  <si>
    <t>-300391596</t>
  </si>
  <si>
    <t>Řezivo jehličnaté hraněné, neopracované (hranolky, hranoly) jehličnaté - hranoly délka 4 - 5 m hranoly jakost II</t>
  </si>
  <si>
    <t>73*0,14*0,1</t>
  </si>
  <si>
    <t>762395000</t>
  </si>
  <si>
    <t>Spojovací prostředky pro montáž krovu, bednění, laťování, světlíky, klíny</t>
  </si>
  <si>
    <t>-15420573</t>
  </si>
  <si>
    <t>762341675</t>
  </si>
  <si>
    <t>Montáž bednění štítových okapových říms z dřevotřískových na pero a drážku</t>
  </si>
  <si>
    <t>268435135</t>
  </si>
  <si>
    <t>Bednění a laťování montáž bednění štítových okapových říms, krajnic, závětrných prken a žaluzií ve spádu nebo rovnoběžně s okapem z desek dřevotřískových nebo dřevoštěpkových na pero a drážku</t>
  </si>
  <si>
    <t>607262740</t>
  </si>
  <si>
    <t>deska dřevoštěpková OSB 3 PD4 2500x675x18 mm</t>
  </si>
  <si>
    <t>-215879208</t>
  </si>
  <si>
    <t>Desky dřevoštěpkové OSB 3 PD4 do vlhkého prostředí, nebroušená 610 - 650 kg/m3 pero a drážka čtyřstranně OSB 3 PD4 2500x675x18 mm</t>
  </si>
  <si>
    <t>m_atika_600*0,5</t>
  </si>
  <si>
    <t>998762102</t>
  </si>
  <si>
    <t>Přesun hmot tonážní pro kce tesařské v objektech v do 12 m</t>
  </si>
  <si>
    <t>302543428</t>
  </si>
  <si>
    <t>Přesun hmot pro konstrukce tesařské stanovený z hmotnosti přesunovaného materiálu vodorovná dopravní vzdálenost do 50 m v objektech výšky přes 6 do 12 m</t>
  </si>
  <si>
    <t>694467614</t>
  </si>
  <si>
    <t>m_atika_450+m_atika_600</t>
  </si>
  <si>
    <t>764215606</t>
  </si>
  <si>
    <t>Oplechování horních ploch a atik bez rohů z Pz plechu s povrch úpravou celoplošně lepené rš 450 mm</t>
  </si>
  <si>
    <t>-1356888503</t>
  </si>
  <si>
    <t>Oplechování horních ploch zdí a nadezdívek (atik) z pozinkovaného plechu s povrchovou úpravou celoplošně lepené rš 500 mm</t>
  </si>
  <si>
    <t>764215607</t>
  </si>
  <si>
    <t>Oplechování horních ploch a atik bez rohů z Pz plechu s povrch úpravou celoplošně lepené rš 600 mm</t>
  </si>
  <si>
    <t>982727431</t>
  </si>
  <si>
    <t>Oplechování horních ploch zdí a nadezdívek (atik) z pozinkovaného plechu s povrchovou úpravou celoplošně lepené rš 670 mm</t>
  </si>
  <si>
    <t>764215646</t>
  </si>
  <si>
    <t>Příplatek za zvýšenou pracnost při oplechování rohů nadezdívek(atik)z Pz s povrch úprav rš přes400mm</t>
  </si>
  <si>
    <t>548589175</t>
  </si>
  <si>
    <t>Oplechování horních ploch zdí a nadezdívek (atik) z pozinkovaného plechu s povrchovou úpravou Příplatek k cenám za zvýšenou pracnost při provedení rohu nebo koutu přes rš 400 mm</t>
  </si>
  <si>
    <t>1669171611</t>
  </si>
  <si>
    <t>783</t>
  </si>
  <si>
    <t>Dokončovací práce - nátěry</t>
  </si>
  <si>
    <t>783301303</t>
  </si>
  <si>
    <t>Bezoplachové odrezivění zámečnických konstrukcí</t>
  </si>
  <si>
    <t>-1578280945</t>
  </si>
  <si>
    <t>Příprava podkladu zámečnických konstrukcí před provedením nátěru odrezivění odrezovačem bezoplachovým</t>
  </si>
  <si>
    <t>2*0,6</t>
  </si>
  <si>
    <t>783314201</t>
  </si>
  <si>
    <t>Základní antikorozní jednonásobný syntetický standardní nátěr zámečnických konstrukcí</t>
  </si>
  <si>
    <t>-1856766546</t>
  </si>
  <si>
    <t>Základní antikorozní nátěr zámečnických konstrukcí jednonásobný syntetický standardní</t>
  </si>
  <si>
    <t>783317101</t>
  </si>
  <si>
    <t>Krycí jednonásobný syntetický standardní nátěr zámečnických konstrukcí</t>
  </si>
  <si>
    <t>-472405929</t>
  </si>
  <si>
    <t>Krycí nátěr (email) zámečnických konstrukcí jednonásobný syntetický standardní</t>
  </si>
  <si>
    <t>OST</t>
  </si>
  <si>
    <t>Ostatní</t>
  </si>
  <si>
    <t>R-04</t>
  </si>
  <si>
    <t>Úpravy výlezu viz projekt</t>
  </si>
  <si>
    <t>512</t>
  </si>
  <si>
    <t>2097899479</t>
  </si>
  <si>
    <t>R-05</t>
  </si>
  <si>
    <t>Hromosvod viz. samostatný rozpočet</t>
  </si>
  <si>
    <t>1423250385</t>
  </si>
  <si>
    <t>030001000</t>
  </si>
  <si>
    <t>Kč</t>
  </si>
  <si>
    <t>1257019000</t>
  </si>
  <si>
    <t>VRN4</t>
  </si>
  <si>
    <t>Inženýrská činnost</t>
  </si>
  <si>
    <t>042002000</t>
  </si>
  <si>
    <t>Posudky</t>
  </si>
  <si>
    <t>-738899903</t>
  </si>
  <si>
    <t>Hlavní tituly průvodních činností a nákladů inženýrská činnost posudky</t>
  </si>
  <si>
    <t>043002000</t>
  </si>
  <si>
    <t>Zkoušky a ostatní měření</t>
  </si>
  <si>
    <t>-1335712152</t>
  </si>
  <si>
    <t>Hlavní tituly průvodních činností a nákladů inženýrská činnost zkoušky a ostatní měření</t>
  </si>
  <si>
    <t>4-23-08-16 - ZŠ Smilovice - Soustava ochrany před bleskem</t>
  </si>
  <si>
    <t>M - Práce a dodávky M</t>
  </si>
  <si>
    <t xml:space="preserve">    46-M - Zemní práce při extr.mont.pracích</t>
  </si>
  <si>
    <t xml:space="preserve">    58-M - Revize vyhrazených technických zařízení</t>
  </si>
  <si>
    <t>743612111</t>
  </si>
  <si>
    <t>Montáž vodič uzemňovací FeZn pásek průřezu do 120 mm2v městské zástavbě v zemi</t>
  </si>
  <si>
    <t>2034348688</t>
  </si>
  <si>
    <t>Montáž uzemňovacího vedení s upevněním, propojením a připojením pomocí svorek v zemi s izolací spojů vodičů FeZn pásku průřezu do 120 mm2 v městské zástavbě</t>
  </si>
  <si>
    <t>16011150</t>
  </si>
  <si>
    <t>drát FeZn 10mm (0,62kg/m)</t>
  </si>
  <si>
    <t>1584112447</t>
  </si>
  <si>
    <t>743621110</t>
  </si>
  <si>
    <t>390401574</t>
  </si>
  <si>
    <t>Montáž hromosvodného vedení svodových drátů nebo lan s podpěrami, D do 10 mm</t>
  </si>
  <si>
    <t>354410770</t>
  </si>
  <si>
    <t>drát průměr 8 mm AlMgSi</t>
  </si>
  <si>
    <t>128</t>
  </si>
  <si>
    <t>1372395484</t>
  </si>
  <si>
    <t>Součásti pro hromosvody a uzemňování vodiče  svodů dráty AlMgSi drát průměr 8 mm AlMgSi  1 kg=7,4m</t>
  </si>
  <si>
    <t>Poznámka k položce:
Hmotnost: 0,135 kg/m</t>
  </si>
  <si>
    <t>95241342</t>
  </si>
  <si>
    <t>podpěra na stěnu</t>
  </si>
  <si>
    <t>ks</t>
  </si>
  <si>
    <t>908100171</t>
  </si>
  <si>
    <t>podpěra PV1 s na stěnu</t>
  </si>
  <si>
    <t>16010620</t>
  </si>
  <si>
    <t>podpěra na plochou střechu</t>
  </si>
  <si>
    <t>1113550194</t>
  </si>
  <si>
    <t>podpěra PV 21c písek</t>
  </si>
  <si>
    <t>743622100</t>
  </si>
  <si>
    <t>Montáž svorka hromosvodná typ SS, SR 03 se 2 šrouby</t>
  </si>
  <si>
    <t>1021283044</t>
  </si>
  <si>
    <t>Montáž hromosvodného vedení svorek se 2 šrouby, typ SS, SR 03</t>
  </si>
  <si>
    <t>354419050</t>
  </si>
  <si>
    <t>svorka připojovací k připojení okapových žlabů</t>
  </si>
  <si>
    <t>1379532151</t>
  </si>
  <si>
    <t>Součásti pro hromosvody a uzemňování svorky FeZn připojovací, ČSN  35 7633 SO c   k připojení okapových žlabů</t>
  </si>
  <si>
    <t>743622200</t>
  </si>
  <si>
    <t>Montáž svorka hromosvodná typ ST, SJ, SK, SZ, SR01, 02 se 3 šrouby</t>
  </si>
  <si>
    <t>265558725</t>
  </si>
  <si>
    <t>Montáž hromosvodného vedení svorek se 3 a více šrouby, typ ST, SJ, SK, SZ, SR 01 a 02</t>
  </si>
  <si>
    <t>354420350</t>
  </si>
  <si>
    <t>svorka nerez, zkušební</t>
  </si>
  <si>
    <t>-705704030</t>
  </si>
  <si>
    <t>Součásti pro hromosvody a uzemňování svorky nerez SZc nerez zkušební</t>
  </si>
  <si>
    <t>354418750</t>
  </si>
  <si>
    <t>svorka křížová pro vodič D6-10 mm</t>
  </si>
  <si>
    <t>-666155860</t>
  </si>
  <si>
    <t>Součásti pro hromosvody a uzemňování svorky FeZn křížová, ČSN  35 7632 SK    pro vodič    D 6-10 mm</t>
  </si>
  <si>
    <t>743624110</t>
  </si>
  <si>
    <t>Montáž vedení hromosvodné-úhelník nebo trubka s držáky do zdiva</t>
  </si>
  <si>
    <t>134046711</t>
  </si>
  <si>
    <t>Montáž hromosvodného vedení ochranných prvků úhelníků nebo trubek s držáky do zdiva</t>
  </si>
  <si>
    <t>16010780</t>
  </si>
  <si>
    <t>držák ochr. úhelníku do zdiva</t>
  </si>
  <si>
    <t>1866015918</t>
  </si>
  <si>
    <t>držák DUZ ochr. úhelníku do zdiva</t>
  </si>
  <si>
    <t>16010880</t>
  </si>
  <si>
    <t>úhelník 1,7 ochranný</t>
  </si>
  <si>
    <t>-214506157</t>
  </si>
  <si>
    <t>úhelník OU 1,7 ochranný</t>
  </si>
  <si>
    <t>743631500</t>
  </si>
  <si>
    <t>Montáž tyč jímací délky do 3 m na stojan</t>
  </si>
  <si>
    <t>-1453025676</t>
  </si>
  <si>
    <t>Montáž jímacích tyčí délky do 3 m, na stojan</t>
  </si>
  <si>
    <t>16010937</t>
  </si>
  <si>
    <t>tyč JR 2,0 AlMgSi jímací s rovným koncem</t>
  </si>
  <si>
    <t>-1376590737</t>
  </si>
  <si>
    <t>95294831</t>
  </si>
  <si>
    <t>izolační tyč pro jímač 680mm</t>
  </si>
  <si>
    <t>-1184826691</t>
  </si>
  <si>
    <t>tyč IZT - J 680 izolační pro jímač</t>
  </si>
  <si>
    <t>95294828</t>
  </si>
  <si>
    <t>izolační tyč 680mm pro vodič pr.8</t>
  </si>
  <si>
    <t>1512297288</t>
  </si>
  <si>
    <t>tyč IZT - V 680 izolační pro vodič</t>
  </si>
  <si>
    <t>354418592</t>
  </si>
  <si>
    <t>držák izol.tyče 680mm na trubku vč.nerez pásku</t>
  </si>
  <si>
    <t>-1502104374</t>
  </si>
  <si>
    <t>Součásti pro hromosvody a uzemňování držáky jímačů a ochranných trubek držák izol.tyče ITJ 43 na trubku vč.nerez pásku</t>
  </si>
  <si>
    <t>354420410</t>
  </si>
  <si>
    <t>svorka nerez k jímací tyči</t>
  </si>
  <si>
    <t>694148856</t>
  </si>
  <si>
    <t>Součásti pro hromosvody a uzemňování svorky nerez SJ1b nerez k jímací tyči</t>
  </si>
  <si>
    <t>95316697</t>
  </si>
  <si>
    <t>podstavec  pro jim.tyč  beton/ M 16 -  12 kg KLOUB</t>
  </si>
  <si>
    <t>-582482463</t>
  </si>
  <si>
    <t>743642100</t>
  </si>
  <si>
    <t>Montáž tyč zemnicí délky do 2 m</t>
  </si>
  <si>
    <t>-1797964965</t>
  </si>
  <si>
    <t>Montáž zemnicích desek a tyčí s připojením na svodové nebo uzemňovací vedení bez příslušenství tyčí délky do 2 m</t>
  </si>
  <si>
    <t>354420900</t>
  </si>
  <si>
    <t>tyč zemnící ZT 2,0  2m, FeZn</t>
  </si>
  <si>
    <t>-262574119</t>
  </si>
  <si>
    <t>Součásti pro hromosvody a uzemňování zemniče tyče zemnící FeZn ZT 2,0  2m, ČSN  35 7641</t>
  </si>
  <si>
    <t>354418650</t>
  </si>
  <si>
    <t>svorka k tyči zemnící SJ02 D28 mm</t>
  </si>
  <si>
    <t>-2040987753</t>
  </si>
  <si>
    <t>Součásti pro hromosvody a uzemňování svorky FeZn SJ 2 k zemnící tyči</t>
  </si>
  <si>
    <t>Práce a dodávky M</t>
  </si>
  <si>
    <t>46-M</t>
  </si>
  <si>
    <t>Zemní práce při extr.mont.pracích</t>
  </si>
  <si>
    <t>460150003</t>
  </si>
  <si>
    <t>Hloubení kabelových zapažených i nezapažených rýh ručně š 20 cm, hl 50 cm, v hornině tř 3</t>
  </si>
  <si>
    <t>-1772589638</t>
  </si>
  <si>
    <t>Hloubení zapažených i nezapažených kabelových rýh ručně včetně urovnání dna s přemístěním výkopku do vzdálenosti 3 m od okraje jámy nebo naložením na dopravní prostředek šířky 20 cm, hloubky 50 cm, v hornině třídy 3</t>
  </si>
  <si>
    <t>460560003</t>
  </si>
  <si>
    <t>Zásyp rýh ručně šířky 20 cm, hloubky 50 cm, z horniny třídy 3</t>
  </si>
  <si>
    <t>724141310</t>
  </si>
  <si>
    <t>Zásyp kabelových rýh ručně včetně zhutnění a uložení výkopku do vrstev a urovnání povrchu šířky 20 cm hloubky 50 cm, v hornině třídy 3</t>
  </si>
  <si>
    <t>58-M</t>
  </si>
  <si>
    <t>Revize vyhrazených technických zařízení</t>
  </si>
  <si>
    <t>580105012</t>
  </si>
  <si>
    <t>Kontrola stavu ochrany před úderem blesku hřebenové soustavy do 8 svodů</t>
  </si>
  <si>
    <t>svod</t>
  </si>
  <si>
    <t>1016460171</t>
  </si>
  <si>
    <t>Hromosvody kontrola stavu ochrany před úderem blesku hřebenové soustavy jednoho objektu přes 2 do 8 svodů</t>
  </si>
  <si>
    <t>580105062</t>
  </si>
  <si>
    <t>Měření zemního odporu do 8 svodů</t>
  </si>
  <si>
    <t>měření</t>
  </si>
  <si>
    <t>-55395988</t>
  </si>
  <si>
    <t>Hromosvody měření zemního odporu svodu přes 2 do 8 svodů</t>
  </si>
  <si>
    <t>580107015</t>
  </si>
  <si>
    <t>Demontáž a zpětná montáž zkušební svorky uzemnění</t>
  </si>
  <si>
    <t>238199578</t>
  </si>
  <si>
    <t>Pomocné práce při revizích demontáž a zpětná montáž zkušební svorky uzemnění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</si>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</sst>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8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0" fillId="0" borderId="0" applyAlignment="0">
      <protection locked="0"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2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1" fillId="22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102" fillId="0" borderId="36" xfId="0" applyFont="1" applyBorder="1" applyAlignment="1" applyProtection="1">
      <alignment horizontal="center" vertical="center"/>
      <protection/>
    </xf>
    <xf numFmtId="49" fontId="102" fillId="0" borderId="36" xfId="0" applyNumberFormat="1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center" vertical="center" wrapText="1"/>
      <protection/>
    </xf>
    <xf numFmtId="175" fontId="102" fillId="0" borderId="36" xfId="0" applyNumberFormat="1" applyFont="1" applyBorder="1" applyAlignment="1" applyProtection="1">
      <alignment vertical="center"/>
      <protection/>
    </xf>
    <xf numFmtId="4" fontId="102" fillId="22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/>
    </xf>
    <xf numFmtId="0" fontId="102" fillId="0" borderId="13" xfId="0" applyFont="1" applyBorder="1" applyAlignment="1">
      <alignment vertical="center"/>
    </xf>
    <xf numFmtId="0" fontId="102" fillId="22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03" fillId="0" borderId="0" xfId="0" applyFont="1" applyAlignment="1">
      <alignment vertical="center" wrapText="1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103" fillId="0" borderId="0" xfId="0" applyFont="1" applyBorder="1" applyAlignment="1">
      <alignment vertical="center" wrapText="1"/>
    </xf>
    <xf numFmtId="0" fontId="10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4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5" fillId="0" borderId="0" xfId="36" applyFont="1" applyAlignment="1">
      <alignment horizontal="center" vertical="center"/>
    </xf>
    <xf numFmtId="0" fontId="106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7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6" fillId="33" borderId="0" xfId="0" applyFont="1" applyFill="1" applyAlignment="1" applyProtection="1">
      <alignment horizontal="left" vertical="center"/>
      <protection/>
    </xf>
    <xf numFmtId="0" fontId="107" fillId="33" borderId="0" xfId="36" applyFont="1" applyFill="1" applyAlignment="1" applyProtection="1">
      <alignment vertical="center"/>
      <protection/>
    </xf>
    <xf numFmtId="0" fontId="107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0" fillId="0" borderId="0" xfId="46" applyAlignment="1">
      <alignment vertical="top"/>
      <protection locked="0"/>
    </xf>
    <xf numFmtId="0" fontId="0" fillId="0" borderId="37" xfId="46" applyFont="1" applyBorder="1" applyAlignment="1">
      <alignment vertical="center" wrapText="1"/>
      <protection locked="0"/>
    </xf>
    <xf numFmtId="0" fontId="0" fillId="0" borderId="38" xfId="46" applyFont="1" applyBorder="1" applyAlignment="1">
      <alignment vertical="center" wrapText="1"/>
      <protection locked="0"/>
    </xf>
    <xf numFmtId="0" fontId="0" fillId="0" borderId="39" xfId="46" applyFont="1" applyBorder="1" applyAlignment="1">
      <alignment vertical="center" wrapText="1"/>
      <protection locked="0"/>
    </xf>
    <xf numFmtId="0" fontId="0" fillId="0" borderId="40" xfId="46" applyFont="1" applyBorder="1" applyAlignment="1">
      <alignment horizontal="center" vertical="center" wrapText="1"/>
      <protection locked="0"/>
    </xf>
    <xf numFmtId="0" fontId="7" fillId="0" borderId="0" xfId="46" applyFont="1" applyBorder="1" applyAlignment="1">
      <alignment horizontal="center" vertical="center" wrapText="1"/>
      <protection locked="0"/>
    </xf>
    <xf numFmtId="0" fontId="0" fillId="0" borderId="41" xfId="46" applyFont="1" applyBorder="1" applyAlignment="1">
      <alignment horizontal="center" vertical="center" wrapText="1"/>
      <protection locked="0"/>
    </xf>
    <xf numFmtId="0" fontId="0" fillId="0" borderId="0" xfId="46" applyAlignment="1">
      <alignment horizontal="center" vertical="center"/>
      <protection locked="0"/>
    </xf>
    <xf numFmtId="0" fontId="0" fillId="0" borderId="40" xfId="46" applyFont="1" applyBorder="1" applyAlignment="1">
      <alignment vertical="center" wrapText="1"/>
      <protection locked="0"/>
    </xf>
    <xf numFmtId="0" fontId="11" fillId="0" borderId="42" xfId="46" applyFont="1" applyBorder="1" applyAlignment="1">
      <alignment horizontal="left" wrapText="1"/>
      <protection locked="0"/>
    </xf>
    <xf numFmtId="0" fontId="0" fillId="0" borderId="41" xfId="46" applyFont="1" applyBorder="1" applyAlignment="1">
      <alignment vertical="center" wrapText="1"/>
      <protection locked="0"/>
    </xf>
    <xf numFmtId="0" fontId="11" fillId="0" borderId="0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49" fontId="4" fillId="0" borderId="0" xfId="46" applyNumberFormat="1" applyFont="1" applyBorder="1" applyAlignment="1">
      <alignment horizontal="left" vertical="center" wrapText="1"/>
      <protection locked="0"/>
    </xf>
    <xf numFmtId="49" fontId="4" fillId="0" borderId="0" xfId="46" applyNumberFormat="1" applyFont="1" applyBorder="1" applyAlignment="1">
      <alignment vertical="center" wrapText="1"/>
      <protection locked="0"/>
    </xf>
    <xf numFmtId="0" fontId="0" fillId="0" borderId="43" xfId="46" applyFont="1" applyBorder="1" applyAlignment="1">
      <alignment vertical="center" wrapText="1"/>
      <protection locked="0"/>
    </xf>
    <xf numFmtId="0" fontId="58" fillId="0" borderId="42" xfId="46" applyFont="1" applyBorder="1" applyAlignment="1">
      <alignment vertical="center" wrapText="1"/>
      <protection locked="0"/>
    </xf>
    <xf numFmtId="0" fontId="0" fillId="0" borderId="44" xfId="46" applyFont="1" applyBorder="1" applyAlignment="1">
      <alignment vertical="center" wrapText="1"/>
      <protection locked="0"/>
    </xf>
    <xf numFmtId="0" fontId="0" fillId="0" borderId="0" xfId="46" applyFont="1" applyBorder="1" applyAlignment="1">
      <alignment vertical="top"/>
      <protection locked="0"/>
    </xf>
    <xf numFmtId="0" fontId="0" fillId="0" borderId="0" xfId="46" applyFont="1" applyAlignment="1">
      <alignment vertical="top"/>
      <protection locked="0"/>
    </xf>
    <xf numFmtId="0" fontId="0" fillId="0" borderId="37" xfId="46" applyFont="1" applyBorder="1" applyAlignment="1">
      <alignment horizontal="left" vertical="center"/>
      <protection locked="0"/>
    </xf>
    <xf numFmtId="0" fontId="0" fillId="0" borderId="38" xfId="46" applyFont="1" applyBorder="1" applyAlignment="1">
      <alignment horizontal="left" vertical="center"/>
      <protection locked="0"/>
    </xf>
    <xf numFmtId="0" fontId="0" fillId="0" borderId="39" xfId="46" applyFont="1" applyBorder="1" applyAlignment="1">
      <alignment horizontal="left" vertical="center"/>
      <protection locked="0"/>
    </xf>
    <xf numFmtId="0" fontId="0" fillId="0" borderId="4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center" vertical="center"/>
      <protection locked="0"/>
    </xf>
    <xf numFmtId="0" fontId="0" fillId="0" borderId="41" xfId="46" applyFont="1" applyBorder="1" applyAlignment="1">
      <alignment horizontal="left" vertical="center"/>
      <protection locked="0"/>
    </xf>
    <xf numFmtId="0" fontId="11" fillId="0" borderId="0" xfId="46" applyFont="1" applyBorder="1" applyAlignment="1">
      <alignment horizontal="left" vertical="center"/>
      <protection locked="0"/>
    </xf>
    <xf numFmtId="0" fontId="6" fillId="0" borderId="0" xfId="46" applyFont="1" applyAlignment="1">
      <alignment horizontal="left" vertical="center"/>
      <protection locked="0"/>
    </xf>
    <xf numFmtId="0" fontId="11" fillId="0" borderId="42" xfId="46" applyFont="1" applyBorder="1" applyAlignment="1">
      <alignment horizontal="left" vertical="center"/>
      <protection locked="0"/>
    </xf>
    <xf numFmtId="0" fontId="11" fillId="0" borderId="42" xfId="46" applyFont="1" applyBorder="1" applyAlignment="1">
      <alignment horizontal="center" vertical="center"/>
      <protection locked="0"/>
    </xf>
    <xf numFmtId="0" fontId="6" fillId="0" borderId="42" xfId="46" applyFont="1" applyBorder="1" applyAlignment="1">
      <alignment horizontal="left" vertical="center"/>
      <protection locked="0"/>
    </xf>
    <xf numFmtId="0" fontId="9" fillId="0" borderId="0" xfId="46" applyFont="1" applyBorder="1" applyAlignment="1">
      <alignment horizontal="left" vertical="center"/>
      <protection locked="0"/>
    </xf>
    <xf numFmtId="0" fontId="4" fillId="0" borderId="0" xfId="46" applyFont="1" applyAlignment="1">
      <alignment horizontal="left" vertical="center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0" xfId="46" applyFont="1" applyFill="1" applyBorder="1" applyAlignment="1">
      <alignment horizontal="left" vertical="center"/>
      <protection locked="0"/>
    </xf>
    <xf numFmtId="0" fontId="4" fillId="0" borderId="0" xfId="46" applyFont="1" applyFill="1" applyBorder="1" applyAlignment="1">
      <alignment horizontal="center" vertical="center"/>
      <protection locked="0"/>
    </xf>
    <xf numFmtId="0" fontId="0" fillId="0" borderId="43" xfId="46" applyFont="1" applyBorder="1" applyAlignment="1">
      <alignment horizontal="left" vertical="center"/>
      <protection locked="0"/>
    </xf>
    <xf numFmtId="0" fontId="58" fillId="0" borderId="42" xfId="46" applyFont="1" applyBorder="1" applyAlignment="1">
      <alignment horizontal="left" vertical="center"/>
      <protection locked="0"/>
    </xf>
    <xf numFmtId="0" fontId="0" fillId="0" borderId="44" xfId="46" applyFont="1" applyBorder="1" applyAlignment="1">
      <alignment horizontal="left" vertical="center"/>
      <protection locked="0"/>
    </xf>
    <xf numFmtId="0" fontId="0" fillId="0" borderId="0" xfId="46" applyFont="1" applyBorder="1" applyAlignment="1">
      <alignment horizontal="left" vertical="center"/>
      <protection locked="0"/>
    </xf>
    <xf numFmtId="0" fontId="58" fillId="0" borderId="0" xfId="46" applyFont="1" applyBorder="1" applyAlignment="1">
      <alignment horizontal="left" vertical="center"/>
      <protection locked="0"/>
    </xf>
    <xf numFmtId="0" fontId="6" fillId="0" borderId="0" xfId="46" applyFont="1" applyBorder="1" applyAlignment="1">
      <alignment horizontal="left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0" fillId="0" borderId="0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horizontal="center" vertical="center" wrapText="1"/>
      <protection locked="0"/>
    </xf>
    <xf numFmtId="0" fontId="0" fillId="0" borderId="37" xfId="46" applyFont="1" applyBorder="1" applyAlignment="1">
      <alignment horizontal="left" vertical="center" wrapText="1"/>
      <protection locked="0"/>
    </xf>
    <xf numFmtId="0" fontId="0" fillId="0" borderId="38" xfId="46" applyFont="1" applyBorder="1" applyAlignment="1">
      <alignment horizontal="left" vertical="center" wrapText="1"/>
      <protection locked="0"/>
    </xf>
    <xf numFmtId="0" fontId="0" fillId="0" borderId="39" xfId="46" applyFont="1" applyBorder="1" applyAlignment="1">
      <alignment horizontal="left" vertical="center" wrapText="1"/>
      <protection locked="0"/>
    </xf>
    <xf numFmtId="0" fontId="0" fillId="0" borderId="40" xfId="46" applyFont="1" applyBorder="1" applyAlignment="1">
      <alignment horizontal="left" vertical="center" wrapText="1"/>
      <protection locked="0"/>
    </xf>
    <xf numFmtId="0" fontId="0" fillId="0" borderId="41" xfId="46" applyFont="1" applyBorder="1" applyAlignment="1">
      <alignment horizontal="left" vertical="center" wrapText="1"/>
      <protection locked="0"/>
    </xf>
    <xf numFmtId="0" fontId="6" fillId="0" borderId="40" xfId="46" applyFont="1" applyBorder="1" applyAlignment="1">
      <alignment horizontal="left" vertical="center" wrapText="1"/>
      <protection locked="0"/>
    </xf>
    <xf numFmtId="0" fontId="6" fillId="0" borderId="41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4" fillId="0" borderId="43" xfId="46" applyFont="1" applyBorder="1" applyAlignment="1">
      <alignment horizontal="left" vertical="center" wrapText="1"/>
      <protection locked="0"/>
    </xf>
    <xf numFmtId="0" fontId="4" fillId="0" borderId="42" xfId="46" applyFont="1" applyBorder="1" applyAlignment="1">
      <alignment horizontal="left" vertical="center" wrapText="1"/>
      <protection locked="0"/>
    </xf>
    <xf numFmtId="0" fontId="4" fillId="0" borderId="44" xfId="46" applyFont="1" applyBorder="1" applyAlignment="1">
      <alignment horizontal="left" vertical="center" wrapText="1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0" xfId="46" applyFont="1" applyBorder="1" applyAlignment="1">
      <alignment horizontal="center" vertical="top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6" fillId="0" borderId="0" xfId="46" applyFont="1" applyAlignment="1">
      <alignment vertical="center"/>
      <protection locked="0"/>
    </xf>
    <xf numFmtId="0" fontId="11" fillId="0" borderId="0" xfId="46" applyFont="1" applyBorder="1" applyAlignment="1">
      <alignment vertical="center"/>
      <protection locked="0"/>
    </xf>
    <xf numFmtId="0" fontId="6" fillId="0" borderId="42" xfId="46" applyFont="1" applyBorder="1" applyAlignment="1">
      <alignment vertical="center"/>
      <protection locked="0"/>
    </xf>
    <xf numFmtId="0" fontId="11" fillId="0" borderId="42" xfId="46" applyFont="1" applyBorder="1" applyAlignment="1">
      <alignment vertical="center"/>
      <protection locked="0"/>
    </xf>
    <xf numFmtId="0" fontId="0" fillId="0" borderId="0" xfId="46" applyBorder="1" applyAlignment="1">
      <alignment vertical="top"/>
      <protection locked="0"/>
    </xf>
    <xf numFmtId="49" fontId="4" fillId="0" borderId="0" xfId="46" applyNumberFormat="1" applyFont="1" applyBorder="1" applyAlignment="1">
      <alignment horizontal="left" vertical="center"/>
      <protection locked="0"/>
    </xf>
    <xf numFmtId="0" fontId="0" fillId="0" borderId="42" xfId="46" applyBorder="1" applyAlignment="1">
      <alignment vertical="top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center" vertical="center"/>
      <protection locked="0"/>
    </xf>
    <xf numFmtId="0" fontId="11" fillId="0" borderId="42" xfId="46" applyFont="1" applyBorder="1" applyAlignment="1">
      <alignment horizontal="left"/>
      <protection locked="0"/>
    </xf>
    <xf numFmtId="0" fontId="6" fillId="0" borderId="42" xfId="46" applyFont="1" applyBorder="1" applyAlignment="1">
      <alignment/>
      <protection locked="0"/>
    </xf>
    <xf numFmtId="0" fontId="11" fillId="0" borderId="42" xfId="46" applyFont="1" applyBorder="1" applyAlignment="1">
      <alignment horizontal="left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0" fillId="0" borderId="40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0" fillId="0" borderId="41" xfId="46" applyFont="1" applyBorder="1" applyAlignment="1">
      <alignment vertical="top"/>
      <protection locked="0"/>
    </xf>
    <xf numFmtId="0" fontId="0" fillId="0" borderId="0" xfId="46" applyFont="1" applyBorder="1" applyAlignment="1">
      <alignment horizontal="center" vertical="center"/>
      <protection locked="0"/>
    </xf>
    <xf numFmtId="0" fontId="0" fillId="0" borderId="0" xfId="46" applyFont="1" applyBorder="1" applyAlignment="1">
      <alignment horizontal="left" vertical="top"/>
      <protection locked="0"/>
    </xf>
    <xf numFmtId="0" fontId="0" fillId="0" borderId="43" xfId="46" applyFont="1" applyBorder="1" applyAlignment="1">
      <alignment vertical="top"/>
      <protection locked="0"/>
    </xf>
    <xf numFmtId="0" fontId="0" fillId="0" borderId="42" xfId="46" applyFont="1" applyBorder="1" applyAlignment="1">
      <alignment vertical="top"/>
      <protection locked="0"/>
    </xf>
    <xf numFmtId="0" fontId="0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2A0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4073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7A5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7421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F055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84" t="s">
        <v>0</v>
      </c>
      <c r="B1" s="285"/>
      <c r="C1" s="285"/>
      <c r="D1" s="286" t="s">
        <v>1</v>
      </c>
      <c r="E1" s="285"/>
      <c r="F1" s="285"/>
      <c r="G1" s="285"/>
      <c r="H1" s="285"/>
      <c r="I1" s="285"/>
      <c r="J1" s="285"/>
      <c r="K1" s="287" t="s">
        <v>1242</v>
      </c>
      <c r="L1" s="287"/>
      <c r="M1" s="287"/>
      <c r="N1" s="287"/>
      <c r="O1" s="287"/>
      <c r="P1" s="287"/>
      <c r="Q1" s="287"/>
      <c r="R1" s="287"/>
      <c r="S1" s="287"/>
      <c r="T1" s="285"/>
      <c r="U1" s="285"/>
      <c r="V1" s="285"/>
      <c r="W1" s="287" t="s">
        <v>1243</v>
      </c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7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3"/>
      <c r="AQ5" s="25"/>
      <c r="BE5" s="239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3"/>
      <c r="AQ6" s="25"/>
      <c r="BE6" s="240"/>
      <c r="BS6" s="18" t="s">
        <v>6</v>
      </c>
    </row>
    <row r="7" spans="2:71" ht="14.25" customHeight="1">
      <c r="B7" s="22"/>
      <c r="C7" s="23"/>
      <c r="D7" s="31" t="s">
        <v>18</v>
      </c>
      <c r="E7" s="23"/>
      <c r="F7" s="23"/>
      <c r="G7" s="23"/>
      <c r="H7" s="23"/>
      <c r="I7" s="23"/>
      <c r="J7" s="23"/>
      <c r="K7" s="29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19</v>
      </c>
      <c r="AO7" s="23"/>
      <c r="AP7" s="23"/>
      <c r="AQ7" s="25"/>
      <c r="BE7" s="240"/>
      <c r="BS7" s="18" t="s">
        <v>6</v>
      </c>
    </row>
    <row r="8" spans="2:71" ht="14.25" customHeight="1">
      <c r="B8" s="22"/>
      <c r="C8" s="23"/>
      <c r="D8" s="31" t="s">
        <v>21</v>
      </c>
      <c r="E8" s="23"/>
      <c r="F8" s="23"/>
      <c r="G8" s="23"/>
      <c r="H8" s="23"/>
      <c r="I8" s="23"/>
      <c r="J8" s="23"/>
      <c r="K8" s="29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23</v>
      </c>
      <c r="AL8" s="23"/>
      <c r="AM8" s="23"/>
      <c r="AN8" s="32" t="s">
        <v>24</v>
      </c>
      <c r="AO8" s="23"/>
      <c r="AP8" s="23"/>
      <c r="AQ8" s="25"/>
      <c r="BE8" s="240"/>
      <c r="BS8" s="18" t="s">
        <v>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40"/>
      <c r="BS9" s="18" t="s">
        <v>6</v>
      </c>
    </row>
    <row r="10" spans="2:71" ht="14.25" customHeight="1">
      <c r="B10" s="22"/>
      <c r="C10" s="23"/>
      <c r="D10" s="31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26</v>
      </c>
      <c r="AL10" s="23"/>
      <c r="AM10" s="23"/>
      <c r="AN10" s="29" t="s">
        <v>27</v>
      </c>
      <c r="AO10" s="23"/>
      <c r="AP10" s="23"/>
      <c r="AQ10" s="25"/>
      <c r="BE10" s="240"/>
      <c r="BS10" s="18" t="s">
        <v>28</v>
      </c>
    </row>
    <row r="11" spans="2:71" ht="18" customHeight="1">
      <c r="B11" s="22"/>
      <c r="C11" s="23"/>
      <c r="D11" s="23"/>
      <c r="E11" s="29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30</v>
      </c>
      <c r="AL11" s="23"/>
      <c r="AM11" s="23"/>
      <c r="AN11" s="29" t="s">
        <v>19</v>
      </c>
      <c r="AO11" s="23"/>
      <c r="AP11" s="23"/>
      <c r="AQ11" s="25"/>
      <c r="BE11" s="240"/>
      <c r="BS11" s="18" t="s">
        <v>28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40"/>
      <c r="BS12" s="18" t="s">
        <v>28</v>
      </c>
    </row>
    <row r="13" spans="2:71" ht="14.25" customHeight="1">
      <c r="B13" s="22"/>
      <c r="C13" s="23"/>
      <c r="D13" s="31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26</v>
      </c>
      <c r="AL13" s="23"/>
      <c r="AM13" s="23"/>
      <c r="AN13" s="33" t="s">
        <v>32</v>
      </c>
      <c r="AO13" s="23"/>
      <c r="AP13" s="23"/>
      <c r="AQ13" s="25"/>
      <c r="BE13" s="240"/>
      <c r="BS13" s="18" t="s">
        <v>28</v>
      </c>
    </row>
    <row r="14" spans="2:71" ht="15">
      <c r="B14" s="22"/>
      <c r="C14" s="23"/>
      <c r="D14" s="23"/>
      <c r="E14" s="246" t="s">
        <v>32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31" t="s">
        <v>30</v>
      </c>
      <c r="AL14" s="23"/>
      <c r="AM14" s="23"/>
      <c r="AN14" s="33" t="s">
        <v>32</v>
      </c>
      <c r="AO14" s="23"/>
      <c r="AP14" s="23"/>
      <c r="AQ14" s="25"/>
      <c r="BE14" s="240"/>
      <c r="BS14" s="18" t="s">
        <v>28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40"/>
      <c r="BS15" s="18" t="s">
        <v>33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26</v>
      </c>
      <c r="AL16" s="23"/>
      <c r="AM16" s="23"/>
      <c r="AN16" s="29" t="s">
        <v>35</v>
      </c>
      <c r="AO16" s="23"/>
      <c r="AP16" s="23"/>
      <c r="AQ16" s="25"/>
      <c r="BE16" s="240"/>
      <c r="BS16" s="18" t="s">
        <v>4</v>
      </c>
    </row>
    <row r="17" spans="2:71" ht="18" customHeight="1">
      <c r="B17" s="22"/>
      <c r="C17" s="23"/>
      <c r="D17" s="23"/>
      <c r="E17" s="29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30</v>
      </c>
      <c r="AL17" s="23"/>
      <c r="AM17" s="23"/>
      <c r="AN17" s="29" t="s">
        <v>19</v>
      </c>
      <c r="AO17" s="23"/>
      <c r="AP17" s="23"/>
      <c r="AQ17" s="25"/>
      <c r="BE17" s="240"/>
      <c r="BS17" s="18" t="s">
        <v>4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40"/>
      <c r="BS18" s="18" t="s">
        <v>6</v>
      </c>
    </row>
    <row r="19" spans="2:71" ht="14.25" customHeight="1">
      <c r="B19" s="22"/>
      <c r="C19" s="23"/>
      <c r="D19" s="31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40"/>
      <c r="BS19" s="18" t="s">
        <v>6</v>
      </c>
    </row>
    <row r="20" spans="2:71" ht="22.5" customHeight="1">
      <c r="B20" s="22"/>
      <c r="C20" s="23"/>
      <c r="D20" s="23"/>
      <c r="E20" s="247" t="s">
        <v>19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3"/>
      <c r="AP20" s="23"/>
      <c r="AQ20" s="25"/>
      <c r="BE20" s="240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40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40"/>
    </row>
    <row r="23" spans="2:57" s="1" customFormat="1" ht="25.5" customHeight="1">
      <c r="B23" s="35"/>
      <c r="C23" s="36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48">
        <f>ROUND(AG51,2)</f>
        <v>0</v>
      </c>
      <c r="AL23" s="249"/>
      <c r="AM23" s="249"/>
      <c r="AN23" s="249"/>
      <c r="AO23" s="249"/>
      <c r="AP23" s="36"/>
      <c r="AQ23" s="39"/>
      <c r="BE23" s="241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41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50" t="s">
        <v>39</v>
      </c>
      <c r="M25" s="251"/>
      <c r="N25" s="251"/>
      <c r="O25" s="251"/>
      <c r="P25" s="36"/>
      <c r="Q25" s="36"/>
      <c r="R25" s="36"/>
      <c r="S25" s="36"/>
      <c r="T25" s="36"/>
      <c r="U25" s="36"/>
      <c r="V25" s="36"/>
      <c r="W25" s="250" t="s">
        <v>40</v>
      </c>
      <c r="X25" s="251"/>
      <c r="Y25" s="251"/>
      <c r="Z25" s="251"/>
      <c r="AA25" s="251"/>
      <c r="AB25" s="251"/>
      <c r="AC25" s="251"/>
      <c r="AD25" s="251"/>
      <c r="AE25" s="251"/>
      <c r="AF25" s="36"/>
      <c r="AG25" s="36"/>
      <c r="AH25" s="36"/>
      <c r="AI25" s="36"/>
      <c r="AJ25" s="36"/>
      <c r="AK25" s="250" t="s">
        <v>41</v>
      </c>
      <c r="AL25" s="251"/>
      <c r="AM25" s="251"/>
      <c r="AN25" s="251"/>
      <c r="AO25" s="251"/>
      <c r="AP25" s="36"/>
      <c r="AQ25" s="39"/>
      <c r="BE25" s="241"/>
    </row>
    <row r="26" spans="2:57" s="2" customFormat="1" ht="14.25" customHeight="1">
      <c r="B26" s="41"/>
      <c r="C26" s="42"/>
      <c r="D26" s="43" t="s">
        <v>42</v>
      </c>
      <c r="E26" s="42"/>
      <c r="F26" s="43" t="s">
        <v>43</v>
      </c>
      <c r="G26" s="42"/>
      <c r="H26" s="42"/>
      <c r="I26" s="42"/>
      <c r="J26" s="42"/>
      <c r="K26" s="42"/>
      <c r="L26" s="252">
        <v>0.21</v>
      </c>
      <c r="M26" s="253"/>
      <c r="N26" s="253"/>
      <c r="O26" s="253"/>
      <c r="P26" s="42"/>
      <c r="Q26" s="42"/>
      <c r="R26" s="42"/>
      <c r="S26" s="42"/>
      <c r="T26" s="42"/>
      <c r="U26" s="42"/>
      <c r="V26" s="42"/>
      <c r="W26" s="254">
        <f>ROUND(AZ51,2)</f>
        <v>0</v>
      </c>
      <c r="X26" s="253"/>
      <c r="Y26" s="253"/>
      <c r="Z26" s="253"/>
      <c r="AA26" s="253"/>
      <c r="AB26" s="253"/>
      <c r="AC26" s="253"/>
      <c r="AD26" s="253"/>
      <c r="AE26" s="253"/>
      <c r="AF26" s="42"/>
      <c r="AG26" s="42"/>
      <c r="AH26" s="42"/>
      <c r="AI26" s="42"/>
      <c r="AJ26" s="42"/>
      <c r="AK26" s="254">
        <f>ROUND(AV51,2)</f>
        <v>0</v>
      </c>
      <c r="AL26" s="253"/>
      <c r="AM26" s="253"/>
      <c r="AN26" s="253"/>
      <c r="AO26" s="253"/>
      <c r="AP26" s="42"/>
      <c r="AQ26" s="44"/>
      <c r="BE26" s="242"/>
    </row>
    <row r="27" spans="2:57" s="2" customFormat="1" ht="14.25" customHeight="1">
      <c r="B27" s="41"/>
      <c r="C27" s="42"/>
      <c r="D27" s="42"/>
      <c r="E27" s="42"/>
      <c r="F27" s="43" t="s">
        <v>44</v>
      </c>
      <c r="G27" s="42"/>
      <c r="H27" s="42"/>
      <c r="I27" s="42"/>
      <c r="J27" s="42"/>
      <c r="K27" s="42"/>
      <c r="L27" s="252">
        <v>0.15</v>
      </c>
      <c r="M27" s="253"/>
      <c r="N27" s="253"/>
      <c r="O27" s="253"/>
      <c r="P27" s="42"/>
      <c r="Q27" s="42"/>
      <c r="R27" s="42"/>
      <c r="S27" s="42"/>
      <c r="T27" s="42"/>
      <c r="U27" s="42"/>
      <c r="V27" s="42"/>
      <c r="W27" s="254">
        <f>ROUND(BA51,2)</f>
        <v>0</v>
      </c>
      <c r="X27" s="253"/>
      <c r="Y27" s="253"/>
      <c r="Z27" s="253"/>
      <c r="AA27" s="253"/>
      <c r="AB27" s="253"/>
      <c r="AC27" s="253"/>
      <c r="AD27" s="253"/>
      <c r="AE27" s="253"/>
      <c r="AF27" s="42"/>
      <c r="AG27" s="42"/>
      <c r="AH27" s="42"/>
      <c r="AI27" s="42"/>
      <c r="AJ27" s="42"/>
      <c r="AK27" s="254">
        <f>ROUND(AW51,2)</f>
        <v>0</v>
      </c>
      <c r="AL27" s="253"/>
      <c r="AM27" s="253"/>
      <c r="AN27" s="253"/>
      <c r="AO27" s="253"/>
      <c r="AP27" s="42"/>
      <c r="AQ27" s="44"/>
      <c r="BE27" s="242"/>
    </row>
    <row r="28" spans="2:57" s="2" customFormat="1" ht="14.25" customHeight="1" hidden="1">
      <c r="B28" s="41"/>
      <c r="C28" s="42"/>
      <c r="D28" s="42"/>
      <c r="E28" s="42"/>
      <c r="F28" s="43" t="s">
        <v>45</v>
      </c>
      <c r="G28" s="42"/>
      <c r="H28" s="42"/>
      <c r="I28" s="42"/>
      <c r="J28" s="42"/>
      <c r="K28" s="42"/>
      <c r="L28" s="252">
        <v>0.21</v>
      </c>
      <c r="M28" s="253"/>
      <c r="N28" s="253"/>
      <c r="O28" s="253"/>
      <c r="P28" s="42"/>
      <c r="Q28" s="42"/>
      <c r="R28" s="42"/>
      <c r="S28" s="42"/>
      <c r="T28" s="42"/>
      <c r="U28" s="42"/>
      <c r="V28" s="42"/>
      <c r="W28" s="254">
        <f>ROUND(BB51,2)</f>
        <v>0</v>
      </c>
      <c r="X28" s="253"/>
      <c r="Y28" s="253"/>
      <c r="Z28" s="253"/>
      <c r="AA28" s="253"/>
      <c r="AB28" s="253"/>
      <c r="AC28" s="253"/>
      <c r="AD28" s="253"/>
      <c r="AE28" s="253"/>
      <c r="AF28" s="42"/>
      <c r="AG28" s="42"/>
      <c r="AH28" s="42"/>
      <c r="AI28" s="42"/>
      <c r="AJ28" s="42"/>
      <c r="AK28" s="254">
        <v>0</v>
      </c>
      <c r="AL28" s="253"/>
      <c r="AM28" s="253"/>
      <c r="AN28" s="253"/>
      <c r="AO28" s="253"/>
      <c r="AP28" s="42"/>
      <c r="AQ28" s="44"/>
      <c r="BE28" s="242"/>
    </row>
    <row r="29" spans="2:57" s="2" customFormat="1" ht="14.25" customHeight="1" hidden="1">
      <c r="B29" s="41"/>
      <c r="C29" s="42"/>
      <c r="D29" s="42"/>
      <c r="E29" s="42"/>
      <c r="F29" s="43" t="s">
        <v>46</v>
      </c>
      <c r="G29" s="42"/>
      <c r="H29" s="42"/>
      <c r="I29" s="42"/>
      <c r="J29" s="42"/>
      <c r="K29" s="42"/>
      <c r="L29" s="252">
        <v>0.15</v>
      </c>
      <c r="M29" s="253"/>
      <c r="N29" s="253"/>
      <c r="O29" s="253"/>
      <c r="P29" s="42"/>
      <c r="Q29" s="42"/>
      <c r="R29" s="42"/>
      <c r="S29" s="42"/>
      <c r="T29" s="42"/>
      <c r="U29" s="42"/>
      <c r="V29" s="42"/>
      <c r="W29" s="254">
        <f>ROUND(BC51,2)</f>
        <v>0</v>
      </c>
      <c r="X29" s="253"/>
      <c r="Y29" s="253"/>
      <c r="Z29" s="253"/>
      <c r="AA29" s="253"/>
      <c r="AB29" s="253"/>
      <c r="AC29" s="253"/>
      <c r="AD29" s="253"/>
      <c r="AE29" s="253"/>
      <c r="AF29" s="42"/>
      <c r="AG29" s="42"/>
      <c r="AH29" s="42"/>
      <c r="AI29" s="42"/>
      <c r="AJ29" s="42"/>
      <c r="AK29" s="254">
        <v>0</v>
      </c>
      <c r="AL29" s="253"/>
      <c r="AM29" s="253"/>
      <c r="AN29" s="253"/>
      <c r="AO29" s="253"/>
      <c r="AP29" s="42"/>
      <c r="AQ29" s="44"/>
      <c r="BE29" s="242"/>
    </row>
    <row r="30" spans="2:57" s="2" customFormat="1" ht="14.25" customHeight="1" hidden="1">
      <c r="B30" s="41"/>
      <c r="C30" s="42"/>
      <c r="D30" s="42"/>
      <c r="E30" s="42"/>
      <c r="F30" s="43" t="s">
        <v>47</v>
      </c>
      <c r="G30" s="42"/>
      <c r="H30" s="42"/>
      <c r="I30" s="42"/>
      <c r="J30" s="42"/>
      <c r="K30" s="42"/>
      <c r="L30" s="252">
        <v>0</v>
      </c>
      <c r="M30" s="253"/>
      <c r="N30" s="253"/>
      <c r="O30" s="253"/>
      <c r="P30" s="42"/>
      <c r="Q30" s="42"/>
      <c r="R30" s="42"/>
      <c r="S30" s="42"/>
      <c r="T30" s="42"/>
      <c r="U30" s="42"/>
      <c r="V30" s="42"/>
      <c r="W30" s="254">
        <f>ROUND(BD51,2)</f>
        <v>0</v>
      </c>
      <c r="X30" s="253"/>
      <c r="Y30" s="253"/>
      <c r="Z30" s="253"/>
      <c r="AA30" s="253"/>
      <c r="AB30" s="253"/>
      <c r="AC30" s="253"/>
      <c r="AD30" s="253"/>
      <c r="AE30" s="253"/>
      <c r="AF30" s="42"/>
      <c r="AG30" s="42"/>
      <c r="AH30" s="42"/>
      <c r="AI30" s="42"/>
      <c r="AJ30" s="42"/>
      <c r="AK30" s="254">
        <v>0</v>
      </c>
      <c r="AL30" s="253"/>
      <c r="AM30" s="253"/>
      <c r="AN30" s="253"/>
      <c r="AO30" s="253"/>
      <c r="AP30" s="42"/>
      <c r="AQ30" s="44"/>
      <c r="BE30" s="242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41"/>
    </row>
    <row r="32" spans="2:57" s="1" customFormat="1" ht="25.5" customHeight="1">
      <c r="B32" s="35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255" t="s">
        <v>50</v>
      </c>
      <c r="Y32" s="256"/>
      <c r="Z32" s="256"/>
      <c r="AA32" s="256"/>
      <c r="AB32" s="256"/>
      <c r="AC32" s="47"/>
      <c r="AD32" s="47"/>
      <c r="AE32" s="47"/>
      <c r="AF32" s="47"/>
      <c r="AG32" s="47"/>
      <c r="AH32" s="47"/>
      <c r="AI32" s="47"/>
      <c r="AJ32" s="47"/>
      <c r="AK32" s="257">
        <f>SUM(AK23:AK30)</f>
        <v>0</v>
      </c>
      <c r="AL32" s="256"/>
      <c r="AM32" s="256"/>
      <c r="AN32" s="256"/>
      <c r="AO32" s="258"/>
      <c r="AP32" s="45"/>
      <c r="AQ32" s="49"/>
      <c r="BE32" s="241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51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23-08-16</v>
      </c>
      <c r="AR41" s="56"/>
    </row>
    <row r="42" spans="2:44" s="4" customFormat="1" ht="36.75" customHeight="1">
      <c r="B42" s="58"/>
      <c r="C42" s="59" t="s">
        <v>16</v>
      </c>
      <c r="L42" s="259" t="str">
        <f>K6</f>
        <v>Zateplení obvodového pláště a výměna otvorových výplní MŠ a ZŠ</v>
      </c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21</v>
      </c>
      <c r="L44" s="60" t="str">
        <f>IF(K8="","",K8)</f>
        <v> </v>
      </c>
      <c r="AI44" s="57" t="s">
        <v>23</v>
      </c>
      <c r="AM44" s="261" t="str">
        <f>IF(AN8="","",AN8)</f>
        <v>09.09.2016</v>
      </c>
      <c r="AN44" s="241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25</v>
      </c>
      <c r="L46" s="3" t="str">
        <f>IF(E11="","",E11)</f>
        <v>Smilovice 151, Smilovice u Třince 739 55</v>
      </c>
      <c r="AI46" s="57" t="s">
        <v>34</v>
      </c>
      <c r="AM46" s="262" t="str">
        <f>IF(E17="","",E17)</f>
        <v>Ing. René Zelinka</v>
      </c>
      <c r="AN46" s="241"/>
      <c r="AO46" s="241"/>
      <c r="AP46" s="241"/>
      <c r="AR46" s="35"/>
      <c r="AS46" s="263" t="s">
        <v>52</v>
      </c>
      <c r="AT46" s="264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31</v>
      </c>
      <c r="L47" s="3">
        <f>IF(E14="Vyplň údaj","",E14)</f>
      </c>
      <c r="AR47" s="35"/>
      <c r="AS47" s="265"/>
      <c r="AT47" s="251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65"/>
      <c r="AT48" s="251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66" t="s">
        <v>53</v>
      </c>
      <c r="D49" s="267"/>
      <c r="E49" s="267"/>
      <c r="F49" s="267"/>
      <c r="G49" s="267"/>
      <c r="H49" s="66"/>
      <c r="I49" s="268" t="s">
        <v>54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9" t="s">
        <v>55</v>
      </c>
      <c r="AH49" s="267"/>
      <c r="AI49" s="267"/>
      <c r="AJ49" s="267"/>
      <c r="AK49" s="267"/>
      <c r="AL49" s="267"/>
      <c r="AM49" s="267"/>
      <c r="AN49" s="268" t="s">
        <v>56</v>
      </c>
      <c r="AO49" s="267"/>
      <c r="AP49" s="267"/>
      <c r="AQ49" s="67" t="s">
        <v>57</v>
      </c>
      <c r="AR49" s="35"/>
      <c r="AS49" s="68" t="s">
        <v>58</v>
      </c>
      <c r="AT49" s="69" t="s">
        <v>59</v>
      </c>
      <c r="AU49" s="69" t="s">
        <v>60</v>
      </c>
      <c r="AV49" s="69" t="s">
        <v>61</v>
      </c>
      <c r="AW49" s="69" t="s">
        <v>62</v>
      </c>
      <c r="AX49" s="69" t="s">
        <v>63</v>
      </c>
      <c r="AY49" s="69" t="s">
        <v>64</v>
      </c>
      <c r="AZ49" s="69" t="s">
        <v>65</v>
      </c>
      <c r="BA49" s="69" t="s">
        <v>66</v>
      </c>
      <c r="BB49" s="69" t="s">
        <v>67</v>
      </c>
      <c r="BC49" s="69" t="s">
        <v>68</v>
      </c>
      <c r="BD49" s="70" t="s">
        <v>69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73">
        <f>ROUND(SUM(AG52:AG55),2)</f>
        <v>0</v>
      </c>
      <c r="AH51" s="273"/>
      <c r="AI51" s="273"/>
      <c r="AJ51" s="273"/>
      <c r="AK51" s="273"/>
      <c r="AL51" s="273"/>
      <c r="AM51" s="273"/>
      <c r="AN51" s="274">
        <f>SUM(AG51,AT51)</f>
        <v>0</v>
      </c>
      <c r="AO51" s="274"/>
      <c r="AP51" s="274"/>
      <c r="AQ51" s="74" t="s">
        <v>19</v>
      </c>
      <c r="AR51" s="58"/>
      <c r="AS51" s="75">
        <f>ROUND(SUM(AS52:AS55),2)</f>
        <v>0</v>
      </c>
      <c r="AT51" s="76">
        <f>ROUND(SUM(AV51:AW51),2)</f>
        <v>0</v>
      </c>
      <c r="AU51" s="77">
        <f>ROUND(SUM(AU52:AU55),5)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ROUND(SUM(AZ52:AZ55),2)</f>
        <v>0</v>
      </c>
      <c r="BA51" s="76">
        <f>ROUND(SUM(BA52:BA55),2)</f>
        <v>0</v>
      </c>
      <c r="BB51" s="76">
        <f>ROUND(SUM(BB52:BB55),2)</f>
        <v>0</v>
      </c>
      <c r="BC51" s="76">
        <f>ROUND(SUM(BC52:BC55),2)</f>
        <v>0</v>
      </c>
      <c r="BD51" s="78">
        <f>ROUND(SUM(BD52:BD55),2)</f>
        <v>0</v>
      </c>
      <c r="BS51" s="59" t="s">
        <v>71</v>
      </c>
      <c r="BT51" s="59" t="s">
        <v>72</v>
      </c>
      <c r="BU51" s="79" t="s">
        <v>73</v>
      </c>
      <c r="BV51" s="59" t="s">
        <v>74</v>
      </c>
      <c r="BW51" s="59" t="s">
        <v>5</v>
      </c>
      <c r="BX51" s="59" t="s">
        <v>75</v>
      </c>
      <c r="CL51" s="59" t="s">
        <v>19</v>
      </c>
    </row>
    <row r="52" spans="1:91" s="5" customFormat="1" ht="27" customHeight="1">
      <c r="A52" s="280" t="s">
        <v>1244</v>
      </c>
      <c r="B52" s="80"/>
      <c r="C52" s="81"/>
      <c r="D52" s="272" t="s">
        <v>76</v>
      </c>
      <c r="E52" s="271"/>
      <c r="F52" s="271"/>
      <c r="G52" s="271"/>
      <c r="H52" s="271"/>
      <c r="I52" s="82"/>
      <c r="J52" s="272" t="s">
        <v>77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0">
        <f>'1-23-08-16 - Zateplení ob...'!J27</f>
        <v>0</v>
      </c>
      <c r="AH52" s="271"/>
      <c r="AI52" s="271"/>
      <c r="AJ52" s="271"/>
      <c r="AK52" s="271"/>
      <c r="AL52" s="271"/>
      <c r="AM52" s="271"/>
      <c r="AN52" s="270">
        <f>SUM(AG52,AT52)</f>
        <v>0</v>
      </c>
      <c r="AO52" s="271"/>
      <c r="AP52" s="271"/>
      <c r="AQ52" s="83" t="s">
        <v>78</v>
      </c>
      <c r="AR52" s="80"/>
      <c r="AS52" s="84">
        <v>0</v>
      </c>
      <c r="AT52" s="85">
        <f>ROUND(SUM(AV52:AW52),2)</f>
        <v>0</v>
      </c>
      <c r="AU52" s="86">
        <f>'1-23-08-16 - Zateplení ob...'!P93</f>
        <v>0</v>
      </c>
      <c r="AV52" s="85">
        <f>'1-23-08-16 - Zateplení ob...'!J30</f>
        <v>0</v>
      </c>
      <c r="AW52" s="85">
        <f>'1-23-08-16 - Zateplení ob...'!J31</f>
        <v>0</v>
      </c>
      <c r="AX52" s="85">
        <f>'1-23-08-16 - Zateplení ob...'!J32</f>
        <v>0</v>
      </c>
      <c r="AY52" s="85">
        <f>'1-23-08-16 - Zateplení ob...'!J33</f>
        <v>0</v>
      </c>
      <c r="AZ52" s="85">
        <f>'1-23-08-16 - Zateplení ob...'!F30</f>
        <v>0</v>
      </c>
      <c r="BA52" s="85">
        <f>'1-23-08-16 - Zateplení ob...'!F31</f>
        <v>0</v>
      </c>
      <c r="BB52" s="85">
        <f>'1-23-08-16 - Zateplení ob...'!F32</f>
        <v>0</v>
      </c>
      <c r="BC52" s="85">
        <f>'1-23-08-16 - Zateplení ob...'!F33</f>
        <v>0</v>
      </c>
      <c r="BD52" s="87">
        <f>'1-23-08-16 - Zateplení ob...'!F34</f>
        <v>0</v>
      </c>
      <c r="BT52" s="88" t="s">
        <v>79</v>
      </c>
      <c r="BV52" s="88" t="s">
        <v>74</v>
      </c>
      <c r="BW52" s="88" t="s">
        <v>80</v>
      </c>
      <c r="BX52" s="88" t="s">
        <v>5</v>
      </c>
      <c r="CL52" s="88" t="s">
        <v>19</v>
      </c>
      <c r="CM52" s="88" t="s">
        <v>81</v>
      </c>
    </row>
    <row r="53" spans="1:91" s="5" customFormat="1" ht="27" customHeight="1">
      <c r="A53" s="280" t="s">
        <v>1244</v>
      </c>
      <c r="B53" s="80"/>
      <c r="C53" s="81"/>
      <c r="D53" s="272" t="s">
        <v>82</v>
      </c>
      <c r="E53" s="271"/>
      <c r="F53" s="271"/>
      <c r="G53" s="271"/>
      <c r="H53" s="271"/>
      <c r="I53" s="82"/>
      <c r="J53" s="272" t="s">
        <v>83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0">
        <f>'2-23-08-16 - Zateplení ob...'!J27</f>
        <v>0</v>
      </c>
      <c r="AH53" s="271"/>
      <c r="AI53" s="271"/>
      <c r="AJ53" s="271"/>
      <c r="AK53" s="271"/>
      <c r="AL53" s="271"/>
      <c r="AM53" s="271"/>
      <c r="AN53" s="270">
        <f>SUM(AG53,AT53)</f>
        <v>0</v>
      </c>
      <c r="AO53" s="271"/>
      <c r="AP53" s="271"/>
      <c r="AQ53" s="83" t="s">
        <v>78</v>
      </c>
      <c r="AR53" s="80"/>
      <c r="AS53" s="84">
        <v>0</v>
      </c>
      <c r="AT53" s="85">
        <f>ROUND(SUM(AV53:AW53),2)</f>
        <v>0</v>
      </c>
      <c r="AU53" s="86">
        <f>'2-23-08-16 - Zateplení ob...'!P89</f>
        <v>0</v>
      </c>
      <c r="AV53" s="85">
        <f>'2-23-08-16 - Zateplení ob...'!J30</f>
        <v>0</v>
      </c>
      <c r="AW53" s="85">
        <f>'2-23-08-16 - Zateplení ob...'!J31</f>
        <v>0</v>
      </c>
      <c r="AX53" s="85">
        <f>'2-23-08-16 - Zateplení ob...'!J32</f>
        <v>0</v>
      </c>
      <c r="AY53" s="85">
        <f>'2-23-08-16 - Zateplení ob...'!J33</f>
        <v>0</v>
      </c>
      <c r="AZ53" s="85">
        <f>'2-23-08-16 - Zateplení ob...'!F30</f>
        <v>0</v>
      </c>
      <c r="BA53" s="85">
        <f>'2-23-08-16 - Zateplení ob...'!F31</f>
        <v>0</v>
      </c>
      <c r="BB53" s="85">
        <f>'2-23-08-16 - Zateplení ob...'!F32</f>
        <v>0</v>
      </c>
      <c r="BC53" s="85">
        <f>'2-23-08-16 - Zateplení ob...'!F33</f>
        <v>0</v>
      </c>
      <c r="BD53" s="87">
        <f>'2-23-08-16 - Zateplení ob...'!F34</f>
        <v>0</v>
      </c>
      <c r="BT53" s="88" t="s">
        <v>79</v>
      </c>
      <c r="BV53" s="88" t="s">
        <v>74</v>
      </c>
      <c r="BW53" s="88" t="s">
        <v>84</v>
      </c>
      <c r="BX53" s="88" t="s">
        <v>5</v>
      </c>
      <c r="CL53" s="88" t="s">
        <v>19</v>
      </c>
      <c r="CM53" s="88" t="s">
        <v>81</v>
      </c>
    </row>
    <row r="54" spans="1:91" s="5" customFormat="1" ht="27" customHeight="1">
      <c r="A54" s="280" t="s">
        <v>1244</v>
      </c>
      <c r="B54" s="80"/>
      <c r="C54" s="81"/>
      <c r="D54" s="272" t="s">
        <v>85</v>
      </c>
      <c r="E54" s="271"/>
      <c r="F54" s="271"/>
      <c r="G54" s="271"/>
      <c r="H54" s="271"/>
      <c r="I54" s="82"/>
      <c r="J54" s="272" t="s">
        <v>86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0">
        <f>'3-23-08-16 - Oprava a zat...'!J27</f>
        <v>0</v>
      </c>
      <c r="AH54" s="271"/>
      <c r="AI54" s="271"/>
      <c r="AJ54" s="271"/>
      <c r="AK54" s="271"/>
      <c r="AL54" s="271"/>
      <c r="AM54" s="271"/>
      <c r="AN54" s="270">
        <f>SUM(AG54,AT54)</f>
        <v>0</v>
      </c>
      <c r="AO54" s="271"/>
      <c r="AP54" s="271"/>
      <c r="AQ54" s="83" t="s">
        <v>78</v>
      </c>
      <c r="AR54" s="80"/>
      <c r="AS54" s="84">
        <v>0</v>
      </c>
      <c r="AT54" s="85">
        <f>ROUND(SUM(AV54:AW54),2)</f>
        <v>0</v>
      </c>
      <c r="AU54" s="86">
        <f>'3-23-08-16 - Oprava a zat...'!P92</f>
        <v>0</v>
      </c>
      <c r="AV54" s="85">
        <f>'3-23-08-16 - Oprava a zat...'!J30</f>
        <v>0</v>
      </c>
      <c r="AW54" s="85">
        <f>'3-23-08-16 - Oprava a zat...'!J31</f>
        <v>0</v>
      </c>
      <c r="AX54" s="85">
        <f>'3-23-08-16 - Oprava a zat...'!J32</f>
        <v>0</v>
      </c>
      <c r="AY54" s="85">
        <f>'3-23-08-16 - Oprava a zat...'!J33</f>
        <v>0</v>
      </c>
      <c r="AZ54" s="85">
        <f>'3-23-08-16 - Oprava a zat...'!F30</f>
        <v>0</v>
      </c>
      <c r="BA54" s="85">
        <f>'3-23-08-16 - Oprava a zat...'!F31</f>
        <v>0</v>
      </c>
      <c r="BB54" s="85">
        <f>'3-23-08-16 - Oprava a zat...'!F32</f>
        <v>0</v>
      </c>
      <c r="BC54" s="85">
        <f>'3-23-08-16 - Oprava a zat...'!F33</f>
        <v>0</v>
      </c>
      <c r="BD54" s="87">
        <f>'3-23-08-16 - Oprava a zat...'!F34</f>
        <v>0</v>
      </c>
      <c r="BT54" s="88" t="s">
        <v>79</v>
      </c>
      <c r="BV54" s="88" t="s">
        <v>74</v>
      </c>
      <c r="BW54" s="88" t="s">
        <v>87</v>
      </c>
      <c r="BX54" s="88" t="s">
        <v>5</v>
      </c>
      <c r="CL54" s="88" t="s">
        <v>19</v>
      </c>
      <c r="CM54" s="88" t="s">
        <v>81</v>
      </c>
    </row>
    <row r="55" spans="1:91" s="5" customFormat="1" ht="27" customHeight="1">
      <c r="A55" s="280" t="s">
        <v>1244</v>
      </c>
      <c r="B55" s="80"/>
      <c r="C55" s="81"/>
      <c r="D55" s="272" t="s">
        <v>88</v>
      </c>
      <c r="E55" s="271"/>
      <c r="F55" s="271"/>
      <c r="G55" s="271"/>
      <c r="H55" s="271"/>
      <c r="I55" s="82"/>
      <c r="J55" s="272" t="s">
        <v>89</v>
      </c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0">
        <f>'4-23-08-16 - ZŠ Smilovice...'!J27</f>
        <v>0</v>
      </c>
      <c r="AH55" s="271"/>
      <c r="AI55" s="271"/>
      <c r="AJ55" s="271"/>
      <c r="AK55" s="271"/>
      <c r="AL55" s="271"/>
      <c r="AM55" s="271"/>
      <c r="AN55" s="270">
        <f>SUM(AG55,AT55)</f>
        <v>0</v>
      </c>
      <c r="AO55" s="271"/>
      <c r="AP55" s="271"/>
      <c r="AQ55" s="83" t="s">
        <v>78</v>
      </c>
      <c r="AR55" s="80"/>
      <c r="AS55" s="89">
        <v>0</v>
      </c>
      <c r="AT55" s="90">
        <f>ROUND(SUM(AV55:AW55),2)</f>
        <v>0</v>
      </c>
      <c r="AU55" s="91">
        <f>'4-23-08-16 - ZŠ Smilovice...'!P81</f>
        <v>0</v>
      </c>
      <c r="AV55" s="90">
        <f>'4-23-08-16 - ZŠ Smilovice...'!J30</f>
        <v>0</v>
      </c>
      <c r="AW55" s="90">
        <f>'4-23-08-16 - ZŠ Smilovice...'!J31</f>
        <v>0</v>
      </c>
      <c r="AX55" s="90">
        <f>'4-23-08-16 - ZŠ Smilovice...'!J32</f>
        <v>0</v>
      </c>
      <c r="AY55" s="90">
        <f>'4-23-08-16 - ZŠ Smilovice...'!J33</f>
        <v>0</v>
      </c>
      <c r="AZ55" s="90">
        <f>'4-23-08-16 - ZŠ Smilovice...'!F30</f>
        <v>0</v>
      </c>
      <c r="BA55" s="90">
        <f>'4-23-08-16 - ZŠ Smilovice...'!F31</f>
        <v>0</v>
      </c>
      <c r="BB55" s="90">
        <f>'4-23-08-16 - ZŠ Smilovice...'!F32</f>
        <v>0</v>
      </c>
      <c r="BC55" s="90">
        <f>'4-23-08-16 - ZŠ Smilovice...'!F33</f>
        <v>0</v>
      </c>
      <c r="BD55" s="92">
        <f>'4-23-08-16 - ZŠ Smilovice...'!F34</f>
        <v>0</v>
      </c>
      <c r="BT55" s="88" t="s">
        <v>79</v>
      </c>
      <c r="BV55" s="88" t="s">
        <v>74</v>
      </c>
      <c r="BW55" s="88" t="s">
        <v>90</v>
      </c>
      <c r="BX55" s="88" t="s">
        <v>5</v>
      </c>
      <c r="CL55" s="88" t="s">
        <v>19</v>
      </c>
      <c r="CM55" s="88" t="s">
        <v>81</v>
      </c>
    </row>
    <row r="56" spans="2:44" s="1" customFormat="1" ht="30" customHeight="1">
      <c r="B56" s="35"/>
      <c r="AR56" s="35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5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-23-08-16 - Zateplení ob...'!C2" tooltip="1-23-08-16 - Zateplení ob..." display="/"/>
    <hyperlink ref="A53" location="'2-23-08-16 - Zateplení ob...'!C2" tooltip="2-23-08-16 - Zateplení ob..." display="/"/>
    <hyperlink ref="A54" location="'3-23-08-16 - Oprava a zat...'!C2" tooltip="3-23-08-16 - Oprava a zat..." display="/"/>
    <hyperlink ref="A55" location="'4-23-08-16 - ZŠ Smilovice...'!C2" tooltip="4-23-08-16 - ZŠ Smilovice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1245</v>
      </c>
      <c r="G1" s="288" t="s">
        <v>1246</v>
      </c>
      <c r="H1" s="288"/>
      <c r="I1" s="289"/>
      <c r="J1" s="283" t="s">
        <v>1247</v>
      </c>
      <c r="K1" s="281" t="s">
        <v>91</v>
      </c>
      <c r="L1" s="283" t="s">
        <v>1248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80</v>
      </c>
      <c r="AZ2" s="18" t="s">
        <v>92</v>
      </c>
      <c r="BA2" s="18" t="s">
        <v>93</v>
      </c>
      <c r="BB2" s="18" t="s">
        <v>19</v>
      </c>
      <c r="BC2" s="18" t="s">
        <v>94</v>
      </c>
      <c r="BD2" s="18" t="s">
        <v>81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  <c r="AZ3" s="18" t="s">
        <v>95</v>
      </c>
      <c r="BA3" s="18" t="s">
        <v>96</v>
      </c>
      <c r="BB3" s="18" t="s">
        <v>19</v>
      </c>
      <c r="BC3" s="18" t="s">
        <v>97</v>
      </c>
      <c r="BD3" s="18" t="s">
        <v>81</v>
      </c>
    </row>
    <row r="4" spans="2:56" ht="36.75" customHeight="1">
      <c r="B4" s="22"/>
      <c r="C4" s="23"/>
      <c r="D4" s="24" t="s">
        <v>98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  <c r="AZ4" s="18" t="s">
        <v>99</v>
      </c>
      <c r="BA4" s="18" t="s">
        <v>100</v>
      </c>
      <c r="BB4" s="18" t="s">
        <v>19</v>
      </c>
      <c r="BC4" s="18" t="s">
        <v>101</v>
      </c>
      <c r="BD4" s="18" t="s">
        <v>81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102</v>
      </c>
      <c r="BA5" s="18" t="s">
        <v>93</v>
      </c>
      <c r="BB5" s="18" t="s">
        <v>19</v>
      </c>
      <c r="BC5" s="18" t="s">
        <v>103</v>
      </c>
      <c r="BD5" s="18" t="s">
        <v>81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  <c r="AZ6" s="18" t="s">
        <v>104</v>
      </c>
      <c r="BA6" s="18" t="s">
        <v>105</v>
      </c>
      <c r="BB6" s="18" t="s">
        <v>19</v>
      </c>
      <c r="BC6" s="18" t="s">
        <v>106</v>
      </c>
      <c r="BD6" s="18" t="s">
        <v>81</v>
      </c>
    </row>
    <row r="7" spans="2:56" ht="22.5" customHeight="1">
      <c r="B7" s="22"/>
      <c r="C7" s="23"/>
      <c r="D7" s="23"/>
      <c r="E7" s="275" t="str">
        <f>'Rekapitulace stavby'!K6</f>
        <v>Zateplení obvodového pláště a výměna otvorových výplní MŠ a ZŠ</v>
      </c>
      <c r="F7" s="244"/>
      <c r="G7" s="244"/>
      <c r="H7" s="244"/>
      <c r="I7" s="95"/>
      <c r="J7" s="23"/>
      <c r="K7" s="25"/>
      <c r="AZ7" s="18" t="s">
        <v>107</v>
      </c>
      <c r="BA7" s="18" t="s">
        <v>93</v>
      </c>
      <c r="BB7" s="18" t="s">
        <v>19</v>
      </c>
      <c r="BC7" s="18" t="s">
        <v>108</v>
      </c>
      <c r="BD7" s="18" t="s">
        <v>81</v>
      </c>
    </row>
    <row r="8" spans="2:56" s="1" customFormat="1" ht="15">
      <c r="B8" s="35"/>
      <c r="C8" s="36"/>
      <c r="D8" s="31" t="s">
        <v>109</v>
      </c>
      <c r="E8" s="36"/>
      <c r="F8" s="36"/>
      <c r="G8" s="36"/>
      <c r="H8" s="36"/>
      <c r="I8" s="96"/>
      <c r="J8" s="36"/>
      <c r="K8" s="39"/>
      <c r="AZ8" s="18" t="s">
        <v>110</v>
      </c>
      <c r="BA8" s="18" t="s">
        <v>100</v>
      </c>
      <c r="BB8" s="18" t="s">
        <v>19</v>
      </c>
      <c r="BC8" s="18" t="s">
        <v>111</v>
      </c>
      <c r="BD8" s="18" t="s">
        <v>81</v>
      </c>
    </row>
    <row r="9" spans="2:56" s="1" customFormat="1" ht="36.75" customHeight="1">
      <c r="B9" s="35"/>
      <c r="C9" s="36"/>
      <c r="D9" s="36"/>
      <c r="E9" s="276" t="s">
        <v>112</v>
      </c>
      <c r="F9" s="251"/>
      <c r="G9" s="251"/>
      <c r="H9" s="251"/>
      <c r="I9" s="96"/>
      <c r="J9" s="36"/>
      <c r="K9" s="39"/>
      <c r="AZ9" s="18" t="s">
        <v>113</v>
      </c>
      <c r="BA9" s="18" t="s">
        <v>93</v>
      </c>
      <c r="BB9" s="18" t="s">
        <v>19</v>
      </c>
      <c r="BC9" s="18" t="s">
        <v>114</v>
      </c>
      <c r="BD9" s="18" t="s">
        <v>81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  <c r="AZ10" s="18" t="s">
        <v>115</v>
      </c>
      <c r="BA10" s="18" t="s">
        <v>96</v>
      </c>
      <c r="BB10" s="18" t="s">
        <v>19</v>
      </c>
      <c r="BC10" s="18" t="s">
        <v>116</v>
      </c>
      <c r="BD10" s="18" t="s">
        <v>81</v>
      </c>
    </row>
    <row r="11" spans="2:56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19</v>
      </c>
      <c r="K11" s="39"/>
      <c r="AZ11" s="18" t="s">
        <v>117</v>
      </c>
      <c r="BA11" s="18" t="s">
        <v>93</v>
      </c>
      <c r="BB11" s="18" t="s">
        <v>19</v>
      </c>
      <c r="BC11" s="18" t="s">
        <v>118</v>
      </c>
      <c r="BD11" s="18" t="s">
        <v>81</v>
      </c>
    </row>
    <row r="12" spans="2:11" s="1" customFormat="1" ht="14.25" customHeight="1">
      <c r="B12" s="35"/>
      <c r="C12" s="36"/>
      <c r="D12" s="31" t="s">
        <v>21</v>
      </c>
      <c r="E12" s="36"/>
      <c r="F12" s="29" t="s">
        <v>29</v>
      </c>
      <c r="G12" s="36"/>
      <c r="H12" s="36"/>
      <c r="I12" s="97" t="s">
        <v>23</v>
      </c>
      <c r="J12" s="98" t="str">
        <f>'Rekapitulace stavby'!AN8</f>
        <v>09.09.2016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25</v>
      </c>
      <c r="E14" s="36"/>
      <c r="F14" s="36"/>
      <c r="G14" s="36"/>
      <c r="H14" s="36"/>
      <c r="I14" s="97" t="s">
        <v>26</v>
      </c>
      <c r="J14" s="29" t="s">
        <v>19</v>
      </c>
      <c r="K14" s="39"/>
    </row>
    <row r="15" spans="2:11" s="1" customFormat="1" ht="18" customHeight="1">
      <c r="B15" s="35"/>
      <c r="C15" s="36"/>
      <c r="D15" s="36"/>
      <c r="E15" s="29" t="s">
        <v>119</v>
      </c>
      <c r="F15" s="36"/>
      <c r="G15" s="36"/>
      <c r="H15" s="36"/>
      <c r="I15" s="97" t="s">
        <v>30</v>
      </c>
      <c r="J15" s="29" t="s">
        <v>19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26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26</v>
      </c>
      <c r="J20" s="29" t="str">
        <f>IF('Rekapitulace stavby'!AN16="","",'Rekapitulace stavby'!AN16)</f>
        <v>65900740</v>
      </c>
      <c r="K20" s="39"/>
    </row>
    <row r="21" spans="2:11" s="1" customFormat="1" ht="18" customHeight="1">
      <c r="B21" s="35"/>
      <c r="C21" s="36"/>
      <c r="D21" s="36"/>
      <c r="E21" s="29" t="str">
        <f>IF('Rekapitulace stavby'!E17="","",'Rekapitulace stavby'!E17)</f>
        <v>Ing. René Zelinka</v>
      </c>
      <c r="F21" s="36"/>
      <c r="G21" s="36"/>
      <c r="H21" s="36"/>
      <c r="I21" s="97" t="s">
        <v>30</v>
      </c>
      <c r="J21" s="29">
        <f>IF('Rekapitulace stavby'!AN17="","",'Rekapitulace stavby'!AN17)</f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7" t="s">
        <v>19</v>
      </c>
      <c r="F24" s="277"/>
      <c r="G24" s="277"/>
      <c r="H24" s="27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38</v>
      </c>
      <c r="E27" s="36"/>
      <c r="F27" s="36"/>
      <c r="G27" s="36"/>
      <c r="H27" s="36"/>
      <c r="I27" s="96"/>
      <c r="J27" s="106">
        <f>ROUND(J93,2)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7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08">
        <f>ROUND(SUM(BE93:BE464),2)</f>
        <v>0</v>
      </c>
      <c r="G30" s="36"/>
      <c r="H30" s="36"/>
      <c r="I30" s="109">
        <v>0.21</v>
      </c>
      <c r="J30" s="108">
        <f>ROUND(ROUND((SUM(BE93:BE464)),2)*I30,2)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08">
        <f>ROUND(SUM(BF93:BF464),2)</f>
        <v>0</v>
      </c>
      <c r="G31" s="36"/>
      <c r="H31" s="36"/>
      <c r="I31" s="109">
        <v>0.15</v>
      </c>
      <c r="J31" s="108">
        <f>ROUND(ROUND((SUM(BF93:BF464)),2)*I31,2)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08">
        <f>ROUND(SUM(BG93:BG464),2)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08">
        <f>ROUND(SUM(BH93:BH464),2)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08">
        <f>ROUND(SUM(BI93:BI464),2)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48</v>
      </c>
      <c r="E36" s="66"/>
      <c r="F36" s="66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120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5" t="str">
        <f>E7</f>
        <v>Zateplení obvodového pláště a výměna otvorových výplní MŠ a ZŠ</v>
      </c>
      <c r="F45" s="251"/>
      <c r="G45" s="251"/>
      <c r="H45" s="251"/>
      <c r="I45" s="96"/>
      <c r="J45" s="36"/>
      <c r="K45" s="39"/>
    </row>
    <row r="46" spans="2:11" s="1" customFormat="1" ht="14.25" customHeight="1">
      <c r="B46" s="35"/>
      <c r="C46" s="31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6" t="str">
        <f>E9</f>
        <v>1-23-08-16 - Zateplení obvodového pláště a výměna otvorových výplní MŠ Smilovice</v>
      </c>
      <c r="F47" s="251"/>
      <c r="G47" s="251"/>
      <c r="H47" s="251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21</v>
      </c>
      <c r="D49" s="36"/>
      <c r="E49" s="36"/>
      <c r="F49" s="29" t="str">
        <f>F12</f>
        <v>Smilovice 151, Smilovice u Třince 739 55</v>
      </c>
      <c r="G49" s="36"/>
      <c r="H49" s="36"/>
      <c r="I49" s="97" t="s">
        <v>23</v>
      </c>
      <c r="J49" s="98" t="str">
        <f>IF(J12="","",J12)</f>
        <v>09.09.2016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25</v>
      </c>
      <c r="D51" s="36"/>
      <c r="E51" s="36"/>
      <c r="F51" s="29" t="str">
        <f>E15</f>
        <v>Obec Smilovice</v>
      </c>
      <c r="G51" s="36"/>
      <c r="H51" s="36"/>
      <c r="I51" s="97" t="s">
        <v>34</v>
      </c>
      <c r="J51" s="29" t="str">
        <f>E21</f>
        <v>Ing. René Zelinka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121</v>
      </c>
      <c r="D54" s="110"/>
      <c r="E54" s="110"/>
      <c r="F54" s="110"/>
      <c r="G54" s="110"/>
      <c r="H54" s="110"/>
      <c r="I54" s="121"/>
      <c r="J54" s="122" t="s">
        <v>122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123</v>
      </c>
      <c r="D56" s="36"/>
      <c r="E56" s="36"/>
      <c r="F56" s="36"/>
      <c r="G56" s="36"/>
      <c r="H56" s="36"/>
      <c r="I56" s="96"/>
      <c r="J56" s="106">
        <f>J93</f>
        <v>0</v>
      </c>
      <c r="K56" s="39"/>
      <c r="AU56" s="18" t="s">
        <v>124</v>
      </c>
    </row>
    <row r="57" spans="2:11" s="7" customFormat="1" ht="24.75" customHeight="1">
      <c r="B57" s="125"/>
      <c r="C57" s="126"/>
      <c r="D57" s="127" t="s">
        <v>125</v>
      </c>
      <c r="E57" s="128"/>
      <c r="F57" s="128"/>
      <c r="G57" s="128"/>
      <c r="H57" s="128"/>
      <c r="I57" s="129"/>
      <c r="J57" s="130">
        <f>J94</f>
        <v>0</v>
      </c>
      <c r="K57" s="131"/>
    </row>
    <row r="58" spans="2:11" s="8" customFormat="1" ht="19.5" customHeight="1">
      <c r="B58" s="132"/>
      <c r="C58" s="133"/>
      <c r="D58" s="134" t="s">
        <v>126</v>
      </c>
      <c r="E58" s="135"/>
      <c r="F58" s="135"/>
      <c r="G58" s="135"/>
      <c r="H58" s="135"/>
      <c r="I58" s="136"/>
      <c r="J58" s="137">
        <f>J95</f>
        <v>0</v>
      </c>
      <c r="K58" s="138"/>
    </row>
    <row r="59" spans="2:11" s="8" customFormat="1" ht="19.5" customHeight="1">
      <c r="B59" s="132"/>
      <c r="C59" s="133"/>
      <c r="D59" s="134" t="s">
        <v>127</v>
      </c>
      <c r="E59" s="135"/>
      <c r="F59" s="135"/>
      <c r="G59" s="135"/>
      <c r="H59" s="135"/>
      <c r="I59" s="136"/>
      <c r="J59" s="137">
        <f>J149</f>
        <v>0</v>
      </c>
      <c r="K59" s="138"/>
    </row>
    <row r="60" spans="2:11" s="8" customFormat="1" ht="19.5" customHeight="1">
      <c r="B60" s="132"/>
      <c r="C60" s="133"/>
      <c r="D60" s="134" t="s">
        <v>128</v>
      </c>
      <c r="E60" s="135"/>
      <c r="F60" s="135"/>
      <c r="G60" s="135"/>
      <c r="H60" s="135"/>
      <c r="I60" s="136"/>
      <c r="J60" s="137">
        <f>J157</f>
        <v>0</v>
      </c>
      <c r="K60" s="138"/>
    </row>
    <row r="61" spans="2:11" s="8" customFormat="1" ht="19.5" customHeight="1">
      <c r="B61" s="132"/>
      <c r="C61" s="133"/>
      <c r="D61" s="134" t="s">
        <v>129</v>
      </c>
      <c r="E61" s="135"/>
      <c r="F61" s="135"/>
      <c r="G61" s="135"/>
      <c r="H61" s="135"/>
      <c r="I61" s="136"/>
      <c r="J61" s="137">
        <f>J161</f>
        <v>0</v>
      </c>
      <c r="K61" s="138"/>
    </row>
    <row r="62" spans="2:11" s="8" customFormat="1" ht="19.5" customHeight="1">
      <c r="B62" s="132"/>
      <c r="C62" s="133"/>
      <c r="D62" s="134" t="s">
        <v>130</v>
      </c>
      <c r="E62" s="135"/>
      <c r="F62" s="135"/>
      <c r="G62" s="135"/>
      <c r="H62" s="135"/>
      <c r="I62" s="136"/>
      <c r="J62" s="137">
        <f>J276</f>
        <v>0</v>
      </c>
      <c r="K62" s="138"/>
    </row>
    <row r="63" spans="2:11" s="8" customFormat="1" ht="19.5" customHeight="1">
      <c r="B63" s="132"/>
      <c r="C63" s="133"/>
      <c r="D63" s="134" t="s">
        <v>131</v>
      </c>
      <c r="E63" s="135"/>
      <c r="F63" s="135"/>
      <c r="G63" s="135"/>
      <c r="H63" s="135"/>
      <c r="I63" s="136"/>
      <c r="J63" s="137">
        <f>J337</f>
        <v>0</v>
      </c>
      <c r="K63" s="138"/>
    </row>
    <row r="64" spans="2:11" s="8" customFormat="1" ht="19.5" customHeight="1">
      <c r="B64" s="132"/>
      <c r="C64" s="133"/>
      <c r="D64" s="134" t="s">
        <v>132</v>
      </c>
      <c r="E64" s="135"/>
      <c r="F64" s="135"/>
      <c r="G64" s="135"/>
      <c r="H64" s="135"/>
      <c r="I64" s="136"/>
      <c r="J64" s="137">
        <f>J349</f>
        <v>0</v>
      </c>
      <c r="K64" s="138"/>
    </row>
    <row r="65" spans="2:11" s="7" customFormat="1" ht="24.75" customHeight="1">
      <c r="B65" s="125"/>
      <c r="C65" s="126"/>
      <c r="D65" s="127" t="s">
        <v>133</v>
      </c>
      <c r="E65" s="128"/>
      <c r="F65" s="128"/>
      <c r="G65" s="128"/>
      <c r="H65" s="128"/>
      <c r="I65" s="129"/>
      <c r="J65" s="130">
        <f>J352</f>
        <v>0</v>
      </c>
      <c r="K65" s="131"/>
    </row>
    <row r="66" spans="2:11" s="8" customFormat="1" ht="19.5" customHeight="1">
      <c r="B66" s="132"/>
      <c r="C66" s="133"/>
      <c r="D66" s="134" t="s">
        <v>134</v>
      </c>
      <c r="E66" s="135"/>
      <c r="F66" s="135"/>
      <c r="G66" s="135"/>
      <c r="H66" s="135"/>
      <c r="I66" s="136"/>
      <c r="J66" s="137">
        <f>J353</f>
        <v>0</v>
      </c>
      <c r="K66" s="138"/>
    </row>
    <row r="67" spans="2:11" s="8" customFormat="1" ht="19.5" customHeight="1">
      <c r="B67" s="132"/>
      <c r="C67" s="133"/>
      <c r="D67" s="134" t="s">
        <v>135</v>
      </c>
      <c r="E67" s="135"/>
      <c r="F67" s="135"/>
      <c r="G67" s="135"/>
      <c r="H67" s="135"/>
      <c r="I67" s="136"/>
      <c r="J67" s="137">
        <f>J362</f>
        <v>0</v>
      </c>
      <c r="K67" s="138"/>
    </row>
    <row r="68" spans="2:11" s="8" customFormat="1" ht="19.5" customHeight="1">
      <c r="B68" s="132"/>
      <c r="C68" s="133"/>
      <c r="D68" s="134" t="s">
        <v>136</v>
      </c>
      <c r="E68" s="135"/>
      <c r="F68" s="135"/>
      <c r="G68" s="135"/>
      <c r="H68" s="135"/>
      <c r="I68" s="136"/>
      <c r="J68" s="137">
        <f>J393</f>
        <v>0</v>
      </c>
      <c r="K68" s="138"/>
    </row>
    <row r="69" spans="2:11" s="8" customFormat="1" ht="19.5" customHeight="1">
      <c r="B69" s="132"/>
      <c r="C69" s="133"/>
      <c r="D69" s="134" t="s">
        <v>137</v>
      </c>
      <c r="E69" s="135"/>
      <c r="F69" s="135"/>
      <c r="G69" s="135"/>
      <c r="H69" s="135"/>
      <c r="I69" s="136"/>
      <c r="J69" s="137">
        <f>J407</f>
        <v>0</v>
      </c>
      <c r="K69" s="138"/>
    </row>
    <row r="70" spans="2:11" s="8" customFormat="1" ht="19.5" customHeight="1">
      <c r="B70" s="132"/>
      <c r="C70" s="133"/>
      <c r="D70" s="134" t="s">
        <v>138</v>
      </c>
      <c r="E70" s="135"/>
      <c r="F70" s="135"/>
      <c r="G70" s="135"/>
      <c r="H70" s="135"/>
      <c r="I70" s="136"/>
      <c r="J70" s="137">
        <f>J442</f>
        <v>0</v>
      </c>
      <c r="K70" s="138"/>
    </row>
    <row r="71" spans="2:11" s="8" customFormat="1" ht="19.5" customHeight="1">
      <c r="B71" s="132"/>
      <c r="C71" s="133"/>
      <c r="D71" s="134" t="s">
        <v>139</v>
      </c>
      <c r="E71" s="135"/>
      <c r="F71" s="135"/>
      <c r="G71" s="135"/>
      <c r="H71" s="135"/>
      <c r="I71" s="136"/>
      <c r="J71" s="137">
        <f>J457</f>
        <v>0</v>
      </c>
      <c r="K71" s="138"/>
    </row>
    <row r="72" spans="2:11" s="7" customFormat="1" ht="24.75" customHeight="1">
      <c r="B72" s="125"/>
      <c r="C72" s="126"/>
      <c r="D72" s="127" t="s">
        <v>140</v>
      </c>
      <c r="E72" s="128"/>
      <c r="F72" s="128"/>
      <c r="G72" s="128"/>
      <c r="H72" s="128"/>
      <c r="I72" s="129"/>
      <c r="J72" s="130">
        <f>J461</f>
        <v>0</v>
      </c>
      <c r="K72" s="131"/>
    </row>
    <row r="73" spans="2:11" s="8" customFormat="1" ht="19.5" customHeight="1">
      <c r="B73" s="132"/>
      <c r="C73" s="133"/>
      <c r="D73" s="134" t="s">
        <v>141</v>
      </c>
      <c r="E73" s="135"/>
      <c r="F73" s="135"/>
      <c r="G73" s="135"/>
      <c r="H73" s="135"/>
      <c r="I73" s="136"/>
      <c r="J73" s="137">
        <f>J462</f>
        <v>0</v>
      </c>
      <c r="K73" s="138"/>
    </row>
    <row r="74" spans="2:11" s="1" customFormat="1" ht="21.75" customHeight="1">
      <c r="B74" s="35"/>
      <c r="C74" s="36"/>
      <c r="D74" s="36"/>
      <c r="E74" s="36"/>
      <c r="F74" s="36"/>
      <c r="G74" s="36"/>
      <c r="H74" s="36"/>
      <c r="I74" s="96"/>
      <c r="J74" s="36"/>
      <c r="K74" s="39"/>
    </row>
    <row r="75" spans="2:11" s="1" customFormat="1" ht="6.75" customHeight="1">
      <c r="B75" s="50"/>
      <c r="C75" s="51"/>
      <c r="D75" s="51"/>
      <c r="E75" s="51"/>
      <c r="F75" s="51"/>
      <c r="G75" s="51"/>
      <c r="H75" s="51"/>
      <c r="I75" s="117"/>
      <c r="J75" s="51"/>
      <c r="K75" s="52"/>
    </row>
    <row r="79" spans="2:12" s="1" customFormat="1" ht="6.75" customHeight="1">
      <c r="B79" s="53"/>
      <c r="C79" s="54"/>
      <c r="D79" s="54"/>
      <c r="E79" s="54"/>
      <c r="F79" s="54"/>
      <c r="G79" s="54"/>
      <c r="H79" s="54"/>
      <c r="I79" s="118"/>
      <c r="J79" s="54"/>
      <c r="K79" s="54"/>
      <c r="L79" s="35"/>
    </row>
    <row r="80" spans="2:12" s="1" customFormat="1" ht="36.75" customHeight="1">
      <c r="B80" s="35"/>
      <c r="C80" s="55" t="s">
        <v>142</v>
      </c>
      <c r="I80" s="139"/>
      <c r="L80" s="35"/>
    </row>
    <row r="81" spans="2:12" s="1" customFormat="1" ht="6.75" customHeight="1">
      <c r="B81" s="35"/>
      <c r="I81" s="139"/>
      <c r="L81" s="35"/>
    </row>
    <row r="82" spans="2:12" s="1" customFormat="1" ht="14.25" customHeight="1">
      <c r="B82" s="35"/>
      <c r="C82" s="57" t="s">
        <v>16</v>
      </c>
      <c r="I82" s="139"/>
      <c r="L82" s="35"/>
    </row>
    <row r="83" spans="2:12" s="1" customFormat="1" ht="22.5" customHeight="1">
      <c r="B83" s="35"/>
      <c r="E83" s="278" t="str">
        <f>E7</f>
        <v>Zateplení obvodového pláště a výměna otvorových výplní MŠ a ZŠ</v>
      </c>
      <c r="F83" s="241"/>
      <c r="G83" s="241"/>
      <c r="H83" s="241"/>
      <c r="I83" s="139"/>
      <c r="L83" s="35"/>
    </row>
    <row r="84" spans="2:12" s="1" customFormat="1" ht="14.25" customHeight="1">
      <c r="B84" s="35"/>
      <c r="C84" s="57" t="s">
        <v>109</v>
      </c>
      <c r="I84" s="139"/>
      <c r="L84" s="35"/>
    </row>
    <row r="85" spans="2:12" s="1" customFormat="1" ht="23.25" customHeight="1">
      <c r="B85" s="35"/>
      <c r="E85" s="259" t="str">
        <f>E9</f>
        <v>1-23-08-16 - Zateplení obvodového pláště a výměna otvorových výplní MŠ Smilovice</v>
      </c>
      <c r="F85" s="241"/>
      <c r="G85" s="241"/>
      <c r="H85" s="241"/>
      <c r="I85" s="139"/>
      <c r="L85" s="35"/>
    </row>
    <row r="86" spans="2:12" s="1" customFormat="1" ht="6.75" customHeight="1">
      <c r="B86" s="35"/>
      <c r="I86" s="139"/>
      <c r="L86" s="35"/>
    </row>
    <row r="87" spans="2:12" s="1" customFormat="1" ht="18" customHeight="1">
      <c r="B87" s="35"/>
      <c r="C87" s="57" t="s">
        <v>21</v>
      </c>
      <c r="F87" s="140" t="str">
        <f>F12</f>
        <v>Smilovice 151, Smilovice u Třince 739 55</v>
      </c>
      <c r="I87" s="141" t="s">
        <v>23</v>
      </c>
      <c r="J87" s="61" t="str">
        <f>IF(J12="","",J12)</f>
        <v>09.09.2016</v>
      </c>
      <c r="L87" s="35"/>
    </row>
    <row r="88" spans="2:12" s="1" customFormat="1" ht="6.75" customHeight="1">
      <c r="B88" s="35"/>
      <c r="I88" s="139"/>
      <c r="L88" s="35"/>
    </row>
    <row r="89" spans="2:12" s="1" customFormat="1" ht="15">
      <c r="B89" s="35"/>
      <c r="C89" s="57" t="s">
        <v>25</v>
      </c>
      <c r="F89" s="140" t="str">
        <f>E15</f>
        <v>Obec Smilovice</v>
      </c>
      <c r="I89" s="141" t="s">
        <v>34</v>
      </c>
      <c r="J89" s="140" t="str">
        <f>E21</f>
        <v>Ing. René Zelinka</v>
      </c>
      <c r="L89" s="35"/>
    </row>
    <row r="90" spans="2:12" s="1" customFormat="1" ht="14.25" customHeight="1">
      <c r="B90" s="35"/>
      <c r="C90" s="57" t="s">
        <v>31</v>
      </c>
      <c r="F90" s="140">
        <f>IF(E18="","",E18)</f>
      </c>
      <c r="I90" s="139"/>
      <c r="L90" s="35"/>
    </row>
    <row r="91" spans="2:12" s="1" customFormat="1" ht="9.75" customHeight="1">
      <c r="B91" s="35"/>
      <c r="I91" s="139"/>
      <c r="L91" s="35"/>
    </row>
    <row r="92" spans="2:20" s="9" customFormat="1" ht="29.25" customHeight="1">
      <c r="B92" s="142"/>
      <c r="C92" s="143" t="s">
        <v>143</v>
      </c>
      <c r="D92" s="144" t="s">
        <v>57</v>
      </c>
      <c r="E92" s="144" t="s">
        <v>53</v>
      </c>
      <c r="F92" s="144" t="s">
        <v>144</v>
      </c>
      <c r="G92" s="144" t="s">
        <v>145</v>
      </c>
      <c r="H92" s="144" t="s">
        <v>146</v>
      </c>
      <c r="I92" s="145" t="s">
        <v>147</v>
      </c>
      <c r="J92" s="144" t="s">
        <v>122</v>
      </c>
      <c r="K92" s="146" t="s">
        <v>148</v>
      </c>
      <c r="L92" s="142"/>
      <c r="M92" s="68" t="s">
        <v>149</v>
      </c>
      <c r="N92" s="69" t="s">
        <v>42</v>
      </c>
      <c r="O92" s="69" t="s">
        <v>150</v>
      </c>
      <c r="P92" s="69" t="s">
        <v>151</v>
      </c>
      <c r="Q92" s="69" t="s">
        <v>152</v>
      </c>
      <c r="R92" s="69" t="s">
        <v>153</v>
      </c>
      <c r="S92" s="69" t="s">
        <v>154</v>
      </c>
      <c r="T92" s="70" t="s">
        <v>155</v>
      </c>
    </row>
    <row r="93" spans="2:63" s="1" customFormat="1" ht="29.25" customHeight="1">
      <c r="B93" s="35"/>
      <c r="C93" s="72" t="s">
        <v>123</v>
      </c>
      <c r="I93" s="139"/>
      <c r="J93" s="147">
        <f>BK93</f>
        <v>0</v>
      </c>
      <c r="L93" s="35"/>
      <c r="M93" s="71"/>
      <c r="N93" s="62"/>
      <c r="O93" s="62"/>
      <c r="P93" s="148">
        <f>P94+P352+P461</f>
        <v>0</v>
      </c>
      <c r="Q93" s="62"/>
      <c r="R93" s="148">
        <f>R94+R352+R461</f>
        <v>65.74040680287999</v>
      </c>
      <c r="S93" s="62"/>
      <c r="T93" s="149">
        <f>T94+T352+T461</f>
        <v>17.989532000000004</v>
      </c>
      <c r="AT93" s="18" t="s">
        <v>71</v>
      </c>
      <c r="AU93" s="18" t="s">
        <v>124</v>
      </c>
      <c r="BK93" s="150">
        <f>BK94+BK352+BK461</f>
        <v>0</v>
      </c>
    </row>
    <row r="94" spans="2:63" s="10" customFormat="1" ht="36.75" customHeight="1">
      <c r="B94" s="151"/>
      <c r="D94" s="152" t="s">
        <v>71</v>
      </c>
      <c r="E94" s="153" t="s">
        <v>156</v>
      </c>
      <c r="F94" s="153" t="s">
        <v>157</v>
      </c>
      <c r="I94" s="154"/>
      <c r="J94" s="155">
        <f>BK94</f>
        <v>0</v>
      </c>
      <c r="L94" s="151"/>
      <c r="M94" s="156"/>
      <c r="N94" s="157"/>
      <c r="O94" s="157"/>
      <c r="P94" s="158">
        <f>P95+P149+P157+P161+P276+P337+P349</f>
        <v>0</v>
      </c>
      <c r="Q94" s="157"/>
      <c r="R94" s="158">
        <f>R95+R149+R157+R161+R276+R337+R349</f>
        <v>62.808892447999995</v>
      </c>
      <c r="S94" s="157"/>
      <c r="T94" s="159">
        <f>T95+T149+T157+T161+T276+T337+T349</f>
        <v>17.566250000000004</v>
      </c>
      <c r="AR94" s="152" t="s">
        <v>79</v>
      </c>
      <c r="AT94" s="160" t="s">
        <v>71</v>
      </c>
      <c r="AU94" s="160" t="s">
        <v>72</v>
      </c>
      <c r="AY94" s="152" t="s">
        <v>158</v>
      </c>
      <c r="BK94" s="161">
        <f>BK95+BK149+BK157+BK161+BK276+BK337+BK349</f>
        <v>0</v>
      </c>
    </row>
    <row r="95" spans="2:63" s="10" customFormat="1" ht="19.5" customHeight="1">
      <c r="B95" s="151"/>
      <c r="D95" s="162" t="s">
        <v>71</v>
      </c>
      <c r="E95" s="163" t="s">
        <v>79</v>
      </c>
      <c r="F95" s="163" t="s">
        <v>159</v>
      </c>
      <c r="I95" s="154"/>
      <c r="J95" s="164">
        <f>BK95</f>
        <v>0</v>
      </c>
      <c r="L95" s="151"/>
      <c r="M95" s="156"/>
      <c r="N95" s="157"/>
      <c r="O95" s="157"/>
      <c r="P95" s="158">
        <f>SUM(P96:P148)</f>
        <v>0</v>
      </c>
      <c r="Q95" s="157"/>
      <c r="R95" s="158">
        <f>SUM(R96:R148)</f>
        <v>23.981994</v>
      </c>
      <c r="S95" s="157"/>
      <c r="T95" s="159">
        <f>SUM(T96:T148)</f>
        <v>15.205000000000002</v>
      </c>
      <c r="AR95" s="152" t="s">
        <v>79</v>
      </c>
      <c r="AT95" s="160" t="s">
        <v>71</v>
      </c>
      <c r="AU95" s="160" t="s">
        <v>79</v>
      </c>
      <c r="AY95" s="152" t="s">
        <v>158</v>
      </c>
      <c r="BK95" s="161">
        <f>SUM(BK96:BK148)</f>
        <v>0</v>
      </c>
    </row>
    <row r="96" spans="2:65" s="1" customFormat="1" ht="22.5" customHeight="1">
      <c r="B96" s="165"/>
      <c r="C96" s="166" t="s">
        <v>79</v>
      </c>
      <c r="D96" s="166" t="s">
        <v>160</v>
      </c>
      <c r="E96" s="167" t="s">
        <v>161</v>
      </c>
      <c r="F96" s="168" t="s">
        <v>162</v>
      </c>
      <c r="G96" s="169" t="s">
        <v>163</v>
      </c>
      <c r="H96" s="170">
        <v>27.5</v>
      </c>
      <c r="I96" s="171"/>
      <c r="J96" s="172">
        <f>ROUND(I96*H96,2)</f>
        <v>0</v>
      </c>
      <c r="K96" s="168" t="s">
        <v>164</v>
      </c>
      <c r="L96" s="35"/>
      <c r="M96" s="173" t="s">
        <v>19</v>
      </c>
      <c r="N96" s="174" t="s">
        <v>43</v>
      </c>
      <c r="O96" s="36"/>
      <c r="P96" s="175">
        <f>O96*H96</f>
        <v>0</v>
      </c>
      <c r="Q96" s="175">
        <v>0</v>
      </c>
      <c r="R96" s="175">
        <f>Q96*H96</f>
        <v>0</v>
      </c>
      <c r="S96" s="175">
        <v>0.255</v>
      </c>
      <c r="T96" s="176">
        <f>S96*H96</f>
        <v>7.0125</v>
      </c>
      <c r="AR96" s="18" t="s">
        <v>165</v>
      </c>
      <c r="AT96" s="18" t="s">
        <v>160</v>
      </c>
      <c r="AU96" s="18" t="s">
        <v>81</v>
      </c>
      <c r="AY96" s="18" t="s">
        <v>158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8" t="s">
        <v>79</v>
      </c>
      <c r="BK96" s="177">
        <f>ROUND(I96*H96,2)</f>
        <v>0</v>
      </c>
      <c r="BL96" s="18" t="s">
        <v>165</v>
      </c>
      <c r="BM96" s="18" t="s">
        <v>166</v>
      </c>
    </row>
    <row r="97" spans="2:47" s="1" customFormat="1" ht="13.5">
      <c r="B97" s="35"/>
      <c r="D97" s="178" t="s">
        <v>167</v>
      </c>
      <c r="F97" s="179" t="s">
        <v>168</v>
      </c>
      <c r="I97" s="139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167</v>
      </c>
      <c r="AU97" s="18" t="s">
        <v>81</v>
      </c>
    </row>
    <row r="98" spans="2:51" s="11" customFormat="1" ht="13.5">
      <c r="B98" s="180"/>
      <c r="D98" s="178" t="s">
        <v>169</v>
      </c>
      <c r="E98" s="181" t="s">
        <v>19</v>
      </c>
      <c r="F98" s="182" t="s">
        <v>170</v>
      </c>
      <c r="H98" s="183" t="s">
        <v>19</v>
      </c>
      <c r="I98" s="184"/>
      <c r="L98" s="180"/>
      <c r="M98" s="185"/>
      <c r="N98" s="186"/>
      <c r="O98" s="186"/>
      <c r="P98" s="186"/>
      <c r="Q98" s="186"/>
      <c r="R98" s="186"/>
      <c r="S98" s="186"/>
      <c r="T98" s="187"/>
      <c r="AT98" s="183" t="s">
        <v>169</v>
      </c>
      <c r="AU98" s="183" t="s">
        <v>81</v>
      </c>
      <c r="AV98" s="11" t="s">
        <v>79</v>
      </c>
      <c r="AW98" s="11" t="s">
        <v>33</v>
      </c>
      <c r="AX98" s="11" t="s">
        <v>72</v>
      </c>
      <c r="AY98" s="183" t="s">
        <v>158</v>
      </c>
    </row>
    <row r="99" spans="2:51" s="12" customFormat="1" ht="13.5">
      <c r="B99" s="188"/>
      <c r="D99" s="178" t="s">
        <v>169</v>
      </c>
      <c r="E99" s="189" t="s">
        <v>19</v>
      </c>
      <c r="F99" s="190" t="s">
        <v>171</v>
      </c>
      <c r="H99" s="191">
        <v>18.5</v>
      </c>
      <c r="I99" s="192"/>
      <c r="L99" s="188"/>
      <c r="M99" s="193"/>
      <c r="N99" s="194"/>
      <c r="O99" s="194"/>
      <c r="P99" s="194"/>
      <c r="Q99" s="194"/>
      <c r="R99" s="194"/>
      <c r="S99" s="194"/>
      <c r="T99" s="195"/>
      <c r="AT99" s="189" t="s">
        <v>169</v>
      </c>
      <c r="AU99" s="189" t="s">
        <v>81</v>
      </c>
      <c r="AV99" s="12" t="s">
        <v>81</v>
      </c>
      <c r="AW99" s="12" t="s">
        <v>33</v>
      </c>
      <c r="AX99" s="12" t="s">
        <v>72</v>
      </c>
      <c r="AY99" s="189" t="s">
        <v>158</v>
      </c>
    </row>
    <row r="100" spans="2:51" s="12" customFormat="1" ht="13.5">
      <c r="B100" s="188"/>
      <c r="D100" s="178" t="s">
        <v>169</v>
      </c>
      <c r="E100" s="189" t="s">
        <v>19</v>
      </c>
      <c r="F100" s="190" t="s">
        <v>172</v>
      </c>
      <c r="H100" s="191">
        <v>9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89" t="s">
        <v>169</v>
      </c>
      <c r="AU100" s="189" t="s">
        <v>81</v>
      </c>
      <c r="AV100" s="12" t="s">
        <v>81</v>
      </c>
      <c r="AW100" s="12" t="s">
        <v>33</v>
      </c>
      <c r="AX100" s="12" t="s">
        <v>72</v>
      </c>
      <c r="AY100" s="189" t="s">
        <v>158</v>
      </c>
    </row>
    <row r="101" spans="2:51" s="13" customFormat="1" ht="13.5">
      <c r="B101" s="196"/>
      <c r="D101" s="197" t="s">
        <v>169</v>
      </c>
      <c r="E101" s="198" t="s">
        <v>19</v>
      </c>
      <c r="F101" s="199" t="s">
        <v>173</v>
      </c>
      <c r="H101" s="200">
        <v>27.5</v>
      </c>
      <c r="I101" s="201"/>
      <c r="L101" s="196"/>
      <c r="M101" s="202"/>
      <c r="N101" s="203"/>
      <c r="O101" s="203"/>
      <c r="P101" s="203"/>
      <c r="Q101" s="203"/>
      <c r="R101" s="203"/>
      <c r="S101" s="203"/>
      <c r="T101" s="204"/>
      <c r="AT101" s="205" t="s">
        <v>169</v>
      </c>
      <c r="AU101" s="205" t="s">
        <v>81</v>
      </c>
      <c r="AV101" s="13" t="s">
        <v>165</v>
      </c>
      <c r="AW101" s="13" t="s">
        <v>33</v>
      </c>
      <c r="AX101" s="13" t="s">
        <v>79</v>
      </c>
      <c r="AY101" s="205" t="s">
        <v>158</v>
      </c>
    </row>
    <row r="102" spans="2:65" s="1" customFormat="1" ht="22.5" customHeight="1">
      <c r="B102" s="165"/>
      <c r="C102" s="166" t="s">
        <v>81</v>
      </c>
      <c r="D102" s="166" t="s">
        <v>160</v>
      </c>
      <c r="E102" s="167" t="s">
        <v>174</v>
      </c>
      <c r="F102" s="168" t="s">
        <v>175</v>
      </c>
      <c r="G102" s="169" t="s">
        <v>163</v>
      </c>
      <c r="H102" s="170">
        <v>27.5</v>
      </c>
      <c r="I102" s="171"/>
      <c r="J102" s="172">
        <f>ROUND(I102*H102,2)</f>
        <v>0</v>
      </c>
      <c r="K102" s="168" t="s">
        <v>176</v>
      </c>
      <c r="L102" s="35"/>
      <c r="M102" s="173" t="s">
        <v>19</v>
      </c>
      <c r="N102" s="174" t="s">
        <v>43</v>
      </c>
      <c r="O102" s="36"/>
      <c r="P102" s="175">
        <f>O102*H102</f>
        <v>0</v>
      </c>
      <c r="Q102" s="175">
        <v>0</v>
      </c>
      <c r="R102" s="175">
        <f>Q102*H102</f>
        <v>0</v>
      </c>
      <c r="S102" s="175">
        <v>0.16</v>
      </c>
      <c r="T102" s="176">
        <f>S102*H102</f>
        <v>4.4</v>
      </c>
      <c r="AR102" s="18" t="s">
        <v>165</v>
      </c>
      <c r="AT102" s="18" t="s">
        <v>160</v>
      </c>
      <c r="AU102" s="18" t="s">
        <v>81</v>
      </c>
      <c r="AY102" s="18" t="s">
        <v>158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79</v>
      </c>
      <c r="BK102" s="177">
        <f>ROUND(I102*H102,2)</f>
        <v>0</v>
      </c>
      <c r="BL102" s="18" t="s">
        <v>165</v>
      </c>
      <c r="BM102" s="18" t="s">
        <v>177</v>
      </c>
    </row>
    <row r="103" spans="2:47" s="1" customFormat="1" ht="40.5">
      <c r="B103" s="35"/>
      <c r="D103" s="178" t="s">
        <v>167</v>
      </c>
      <c r="F103" s="179" t="s">
        <v>178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167</v>
      </c>
      <c r="AU103" s="18" t="s">
        <v>81</v>
      </c>
    </row>
    <row r="104" spans="2:51" s="12" customFormat="1" ht="13.5">
      <c r="B104" s="188"/>
      <c r="D104" s="178" t="s">
        <v>169</v>
      </c>
      <c r="E104" s="189" t="s">
        <v>19</v>
      </c>
      <c r="F104" s="190" t="s">
        <v>171</v>
      </c>
      <c r="H104" s="191">
        <v>18.5</v>
      </c>
      <c r="I104" s="192"/>
      <c r="L104" s="188"/>
      <c r="M104" s="193"/>
      <c r="N104" s="194"/>
      <c r="O104" s="194"/>
      <c r="P104" s="194"/>
      <c r="Q104" s="194"/>
      <c r="R104" s="194"/>
      <c r="S104" s="194"/>
      <c r="T104" s="195"/>
      <c r="AT104" s="189" t="s">
        <v>169</v>
      </c>
      <c r="AU104" s="189" t="s">
        <v>81</v>
      </c>
      <c r="AV104" s="12" t="s">
        <v>81</v>
      </c>
      <c r="AW104" s="12" t="s">
        <v>33</v>
      </c>
      <c r="AX104" s="12" t="s">
        <v>72</v>
      </c>
      <c r="AY104" s="189" t="s">
        <v>158</v>
      </c>
    </row>
    <row r="105" spans="2:51" s="12" customFormat="1" ht="13.5">
      <c r="B105" s="188"/>
      <c r="D105" s="178" t="s">
        <v>169</v>
      </c>
      <c r="E105" s="189" t="s">
        <v>19</v>
      </c>
      <c r="F105" s="190" t="s">
        <v>172</v>
      </c>
      <c r="H105" s="191">
        <v>9</v>
      </c>
      <c r="I105" s="192"/>
      <c r="L105" s="188"/>
      <c r="M105" s="193"/>
      <c r="N105" s="194"/>
      <c r="O105" s="194"/>
      <c r="P105" s="194"/>
      <c r="Q105" s="194"/>
      <c r="R105" s="194"/>
      <c r="S105" s="194"/>
      <c r="T105" s="195"/>
      <c r="AT105" s="189" t="s">
        <v>169</v>
      </c>
      <c r="AU105" s="189" t="s">
        <v>81</v>
      </c>
      <c r="AV105" s="12" t="s">
        <v>81</v>
      </c>
      <c r="AW105" s="12" t="s">
        <v>33</v>
      </c>
      <c r="AX105" s="12" t="s">
        <v>72</v>
      </c>
      <c r="AY105" s="189" t="s">
        <v>158</v>
      </c>
    </row>
    <row r="106" spans="2:51" s="13" customFormat="1" ht="13.5">
      <c r="B106" s="196"/>
      <c r="D106" s="197" t="s">
        <v>169</v>
      </c>
      <c r="E106" s="198" t="s">
        <v>19</v>
      </c>
      <c r="F106" s="199" t="s">
        <v>173</v>
      </c>
      <c r="H106" s="200">
        <v>27.5</v>
      </c>
      <c r="I106" s="201"/>
      <c r="L106" s="196"/>
      <c r="M106" s="202"/>
      <c r="N106" s="203"/>
      <c r="O106" s="203"/>
      <c r="P106" s="203"/>
      <c r="Q106" s="203"/>
      <c r="R106" s="203"/>
      <c r="S106" s="203"/>
      <c r="T106" s="204"/>
      <c r="AT106" s="205" t="s">
        <v>169</v>
      </c>
      <c r="AU106" s="205" t="s">
        <v>81</v>
      </c>
      <c r="AV106" s="13" t="s">
        <v>165</v>
      </c>
      <c r="AW106" s="13" t="s">
        <v>33</v>
      </c>
      <c r="AX106" s="13" t="s">
        <v>79</v>
      </c>
      <c r="AY106" s="205" t="s">
        <v>158</v>
      </c>
    </row>
    <row r="107" spans="2:65" s="1" customFormat="1" ht="22.5" customHeight="1">
      <c r="B107" s="165"/>
      <c r="C107" s="166" t="s">
        <v>179</v>
      </c>
      <c r="D107" s="166" t="s">
        <v>160</v>
      </c>
      <c r="E107" s="167" t="s">
        <v>180</v>
      </c>
      <c r="F107" s="168" t="s">
        <v>181</v>
      </c>
      <c r="G107" s="169" t="s">
        <v>182</v>
      </c>
      <c r="H107" s="170">
        <v>18.5</v>
      </c>
      <c r="I107" s="171"/>
      <c r="J107" s="172">
        <f>ROUND(I107*H107,2)</f>
        <v>0</v>
      </c>
      <c r="K107" s="168" t="s">
        <v>164</v>
      </c>
      <c r="L107" s="35"/>
      <c r="M107" s="173" t="s">
        <v>19</v>
      </c>
      <c r="N107" s="174" t="s">
        <v>43</v>
      </c>
      <c r="O107" s="36"/>
      <c r="P107" s="175">
        <f>O107*H107</f>
        <v>0</v>
      </c>
      <c r="Q107" s="175">
        <v>0</v>
      </c>
      <c r="R107" s="175">
        <f>Q107*H107</f>
        <v>0</v>
      </c>
      <c r="S107" s="175">
        <v>0.205</v>
      </c>
      <c r="T107" s="176">
        <f>S107*H107</f>
        <v>3.7925</v>
      </c>
      <c r="AR107" s="18" t="s">
        <v>165</v>
      </c>
      <c r="AT107" s="18" t="s">
        <v>160</v>
      </c>
      <c r="AU107" s="18" t="s">
        <v>81</v>
      </c>
      <c r="AY107" s="18" t="s">
        <v>158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8" t="s">
        <v>79</v>
      </c>
      <c r="BK107" s="177">
        <f>ROUND(I107*H107,2)</f>
        <v>0</v>
      </c>
      <c r="BL107" s="18" t="s">
        <v>165</v>
      </c>
      <c r="BM107" s="18" t="s">
        <v>183</v>
      </c>
    </row>
    <row r="108" spans="2:47" s="1" customFormat="1" ht="27">
      <c r="B108" s="35"/>
      <c r="D108" s="178" t="s">
        <v>167</v>
      </c>
      <c r="F108" s="179" t="s">
        <v>184</v>
      </c>
      <c r="I108" s="139"/>
      <c r="L108" s="35"/>
      <c r="M108" s="64"/>
      <c r="N108" s="36"/>
      <c r="O108" s="36"/>
      <c r="P108" s="36"/>
      <c r="Q108" s="36"/>
      <c r="R108" s="36"/>
      <c r="S108" s="36"/>
      <c r="T108" s="65"/>
      <c r="AT108" s="18" t="s">
        <v>167</v>
      </c>
      <c r="AU108" s="18" t="s">
        <v>81</v>
      </c>
    </row>
    <row r="109" spans="2:51" s="12" customFormat="1" ht="13.5">
      <c r="B109" s="188"/>
      <c r="D109" s="197" t="s">
        <v>169</v>
      </c>
      <c r="E109" s="206" t="s">
        <v>19</v>
      </c>
      <c r="F109" s="207" t="s">
        <v>185</v>
      </c>
      <c r="H109" s="208">
        <v>18.5</v>
      </c>
      <c r="I109" s="192"/>
      <c r="L109" s="188"/>
      <c r="M109" s="193"/>
      <c r="N109" s="194"/>
      <c r="O109" s="194"/>
      <c r="P109" s="194"/>
      <c r="Q109" s="194"/>
      <c r="R109" s="194"/>
      <c r="S109" s="194"/>
      <c r="T109" s="195"/>
      <c r="AT109" s="189" t="s">
        <v>169</v>
      </c>
      <c r="AU109" s="189" t="s">
        <v>81</v>
      </c>
      <c r="AV109" s="12" t="s">
        <v>81</v>
      </c>
      <c r="AW109" s="12" t="s">
        <v>33</v>
      </c>
      <c r="AX109" s="12" t="s">
        <v>79</v>
      </c>
      <c r="AY109" s="189" t="s">
        <v>158</v>
      </c>
    </row>
    <row r="110" spans="2:65" s="1" customFormat="1" ht="31.5" customHeight="1">
      <c r="B110" s="165"/>
      <c r="C110" s="166" t="s">
        <v>165</v>
      </c>
      <c r="D110" s="166" t="s">
        <v>160</v>
      </c>
      <c r="E110" s="167" t="s">
        <v>186</v>
      </c>
      <c r="F110" s="168" t="s">
        <v>187</v>
      </c>
      <c r="G110" s="169" t="s">
        <v>188</v>
      </c>
      <c r="H110" s="170">
        <v>31.968</v>
      </c>
      <c r="I110" s="171"/>
      <c r="J110" s="172">
        <f>ROUND(I110*H110,2)</f>
        <v>0</v>
      </c>
      <c r="K110" s="168" t="s">
        <v>164</v>
      </c>
      <c r="L110" s="35"/>
      <c r="M110" s="173" t="s">
        <v>19</v>
      </c>
      <c r="N110" s="174" t="s">
        <v>43</v>
      </c>
      <c r="O110" s="3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8" t="s">
        <v>165</v>
      </c>
      <c r="AT110" s="18" t="s">
        <v>160</v>
      </c>
      <c r="AU110" s="18" t="s">
        <v>81</v>
      </c>
      <c r="AY110" s="18" t="s">
        <v>158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8" t="s">
        <v>79</v>
      </c>
      <c r="BK110" s="177">
        <f>ROUND(I110*H110,2)</f>
        <v>0</v>
      </c>
      <c r="BL110" s="18" t="s">
        <v>165</v>
      </c>
      <c r="BM110" s="18" t="s">
        <v>189</v>
      </c>
    </row>
    <row r="111" spans="2:47" s="1" customFormat="1" ht="27">
      <c r="B111" s="35"/>
      <c r="D111" s="178" t="s">
        <v>167</v>
      </c>
      <c r="F111" s="179" t="s">
        <v>190</v>
      </c>
      <c r="I111" s="139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167</v>
      </c>
      <c r="AU111" s="18" t="s">
        <v>81</v>
      </c>
    </row>
    <row r="112" spans="2:51" s="11" customFormat="1" ht="13.5">
      <c r="B112" s="180"/>
      <c r="D112" s="178" t="s">
        <v>169</v>
      </c>
      <c r="E112" s="181" t="s">
        <v>19</v>
      </c>
      <c r="F112" s="182" t="s">
        <v>170</v>
      </c>
      <c r="H112" s="183" t="s">
        <v>19</v>
      </c>
      <c r="I112" s="184"/>
      <c r="L112" s="180"/>
      <c r="M112" s="185"/>
      <c r="N112" s="186"/>
      <c r="O112" s="186"/>
      <c r="P112" s="186"/>
      <c r="Q112" s="186"/>
      <c r="R112" s="186"/>
      <c r="S112" s="186"/>
      <c r="T112" s="187"/>
      <c r="AT112" s="183" t="s">
        <v>169</v>
      </c>
      <c r="AU112" s="183" t="s">
        <v>81</v>
      </c>
      <c r="AV112" s="11" t="s">
        <v>79</v>
      </c>
      <c r="AW112" s="11" t="s">
        <v>33</v>
      </c>
      <c r="AX112" s="11" t="s">
        <v>72</v>
      </c>
      <c r="AY112" s="183" t="s">
        <v>158</v>
      </c>
    </row>
    <row r="113" spans="2:51" s="11" customFormat="1" ht="13.5">
      <c r="B113" s="180"/>
      <c r="D113" s="178" t="s">
        <v>169</v>
      </c>
      <c r="E113" s="181" t="s">
        <v>19</v>
      </c>
      <c r="F113" s="182" t="s">
        <v>191</v>
      </c>
      <c r="H113" s="183" t="s">
        <v>19</v>
      </c>
      <c r="I113" s="184"/>
      <c r="L113" s="180"/>
      <c r="M113" s="185"/>
      <c r="N113" s="186"/>
      <c r="O113" s="186"/>
      <c r="P113" s="186"/>
      <c r="Q113" s="186"/>
      <c r="R113" s="186"/>
      <c r="S113" s="186"/>
      <c r="T113" s="187"/>
      <c r="AT113" s="183" t="s">
        <v>169</v>
      </c>
      <c r="AU113" s="183" t="s">
        <v>81</v>
      </c>
      <c r="AV113" s="11" t="s">
        <v>79</v>
      </c>
      <c r="AW113" s="11" t="s">
        <v>33</v>
      </c>
      <c r="AX113" s="11" t="s">
        <v>72</v>
      </c>
      <c r="AY113" s="183" t="s">
        <v>158</v>
      </c>
    </row>
    <row r="114" spans="2:51" s="12" customFormat="1" ht="13.5">
      <c r="B114" s="188"/>
      <c r="D114" s="178" t="s">
        <v>169</v>
      </c>
      <c r="E114" s="189" t="s">
        <v>19</v>
      </c>
      <c r="F114" s="190" t="s">
        <v>192</v>
      </c>
      <c r="H114" s="191">
        <v>10.56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89" t="s">
        <v>169</v>
      </c>
      <c r="AU114" s="189" t="s">
        <v>81</v>
      </c>
      <c r="AV114" s="12" t="s">
        <v>81</v>
      </c>
      <c r="AW114" s="12" t="s">
        <v>33</v>
      </c>
      <c r="AX114" s="12" t="s">
        <v>72</v>
      </c>
      <c r="AY114" s="189" t="s">
        <v>158</v>
      </c>
    </row>
    <row r="115" spans="2:51" s="11" customFormat="1" ht="13.5">
      <c r="B115" s="180"/>
      <c r="D115" s="178" t="s">
        <v>169</v>
      </c>
      <c r="E115" s="181" t="s">
        <v>19</v>
      </c>
      <c r="F115" s="182" t="s">
        <v>193</v>
      </c>
      <c r="H115" s="183" t="s">
        <v>19</v>
      </c>
      <c r="I115" s="184"/>
      <c r="L115" s="180"/>
      <c r="M115" s="185"/>
      <c r="N115" s="186"/>
      <c r="O115" s="186"/>
      <c r="P115" s="186"/>
      <c r="Q115" s="186"/>
      <c r="R115" s="186"/>
      <c r="S115" s="186"/>
      <c r="T115" s="187"/>
      <c r="AT115" s="183" t="s">
        <v>169</v>
      </c>
      <c r="AU115" s="183" t="s">
        <v>81</v>
      </c>
      <c r="AV115" s="11" t="s">
        <v>79</v>
      </c>
      <c r="AW115" s="11" t="s">
        <v>33</v>
      </c>
      <c r="AX115" s="11" t="s">
        <v>72</v>
      </c>
      <c r="AY115" s="183" t="s">
        <v>158</v>
      </c>
    </row>
    <row r="116" spans="2:51" s="12" customFormat="1" ht="13.5">
      <c r="B116" s="188"/>
      <c r="D116" s="178" t="s">
        <v>169</v>
      </c>
      <c r="E116" s="189" t="s">
        <v>19</v>
      </c>
      <c r="F116" s="190" t="s">
        <v>194</v>
      </c>
      <c r="H116" s="191">
        <v>11.568</v>
      </c>
      <c r="I116" s="192"/>
      <c r="L116" s="188"/>
      <c r="M116" s="193"/>
      <c r="N116" s="194"/>
      <c r="O116" s="194"/>
      <c r="P116" s="194"/>
      <c r="Q116" s="194"/>
      <c r="R116" s="194"/>
      <c r="S116" s="194"/>
      <c r="T116" s="195"/>
      <c r="AT116" s="189" t="s">
        <v>169</v>
      </c>
      <c r="AU116" s="189" t="s">
        <v>81</v>
      </c>
      <c r="AV116" s="12" t="s">
        <v>81</v>
      </c>
      <c r="AW116" s="12" t="s">
        <v>33</v>
      </c>
      <c r="AX116" s="12" t="s">
        <v>72</v>
      </c>
      <c r="AY116" s="189" t="s">
        <v>158</v>
      </c>
    </row>
    <row r="117" spans="2:51" s="11" customFormat="1" ht="13.5">
      <c r="B117" s="180"/>
      <c r="D117" s="178" t="s">
        <v>169</v>
      </c>
      <c r="E117" s="181" t="s">
        <v>19</v>
      </c>
      <c r="F117" s="182" t="s">
        <v>195</v>
      </c>
      <c r="H117" s="183" t="s">
        <v>19</v>
      </c>
      <c r="I117" s="184"/>
      <c r="L117" s="180"/>
      <c r="M117" s="185"/>
      <c r="N117" s="186"/>
      <c r="O117" s="186"/>
      <c r="P117" s="186"/>
      <c r="Q117" s="186"/>
      <c r="R117" s="186"/>
      <c r="S117" s="186"/>
      <c r="T117" s="187"/>
      <c r="AT117" s="183" t="s">
        <v>169</v>
      </c>
      <c r="AU117" s="183" t="s">
        <v>81</v>
      </c>
      <c r="AV117" s="11" t="s">
        <v>79</v>
      </c>
      <c r="AW117" s="11" t="s">
        <v>33</v>
      </c>
      <c r="AX117" s="11" t="s">
        <v>72</v>
      </c>
      <c r="AY117" s="183" t="s">
        <v>158</v>
      </c>
    </row>
    <row r="118" spans="2:51" s="12" customFormat="1" ht="13.5">
      <c r="B118" s="188"/>
      <c r="D118" s="178" t="s">
        <v>169</v>
      </c>
      <c r="E118" s="189" t="s">
        <v>19</v>
      </c>
      <c r="F118" s="190" t="s">
        <v>196</v>
      </c>
      <c r="H118" s="191">
        <v>5.28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89" t="s">
        <v>169</v>
      </c>
      <c r="AU118" s="189" t="s">
        <v>81</v>
      </c>
      <c r="AV118" s="12" t="s">
        <v>81</v>
      </c>
      <c r="AW118" s="12" t="s">
        <v>33</v>
      </c>
      <c r="AX118" s="12" t="s">
        <v>72</v>
      </c>
      <c r="AY118" s="189" t="s">
        <v>158</v>
      </c>
    </row>
    <row r="119" spans="2:51" s="11" customFormat="1" ht="13.5">
      <c r="B119" s="180"/>
      <c r="D119" s="178" t="s">
        <v>169</v>
      </c>
      <c r="E119" s="181" t="s">
        <v>19</v>
      </c>
      <c r="F119" s="182" t="s">
        <v>197</v>
      </c>
      <c r="H119" s="183" t="s">
        <v>19</v>
      </c>
      <c r="I119" s="184"/>
      <c r="L119" s="180"/>
      <c r="M119" s="185"/>
      <c r="N119" s="186"/>
      <c r="O119" s="186"/>
      <c r="P119" s="186"/>
      <c r="Q119" s="186"/>
      <c r="R119" s="186"/>
      <c r="S119" s="186"/>
      <c r="T119" s="187"/>
      <c r="AT119" s="183" t="s">
        <v>169</v>
      </c>
      <c r="AU119" s="183" t="s">
        <v>81</v>
      </c>
      <c r="AV119" s="11" t="s">
        <v>79</v>
      </c>
      <c r="AW119" s="11" t="s">
        <v>33</v>
      </c>
      <c r="AX119" s="11" t="s">
        <v>72</v>
      </c>
      <c r="AY119" s="183" t="s">
        <v>158</v>
      </c>
    </row>
    <row r="120" spans="2:51" s="12" customFormat="1" ht="13.5">
      <c r="B120" s="188"/>
      <c r="D120" s="178" t="s">
        <v>169</v>
      </c>
      <c r="E120" s="189" t="s">
        <v>19</v>
      </c>
      <c r="F120" s="190" t="s">
        <v>198</v>
      </c>
      <c r="H120" s="191">
        <v>4.56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89" t="s">
        <v>169</v>
      </c>
      <c r="AU120" s="189" t="s">
        <v>81</v>
      </c>
      <c r="AV120" s="12" t="s">
        <v>81</v>
      </c>
      <c r="AW120" s="12" t="s">
        <v>33</v>
      </c>
      <c r="AX120" s="12" t="s">
        <v>72</v>
      </c>
      <c r="AY120" s="189" t="s">
        <v>158</v>
      </c>
    </row>
    <row r="121" spans="2:51" s="13" customFormat="1" ht="13.5">
      <c r="B121" s="196"/>
      <c r="D121" s="197" t="s">
        <v>169</v>
      </c>
      <c r="E121" s="198" t="s">
        <v>19</v>
      </c>
      <c r="F121" s="199" t="s">
        <v>173</v>
      </c>
      <c r="H121" s="200">
        <v>31.968</v>
      </c>
      <c r="I121" s="201"/>
      <c r="L121" s="196"/>
      <c r="M121" s="202"/>
      <c r="N121" s="203"/>
      <c r="O121" s="203"/>
      <c r="P121" s="203"/>
      <c r="Q121" s="203"/>
      <c r="R121" s="203"/>
      <c r="S121" s="203"/>
      <c r="T121" s="204"/>
      <c r="AT121" s="205" t="s">
        <v>169</v>
      </c>
      <c r="AU121" s="205" t="s">
        <v>81</v>
      </c>
      <c r="AV121" s="13" t="s">
        <v>165</v>
      </c>
      <c r="AW121" s="13" t="s">
        <v>33</v>
      </c>
      <c r="AX121" s="13" t="s">
        <v>79</v>
      </c>
      <c r="AY121" s="205" t="s">
        <v>158</v>
      </c>
    </row>
    <row r="122" spans="2:65" s="1" customFormat="1" ht="22.5" customHeight="1">
      <c r="B122" s="165"/>
      <c r="C122" s="166" t="s">
        <v>199</v>
      </c>
      <c r="D122" s="166" t="s">
        <v>160</v>
      </c>
      <c r="E122" s="167" t="s">
        <v>200</v>
      </c>
      <c r="F122" s="168" t="s">
        <v>201</v>
      </c>
      <c r="G122" s="169" t="s">
        <v>188</v>
      </c>
      <c r="H122" s="170">
        <v>31.968</v>
      </c>
      <c r="I122" s="171"/>
      <c r="J122" s="172">
        <f>ROUND(I122*H122,2)</f>
        <v>0</v>
      </c>
      <c r="K122" s="168" t="s">
        <v>176</v>
      </c>
      <c r="L122" s="35"/>
      <c r="M122" s="173" t="s">
        <v>19</v>
      </c>
      <c r="N122" s="174" t="s">
        <v>43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8" t="s">
        <v>165</v>
      </c>
      <c r="AT122" s="18" t="s">
        <v>160</v>
      </c>
      <c r="AU122" s="18" t="s">
        <v>81</v>
      </c>
      <c r="AY122" s="18" t="s">
        <v>158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8" t="s">
        <v>79</v>
      </c>
      <c r="BK122" s="177">
        <f>ROUND(I122*H122,2)</f>
        <v>0</v>
      </c>
      <c r="BL122" s="18" t="s">
        <v>165</v>
      </c>
      <c r="BM122" s="18" t="s">
        <v>202</v>
      </c>
    </row>
    <row r="123" spans="2:47" s="1" customFormat="1" ht="27">
      <c r="B123" s="35"/>
      <c r="D123" s="178" t="s">
        <v>167</v>
      </c>
      <c r="F123" s="179" t="s">
        <v>203</v>
      </c>
      <c r="I123" s="139"/>
      <c r="L123" s="35"/>
      <c r="M123" s="64"/>
      <c r="N123" s="36"/>
      <c r="O123" s="36"/>
      <c r="P123" s="36"/>
      <c r="Q123" s="36"/>
      <c r="R123" s="36"/>
      <c r="S123" s="36"/>
      <c r="T123" s="65"/>
      <c r="AT123" s="18" t="s">
        <v>167</v>
      </c>
      <c r="AU123" s="18" t="s">
        <v>81</v>
      </c>
    </row>
    <row r="124" spans="2:51" s="11" customFormat="1" ht="13.5">
      <c r="B124" s="180"/>
      <c r="D124" s="178" t="s">
        <v>169</v>
      </c>
      <c r="E124" s="181" t="s">
        <v>19</v>
      </c>
      <c r="F124" s="182" t="s">
        <v>191</v>
      </c>
      <c r="H124" s="183" t="s">
        <v>19</v>
      </c>
      <c r="I124" s="184"/>
      <c r="L124" s="180"/>
      <c r="M124" s="185"/>
      <c r="N124" s="186"/>
      <c r="O124" s="186"/>
      <c r="P124" s="186"/>
      <c r="Q124" s="186"/>
      <c r="R124" s="186"/>
      <c r="S124" s="186"/>
      <c r="T124" s="187"/>
      <c r="AT124" s="183" t="s">
        <v>169</v>
      </c>
      <c r="AU124" s="183" t="s">
        <v>81</v>
      </c>
      <c r="AV124" s="11" t="s">
        <v>79</v>
      </c>
      <c r="AW124" s="11" t="s">
        <v>33</v>
      </c>
      <c r="AX124" s="11" t="s">
        <v>72</v>
      </c>
      <c r="AY124" s="183" t="s">
        <v>158</v>
      </c>
    </row>
    <row r="125" spans="2:51" s="12" customFormat="1" ht="13.5">
      <c r="B125" s="188"/>
      <c r="D125" s="178" t="s">
        <v>169</v>
      </c>
      <c r="E125" s="189" t="s">
        <v>19</v>
      </c>
      <c r="F125" s="190" t="s">
        <v>192</v>
      </c>
      <c r="H125" s="191">
        <v>10.56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89" t="s">
        <v>169</v>
      </c>
      <c r="AU125" s="189" t="s">
        <v>81</v>
      </c>
      <c r="AV125" s="12" t="s">
        <v>81</v>
      </c>
      <c r="AW125" s="12" t="s">
        <v>33</v>
      </c>
      <c r="AX125" s="12" t="s">
        <v>72</v>
      </c>
      <c r="AY125" s="189" t="s">
        <v>158</v>
      </c>
    </row>
    <row r="126" spans="2:51" s="11" customFormat="1" ht="13.5">
      <c r="B126" s="180"/>
      <c r="D126" s="178" t="s">
        <v>169</v>
      </c>
      <c r="E126" s="181" t="s">
        <v>19</v>
      </c>
      <c r="F126" s="182" t="s">
        <v>193</v>
      </c>
      <c r="H126" s="183" t="s">
        <v>19</v>
      </c>
      <c r="I126" s="184"/>
      <c r="L126" s="180"/>
      <c r="M126" s="185"/>
      <c r="N126" s="186"/>
      <c r="O126" s="186"/>
      <c r="P126" s="186"/>
      <c r="Q126" s="186"/>
      <c r="R126" s="186"/>
      <c r="S126" s="186"/>
      <c r="T126" s="187"/>
      <c r="AT126" s="183" t="s">
        <v>169</v>
      </c>
      <c r="AU126" s="183" t="s">
        <v>81</v>
      </c>
      <c r="AV126" s="11" t="s">
        <v>79</v>
      </c>
      <c r="AW126" s="11" t="s">
        <v>33</v>
      </c>
      <c r="AX126" s="11" t="s">
        <v>72</v>
      </c>
      <c r="AY126" s="183" t="s">
        <v>158</v>
      </c>
    </row>
    <row r="127" spans="2:51" s="12" customFormat="1" ht="13.5">
      <c r="B127" s="188"/>
      <c r="D127" s="178" t="s">
        <v>169</v>
      </c>
      <c r="E127" s="189" t="s">
        <v>19</v>
      </c>
      <c r="F127" s="190" t="s">
        <v>194</v>
      </c>
      <c r="H127" s="191">
        <v>11.568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89" t="s">
        <v>169</v>
      </c>
      <c r="AU127" s="189" t="s">
        <v>81</v>
      </c>
      <c r="AV127" s="12" t="s">
        <v>81</v>
      </c>
      <c r="AW127" s="12" t="s">
        <v>33</v>
      </c>
      <c r="AX127" s="12" t="s">
        <v>72</v>
      </c>
      <c r="AY127" s="189" t="s">
        <v>158</v>
      </c>
    </row>
    <row r="128" spans="2:51" s="11" customFormat="1" ht="13.5">
      <c r="B128" s="180"/>
      <c r="D128" s="178" t="s">
        <v>169</v>
      </c>
      <c r="E128" s="181" t="s">
        <v>19</v>
      </c>
      <c r="F128" s="182" t="s">
        <v>195</v>
      </c>
      <c r="H128" s="183" t="s">
        <v>19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3" t="s">
        <v>169</v>
      </c>
      <c r="AU128" s="183" t="s">
        <v>81</v>
      </c>
      <c r="AV128" s="11" t="s">
        <v>79</v>
      </c>
      <c r="AW128" s="11" t="s">
        <v>33</v>
      </c>
      <c r="AX128" s="11" t="s">
        <v>72</v>
      </c>
      <c r="AY128" s="183" t="s">
        <v>158</v>
      </c>
    </row>
    <row r="129" spans="2:51" s="12" customFormat="1" ht="13.5">
      <c r="B129" s="188"/>
      <c r="D129" s="178" t="s">
        <v>169</v>
      </c>
      <c r="E129" s="189" t="s">
        <v>19</v>
      </c>
      <c r="F129" s="190" t="s">
        <v>196</v>
      </c>
      <c r="H129" s="191">
        <v>5.28</v>
      </c>
      <c r="I129" s="192"/>
      <c r="L129" s="188"/>
      <c r="M129" s="193"/>
      <c r="N129" s="194"/>
      <c r="O129" s="194"/>
      <c r="P129" s="194"/>
      <c r="Q129" s="194"/>
      <c r="R129" s="194"/>
      <c r="S129" s="194"/>
      <c r="T129" s="195"/>
      <c r="AT129" s="189" t="s">
        <v>169</v>
      </c>
      <c r="AU129" s="189" t="s">
        <v>81</v>
      </c>
      <c r="AV129" s="12" t="s">
        <v>81</v>
      </c>
      <c r="AW129" s="12" t="s">
        <v>33</v>
      </c>
      <c r="AX129" s="12" t="s">
        <v>72</v>
      </c>
      <c r="AY129" s="189" t="s">
        <v>158</v>
      </c>
    </row>
    <row r="130" spans="2:51" s="11" customFormat="1" ht="13.5">
      <c r="B130" s="180"/>
      <c r="D130" s="178" t="s">
        <v>169</v>
      </c>
      <c r="E130" s="181" t="s">
        <v>19</v>
      </c>
      <c r="F130" s="182" t="s">
        <v>197</v>
      </c>
      <c r="H130" s="183" t="s">
        <v>19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3" t="s">
        <v>169</v>
      </c>
      <c r="AU130" s="183" t="s">
        <v>81</v>
      </c>
      <c r="AV130" s="11" t="s">
        <v>79</v>
      </c>
      <c r="AW130" s="11" t="s">
        <v>33</v>
      </c>
      <c r="AX130" s="11" t="s">
        <v>72</v>
      </c>
      <c r="AY130" s="183" t="s">
        <v>158</v>
      </c>
    </row>
    <row r="131" spans="2:51" s="12" customFormat="1" ht="13.5">
      <c r="B131" s="188"/>
      <c r="D131" s="178" t="s">
        <v>169</v>
      </c>
      <c r="E131" s="189" t="s">
        <v>19</v>
      </c>
      <c r="F131" s="190" t="s">
        <v>198</v>
      </c>
      <c r="H131" s="191">
        <v>4.56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169</v>
      </c>
      <c r="AU131" s="189" t="s">
        <v>81</v>
      </c>
      <c r="AV131" s="12" t="s">
        <v>81</v>
      </c>
      <c r="AW131" s="12" t="s">
        <v>33</v>
      </c>
      <c r="AX131" s="12" t="s">
        <v>72</v>
      </c>
      <c r="AY131" s="189" t="s">
        <v>158</v>
      </c>
    </row>
    <row r="132" spans="2:51" s="13" customFormat="1" ht="13.5">
      <c r="B132" s="196"/>
      <c r="D132" s="197" t="s">
        <v>169</v>
      </c>
      <c r="E132" s="198" t="s">
        <v>19</v>
      </c>
      <c r="F132" s="199" t="s">
        <v>173</v>
      </c>
      <c r="H132" s="200">
        <v>31.968</v>
      </c>
      <c r="I132" s="201"/>
      <c r="L132" s="196"/>
      <c r="M132" s="202"/>
      <c r="N132" s="203"/>
      <c r="O132" s="203"/>
      <c r="P132" s="203"/>
      <c r="Q132" s="203"/>
      <c r="R132" s="203"/>
      <c r="S132" s="203"/>
      <c r="T132" s="204"/>
      <c r="AT132" s="205" t="s">
        <v>169</v>
      </c>
      <c r="AU132" s="205" t="s">
        <v>81</v>
      </c>
      <c r="AV132" s="13" t="s">
        <v>165</v>
      </c>
      <c r="AW132" s="13" t="s">
        <v>33</v>
      </c>
      <c r="AX132" s="13" t="s">
        <v>79</v>
      </c>
      <c r="AY132" s="205" t="s">
        <v>158</v>
      </c>
    </row>
    <row r="133" spans="2:65" s="1" customFormat="1" ht="22.5" customHeight="1">
      <c r="B133" s="165"/>
      <c r="C133" s="166" t="s">
        <v>204</v>
      </c>
      <c r="D133" s="166" t="s">
        <v>160</v>
      </c>
      <c r="E133" s="167" t="s">
        <v>205</v>
      </c>
      <c r="F133" s="168" t="s">
        <v>206</v>
      </c>
      <c r="G133" s="169" t="s">
        <v>188</v>
      </c>
      <c r="H133" s="170">
        <v>11.988</v>
      </c>
      <c r="I133" s="171"/>
      <c r="J133" s="172">
        <f>ROUND(I133*H133,2)</f>
        <v>0</v>
      </c>
      <c r="K133" s="168" t="s">
        <v>164</v>
      </c>
      <c r="L133" s="35"/>
      <c r="M133" s="173" t="s">
        <v>19</v>
      </c>
      <c r="N133" s="174" t="s">
        <v>43</v>
      </c>
      <c r="O133" s="36"/>
      <c r="P133" s="175">
        <f>O133*H133</f>
        <v>0</v>
      </c>
      <c r="Q133" s="175">
        <v>0</v>
      </c>
      <c r="R133" s="175">
        <f>Q133*H133</f>
        <v>0</v>
      </c>
      <c r="S133" s="175">
        <v>0</v>
      </c>
      <c r="T133" s="176">
        <f>S133*H133</f>
        <v>0</v>
      </c>
      <c r="AR133" s="18" t="s">
        <v>165</v>
      </c>
      <c r="AT133" s="18" t="s">
        <v>160</v>
      </c>
      <c r="AU133" s="18" t="s">
        <v>81</v>
      </c>
      <c r="AY133" s="18" t="s">
        <v>158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8" t="s">
        <v>79</v>
      </c>
      <c r="BK133" s="177">
        <f>ROUND(I133*H133,2)</f>
        <v>0</v>
      </c>
      <c r="BL133" s="18" t="s">
        <v>165</v>
      </c>
      <c r="BM133" s="18" t="s">
        <v>207</v>
      </c>
    </row>
    <row r="134" spans="2:47" s="1" customFormat="1" ht="40.5">
      <c r="B134" s="35"/>
      <c r="D134" s="178" t="s">
        <v>167</v>
      </c>
      <c r="F134" s="179" t="s">
        <v>208</v>
      </c>
      <c r="I134" s="139"/>
      <c r="L134" s="35"/>
      <c r="M134" s="64"/>
      <c r="N134" s="36"/>
      <c r="O134" s="36"/>
      <c r="P134" s="36"/>
      <c r="Q134" s="36"/>
      <c r="R134" s="36"/>
      <c r="S134" s="36"/>
      <c r="T134" s="65"/>
      <c r="AT134" s="18" t="s">
        <v>167</v>
      </c>
      <c r="AU134" s="18" t="s">
        <v>81</v>
      </c>
    </row>
    <row r="135" spans="2:51" s="11" customFormat="1" ht="13.5">
      <c r="B135" s="180"/>
      <c r="D135" s="178" t="s">
        <v>169</v>
      </c>
      <c r="E135" s="181" t="s">
        <v>19</v>
      </c>
      <c r="F135" s="182" t="s">
        <v>170</v>
      </c>
      <c r="H135" s="183" t="s">
        <v>19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3" t="s">
        <v>169</v>
      </c>
      <c r="AU135" s="183" t="s">
        <v>81</v>
      </c>
      <c r="AV135" s="11" t="s">
        <v>79</v>
      </c>
      <c r="AW135" s="11" t="s">
        <v>33</v>
      </c>
      <c r="AX135" s="11" t="s">
        <v>72</v>
      </c>
      <c r="AY135" s="183" t="s">
        <v>158</v>
      </c>
    </row>
    <row r="136" spans="2:51" s="12" customFormat="1" ht="13.5">
      <c r="B136" s="188"/>
      <c r="D136" s="197" t="s">
        <v>169</v>
      </c>
      <c r="E136" s="206" t="s">
        <v>19</v>
      </c>
      <c r="F136" s="207" t="s">
        <v>209</v>
      </c>
      <c r="H136" s="208">
        <v>11.988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89" t="s">
        <v>169</v>
      </c>
      <c r="AU136" s="189" t="s">
        <v>81</v>
      </c>
      <c r="AV136" s="12" t="s">
        <v>81</v>
      </c>
      <c r="AW136" s="12" t="s">
        <v>33</v>
      </c>
      <c r="AX136" s="12" t="s">
        <v>79</v>
      </c>
      <c r="AY136" s="189" t="s">
        <v>158</v>
      </c>
    </row>
    <row r="137" spans="2:65" s="1" customFormat="1" ht="22.5" customHeight="1">
      <c r="B137" s="165"/>
      <c r="C137" s="209" t="s">
        <v>210</v>
      </c>
      <c r="D137" s="209" t="s">
        <v>211</v>
      </c>
      <c r="E137" s="210" t="s">
        <v>212</v>
      </c>
      <c r="F137" s="211" t="s">
        <v>213</v>
      </c>
      <c r="G137" s="212" t="s">
        <v>214</v>
      </c>
      <c r="H137" s="213">
        <v>23.976</v>
      </c>
      <c r="I137" s="214"/>
      <c r="J137" s="215">
        <f>ROUND(I137*H137,2)</f>
        <v>0</v>
      </c>
      <c r="K137" s="211" t="s">
        <v>164</v>
      </c>
      <c r="L137" s="216"/>
      <c r="M137" s="217" t="s">
        <v>19</v>
      </c>
      <c r="N137" s="218" t="s">
        <v>43</v>
      </c>
      <c r="O137" s="36"/>
      <c r="P137" s="175">
        <f>O137*H137</f>
        <v>0</v>
      </c>
      <c r="Q137" s="175">
        <v>1</v>
      </c>
      <c r="R137" s="175">
        <f>Q137*H137</f>
        <v>23.976</v>
      </c>
      <c r="S137" s="175">
        <v>0</v>
      </c>
      <c r="T137" s="176">
        <f>S137*H137</f>
        <v>0</v>
      </c>
      <c r="AR137" s="18" t="s">
        <v>215</v>
      </c>
      <c r="AT137" s="18" t="s">
        <v>211</v>
      </c>
      <c r="AU137" s="18" t="s">
        <v>81</v>
      </c>
      <c r="AY137" s="18" t="s">
        <v>158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79</v>
      </c>
      <c r="BK137" s="177">
        <f>ROUND(I137*H137,2)</f>
        <v>0</v>
      </c>
      <c r="BL137" s="18" t="s">
        <v>165</v>
      </c>
      <c r="BM137" s="18" t="s">
        <v>216</v>
      </c>
    </row>
    <row r="138" spans="2:47" s="1" customFormat="1" ht="27">
      <c r="B138" s="35"/>
      <c r="D138" s="178" t="s">
        <v>167</v>
      </c>
      <c r="F138" s="179" t="s">
        <v>217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167</v>
      </c>
      <c r="AU138" s="18" t="s">
        <v>81</v>
      </c>
    </row>
    <row r="139" spans="2:51" s="12" customFormat="1" ht="13.5">
      <c r="B139" s="188"/>
      <c r="D139" s="197" t="s">
        <v>169</v>
      </c>
      <c r="E139" s="206" t="s">
        <v>19</v>
      </c>
      <c r="F139" s="207" t="s">
        <v>218</v>
      </c>
      <c r="H139" s="208">
        <v>23.976</v>
      </c>
      <c r="I139" s="192"/>
      <c r="L139" s="188"/>
      <c r="M139" s="193"/>
      <c r="N139" s="194"/>
      <c r="O139" s="194"/>
      <c r="P139" s="194"/>
      <c r="Q139" s="194"/>
      <c r="R139" s="194"/>
      <c r="S139" s="194"/>
      <c r="T139" s="195"/>
      <c r="AT139" s="189" t="s">
        <v>169</v>
      </c>
      <c r="AU139" s="189" t="s">
        <v>81</v>
      </c>
      <c r="AV139" s="12" t="s">
        <v>81</v>
      </c>
      <c r="AW139" s="12" t="s">
        <v>33</v>
      </c>
      <c r="AX139" s="12" t="s">
        <v>79</v>
      </c>
      <c r="AY139" s="189" t="s">
        <v>158</v>
      </c>
    </row>
    <row r="140" spans="2:65" s="1" customFormat="1" ht="22.5" customHeight="1">
      <c r="B140" s="165"/>
      <c r="C140" s="166" t="s">
        <v>215</v>
      </c>
      <c r="D140" s="166" t="s">
        <v>160</v>
      </c>
      <c r="E140" s="167" t="s">
        <v>219</v>
      </c>
      <c r="F140" s="168" t="s">
        <v>220</v>
      </c>
      <c r="G140" s="169" t="s">
        <v>163</v>
      </c>
      <c r="H140" s="170">
        <v>199.8</v>
      </c>
      <c r="I140" s="171"/>
      <c r="J140" s="172">
        <f>ROUND(I140*H140,2)</f>
        <v>0</v>
      </c>
      <c r="K140" s="168" t="s">
        <v>19</v>
      </c>
      <c r="L140" s="35"/>
      <c r="M140" s="173" t="s">
        <v>19</v>
      </c>
      <c r="N140" s="174" t="s">
        <v>43</v>
      </c>
      <c r="O140" s="36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AR140" s="18" t="s">
        <v>165</v>
      </c>
      <c r="AT140" s="18" t="s">
        <v>160</v>
      </c>
      <c r="AU140" s="18" t="s">
        <v>81</v>
      </c>
      <c r="AY140" s="18" t="s">
        <v>158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8" t="s">
        <v>79</v>
      </c>
      <c r="BK140" s="177">
        <f>ROUND(I140*H140,2)</f>
        <v>0</v>
      </c>
      <c r="BL140" s="18" t="s">
        <v>165</v>
      </c>
      <c r="BM140" s="18" t="s">
        <v>221</v>
      </c>
    </row>
    <row r="141" spans="2:47" s="1" customFormat="1" ht="13.5">
      <c r="B141" s="35"/>
      <c r="D141" s="197" t="s">
        <v>167</v>
      </c>
      <c r="F141" s="219" t="s">
        <v>222</v>
      </c>
      <c r="I141" s="139"/>
      <c r="L141" s="35"/>
      <c r="M141" s="64"/>
      <c r="N141" s="36"/>
      <c r="O141" s="36"/>
      <c r="P141" s="36"/>
      <c r="Q141" s="36"/>
      <c r="R141" s="36"/>
      <c r="S141" s="36"/>
      <c r="T141" s="65"/>
      <c r="AT141" s="18" t="s">
        <v>167</v>
      </c>
      <c r="AU141" s="18" t="s">
        <v>81</v>
      </c>
    </row>
    <row r="142" spans="2:65" s="1" customFormat="1" ht="22.5" customHeight="1">
      <c r="B142" s="165"/>
      <c r="C142" s="209" t="s">
        <v>223</v>
      </c>
      <c r="D142" s="209" t="s">
        <v>211</v>
      </c>
      <c r="E142" s="210" t="s">
        <v>224</v>
      </c>
      <c r="F142" s="211" t="s">
        <v>225</v>
      </c>
      <c r="G142" s="212" t="s">
        <v>226</v>
      </c>
      <c r="H142" s="213">
        <v>5.994</v>
      </c>
      <c r="I142" s="214"/>
      <c r="J142" s="215">
        <f>ROUND(I142*H142,2)</f>
        <v>0</v>
      </c>
      <c r="K142" s="211" t="s">
        <v>164</v>
      </c>
      <c r="L142" s="216"/>
      <c r="M142" s="217" t="s">
        <v>19</v>
      </c>
      <c r="N142" s="218" t="s">
        <v>43</v>
      </c>
      <c r="O142" s="36"/>
      <c r="P142" s="175">
        <f>O142*H142</f>
        <v>0</v>
      </c>
      <c r="Q142" s="175">
        <v>0.001</v>
      </c>
      <c r="R142" s="175">
        <f>Q142*H142</f>
        <v>0.005994</v>
      </c>
      <c r="S142" s="175">
        <v>0</v>
      </c>
      <c r="T142" s="176">
        <f>S142*H142</f>
        <v>0</v>
      </c>
      <c r="AR142" s="18" t="s">
        <v>215</v>
      </c>
      <c r="AT142" s="18" t="s">
        <v>211</v>
      </c>
      <c r="AU142" s="18" t="s">
        <v>81</v>
      </c>
      <c r="AY142" s="18" t="s">
        <v>158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8" t="s">
        <v>79</v>
      </c>
      <c r="BK142" s="177">
        <f>ROUND(I142*H142,2)</f>
        <v>0</v>
      </c>
      <c r="BL142" s="18" t="s">
        <v>165</v>
      </c>
      <c r="BM142" s="18" t="s">
        <v>227</v>
      </c>
    </row>
    <row r="143" spans="2:47" s="1" customFormat="1" ht="13.5">
      <c r="B143" s="35"/>
      <c r="D143" s="178" t="s">
        <v>167</v>
      </c>
      <c r="F143" s="179" t="s">
        <v>228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167</v>
      </c>
      <c r="AU143" s="18" t="s">
        <v>81</v>
      </c>
    </row>
    <row r="144" spans="2:51" s="12" customFormat="1" ht="13.5">
      <c r="B144" s="188"/>
      <c r="D144" s="178" t="s">
        <v>169</v>
      </c>
      <c r="E144" s="189" t="s">
        <v>19</v>
      </c>
      <c r="F144" s="190" t="s">
        <v>229</v>
      </c>
      <c r="H144" s="191">
        <v>199.8</v>
      </c>
      <c r="I144" s="192"/>
      <c r="L144" s="188"/>
      <c r="M144" s="193"/>
      <c r="N144" s="194"/>
      <c r="O144" s="194"/>
      <c r="P144" s="194"/>
      <c r="Q144" s="194"/>
      <c r="R144" s="194"/>
      <c r="S144" s="194"/>
      <c r="T144" s="195"/>
      <c r="AT144" s="189" t="s">
        <v>169</v>
      </c>
      <c r="AU144" s="189" t="s">
        <v>81</v>
      </c>
      <c r="AV144" s="12" t="s">
        <v>81</v>
      </c>
      <c r="AW144" s="12" t="s">
        <v>33</v>
      </c>
      <c r="AX144" s="12" t="s">
        <v>79</v>
      </c>
      <c r="AY144" s="189" t="s">
        <v>158</v>
      </c>
    </row>
    <row r="145" spans="2:51" s="12" customFormat="1" ht="13.5">
      <c r="B145" s="188"/>
      <c r="D145" s="197" t="s">
        <v>169</v>
      </c>
      <c r="F145" s="207" t="s">
        <v>230</v>
      </c>
      <c r="H145" s="208">
        <v>5.994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169</v>
      </c>
      <c r="AU145" s="189" t="s">
        <v>81</v>
      </c>
      <c r="AV145" s="12" t="s">
        <v>81</v>
      </c>
      <c r="AW145" s="12" t="s">
        <v>4</v>
      </c>
      <c r="AX145" s="12" t="s">
        <v>79</v>
      </c>
      <c r="AY145" s="189" t="s">
        <v>158</v>
      </c>
    </row>
    <row r="146" spans="2:65" s="1" customFormat="1" ht="22.5" customHeight="1">
      <c r="B146" s="165"/>
      <c r="C146" s="166" t="s">
        <v>231</v>
      </c>
      <c r="D146" s="166" t="s">
        <v>160</v>
      </c>
      <c r="E146" s="167" t="s">
        <v>232</v>
      </c>
      <c r="F146" s="168" t="s">
        <v>233</v>
      </c>
      <c r="G146" s="169" t="s">
        <v>163</v>
      </c>
      <c r="H146" s="170">
        <v>199.8</v>
      </c>
      <c r="I146" s="171"/>
      <c r="J146" s="172">
        <f>ROUND(I146*H146,2)</f>
        <v>0</v>
      </c>
      <c r="K146" s="168" t="s">
        <v>19</v>
      </c>
      <c r="L146" s="35"/>
      <c r="M146" s="173" t="s">
        <v>19</v>
      </c>
      <c r="N146" s="174" t="s">
        <v>43</v>
      </c>
      <c r="O146" s="36"/>
      <c r="P146" s="175">
        <f>O146*H146</f>
        <v>0</v>
      </c>
      <c r="Q146" s="175">
        <v>0</v>
      </c>
      <c r="R146" s="175">
        <f>Q146*H146</f>
        <v>0</v>
      </c>
      <c r="S146" s="175">
        <v>0</v>
      </c>
      <c r="T146" s="176">
        <f>S146*H146</f>
        <v>0</v>
      </c>
      <c r="AR146" s="18" t="s">
        <v>165</v>
      </c>
      <c r="AT146" s="18" t="s">
        <v>160</v>
      </c>
      <c r="AU146" s="18" t="s">
        <v>81</v>
      </c>
      <c r="AY146" s="18" t="s">
        <v>158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8" t="s">
        <v>79</v>
      </c>
      <c r="BK146" s="177">
        <f>ROUND(I146*H146,2)</f>
        <v>0</v>
      </c>
      <c r="BL146" s="18" t="s">
        <v>165</v>
      </c>
      <c r="BM146" s="18" t="s">
        <v>234</v>
      </c>
    </row>
    <row r="147" spans="2:47" s="1" customFormat="1" ht="13.5">
      <c r="B147" s="35"/>
      <c r="D147" s="178" t="s">
        <v>167</v>
      </c>
      <c r="F147" s="179" t="s">
        <v>235</v>
      </c>
      <c r="I147" s="139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167</v>
      </c>
      <c r="AU147" s="18" t="s">
        <v>81</v>
      </c>
    </row>
    <row r="148" spans="2:51" s="12" customFormat="1" ht="13.5">
      <c r="B148" s="188"/>
      <c r="D148" s="178" t="s">
        <v>169</v>
      </c>
      <c r="E148" s="189" t="s">
        <v>19</v>
      </c>
      <c r="F148" s="190" t="s">
        <v>229</v>
      </c>
      <c r="H148" s="191">
        <v>199.8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169</v>
      </c>
      <c r="AU148" s="189" t="s">
        <v>81</v>
      </c>
      <c r="AV148" s="12" t="s">
        <v>81</v>
      </c>
      <c r="AW148" s="12" t="s">
        <v>33</v>
      </c>
      <c r="AX148" s="12" t="s">
        <v>79</v>
      </c>
      <c r="AY148" s="189" t="s">
        <v>158</v>
      </c>
    </row>
    <row r="149" spans="2:63" s="10" customFormat="1" ht="29.25" customHeight="1">
      <c r="B149" s="151"/>
      <c r="D149" s="162" t="s">
        <v>71</v>
      </c>
      <c r="E149" s="163" t="s">
        <v>81</v>
      </c>
      <c r="F149" s="163" t="s">
        <v>236</v>
      </c>
      <c r="I149" s="154"/>
      <c r="J149" s="164">
        <f>BK149</f>
        <v>0</v>
      </c>
      <c r="L149" s="151"/>
      <c r="M149" s="156"/>
      <c r="N149" s="157"/>
      <c r="O149" s="157"/>
      <c r="P149" s="158">
        <f>SUM(P150:P156)</f>
        <v>0</v>
      </c>
      <c r="Q149" s="157"/>
      <c r="R149" s="158">
        <f>SUM(R150:R156)</f>
        <v>15.5130048</v>
      </c>
      <c r="S149" s="157"/>
      <c r="T149" s="159">
        <f>SUM(T150:T156)</f>
        <v>0</v>
      </c>
      <c r="AR149" s="152" t="s">
        <v>79</v>
      </c>
      <c r="AT149" s="160" t="s">
        <v>71</v>
      </c>
      <c r="AU149" s="160" t="s">
        <v>79</v>
      </c>
      <c r="AY149" s="152" t="s">
        <v>158</v>
      </c>
      <c r="BK149" s="161">
        <f>SUM(BK150:BK156)</f>
        <v>0</v>
      </c>
    </row>
    <row r="150" spans="2:65" s="1" customFormat="1" ht="22.5" customHeight="1">
      <c r="B150" s="165"/>
      <c r="C150" s="166" t="s">
        <v>237</v>
      </c>
      <c r="D150" s="166" t="s">
        <v>160</v>
      </c>
      <c r="E150" s="167" t="s">
        <v>238</v>
      </c>
      <c r="F150" s="168" t="s">
        <v>239</v>
      </c>
      <c r="G150" s="169" t="s">
        <v>182</v>
      </c>
      <c r="H150" s="170">
        <v>66.6</v>
      </c>
      <c r="I150" s="171"/>
      <c r="J150" s="172">
        <f>ROUND(I150*H150,2)</f>
        <v>0</v>
      </c>
      <c r="K150" s="168" t="s">
        <v>19</v>
      </c>
      <c r="L150" s="35"/>
      <c r="M150" s="173" t="s">
        <v>19</v>
      </c>
      <c r="N150" s="174" t="s">
        <v>43</v>
      </c>
      <c r="O150" s="36"/>
      <c r="P150" s="175">
        <f>O150*H150</f>
        <v>0</v>
      </c>
      <c r="Q150" s="175">
        <v>0.232878</v>
      </c>
      <c r="R150" s="175">
        <f>Q150*H150</f>
        <v>15.509674799999999</v>
      </c>
      <c r="S150" s="175">
        <v>0</v>
      </c>
      <c r="T150" s="176">
        <f>S150*H150</f>
        <v>0</v>
      </c>
      <c r="AR150" s="18" t="s">
        <v>165</v>
      </c>
      <c r="AT150" s="18" t="s">
        <v>160</v>
      </c>
      <c r="AU150" s="18" t="s">
        <v>81</v>
      </c>
      <c r="AY150" s="18" t="s">
        <v>158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8" t="s">
        <v>79</v>
      </c>
      <c r="BK150" s="177">
        <f>ROUND(I150*H150,2)</f>
        <v>0</v>
      </c>
      <c r="BL150" s="18" t="s">
        <v>165</v>
      </c>
      <c r="BM150" s="18" t="s">
        <v>240</v>
      </c>
    </row>
    <row r="151" spans="2:47" s="1" customFormat="1" ht="13.5">
      <c r="B151" s="35"/>
      <c r="D151" s="178" t="s">
        <v>167</v>
      </c>
      <c r="F151" s="179" t="s">
        <v>241</v>
      </c>
      <c r="I151" s="139"/>
      <c r="L151" s="35"/>
      <c r="M151" s="64"/>
      <c r="N151" s="36"/>
      <c r="O151" s="36"/>
      <c r="P151" s="36"/>
      <c r="Q151" s="36"/>
      <c r="R151" s="36"/>
      <c r="S151" s="36"/>
      <c r="T151" s="65"/>
      <c r="AT151" s="18" t="s">
        <v>167</v>
      </c>
      <c r="AU151" s="18" t="s">
        <v>81</v>
      </c>
    </row>
    <row r="152" spans="2:51" s="11" customFormat="1" ht="13.5">
      <c r="B152" s="180"/>
      <c r="D152" s="178" t="s">
        <v>169</v>
      </c>
      <c r="E152" s="181" t="s">
        <v>19</v>
      </c>
      <c r="F152" s="182" t="s">
        <v>170</v>
      </c>
      <c r="H152" s="183" t="s">
        <v>19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3" t="s">
        <v>169</v>
      </c>
      <c r="AU152" s="183" t="s">
        <v>81</v>
      </c>
      <c r="AV152" s="11" t="s">
        <v>79</v>
      </c>
      <c r="AW152" s="11" t="s">
        <v>33</v>
      </c>
      <c r="AX152" s="11" t="s">
        <v>72</v>
      </c>
      <c r="AY152" s="183" t="s">
        <v>158</v>
      </c>
    </row>
    <row r="153" spans="2:51" s="12" customFormat="1" ht="13.5">
      <c r="B153" s="188"/>
      <c r="D153" s="197" t="s">
        <v>169</v>
      </c>
      <c r="E153" s="206" t="s">
        <v>19</v>
      </c>
      <c r="F153" s="207" t="s">
        <v>104</v>
      </c>
      <c r="H153" s="208">
        <v>66.6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89" t="s">
        <v>169</v>
      </c>
      <c r="AU153" s="189" t="s">
        <v>81</v>
      </c>
      <c r="AV153" s="12" t="s">
        <v>81</v>
      </c>
      <c r="AW153" s="12" t="s">
        <v>33</v>
      </c>
      <c r="AX153" s="12" t="s">
        <v>79</v>
      </c>
      <c r="AY153" s="189" t="s">
        <v>158</v>
      </c>
    </row>
    <row r="154" spans="2:65" s="1" customFormat="1" ht="22.5" customHeight="1">
      <c r="B154" s="165"/>
      <c r="C154" s="166" t="s">
        <v>242</v>
      </c>
      <c r="D154" s="166" t="s">
        <v>160</v>
      </c>
      <c r="E154" s="167" t="s">
        <v>243</v>
      </c>
      <c r="F154" s="168" t="s">
        <v>244</v>
      </c>
      <c r="G154" s="169" t="s">
        <v>182</v>
      </c>
      <c r="H154" s="170">
        <v>66.6</v>
      </c>
      <c r="I154" s="171"/>
      <c r="J154" s="172">
        <f>ROUND(I154*H154,2)</f>
        <v>0</v>
      </c>
      <c r="K154" s="168" t="s">
        <v>164</v>
      </c>
      <c r="L154" s="35"/>
      <c r="M154" s="173" t="s">
        <v>19</v>
      </c>
      <c r="N154" s="174" t="s">
        <v>43</v>
      </c>
      <c r="O154" s="36"/>
      <c r="P154" s="175">
        <f>O154*H154</f>
        <v>0</v>
      </c>
      <c r="Q154" s="175">
        <v>5E-05</v>
      </c>
      <c r="R154" s="175">
        <f>Q154*H154</f>
        <v>0.00333</v>
      </c>
      <c r="S154" s="175">
        <v>0</v>
      </c>
      <c r="T154" s="176">
        <f>S154*H154</f>
        <v>0</v>
      </c>
      <c r="AR154" s="18" t="s">
        <v>165</v>
      </c>
      <c r="AT154" s="18" t="s">
        <v>160</v>
      </c>
      <c r="AU154" s="18" t="s">
        <v>81</v>
      </c>
      <c r="AY154" s="18" t="s">
        <v>158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8" t="s">
        <v>79</v>
      </c>
      <c r="BK154" s="177">
        <f>ROUND(I154*H154,2)</f>
        <v>0</v>
      </c>
      <c r="BL154" s="18" t="s">
        <v>165</v>
      </c>
      <c r="BM154" s="18" t="s">
        <v>245</v>
      </c>
    </row>
    <row r="155" spans="2:47" s="1" customFormat="1" ht="13.5">
      <c r="B155" s="35"/>
      <c r="D155" s="178" t="s">
        <v>167</v>
      </c>
      <c r="F155" s="179" t="s">
        <v>244</v>
      </c>
      <c r="I155" s="139"/>
      <c r="L155" s="35"/>
      <c r="M155" s="64"/>
      <c r="N155" s="36"/>
      <c r="O155" s="36"/>
      <c r="P155" s="36"/>
      <c r="Q155" s="36"/>
      <c r="R155" s="36"/>
      <c r="S155" s="36"/>
      <c r="T155" s="65"/>
      <c r="AT155" s="18" t="s">
        <v>167</v>
      </c>
      <c r="AU155" s="18" t="s">
        <v>81</v>
      </c>
    </row>
    <row r="156" spans="2:51" s="12" customFormat="1" ht="13.5">
      <c r="B156" s="188"/>
      <c r="D156" s="178" t="s">
        <v>169</v>
      </c>
      <c r="E156" s="189" t="s">
        <v>19</v>
      </c>
      <c r="F156" s="190" t="s">
        <v>104</v>
      </c>
      <c r="H156" s="191">
        <v>66.6</v>
      </c>
      <c r="I156" s="192"/>
      <c r="L156" s="188"/>
      <c r="M156" s="193"/>
      <c r="N156" s="194"/>
      <c r="O156" s="194"/>
      <c r="P156" s="194"/>
      <c r="Q156" s="194"/>
      <c r="R156" s="194"/>
      <c r="S156" s="194"/>
      <c r="T156" s="195"/>
      <c r="AT156" s="189" t="s">
        <v>169</v>
      </c>
      <c r="AU156" s="189" t="s">
        <v>81</v>
      </c>
      <c r="AV156" s="12" t="s">
        <v>81</v>
      </c>
      <c r="AW156" s="12" t="s">
        <v>33</v>
      </c>
      <c r="AX156" s="12" t="s">
        <v>79</v>
      </c>
      <c r="AY156" s="189" t="s">
        <v>158</v>
      </c>
    </row>
    <row r="157" spans="2:63" s="10" customFormat="1" ht="29.25" customHeight="1">
      <c r="B157" s="151"/>
      <c r="D157" s="162" t="s">
        <v>71</v>
      </c>
      <c r="E157" s="163" t="s">
        <v>199</v>
      </c>
      <c r="F157" s="163" t="s">
        <v>246</v>
      </c>
      <c r="I157" s="154"/>
      <c r="J157" s="164">
        <f>BK157</f>
        <v>0</v>
      </c>
      <c r="L157" s="151"/>
      <c r="M157" s="156"/>
      <c r="N157" s="157"/>
      <c r="O157" s="157"/>
      <c r="P157" s="158">
        <f>SUM(P158:P160)</f>
        <v>0</v>
      </c>
      <c r="Q157" s="157"/>
      <c r="R157" s="158">
        <f>SUM(R158:R160)</f>
        <v>0</v>
      </c>
      <c r="S157" s="157"/>
      <c r="T157" s="159">
        <f>SUM(T158:T160)</f>
        <v>0</v>
      </c>
      <c r="AR157" s="152" t="s">
        <v>79</v>
      </c>
      <c r="AT157" s="160" t="s">
        <v>71</v>
      </c>
      <c r="AU157" s="160" t="s">
        <v>79</v>
      </c>
      <c r="AY157" s="152" t="s">
        <v>158</v>
      </c>
      <c r="BK157" s="161">
        <f>SUM(BK158:BK160)</f>
        <v>0</v>
      </c>
    </row>
    <row r="158" spans="2:65" s="1" customFormat="1" ht="22.5" customHeight="1">
      <c r="B158" s="165"/>
      <c r="C158" s="166" t="s">
        <v>247</v>
      </c>
      <c r="D158" s="166" t="s">
        <v>160</v>
      </c>
      <c r="E158" s="167" t="s">
        <v>248</v>
      </c>
      <c r="F158" s="168" t="s">
        <v>249</v>
      </c>
      <c r="G158" s="169" t="s">
        <v>163</v>
      </c>
      <c r="H158" s="170">
        <v>33.3</v>
      </c>
      <c r="I158" s="171"/>
      <c r="J158" s="172">
        <f>ROUND(I158*H158,2)</f>
        <v>0</v>
      </c>
      <c r="K158" s="168" t="s">
        <v>164</v>
      </c>
      <c r="L158" s="35"/>
      <c r="M158" s="173" t="s">
        <v>19</v>
      </c>
      <c r="N158" s="174" t="s">
        <v>43</v>
      </c>
      <c r="O158" s="36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AR158" s="18" t="s">
        <v>165</v>
      </c>
      <c r="AT158" s="18" t="s">
        <v>160</v>
      </c>
      <c r="AU158" s="18" t="s">
        <v>81</v>
      </c>
      <c r="AY158" s="18" t="s">
        <v>158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79</v>
      </c>
      <c r="BK158" s="177">
        <f>ROUND(I158*H158,2)</f>
        <v>0</v>
      </c>
      <c r="BL158" s="18" t="s">
        <v>165</v>
      </c>
      <c r="BM158" s="18" t="s">
        <v>250</v>
      </c>
    </row>
    <row r="159" spans="2:47" s="1" customFormat="1" ht="27">
      <c r="B159" s="35"/>
      <c r="D159" s="178" t="s">
        <v>167</v>
      </c>
      <c r="F159" s="179" t="s">
        <v>251</v>
      </c>
      <c r="I159" s="139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167</v>
      </c>
      <c r="AU159" s="18" t="s">
        <v>81</v>
      </c>
    </row>
    <row r="160" spans="2:51" s="12" customFormat="1" ht="13.5">
      <c r="B160" s="188"/>
      <c r="D160" s="178" t="s">
        <v>169</v>
      </c>
      <c r="E160" s="189" t="s">
        <v>19</v>
      </c>
      <c r="F160" s="190" t="s">
        <v>252</v>
      </c>
      <c r="H160" s="191">
        <v>33.3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169</v>
      </c>
      <c r="AU160" s="189" t="s">
        <v>81</v>
      </c>
      <c r="AV160" s="12" t="s">
        <v>81</v>
      </c>
      <c r="AW160" s="12" t="s">
        <v>33</v>
      </c>
      <c r="AX160" s="12" t="s">
        <v>79</v>
      </c>
      <c r="AY160" s="189" t="s">
        <v>158</v>
      </c>
    </row>
    <row r="161" spans="2:63" s="10" customFormat="1" ht="29.25" customHeight="1">
      <c r="B161" s="151"/>
      <c r="D161" s="162" t="s">
        <v>71</v>
      </c>
      <c r="E161" s="163" t="s">
        <v>204</v>
      </c>
      <c r="F161" s="163" t="s">
        <v>253</v>
      </c>
      <c r="I161" s="154"/>
      <c r="J161" s="164">
        <f>BK161</f>
        <v>0</v>
      </c>
      <c r="L161" s="151"/>
      <c r="M161" s="156"/>
      <c r="N161" s="157"/>
      <c r="O161" s="157"/>
      <c r="P161" s="158">
        <f>SUM(P162:P275)</f>
        <v>0</v>
      </c>
      <c r="Q161" s="157"/>
      <c r="R161" s="158">
        <f>SUM(R162:R275)</f>
        <v>23.299508048</v>
      </c>
      <c r="S161" s="157"/>
      <c r="T161" s="159">
        <f>SUM(T162:T275)</f>
        <v>0</v>
      </c>
      <c r="AR161" s="152" t="s">
        <v>79</v>
      </c>
      <c r="AT161" s="160" t="s">
        <v>71</v>
      </c>
      <c r="AU161" s="160" t="s">
        <v>79</v>
      </c>
      <c r="AY161" s="152" t="s">
        <v>158</v>
      </c>
      <c r="BK161" s="161">
        <f>SUM(BK162:BK275)</f>
        <v>0</v>
      </c>
    </row>
    <row r="162" spans="2:65" s="1" customFormat="1" ht="22.5" customHeight="1">
      <c r="B162" s="165"/>
      <c r="C162" s="166" t="s">
        <v>254</v>
      </c>
      <c r="D162" s="166" t="s">
        <v>160</v>
      </c>
      <c r="E162" s="167" t="s">
        <v>255</v>
      </c>
      <c r="F162" s="168" t="s">
        <v>256</v>
      </c>
      <c r="G162" s="169" t="s">
        <v>163</v>
      </c>
      <c r="H162" s="170">
        <v>379.48</v>
      </c>
      <c r="I162" s="171"/>
      <c r="J162" s="172">
        <f>ROUND(I162*H162,2)</f>
        <v>0</v>
      </c>
      <c r="K162" s="168" t="s">
        <v>164</v>
      </c>
      <c r="L162" s="35"/>
      <c r="M162" s="173" t="s">
        <v>19</v>
      </c>
      <c r="N162" s="174" t="s">
        <v>43</v>
      </c>
      <c r="O162" s="36"/>
      <c r="P162" s="175">
        <f>O162*H162</f>
        <v>0</v>
      </c>
      <c r="Q162" s="175">
        <v>0.00546</v>
      </c>
      <c r="R162" s="175">
        <f>Q162*H162</f>
        <v>2.0719608</v>
      </c>
      <c r="S162" s="175">
        <v>0</v>
      </c>
      <c r="T162" s="176">
        <f>S162*H162</f>
        <v>0</v>
      </c>
      <c r="AR162" s="18" t="s">
        <v>165</v>
      </c>
      <c r="AT162" s="18" t="s">
        <v>160</v>
      </c>
      <c r="AU162" s="18" t="s">
        <v>81</v>
      </c>
      <c r="AY162" s="18" t="s">
        <v>158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8" t="s">
        <v>79</v>
      </c>
      <c r="BK162" s="177">
        <f>ROUND(I162*H162,2)</f>
        <v>0</v>
      </c>
      <c r="BL162" s="18" t="s">
        <v>165</v>
      </c>
      <c r="BM162" s="18" t="s">
        <v>257</v>
      </c>
    </row>
    <row r="163" spans="2:47" s="1" customFormat="1" ht="13.5">
      <c r="B163" s="35"/>
      <c r="D163" s="178" t="s">
        <v>167</v>
      </c>
      <c r="F163" s="179" t="s">
        <v>258</v>
      </c>
      <c r="I163" s="139"/>
      <c r="L163" s="35"/>
      <c r="M163" s="64"/>
      <c r="N163" s="36"/>
      <c r="O163" s="36"/>
      <c r="P163" s="36"/>
      <c r="Q163" s="36"/>
      <c r="R163" s="36"/>
      <c r="S163" s="36"/>
      <c r="T163" s="65"/>
      <c r="AT163" s="18" t="s">
        <v>167</v>
      </c>
      <c r="AU163" s="18" t="s">
        <v>81</v>
      </c>
    </row>
    <row r="164" spans="2:51" s="12" customFormat="1" ht="13.5">
      <c r="B164" s="188"/>
      <c r="D164" s="197" t="s">
        <v>169</v>
      </c>
      <c r="E164" s="206" t="s">
        <v>19</v>
      </c>
      <c r="F164" s="207" t="s">
        <v>259</v>
      </c>
      <c r="H164" s="208">
        <v>379.48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169</v>
      </c>
      <c r="AU164" s="189" t="s">
        <v>81</v>
      </c>
      <c r="AV164" s="12" t="s">
        <v>81</v>
      </c>
      <c r="AW164" s="12" t="s">
        <v>33</v>
      </c>
      <c r="AX164" s="12" t="s">
        <v>79</v>
      </c>
      <c r="AY164" s="189" t="s">
        <v>158</v>
      </c>
    </row>
    <row r="165" spans="2:65" s="1" customFormat="1" ht="22.5" customHeight="1">
      <c r="B165" s="165"/>
      <c r="C165" s="166" t="s">
        <v>8</v>
      </c>
      <c r="D165" s="166" t="s">
        <v>160</v>
      </c>
      <c r="E165" s="167" t="s">
        <v>260</v>
      </c>
      <c r="F165" s="168" t="s">
        <v>261</v>
      </c>
      <c r="G165" s="169" t="s">
        <v>163</v>
      </c>
      <c r="H165" s="170">
        <v>79.92</v>
      </c>
      <c r="I165" s="171"/>
      <c r="J165" s="172">
        <f>ROUND(I165*H165,2)</f>
        <v>0</v>
      </c>
      <c r="K165" s="168" t="s">
        <v>262</v>
      </c>
      <c r="L165" s="35"/>
      <c r="M165" s="173" t="s">
        <v>19</v>
      </c>
      <c r="N165" s="174" t="s">
        <v>43</v>
      </c>
      <c r="O165" s="36"/>
      <c r="P165" s="175">
        <f>O165*H165</f>
        <v>0</v>
      </c>
      <c r="Q165" s="175">
        <v>0.00825</v>
      </c>
      <c r="R165" s="175">
        <f>Q165*H165</f>
        <v>0.65934</v>
      </c>
      <c r="S165" s="175">
        <v>0</v>
      </c>
      <c r="T165" s="176">
        <f>S165*H165</f>
        <v>0</v>
      </c>
      <c r="AR165" s="18" t="s">
        <v>165</v>
      </c>
      <c r="AT165" s="18" t="s">
        <v>160</v>
      </c>
      <c r="AU165" s="18" t="s">
        <v>81</v>
      </c>
      <c r="AY165" s="18" t="s">
        <v>158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79</v>
      </c>
      <c r="BK165" s="177">
        <f>ROUND(I165*H165,2)</f>
        <v>0</v>
      </c>
      <c r="BL165" s="18" t="s">
        <v>165</v>
      </c>
      <c r="BM165" s="18" t="s">
        <v>263</v>
      </c>
    </row>
    <row r="166" spans="2:47" s="1" customFormat="1" ht="27">
      <c r="B166" s="35"/>
      <c r="D166" s="197" t="s">
        <v>167</v>
      </c>
      <c r="F166" s="219" t="s">
        <v>264</v>
      </c>
      <c r="I166" s="139"/>
      <c r="L166" s="35"/>
      <c r="M166" s="64"/>
      <c r="N166" s="36"/>
      <c r="O166" s="36"/>
      <c r="P166" s="36"/>
      <c r="Q166" s="36"/>
      <c r="R166" s="36"/>
      <c r="S166" s="36"/>
      <c r="T166" s="65"/>
      <c r="AT166" s="18" t="s">
        <v>167</v>
      </c>
      <c r="AU166" s="18" t="s">
        <v>81</v>
      </c>
    </row>
    <row r="167" spans="2:65" s="1" customFormat="1" ht="22.5" customHeight="1">
      <c r="B167" s="165"/>
      <c r="C167" s="209" t="s">
        <v>265</v>
      </c>
      <c r="D167" s="209" t="s">
        <v>211</v>
      </c>
      <c r="E167" s="210" t="s">
        <v>266</v>
      </c>
      <c r="F167" s="211" t="s">
        <v>267</v>
      </c>
      <c r="G167" s="212" t="s">
        <v>163</v>
      </c>
      <c r="H167" s="213">
        <v>86.314</v>
      </c>
      <c r="I167" s="214"/>
      <c r="J167" s="215">
        <f>ROUND(I167*H167,2)</f>
        <v>0</v>
      </c>
      <c r="K167" s="211" t="s">
        <v>19</v>
      </c>
      <c r="L167" s="216"/>
      <c r="M167" s="217" t="s">
        <v>19</v>
      </c>
      <c r="N167" s="218" t="s">
        <v>43</v>
      </c>
      <c r="O167" s="36"/>
      <c r="P167" s="175">
        <f>O167*H167</f>
        <v>0</v>
      </c>
      <c r="Q167" s="175">
        <v>0.0018</v>
      </c>
      <c r="R167" s="175">
        <f>Q167*H167</f>
        <v>0.15536519999999998</v>
      </c>
      <c r="S167" s="175">
        <v>0</v>
      </c>
      <c r="T167" s="176">
        <f>S167*H167</f>
        <v>0</v>
      </c>
      <c r="AR167" s="18" t="s">
        <v>215</v>
      </c>
      <c r="AT167" s="18" t="s">
        <v>211</v>
      </c>
      <c r="AU167" s="18" t="s">
        <v>81</v>
      </c>
      <c r="AY167" s="18" t="s">
        <v>158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8" t="s">
        <v>79</v>
      </c>
      <c r="BK167" s="177">
        <f>ROUND(I167*H167,2)</f>
        <v>0</v>
      </c>
      <c r="BL167" s="18" t="s">
        <v>165</v>
      </c>
      <c r="BM167" s="18" t="s">
        <v>268</v>
      </c>
    </row>
    <row r="168" spans="2:47" s="1" customFormat="1" ht="13.5">
      <c r="B168" s="35"/>
      <c r="D168" s="178" t="s">
        <v>167</v>
      </c>
      <c r="F168" s="179" t="s">
        <v>269</v>
      </c>
      <c r="I168" s="139"/>
      <c r="L168" s="35"/>
      <c r="M168" s="64"/>
      <c r="N168" s="36"/>
      <c r="O168" s="36"/>
      <c r="P168" s="36"/>
      <c r="Q168" s="36"/>
      <c r="R168" s="36"/>
      <c r="S168" s="36"/>
      <c r="T168" s="65"/>
      <c r="AT168" s="18" t="s">
        <v>167</v>
      </c>
      <c r="AU168" s="18" t="s">
        <v>81</v>
      </c>
    </row>
    <row r="169" spans="2:47" s="1" customFormat="1" ht="27">
      <c r="B169" s="35"/>
      <c r="D169" s="178" t="s">
        <v>270</v>
      </c>
      <c r="F169" s="220" t="s">
        <v>271</v>
      </c>
      <c r="I169" s="139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270</v>
      </c>
      <c r="AU169" s="18" t="s">
        <v>81</v>
      </c>
    </row>
    <row r="170" spans="2:51" s="11" customFormat="1" ht="13.5">
      <c r="B170" s="180"/>
      <c r="D170" s="178" t="s">
        <v>169</v>
      </c>
      <c r="E170" s="181" t="s">
        <v>19</v>
      </c>
      <c r="F170" s="182" t="s">
        <v>170</v>
      </c>
      <c r="H170" s="183" t="s">
        <v>19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3" t="s">
        <v>169</v>
      </c>
      <c r="AU170" s="183" t="s">
        <v>81</v>
      </c>
      <c r="AV170" s="11" t="s">
        <v>79</v>
      </c>
      <c r="AW170" s="11" t="s">
        <v>33</v>
      </c>
      <c r="AX170" s="11" t="s">
        <v>72</v>
      </c>
      <c r="AY170" s="183" t="s">
        <v>158</v>
      </c>
    </row>
    <row r="171" spans="2:51" s="11" customFormat="1" ht="13.5">
      <c r="B171" s="180"/>
      <c r="D171" s="178" t="s">
        <v>169</v>
      </c>
      <c r="E171" s="181" t="s">
        <v>19</v>
      </c>
      <c r="F171" s="182" t="s">
        <v>191</v>
      </c>
      <c r="H171" s="183" t="s">
        <v>19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3" t="s">
        <v>169</v>
      </c>
      <c r="AU171" s="183" t="s">
        <v>81</v>
      </c>
      <c r="AV171" s="11" t="s">
        <v>79</v>
      </c>
      <c r="AW171" s="11" t="s">
        <v>33</v>
      </c>
      <c r="AX171" s="11" t="s">
        <v>72</v>
      </c>
      <c r="AY171" s="183" t="s">
        <v>158</v>
      </c>
    </row>
    <row r="172" spans="2:51" s="12" customFormat="1" ht="13.5">
      <c r="B172" s="188"/>
      <c r="D172" s="178" t="s">
        <v>169</v>
      </c>
      <c r="E172" s="189" t="s">
        <v>19</v>
      </c>
      <c r="F172" s="190" t="s">
        <v>272</v>
      </c>
      <c r="H172" s="191">
        <v>26.4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169</v>
      </c>
      <c r="AU172" s="189" t="s">
        <v>81</v>
      </c>
      <c r="AV172" s="12" t="s">
        <v>81</v>
      </c>
      <c r="AW172" s="12" t="s">
        <v>33</v>
      </c>
      <c r="AX172" s="12" t="s">
        <v>72</v>
      </c>
      <c r="AY172" s="189" t="s">
        <v>158</v>
      </c>
    </row>
    <row r="173" spans="2:51" s="11" customFormat="1" ht="13.5">
      <c r="B173" s="180"/>
      <c r="D173" s="178" t="s">
        <v>169</v>
      </c>
      <c r="E173" s="181" t="s">
        <v>19</v>
      </c>
      <c r="F173" s="182" t="s">
        <v>193</v>
      </c>
      <c r="H173" s="183" t="s">
        <v>19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3" t="s">
        <v>169</v>
      </c>
      <c r="AU173" s="183" t="s">
        <v>81</v>
      </c>
      <c r="AV173" s="11" t="s">
        <v>79</v>
      </c>
      <c r="AW173" s="11" t="s">
        <v>33</v>
      </c>
      <c r="AX173" s="11" t="s">
        <v>72</v>
      </c>
      <c r="AY173" s="183" t="s">
        <v>158</v>
      </c>
    </row>
    <row r="174" spans="2:51" s="12" customFormat="1" ht="13.5">
      <c r="B174" s="188"/>
      <c r="D174" s="178" t="s">
        <v>169</v>
      </c>
      <c r="E174" s="189" t="s">
        <v>19</v>
      </c>
      <c r="F174" s="190" t="s">
        <v>273</v>
      </c>
      <c r="H174" s="191">
        <v>28.92</v>
      </c>
      <c r="I174" s="192"/>
      <c r="L174" s="188"/>
      <c r="M174" s="193"/>
      <c r="N174" s="194"/>
      <c r="O174" s="194"/>
      <c r="P174" s="194"/>
      <c r="Q174" s="194"/>
      <c r="R174" s="194"/>
      <c r="S174" s="194"/>
      <c r="T174" s="195"/>
      <c r="AT174" s="189" t="s">
        <v>169</v>
      </c>
      <c r="AU174" s="189" t="s">
        <v>81</v>
      </c>
      <c r="AV174" s="12" t="s">
        <v>81</v>
      </c>
      <c r="AW174" s="12" t="s">
        <v>33</v>
      </c>
      <c r="AX174" s="12" t="s">
        <v>72</v>
      </c>
      <c r="AY174" s="189" t="s">
        <v>158</v>
      </c>
    </row>
    <row r="175" spans="2:51" s="11" customFormat="1" ht="13.5">
      <c r="B175" s="180"/>
      <c r="D175" s="178" t="s">
        <v>169</v>
      </c>
      <c r="E175" s="181" t="s">
        <v>19</v>
      </c>
      <c r="F175" s="182" t="s">
        <v>195</v>
      </c>
      <c r="H175" s="183" t="s">
        <v>19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3" t="s">
        <v>169</v>
      </c>
      <c r="AU175" s="183" t="s">
        <v>81</v>
      </c>
      <c r="AV175" s="11" t="s">
        <v>79</v>
      </c>
      <c r="AW175" s="11" t="s">
        <v>33</v>
      </c>
      <c r="AX175" s="11" t="s">
        <v>72</v>
      </c>
      <c r="AY175" s="183" t="s">
        <v>158</v>
      </c>
    </row>
    <row r="176" spans="2:51" s="12" customFormat="1" ht="13.5">
      <c r="B176" s="188"/>
      <c r="D176" s="178" t="s">
        <v>169</v>
      </c>
      <c r="E176" s="189" t="s">
        <v>19</v>
      </c>
      <c r="F176" s="190" t="s">
        <v>274</v>
      </c>
      <c r="H176" s="191">
        <v>13.2</v>
      </c>
      <c r="I176" s="192"/>
      <c r="L176" s="188"/>
      <c r="M176" s="193"/>
      <c r="N176" s="194"/>
      <c r="O176" s="194"/>
      <c r="P176" s="194"/>
      <c r="Q176" s="194"/>
      <c r="R176" s="194"/>
      <c r="S176" s="194"/>
      <c r="T176" s="195"/>
      <c r="AT176" s="189" t="s">
        <v>169</v>
      </c>
      <c r="AU176" s="189" t="s">
        <v>81</v>
      </c>
      <c r="AV176" s="12" t="s">
        <v>81</v>
      </c>
      <c r="AW176" s="12" t="s">
        <v>33</v>
      </c>
      <c r="AX176" s="12" t="s">
        <v>72</v>
      </c>
      <c r="AY176" s="189" t="s">
        <v>158</v>
      </c>
    </row>
    <row r="177" spans="2:51" s="11" customFormat="1" ht="13.5">
      <c r="B177" s="180"/>
      <c r="D177" s="178" t="s">
        <v>169</v>
      </c>
      <c r="E177" s="181" t="s">
        <v>19</v>
      </c>
      <c r="F177" s="182" t="s">
        <v>197</v>
      </c>
      <c r="H177" s="183" t="s">
        <v>19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3" t="s">
        <v>169</v>
      </c>
      <c r="AU177" s="183" t="s">
        <v>81</v>
      </c>
      <c r="AV177" s="11" t="s">
        <v>79</v>
      </c>
      <c r="AW177" s="11" t="s">
        <v>33</v>
      </c>
      <c r="AX177" s="11" t="s">
        <v>72</v>
      </c>
      <c r="AY177" s="183" t="s">
        <v>158</v>
      </c>
    </row>
    <row r="178" spans="2:51" s="12" customFormat="1" ht="13.5">
      <c r="B178" s="188"/>
      <c r="D178" s="178" t="s">
        <v>169</v>
      </c>
      <c r="E178" s="189" t="s">
        <v>19</v>
      </c>
      <c r="F178" s="190" t="s">
        <v>275</v>
      </c>
      <c r="H178" s="191">
        <v>11.4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169</v>
      </c>
      <c r="AU178" s="189" t="s">
        <v>81</v>
      </c>
      <c r="AV178" s="12" t="s">
        <v>81</v>
      </c>
      <c r="AW178" s="12" t="s">
        <v>33</v>
      </c>
      <c r="AX178" s="12" t="s">
        <v>72</v>
      </c>
      <c r="AY178" s="189" t="s">
        <v>158</v>
      </c>
    </row>
    <row r="179" spans="2:51" s="13" customFormat="1" ht="13.5">
      <c r="B179" s="196"/>
      <c r="D179" s="178" t="s">
        <v>169</v>
      </c>
      <c r="E179" s="221" t="s">
        <v>115</v>
      </c>
      <c r="F179" s="222" t="s">
        <v>173</v>
      </c>
      <c r="H179" s="223">
        <v>79.92</v>
      </c>
      <c r="I179" s="201"/>
      <c r="L179" s="196"/>
      <c r="M179" s="202"/>
      <c r="N179" s="203"/>
      <c r="O179" s="203"/>
      <c r="P179" s="203"/>
      <c r="Q179" s="203"/>
      <c r="R179" s="203"/>
      <c r="S179" s="203"/>
      <c r="T179" s="204"/>
      <c r="AT179" s="205" t="s">
        <v>169</v>
      </c>
      <c r="AU179" s="205" t="s">
        <v>81</v>
      </c>
      <c r="AV179" s="13" t="s">
        <v>165</v>
      </c>
      <c r="AW179" s="13" t="s">
        <v>33</v>
      </c>
      <c r="AX179" s="13" t="s">
        <v>79</v>
      </c>
      <c r="AY179" s="205" t="s">
        <v>158</v>
      </c>
    </row>
    <row r="180" spans="2:51" s="12" customFormat="1" ht="13.5">
      <c r="B180" s="188"/>
      <c r="D180" s="197" t="s">
        <v>169</v>
      </c>
      <c r="F180" s="207" t="s">
        <v>276</v>
      </c>
      <c r="H180" s="208">
        <v>86.314</v>
      </c>
      <c r="I180" s="192"/>
      <c r="L180" s="188"/>
      <c r="M180" s="193"/>
      <c r="N180" s="194"/>
      <c r="O180" s="194"/>
      <c r="P180" s="194"/>
      <c r="Q180" s="194"/>
      <c r="R180" s="194"/>
      <c r="S180" s="194"/>
      <c r="T180" s="195"/>
      <c r="AT180" s="189" t="s">
        <v>169</v>
      </c>
      <c r="AU180" s="189" t="s">
        <v>81</v>
      </c>
      <c r="AV180" s="12" t="s">
        <v>81</v>
      </c>
      <c r="AW180" s="12" t="s">
        <v>4</v>
      </c>
      <c r="AX180" s="12" t="s">
        <v>79</v>
      </c>
      <c r="AY180" s="189" t="s">
        <v>158</v>
      </c>
    </row>
    <row r="181" spans="2:65" s="1" customFormat="1" ht="22.5" customHeight="1">
      <c r="B181" s="165"/>
      <c r="C181" s="166" t="s">
        <v>277</v>
      </c>
      <c r="D181" s="166" t="s">
        <v>160</v>
      </c>
      <c r="E181" s="167" t="s">
        <v>278</v>
      </c>
      <c r="F181" s="168" t="s">
        <v>279</v>
      </c>
      <c r="G181" s="169" t="s">
        <v>163</v>
      </c>
      <c r="H181" s="170">
        <v>299.56</v>
      </c>
      <c r="I181" s="171"/>
      <c r="J181" s="172">
        <f>ROUND(I181*H181,2)</f>
        <v>0</v>
      </c>
      <c r="K181" s="168" t="s">
        <v>164</v>
      </c>
      <c r="L181" s="35"/>
      <c r="M181" s="173" t="s">
        <v>19</v>
      </c>
      <c r="N181" s="174" t="s">
        <v>43</v>
      </c>
      <c r="O181" s="36"/>
      <c r="P181" s="175">
        <f>O181*H181</f>
        <v>0</v>
      </c>
      <c r="Q181" s="175">
        <v>0.0085</v>
      </c>
      <c r="R181" s="175">
        <f>Q181*H181</f>
        <v>2.54626</v>
      </c>
      <c r="S181" s="175">
        <v>0</v>
      </c>
      <c r="T181" s="176">
        <f>S181*H181</f>
        <v>0</v>
      </c>
      <c r="AR181" s="18" t="s">
        <v>165</v>
      </c>
      <c r="AT181" s="18" t="s">
        <v>160</v>
      </c>
      <c r="AU181" s="18" t="s">
        <v>81</v>
      </c>
      <c r="AY181" s="18" t="s">
        <v>158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79</v>
      </c>
      <c r="BK181" s="177">
        <f>ROUND(I181*H181,2)</f>
        <v>0</v>
      </c>
      <c r="BL181" s="18" t="s">
        <v>165</v>
      </c>
      <c r="BM181" s="18" t="s">
        <v>280</v>
      </c>
    </row>
    <row r="182" spans="2:47" s="1" customFormat="1" ht="27">
      <c r="B182" s="35"/>
      <c r="D182" s="197" t="s">
        <v>167</v>
      </c>
      <c r="F182" s="219" t="s">
        <v>281</v>
      </c>
      <c r="I182" s="139"/>
      <c r="L182" s="35"/>
      <c r="M182" s="64"/>
      <c r="N182" s="36"/>
      <c r="O182" s="36"/>
      <c r="P182" s="36"/>
      <c r="Q182" s="36"/>
      <c r="R182" s="36"/>
      <c r="S182" s="36"/>
      <c r="T182" s="65"/>
      <c r="AT182" s="18" t="s">
        <v>167</v>
      </c>
      <c r="AU182" s="18" t="s">
        <v>81</v>
      </c>
    </row>
    <row r="183" spans="2:65" s="1" customFormat="1" ht="22.5" customHeight="1">
      <c r="B183" s="165"/>
      <c r="C183" s="209" t="s">
        <v>282</v>
      </c>
      <c r="D183" s="209" t="s">
        <v>211</v>
      </c>
      <c r="E183" s="210" t="s">
        <v>283</v>
      </c>
      <c r="F183" s="211" t="s">
        <v>284</v>
      </c>
      <c r="G183" s="212" t="s">
        <v>163</v>
      </c>
      <c r="H183" s="213">
        <v>323.525</v>
      </c>
      <c r="I183" s="214"/>
      <c r="J183" s="215">
        <f>ROUND(I183*H183,2)</f>
        <v>0</v>
      </c>
      <c r="K183" s="211" t="s">
        <v>164</v>
      </c>
      <c r="L183" s="216"/>
      <c r="M183" s="217" t="s">
        <v>19</v>
      </c>
      <c r="N183" s="218" t="s">
        <v>43</v>
      </c>
      <c r="O183" s="36"/>
      <c r="P183" s="175">
        <f>O183*H183</f>
        <v>0</v>
      </c>
      <c r="Q183" s="175">
        <v>0.00306</v>
      </c>
      <c r="R183" s="175">
        <f>Q183*H183</f>
        <v>0.9899864999999999</v>
      </c>
      <c r="S183" s="175">
        <v>0</v>
      </c>
      <c r="T183" s="176">
        <f>S183*H183</f>
        <v>0</v>
      </c>
      <c r="AR183" s="18" t="s">
        <v>215</v>
      </c>
      <c r="AT183" s="18" t="s">
        <v>211</v>
      </c>
      <c r="AU183" s="18" t="s">
        <v>81</v>
      </c>
      <c r="AY183" s="18" t="s">
        <v>158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8" t="s">
        <v>79</v>
      </c>
      <c r="BK183" s="177">
        <f>ROUND(I183*H183,2)</f>
        <v>0</v>
      </c>
      <c r="BL183" s="18" t="s">
        <v>165</v>
      </c>
      <c r="BM183" s="18" t="s">
        <v>285</v>
      </c>
    </row>
    <row r="184" spans="2:47" s="1" customFormat="1" ht="40.5">
      <c r="B184" s="35"/>
      <c r="D184" s="178" t="s">
        <v>167</v>
      </c>
      <c r="F184" s="179" t="s">
        <v>286</v>
      </c>
      <c r="I184" s="139"/>
      <c r="L184" s="35"/>
      <c r="M184" s="64"/>
      <c r="N184" s="36"/>
      <c r="O184" s="36"/>
      <c r="P184" s="36"/>
      <c r="Q184" s="36"/>
      <c r="R184" s="36"/>
      <c r="S184" s="36"/>
      <c r="T184" s="65"/>
      <c r="AT184" s="18" t="s">
        <v>167</v>
      </c>
      <c r="AU184" s="18" t="s">
        <v>81</v>
      </c>
    </row>
    <row r="185" spans="2:47" s="1" customFormat="1" ht="27">
      <c r="B185" s="35"/>
      <c r="D185" s="178" t="s">
        <v>270</v>
      </c>
      <c r="F185" s="220" t="s">
        <v>287</v>
      </c>
      <c r="I185" s="139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270</v>
      </c>
      <c r="AU185" s="18" t="s">
        <v>81</v>
      </c>
    </row>
    <row r="186" spans="2:51" s="11" customFormat="1" ht="13.5">
      <c r="B186" s="180"/>
      <c r="D186" s="178" t="s">
        <v>169</v>
      </c>
      <c r="E186" s="181" t="s">
        <v>19</v>
      </c>
      <c r="F186" s="182" t="s">
        <v>170</v>
      </c>
      <c r="H186" s="183" t="s">
        <v>19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3" t="s">
        <v>169</v>
      </c>
      <c r="AU186" s="183" t="s">
        <v>81</v>
      </c>
      <c r="AV186" s="11" t="s">
        <v>79</v>
      </c>
      <c r="AW186" s="11" t="s">
        <v>33</v>
      </c>
      <c r="AX186" s="11" t="s">
        <v>72</v>
      </c>
      <c r="AY186" s="183" t="s">
        <v>158</v>
      </c>
    </row>
    <row r="187" spans="2:51" s="11" customFormat="1" ht="13.5">
      <c r="B187" s="180"/>
      <c r="D187" s="178" t="s">
        <v>169</v>
      </c>
      <c r="E187" s="181" t="s">
        <v>19</v>
      </c>
      <c r="F187" s="182" t="s">
        <v>191</v>
      </c>
      <c r="H187" s="183" t="s">
        <v>19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3" t="s">
        <v>169</v>
      </c>
      <c r="AU187" s="183" t="s">
        <v>81</v>
      </c>
      <c r="AV187" s="11" t="s">
        <v>79</v>
      </c>
      <c r="AW187" s="11" t="s">
        <v>33</v>
      </c>
      <c r="AX187" s="11" t="s">
        <v>72</v>
      </c>
      <c r="AY187" s="183" t="s">
        <v>158</v>
      </c>
    </row>
    <row r="188" spans="2:51" s="12" customFormat="1" ht="13.5">
      <c r="B188" s="188"/>
      <c r="D188" s="178" t="s">
        <v>169</v>
      </c>
      <c r="E188" s="189" t="s">
        <v>19</v>
      </c>
      <c r="F188" s="190" t="s">
        <v>288</v>
      </c>
      <c r="H188" s="191">
        <v>140.25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89" t="s">
        <v>169</v>
      </c>
      <c r="AU188" s="189" t="s">
        <v>81</v>
      </c>
      <c r="AV188" s="12" t="s">
        <v>81</v>
      </c>
      <c r="AW188" s="12" t="s">
        <v>33</v>
      </c>
      <c r="AX188" s="12" t="s">
        <v>72</v>
      </c>
      <c r="AY188" s="189" t="s">
        <v>158</v>
      </c>
    </row>
    <row r="189" spans="2:51" s="12" customFormat="1" ht="13.5">
      <c r="B189" s="188"/>
      <c r="D189" s="178" t="s">
        <v>169</v>
      </c>
      <c r="E189" s="189" t="s">
        <v>19</v>
      </c>
      <c r="F189" s="190" t="s">
        <v>289</v>
      </c>
      <c r="H189" s="191">
        <v>-3.15</v>
      </c>
      <c r="I189" s="192"/>
      <c r="L189" s="188"/>
      <c r="M189" s="193"/>
      <c r="N189" s="194"/>
      <c r="O189" s="194"/>
      <c r="P189" s="194"/>
      <c r="Q189" s="194"/>
      <c r="R189" s="194"/>
      <c r="S189" s="194"/>
      <c r="T189" s="195"/>
      <c r="AT189" s="189" t="s">
        <v>169</v>
      </c>
      <c r="AU189" s="189" t="s">
        <v>81</v>
      </c>
      <c r="AV189" s="12" t="s">
        <v>81</v>
      </c>
      <c r="AW189" s="12" t="s">
        <v>33</v>
      </c>
      <c r="AX189" s="12" t="s">
        <v>72</v>
      </c>
      <c r="AY189" s="189" t="s">
        <v>158</v>
      </c>
    </row>
    <row r="190" spans="2:51" s="12" customFormat="1" ht="13.5">
      <c r="B190" s="188"/>
      <c r="D190" s="178" t="s">
        <v>169</v>
      </c>
      <c r="E190" s="189" t="s">
        <v>19</v>
      </c>
      <c r="F190" s="190" t="s">
        <v>290</v>
      </c>
      <c r="H190" s="191">
        <v>-30.24</v>
      </c>
      <c r="I190" s="192"/>
      <c r="L190" s="188"/>
      <c r="M190" s="193"/>
      <c r="N190" s="194"/>
      <c r="O190" s="194"/>
      <c r="P190" s="194"/>
      <c r="Q190" s="194"/>
      <c r="R190" s="194"/>
      <c r="S190" s="194"/>
      <c r="T190" s="195"/>
      <c r="AT190" s="189" t="s">
        <v>169</v>
      </c>
      <c r="AU190" s="189" t="s">
        <v>81</v>
      </c>
      <c r="AV190" s="12" t="s">
        <v>81</v>
      </c>
      <c r="AW190" s="12" t="s">
        <v>33</v>
      </c>
      <c r="AX190" s="12" t="s">
        <v>72</v>
      </c>
      <c r="AY190" s="189" t="s">
        <v>158</v>
      </c>
    </row>
    <row r="191" spans="2:51" s="14" customFormat="1" ht="13.5">
      <c r="B191" s="224"/>
      <c r="D191" s="178" t="s">
        <v>169</v>
      </c>
      <c r="E191" s="225" t="s">
        <v>19</v>
      </c>
      <c r="F191" s="226" t="s">
        <v>291</v>
      </c>
      <c r="H191" s="227">
        <v>106.86</v>
      </c>
      <c r="I191" s="228"/>
      <c r="L191" s="224"/>
      <c r="M191" s="229"/>
      <c r="N191" s="230"/>
      <c r="O191" s="230"/>
      <c r="P191" s="230"/>
      <c r="Q191" s="230"/>
      <c r="R191" s="230"/>
      <c r="S191" s="230"/>
      <c r="T191" s="231"/>
      <c r="AT191" s="225" t="s">
        <v>169</v>
      </c>
      <c r="AU191" s="225" t="s">
        <v>81</v>
      </c>
      <c r="AV191" s="14" t="s">
        <v>179</v>
      </c>
      <c r="AW191" s="14" t="s">
        <v>33</v>
      </c>
      <c r="AX191" s="14" t="s">
        <v>72</v>
      </c>
      <c r="AY191" s="225" t="s">
        <v>158</v>
      </c>
    </row>
    <row r="192" spans="2:51" s="11" customFormat="1" ht="13.5">
      <c r="B192" s="180"/>
      <c r="D192" s="178" t="s">
        <v>169</v>
      </c>
      <c r="E192" s="181" t="s">
        <v>19</v>
      </c>
      <c r="F192" s="182" t="s">
        <v>193</v>
      </c>
      <c r="H192" s="183" t="s">
        <v>19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3" t="s">
        <v>169</v>
      </c>
      <c r="AU192" s="183" t="s">
        <v>81</v>
      </c>
      <c r="AV192" s="11" t="s">
        <v>79</v>
      </c>
      <c r="AW192" s="11" t="s">
        <v>33</v>
      </c>
      <c r="AX192" s="11" t="s">
        <v>72</v>
      </c>
      <c r="AY192" s="183" t="s">
        <v>158</v>
      </c>
    </row>
    <row r="193" spans="2:51" s="12" customFormat="1" ht="13.5">
      <c r="B193" s="188"/>
      <c r="D193" s="178" t="s">
        <v>169</v>
      </c>
      <c r="E193" s="189" t="s">
        <v>19</v>
      </c>
      <c r="F193" s="190" t="s">
        <v>292</v>
      </c>
      <c r="H193" s="191">
        <v>108.45</v>
      </c>
      <c r="I193" s="192"/>
      <c r="L193" s="188"/>
      <c r="M193" s="193"/>
      <c r="N193" s="194"/>
      <c r="O193" s="194"/>
      <c r="P193" s="194"/>
      <c r="Q193" s="194"/>
      <c r="R193" s="194"/>
      <c r="S193" s="194"/>
      <c r="T193" s="195"/>
      <c r="AT193" s="189" t="s">
        <v>169</v>
      </c>
      <c r="AU193" s="189" t="s">
        <v>81</v>
      </c>
      <c r="AV193" s="12" t="s">
        <v>81</v>
      </c>
      <c r="AW193" s="12" t="s">
        <v>33</v>
      </c>
      <c r="AX193" s="12" t="s">
        <v>72</v>
      </c>
      <c r="AY193" s="189" t="s">
        <v>158</v>
      </c>
    </row>
    <row r="194" spans="2:51" s="12" customFormat="1" ht="13.5">
      <c r="B194" s="188"/>
      <c r="D194" s="178" t="s">
        <v>169</v>
      </c>
      <c r="E194" s="189" t="s">
        <v>19</v>
      </c>
      <c r="F194" s="190" t="s">
        <v>293</v>
      </c>
      <c r="H194" s="191">
        <v>-5.4</v>
      </c>
      <c r="I194" s="192"/>
      <c r="L194" s="188"/>
      <c r="M194" s="193"/>
      <c r="N194" s="194"/>
      <c r="O194" s="194"/>
      <c r="P194" s="194"/>
      <c r="Q194" s="194"/>
      <c r="R194" s="194"/>
      <c r="S194" s="194"/>
      <c r="T194" s="195"/>
      <c r="AT194" s="189" t="s">
        <v>169</v>
      </c>
      <c r="AU194" s="189" t="s">
        <v>81</v>
      </c>
      <c r="AV194" s="12" t="s">
        <v>81</v>
      </c>
      <c r="AW194" s="12" t="s">
        <v>33</v>
      </c>
      <c r="AX194" s="12" t="s">
        <v>72</v>
      </c>
      <c r="AY194" s="189" t="s">
        <v>158</v>
      </c>
    </row>
    <row r="195" spans="2:51" s="12" customFormat="1" ht="13.5">
      <c r="B195" s="188"/>
      <c r="D195" s="178" t="s">
        <v>169</v>
      </c>
      <c r="E195" s="189" t="s">
        <v>19</v>
      </c>
      <c r="F195" s="190" t="s">
        <v>294</v>
      </c>
      <c r="H195" s="191">
        <v>-8.1</v>
      </c>
      <c r="I195" s="192"/>
      <c r="L195" s="188"/>
      <c r="M195" s="193"/>
      <c r="N195" s="194"/>
      <c r="O195" s="194"/>
      <c r="P195" s="194"/>
      <c r="Q195" s="194"/>
      <c r="R195" s="194"/>
      <c r="S195" s="194"/>
      <c r="T195" s="195"/>
      <c r="AT195" s="189" t="s">
        <v>169</v>
      </c>
      <c r="AU195" s="189" t="s">
        <v>81</v>
      </c>
      <c r="AV195" s="12" t="s">
        <v>81</v>
      </c>
      <c r="AW195" s="12" t="s">
        <v>33</v>
      </c>
      <c r="AX195" s="12" t="s">
        <v>72</v>
      </c>
      <c r="AY195" s="189" t="s">
        <v>158</v>
      </c>
    </row>
    <row r="196" spans="2:51" s="14" customFormat="1" ht="13.5">
      <c r="B196" s="224"/>
      <c r="D196" s="178" t="s">
        <v>169</v>
      </c>
      <c r="E196" s="225" t="s">
        <v>19</v>
      </c>
      <c r="F196" s="226" t="s">
        <v>291</v>
      </c>
      <c r="H196" s="227">
        <v>94.95</v>
      </c>
      <c r="I196" s="228"/>
      <c r="L196" s="224"/>
      <c r="M196" s="229"/>
      <c r="N196" s="230"/>
      <c r="O196" s="230"/>
      <c r="P196" s="230"/>
      <c r="Q196" s="230"/>
      <c r="R196" s="230"/>
      <c r="S196" s="230"/>
      <c r="T196" s="231"/>
      <c r="AT196" s="225" t="s">
        <v>169</v>
      </c>
      <c r="AU196" s="225" t="s">
        <v>81</v>
      </c>
      <c r="AV196" s="14" t="s">
        <v>179</v>
      </c>
      <c r="AW196" s="14" t="s">
        <v>33</v>
      </c>
      <c r="AX196" s="14" t="s">
        <v>72</v>
      </c>
      <c r="AY196" s="225" t="s">
        <v>158</v>
      </c>
    </row>
    <row r="197" spans="2:51" s="11" customFormat="1" ht="13.5">
      <c r="B197" s="180"/>
      <c r="D197" s="178" t="s">
        <v>169</v>
      </c>
      <c r="E197" s="181" t="s">
        <v>19</v>
      </c>
      <c r="F197" s="182" t="s">
        <v>195</v>
      </c>
      <c r="H197" s="183" t="s">
        <v>19</v>
      </c>
      <c r="I197" s="184"/>
      <c r="L197" s="180"/>
      <c r="M197" s="185"/>
      <c r="N197" s="186"/>
      <c r="O197" s="186"/>
      <c r="P197" s="186"/>
      <c r="Q197" s="186"/>
      <c r="R197" s="186"/>
      <c r="S197" s="186"/>
      <c r="T197" s="187"/>
      <c r="AT197" s="183" t="s">
        <v>169</v>
      </c>
      <c r="AU197" s="183" t="s">
        <v>81</v>
      </c>
      <c r="AV197" s="11" t="s">
        <v>79</v>
      </c>
      <c r="AW197" s="11" t="s">
        <v>33</v>
      </c>
      <c r="AX197" s="11" t="s">
        <v>72</v>
      </c>
      <c r="AY197" s="183" t="s">
        <v>158</v>
      </c>
    </row>
    <row r="198" spans="2:51" s="12" customFormat="1" ht="13.5">
      <c r="B198" s="188"/>
      <c r="D198" s="178" t="s">
        <v>169</v>
      </c>
      <c r="E198" s="189" t="s">
        <v>19</v>
      </c>
      <c r="F198" s="190" t="s">
        <v>295</v>
      </c>
      <c r="H198" s="191">
        <v>49.5</v>
      </c>
      <c r="I198" s="192"/>
      <c r="L198" s="188"/>
      <c r="M198" s="193"/>
      <c r="N198" s="194"/>
      <c r="O198" s="194"/>
      <c r="P198" s="194"/>
      <c r="Q198" s="194"/>
      <c r="R198" s="194"/>
      <c r="S198" s="194"/>
      <c r="T198" s="195"/>
      <c r="AT198" s="189" t="s">
        <v>169</v>
      </c>
      <c r="AU198" s="189" t="s">
        <v>81</v>
      </c>
      <c r="AV198" s="12" t="s">
        <v>81</v>
      </c>
      <c r="AW198" s="12" t="s">
        <v>33</v>
      </c>
      <c r="AX198" s="12" t="s">
        <v>72</v>
      </c>
      <c r="AY198" s="189" t="s">
        <v>158</v>
      </c>
    </row>
    <row r="199" spans="2:51" s="12" customFormat="1" ht="13.5">
      <c r="B199" s="188"/>
      <c r="D199" s="178" t="s">
        <v>169</v>
      </c>
      <c r="E199" s="189" t="s">
        <v>19</v>
      </c>
      <c r="F199" s="190" t="s">
        <v>296</v>
      </c>
      <c r="H199" s="191">
        <v>5.5</v>
      </c>
      <c r="I199" s="192"/>
      <c r="L199" s="188"/>
      <c r="M199" s="193"/>
      <c r="N199" s="194"/>
      <c r="O199" s="194"/>
      <c r="P199" s="194"/>
      <c r="Q199" s="194"/>
      <c r="R199" s="194"/>
      <c r="S199" s="194"/>
      <c r="T199" s="195"/>
      <c r="AT199" s="189" t="s">
        <v>169</v>
      </c>
      <c r="AU199" s="189" t="s">
        <v>81</v>
      </c>
      <c r="AV199" s="12" t="s">
        <v>81</v>
      </c>
      <c r="AW199" s="12" t="s">
        <v>33</v>
      </c>
      <c r="AX199" s="12" t="s">
        <v>72</v>
      </c>
      <c r="AY199" s="189" t="s">
        <v>158</v>
      </c>
    </row>
    <row r="200" spans="2:51" s="14" customFormat="1" ht="13.5">
      <c r="B200" s="224"/>
      <c r="D200" s="178" t="s">
        <v>169</v>
      </c>
      <c r="E200" s="225" t="s">
        <v>19</v>
      </c>
      <c r="F200" s="226" t="s">
        <v>291</v>
      </c>
      <c r="H200" s="227">
        <v>55</v>
      </c>
      <c r="I200" s="228"/>
      <c r="L200" s="224"/>
      <c r="M200" s="229"/>
      <c r="N200" s="230"/>
      <c r="O200" s="230"/>
      <c r="P200" s="230"/>
      <c r="Q200" s="230"/>
      <c r="R200" s="230"/>
      <c r="S200" s="230"/>
      <c r="T200" s="231"/>
      <c r="AT200" s="225" t="s">
        <v>169</v>
      </c>
      <c r="AU200" s="225" t="s">
        <v>81</v>
      </c>
      <c r="AV200" s="14" t="s">
        <v>179</v>
      </c>
      <c r="AW200" s="14" t="s">
        <v>33</v>
      </c>
      <c r="AX200" s="14" t="s">
        <v>72</v>
      </c>
      <c r="AY200" s="225" t="s">
        <v>158</v>
      </c>
    </row>
    <row r="201" spans="2:51" s="11" customFormat="1" ht="13.5">
      <c r="B201" s="180"/>
      <c r="D201" s="178" t="s">
        <v>169</v>
      </c>
      <c r="E201" s="181" t="s">
        <v>19</v>
      </c>
      <c r="F201" s="182" t="s">
        <v>197</v>
      </c>
      <c r="H201" s="183" t="s">
        <v>19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3" t="s">
        <v>169</v>
      </c>
      <c r="AU201" s="183" t="s">
        <v>81</v>
      </c>
      <c r="AV201" s="11" t="s">
        <v>79</v>
      </c>
      <c r="AW201" s="11" t="s">
        <v>33</v>
      </c>
      <c r="AX201" s="11" t="s">
        <v>72</v>
      </c>
      <c r="AY201" s="183" t="s">
        <v>158</v>
      </c>
    </row>
    <row r="202" spans="2:51" s="12" customFormat="1" ht="13.5">
      <c r="B202" s="188"/>
      <c r="D202" s="178" t="s">
        <v>169</v>
      </c>
      <c r="E202" s="189" t="s">
        <v>19</v>
      </c>
      <c r="F202" s="190" t="s">
        <v>297</v>
      </c>
      <c r="H202" s="191">
        <v>42.75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169</v>
      </c>
      <c r="AU202" s="189" t="s">
        <v>81</v>
      </c>
      <c r="AV202" s="12" t="s">
        <v>81</v>
      </c>
      <c r="AW202" s="12" t="s">
        <v>33</v>
      </c>
      <c r="AX202" s="12" t="s">
        <v>72</v>
      </c>
      <c r="AY202" s="189" t="s">
        <v>158</v>
      </c>
    </row>
    <row r="203" spans="2:51" s="14" customFormat="1" ht="13.5">
      <c r="B203" s="224"/>
      <c r="D203" s="178" t="s">
        <v>169</v>
      </c>
      <c r="E203" s="225" t="s">
        <v>19</v>
      </c>
      <c r="F203" s="226" t="s">
        <v>291</v>
      </c>
      <c r="H203" s="227">
        <v>42.75</v>
      </c>
      <c r="I203" s="228"/>
      <c r="L203" s="224"/>
      <c r="M203" s="229"/>
      <c r="N203" s="230"/>
      <c r="O203" s="230"/>
      <c r="P203" s="230"/>
      <c r="Q203" s="230"/>
      <c r="R203" s="230"/>
      <c r="S203" s="230"/>
      <c r="T203" s="231"/>
      <c r="AT203" s="225" t="s">
        <v>169</v>
      </c>
      <c r="AU203" s="225" t="s">
        <v>81</v>
      </c>
      <c r="AV203" s="14" t="s">
        <v>179</v>
      </c>
      <c r="AW203" s="14" t="s">
        <v>33</v>
      </c>
      <c r="AX203" s="14" t="s">
        <v>72</v>
      </c>
      <c r="AY203" s="225" t="s">
        <v>158</v>
      </c>
    </row>
    <row r="204" spans="2:51" s="13" customFormat="1" ht="13.5">
      <c r="B204" s="196"/>
      <c r="D204" s="178" t="s">
        <v>169</v>
      </c>
      <c r="E204" s="221" t="s">
        <v>95</v>
      </c>
      <c r="F204" s="222" t="s">
        <v>173</v>
      </c>
      <c r="H204" s="223">
        <v>299.56</v>
      </c>
      <c r="I204" s="201"/>
      <c r="L204" s="196"/>
      <c r="M204" s="202"/>
      <c r="N204" s="203"/>
      <c r="O204" s="203"/>
      <c r="P204" s="203"/>
      <c r="Q204" s="203"/>
      <c r="R204" s="203"/>
      <c r="S204" s="203"/>
      <c r="T204" s="204"/>
      <c r="AT204" s="205" t="s">
        <v>169</v>
      </c>
      <c r="AU204" s="205" t="s">
        <v>81</v>
      </c>
      <c r="AV204" s="13" t="s">
        <v>165</v>
      </c>
      <c r="AW204" s="13" t="s">
        <v>33</v>
      </c>
      <c r="AX204" s="13" t="s">
        <v>79</v>
      </c>
      <c r="AY204" s="205" t="s">
        <v>158</v>
      </c>
    </row>
    <row r="205" spans="2:51" s="12" customFormat="1" ht="13.5">
      <c r="B205" s="188"/>
      <c r="D205" s="197" t="s">
        <v>169</v>
      </c>
      <c r="F205" s="207" t="s">
        <v>298</v>
      </c>
      <c r="H205" s="208">
        <v>323.525</v>
      </c>
      <c r="I205" s="192"/>
      <c r="L205" s="188"/>
      <c r="M205" s="193"/>
      <c r="N205" s="194"/>
      <c r="O205" s="194"/>
      <c r="P205" s="194"/>
      <c r="Q205" s="194"/>
      <c r="R205" s="194"/>
      <c r="S205" s="194"/>
      <c r="T205" s="195"/>
      <c r="AT205" s="189" t="s">
        <v>169</v>
      </c>
      <c r="AU205" s="189" t="s">
        <v>81</v>
      </c>
      <c r="AV205" s="12" t="s">
        <v>81</v>
      </c>
      <c r="AW205" s="12" t="s">
        <v>4</v>
      </c>
      <c r="AX205" s="12" t="s">
        <v>79</v>
      </c>
      <c r="AY205" s="189" t="s">
        <v>158</v>
      </c>
    </row>
    <row r="206" spans="2:65" s="1" customFormat="1" ht="22.5" customHeight="1">
      <c r="B206" s="165"/>
      <c r="C206" s="166" t="s">
        <v>299</v>
      </c>
      <c r="D206" s="166" t="s">
        <v>160</v>
      </c>
      <c r="E206" s="167" t="s">
        <v>300</v>
      </c>
      <c r="F206" s="168" t="s">
        <v>301</v>
      </c>
      <c r="G206" s="169" t="s">
        <v>182</v>
      </c>
      <c r="H206" s="170">
        <v>324.4</v>
      </c>
      <c r="I206" s="171"/>
      <c r="J206" s="172">
        <f>ROUND(I206*H206,2)</f>
        <v>0</v>
      </c>
      <c r="K206" s="168" t="s">
        <v>19</v>
      </c>
      <c r="L206" s="35"/>
      <c r="M206" s="173" t="s">
        <v>19</v>
      </c>
      <c r="N206" s="174" t="s">
        <v>43</v>
      </c>
      <c r="O206" s="36"/>
      <c r="P206" s="175">
        <f>O206*H206</f>
        <v>0</v>
      </c>
      <c r="Q206" s="175">
        <v>0.00025017</v>
      </c>
      <c r="R206" s="175">
        <f>Q206*H206</f>
        <v>0.081155148</v>
      </c>
      <c r="S206" s="175">
        <v>0</v>
      </c>
      <c r="T206" s="176">
        <f>S206*H206</f>
        <v>0</v>
      </c>
      <c r="AR206" s="18" t="s">
        <v>165</v>
      </c>
      <c r="AT206" s="18" t="s">
        <v>160</v>
      </c>
      <c r="AU206" s="18" t="s">
        <v>81</v>
      </c>
      <c r="AY206" s="18" t="s">
        <v>158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79</v>
      </c>
      <c r="BK206" s="177">
        <f>ROUND(I206*H206,2)</f>
        <v>0</v>
      </c>
      <c r="BL206" s="18" t="s">
        <v>165</v>
      </c>
      <c r="BM206" s="18" t="s">
        <v>302</v>
      </c>
    </row>
    <row r="207" spans="2:47" s="1" customFormat="1" ht="13.5">
      <c r="B207" s="35"/>
      <c r="D207" s="197" t="s">
        <v>167</v>
      </c>
      <c r="F207" s="219" t="s">
        <v>303</v>
      </c>
      <c r="I207" s="139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167</v>
      </c>
      <c r="AU207" s="18" t="s">
        <v>81</v>
      </c>
    </row>
    <row r="208" spans="2:65" s="1" customFormat="1" ht="22.5" customHeight="1">
      <c r="B208" s="165"/>
      <c r="C208" s="209" t="s">
        <v>304</v>
      </c>
      <c r="D208" s="209" t="s">
        <v>211</v>
      </c>
      <c r="E208" s="210" t="s">
        <v>305</v>
      </c>
      <c r="F208" s="211" t="s">
        <v>306</v>
      </c>
      <c r="G208" s="212" t="s">
        <v>182</v>
      </c>
      <c r="H208" s="213">
        <v>66.6</v>
      </c>
      <c r="I208" s="214"/>
      <c r="J208" s="215">
        <f>ROUND(I208*H208,2)</f>
        <v>0</v>
      </c>
      <c r="K208" s="211" t="s">
        <v>19</v>
      </c>
      <c r="L208" s="216"/>
      <c r="M208" s="217" t="s">
        <v>19</v>
      </c>
      <c r="N208" s="218" t="s">
        <v>43</v>
      </c>
      <c r="O208" s="36"/>
      <c r="P208" s="175">
        <f>O208*H208</f>
        <v>0</v>
      </c>
      <c r="Q208" s="175">
        <v>0.00056</v>
      </c>
      <c r="R208" s="175">
        <f>Q208*H208</f>
        <v>0.037295999999999996</v>
      </c>
      <c r="S208" s="175">
        <v>0</v>
      </c>
      <c r="T208" s="176">
        <f>S208*H208</f>
        <v>0</v>
      </c>
      <c r="AR208" s="18" t="s">
        <v>215</v>
      </c>
      <c r="AT208" s="18" t="s">
        <v>211</v>
      </c>
      <c r="AU208" s="18" t="s">
        <v>81</v>
      </c>
      <c r="AY208" s="18" t="s">
        <v>158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8" t="s">
        <v>79</v>
      </c>
      <c r="BK208" s="177">
        <f>ROUND(I208*H208,2)</f>
        <v>0</v>
      </c>
      <c r="BL208" s="18" t="s">
        <v>165</v>
      </c>
      <c r="BM208" s="18" t="s">
        <v>307</v>
      </c>
    </row>
    <row r="209" spans="2:47" s="1" customFormat="1" ht="27">
      <c r="B209" s="35"/>
      <c r="D209" s="178" t="s">
        <v>167</v>
      </c>
      <c r="F209" s="179" t="s">
        <v>308</v>
      </c>
      <c r="I209" s="139"/>
      <c r="L209" s="35"/>
      <c r="M209" s="64"/>
      <c r="N209" s="36"/>
      <c r="O209" s="36"/>
      <c r="P209" s="36"/>
      <c r="Q209" s="36"/>
      <c r="R209" s="36"/>
      <c r="S209" s="36"/>
      <c r="T209" s="65"/>
      <c r="AT209" s="18" t="s">
        <v>167</v>
      </c>
      <c r="AU209" s="18" t="s">
        <v>81</v>
      </c>
    </row>
    <row r="210" spans="2:51" s="11" customFormat="1" ht="13.5">
      <c r="B210" s="180"/>
      <c r="D210" s="178" t="s">
        <v>169</v>
      </c>
      <c r="E210" s="181" t="s">
        <v>19</v>
      </c>
      <c r="F210" s="182" t="s">
        <v>191</v>
      </c>
      <c r="H210" s="183" t="s">
        <v>19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3" t="s">
        <v>169</v>
      </c>
      <c r="AU210" s="183" t="s">
        <v>81</v>
      </c>
      <c r="AV210" s="11" t="s">
        <v>79</v>
      </c>
      <c r="AW210" s="11" t="s">
        <v>33</v>
      </c>
      <c r="AX210" s="11" t="s">
        <v>72</v>
      </c>
      <c r="AY210" s="183" t="s">
        <v>158</v>
      </c>
    </row>
    <row r="211" spans="2:51" s="12" customFormat="1" ht="13.5">
      <c r="B211" s="188"/>
      <c r="D211" s="178" t="s">
        <v>169</v>
      </c>
      <c r="E211" s="189" t="s">
        <v>19</v>
      </c>
      <c r="F211" s="190" t="s">
        <v>309</v>
      </c>
      <c r="H211" s="191">
        <v>22</v>
      </c>
      <c r="I211" s="192"/>
      <c r="L211" s="188"/>
      <c r="M211" s="193"/>
      <c r="N211" s="194"/>
      <c r="O211" s="194"/>
      <c r="P211" s="194"/>
      <c r="Q211" s="194"/>
      <c r="R211" s="194"/>
      <c r="S211" s="194"/>
      <c r="T211" s="195"/>
      <c r="AT211" s="189" t="s">
        <v>169</v>
      </c>
      <c r="AU211" s="189" t="s">
        <v>81</v>
      </c>
      <c r="AV211" s="12" t="s">
        <v>81</v>
      </c>
      <c r="AW211" s="12" t="s">
        <v>33</v>
      </c>
      <c r="AX211" s="12" t="s">
        <v>72</v>
      </c>
      <c r="AY211" s="189" t="s">
        <v>158</v>
      </c>
    </row>
    <row r="212" spans="2:51" s="11" customFormat="1" ht="13.5">
      <c r="B212" s="180"/>
      <c r="D212" s="178" t="s">
        <v>169</v>
      </c>
      <c r="E212" s="181" t="s">
        <v>19</v>
      </c>
      <c r="F212" s="182" t="s">
        <v>193</v>
      </c>
      <c r="H212" s="183" t="s">
        <v>19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3" t="s">
        <v>169</v>
      </c>
      <c r="AU212" s="183" t="s">
        <v>81</v>
      </c>
      <c r="AV212" s="11" t="s">
        <v>79</v>
      </c>
      <c r="AW212" s="11" t="s">
        <v>33</v>
      </c>
      <c r="AX212" s="11" t="s">
        <v>72</v>
      </c>
      <c r="AY212" s="183" t="s">
        <v>158</v>
      </c>
    </row>
    <row r="213" spans="2:51" s="12" customFormat="1" ht="13.5">
      <c r="B213" s="188"/>
      <c r="D213" s="178" t="s">
        <v>169</v>
      </c>
      <c r="E213" s="189" t="s">
        <v>19</v>
      </c>
      <c r="F213" s="190" t="s">
        <v>310</v>
      </c>
      <c r="H213" s="191">
        <v>24.1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89" t="s">
        <v>169</v>
      </c>
      <c r="AU213" s="189" t="s">
        <v>81</v>
      </c>
      <c r="AV213" s="12" t="s">
        <v>81</v>
      </c>
      <c r="AW213" s="12" t="s">
        <v>33</v>
      </c>
      <c r="AX213" s="12" t="s">
        <v>72</v>
      </c>
      <c r="AY213" s="189" t="s">
        <v>158</v>
      </c>
    </row>
    <row r="214" spans="2:51" s="11" customFormat="1" ht="13.5">
      <c r="B214" s="180"/>
      <c r="D214" s="178" t="s">
        <v>169</v>
      </c>
      <c r="E214" s="181" t="s">
        <v>19</v>
      </c>
      <c r="F214" s="182" t="s">
        <v>195</v>
      </c>
      <c r="H214" s="183" t="s">
        <v>19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3" t="s">
        <v>169</v>
      </c>
      <c r="AU214" s="183" t="s">
        <v>81</v>
      </c>
      <c r="AV214" s="11" t="s">
        <v>79</v>
      </c>
      <c r="AW214" s="11" t="s">
        <v>33</v>
      </c>
      <c r="AX214" s="11" t="s">
        <v>72</v>
      </c>
      <c r="AY214" s="183" t="s">
        <v>158</v>
      </c>
    </row>
    <row r="215" spans="2:51" s="12" customFormat="1" ht="13.5">
      <c r="B215" s="188"/>
      <c r="D215" s="178" t="s">
        <v>169</v>
      </c>
      <c r="E215" s="189" t="s">
        <v>19</v>
      </c>
      <c r="F215" s="190" t="s">
        <v>237</v>
      </c>
      <c r="H215" s="191">
        <v>11</v>
      </c>
      <c r="I215" s="192"/>
      <c r="L215" s="188"/>
      <c r="M215" s="193"/>
      <c r="N215" s="194"/>
      <c r="O215" s="194"/>
      <c r="P215" s="194"/>
      <c r="Q215" s="194"/>
      <c r="R215" s="194"/>
      <c r="S215" s="194"/>
      <c r="T215" s="195"/>
      <c r="AT215" s="189" t="s">
        <v>169</v>
      </c>
      <c r="AU215" s="189" t="s">
        <v>81</v>
      </c>
      <c r="AV215" s="12" t="s">
        <v>81</v>
      </c>
      <c r="AW215" s="12" t="s">
        <v>33</v>
      </c>
      <c r="AX215" s="12" t="s">
        <v>72</v>
      </c>
      <c r="AY215" s="189" t="s">
        <v>158</v>
      </c>
    </row>
    <row r="216" spans="2:51" s="11" customFormat="1" ht="13.5">
      <c r="B216" s="180"/>
      <c r="D216" s="178" t="s">
        <v>169</v>
      </c>
      <c r="E216" s="181" t="s">
        <v>19</v>
      </c>
      <c r="F216" s="182" t="s">
        <v>197</v>
      </c>
      <c r="H216" s="183" t="s">
        <v>19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3" t="s">
        <v>169</v>
      </c>
      <c r="AU216" s="183" t="s">
        <v>81</v>
      </c>
      <c r="AV216" s="11" t="s">
        <v>79</v>
      </c>
      <c r="AW216" s="11" t="s">
        <v>33</v>
      </c>
      <c r="AX216" s="11" t="s">
        <v>72</v>
      </c>
      <c r="AY216" s="183" t="s">
        <v>158</v>
      </c>
    </row>
    <row r="217" spans="2:51" s="12" customFormat="1" ht="13.5">
      <c r="B217" s="188"/>
      <c r="D217" s="178" t="s">
        <v>169</v>
      </c>
      <c r="E217" s="189" t="s">
        <v>19</v>
      </c>
      <c r="F217" s="190" t="s">
        <v>311</v>
      </c>
      <c r="H217" s="191">
        <v>9.5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89" t="s">
        <v>169</v>
      </c>
      <c r="AU217" s="189" t="s">
        <v>81</v>
      </c>
      <c r="AV217" s="12" t="s">
        <v>81</v>
      </c>
      <c r="AW217" s="12" t="s">
        <v>33</v>
      </c>
      <c r="AX217" s="12" t="s">
        <v>72</v>
      </c>
      <c r="AY217" s="189" t="s">
        <v>158</v>
      </c>
    </row>
    <row r="218" spans="2:51" s="13" customFormat="1" ht="13.5">
      <c r="B218" s="196"/>
      <c r="D218" s="197" t="s">
        <v>169</v>
      </c>
      <c r="E218" s="198" t="s">
        <v>104</v>
      </c>
      <c r="F218" s="199" t="s">
        <v>173</v>
      </c>
      <c r="H218" s="200">
        <v>66.6</v>
      </c>
      <c r="I218" s="201"/>
      <c r="L218" s="196"/>
      <c r="M218" s="202"/>
      <c r="N218" s="203"/>
      <c r="O218" s="203"/>
      <c r="P218" s="203"/>
      <c r="Q218" s="203"/>
      <c r="R218" s="203"/>
      <c r="S218" s="203"/>
      <c r="T218" s="204"/>
      <c r="AT218" s="205" t="s">
        <v>169</v>
      </c>
      <c r="AU218" s="205" t="s">
        <v>81</v>
      </c>
      <c r="AV218" s="13" t="s">
        <v>165</v>
      </c>
      <c r="AW218" s="13" t="s">
        <v>33</v>
      </c>
      <c r="AX218" s="13" t="s">
        <v>79</v>
      </c>
      <c r="AY218" s="205" t="s">
        <v>158</v>
      </c>
    </row>
    <row r="219" spans="2:65" s="1" customFormat="1" ht="22.5" customHeight="1">
      <c r="B219" s="165"/>
      <c r="C219" s="209" t="s">
        <v>7</v>
      </c>
      <c r="D219" s="209" t="s">
        <v>211</v>
      </c>
      <c r="E219" s="210" t="s">
        <v>312</v>
      </c>
      <c r="F219" s="211" t="s">
        <v>313</v>
      </c>
      <c r="G219" s="212" t="s">
        <v>182</v>
      </c>
      <c r="H219" s="213">
        <v>91.74</v>
      </c>
      <c r="I219" s="214"/>
      <c r="J219" s="215">
        <f>ROUND(I219*H219,2)</f>
        <v>0</v>
      </c>
      <c r="K219" s="211" t="s">
        <v>164</v>
      </c>
      <c r="L219" s="216"/>
      <c r="M219" s="217" t="s">
        <v>19</v>
      </c>
      <c r="N219" s="218" t="s">
        <v>43</v>
      </c>
      <c r="O219" s="36"/>
      <c r="P219" s="175">
        <f>O219*H219</f>
        <v>0</v>
      </c>
      <c r="Q219" s="175">
        <v>3E-05</v>
      </c>
      <c r="R219" s="175">
        <f>Q219*H219</f>
        <v>0.0027522</v>
      </c>
      <c r="S219" s="175">
        <v>0</v>
      </c>
      <c r="T219" s="176">
        <f>S219*H219</f>
        <v>0</v>
      </c>
      <c r="AR219" s="18" t="s">
        <v>215</v>
      </c>
      <c r="AT219" s="18" t="s">
        <v>211</v>
      </c>
      <c r="AU219" s="18" t="s">
        <v>81</v>
      </c>
      <c r="AY219" s="18" t="s">
        <v>158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8" t="s">
        <v>79</v>
      </c>
      <c r="BK219" s="177">
        <f>ROUND(I219*H219,2)</f>
        <v>0</v>
      </c>
      <c r="BL219" s="18" t="s">
        <v>165</v>
      </c>
      <c r="BM219" s="18" t="s">
        <v>314</v>
      </c>
    </row>
    <row r="220" spans="2:47" s="1" customFormat="1" ht="13.5">
      <c r="B220" s="35"/>
      <c r="D220" s="178" t="s">
        <v>167</v>
      </c>
      <c r="F220" s="179" t="s">
        <v>315</v>
      </c>
      <c r="I220" s="139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167</v>
      </c>
      <c r="AU220" s="18" t="s">
        <v>81</v>
      </c>
    </row>
    <row r="221" spans="2:51" s="11" customFormat="1" ht="13.5">
      <c r="B221" s="180"/>
      <c r="D221" s="178" t="s">
        <v>169</v>
      </c>
      <c r="E221" s="181" t="s">
        <v>19</v>
      </c>
      <c r="F221" s="182" t="s">
        <v>316</v>
      </c>
      <c r="H221" s="183" t="s">
        <v>19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3" t="s">
        <v>169</v>
      </c>
      <c r="AU221" s="183" t="s">
        <v>81</v>
      </c>
      <c r="AV221" s="11" t="s">
        <v>79</v>
      </c>
      <c r="AW221" s="11" t="s">
        <v>33</v>
      </c>
      <c r="AX221" s="11" t="s">
        <v>72</v>
      </c>
      <c r="AY221" s="183" t="s">
        <v>158</v>
      </c>
    </row>
    <row r="222" spans="2:51" s="12" customFormat="1" ht="13.5">
      <c r="B222" s="188"/>
      <c r="D222" s="178" t="s">
        <v>169</v>
      </c>
      <c r="E222" s="189" t="s">
        <v>19</v>
      </c>
      <c r="F222" s="190" t="s">
        <v>317</v>
      </c>
      <c r="H222" s="191">
        <v>30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89" t="s">
        <v>169</v>
      </c>
      <c r="AU222" s="189" t="s">
        <v>81</v>
      </c>
      <c r="AV222" s="12" t="s">
        <v>81</v>
      </c>
      <c r="AW222" s="12" t="s">
        <v>33</v>
      </c>
      <c r="AX222" s="12" t="s">
        <v>72</v>
      </c>
      <c r="AY222" s="189" t="s">
        <v>158</v>
      </c>
    </row>
    <row r="223" spans="2:51" s="11" customFormat="1" ht="13.5">
      <c r="B223" s="180"/>
      <c r="D223" s="178" t="s">
        <v>169</v>
      </c>
      <c r="E223" s="181" t="s">
        <v>19</v>
      </c>
      <c r="F223" s="182" t="s">
        <v>318</v>
      </c>
      <c r="H223" s="183" t="s">
        <v>19</v>
      </c>
      <c r="I223" s="184"/>
      <c r="L223" s="180"/>
      <c r="M223" s="185"/>
      <c r="N223" s="186"/>
      <c r="O223" s="186"/>
      <c r="P223" s="186"/>
      <c r="Q223" s="186"/>
      <c r="R223" s="186"/>
      <c r="S223" s="186"/>
      <c r="T223" s="187"/>
      <c r="AT223" s="183" t="s">
        <v>169</v>
      </c>
      <c r="AU223" s="183" t="s">
        <v>81</v>
      </c>
      <c r="AV223" s="11" t="s">
        <v>79</v>
      </c>
      <c r="AW223" s="11" t="s">
        <v>33</v>
      </c>
      <c r="AX223" s="11" t="s">
        <v>72</v>
      </c>
      <c r="AY223" s="183" t="s">
        <v>158</v>
      </c>
    </row>
    <row r="224" spans="2:51" s="12" customFormat="1" ht="13.5">
      <c r="B224" s="188"/>
      <c r="D224" s="178" t="s">
        <v>169</v>
      </c>
      <c r="E224" s="189" t="s">
        <v>19</v>
      </c>
      <c r="F224" s="190" t="s">
        <v>319</v>
      </c>
      <c r="H224" s="191">
        <v>4.2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89" t="s">
        <v>169</v>
      </c>
      <c r="AU224" s="189" t="s">
        <v>81</v>
      </c>
      <c r="AV224" s="12" t="s">
        <v>81</v>
      </c>
      <c r="AW224" s="12" t="s">
        <v>33</v>
      </c>
      <c r="AX224" s="12" t="s">
        <v>72</v>
      </c>
      <c r="AY224" s="189" t="s">
        <v>158</v>
      </c>
    </row>
    <row r="225" spans="2:51" s="12" customFormat="1" ht="13.5">
      <c r="B225" s="188"/>
      <c r="D225" s="178" t="s">
        <v>169</v>
      </c>
      <c r="E225" s="189" t="s">
        <v>19</v>
      </c>
      <c r="F225" s="190" t="s">
        <v>320</v>
      </c>
      <c r="H225" s="191">
        <v>25.2</v>
      </c>
      <c r="I225" s="192"/>
      <c r="L225" s="188"/>
      <c r="M225" s="193"/>
      <c r="N225" s="194"/>
      <c r="O225" s="194"/>
      <c r="P225" s="194"/>
      <c r="Q225" s="194"/>
      <c r="R225" s="194"/>
      <c r="S225" s="194"/>
      <c r="T225" s="195"/>
      <c r="AT225" s="189" t="s">
        <v>169</v>
      </c>
      <c r="AU225" s="189" t="s">
        <v>81</v>
      </c>
      <c r="AV225" s="12" t="s">
        <v>81</v>
      </c>
      <c r="AW225" s="12" t="s">
        <v>33</v>
      </c>
      <c r="AX225" s="12" t="s">
        <v>72</v>
      </c>
      <c r="AY225" s="189" t="s">
        <v>158</v>
      </c>
    </row>
    <row r="226" spans="2:51" s="12" customFormat="1" ht="13.5">
      <c r="B226" s="188"/>
      <c r="D226" s="178" t="s">
        <v>169</v>
      </c>
      <c r="E226" s="189" t="s">
        <v>19</v>
      </c>
      <c r="F226" s="190" t="s">
        <v>321</v>
      </c>
      <c r="H226" s="191">
        <v>6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169</v>
      </c>
      <c r="AU226" s="189" t="s">
        <v>81</v>
      </c>
      <c r="AV226" s="12" t="s">
        <v>81</v>
      </c>
      <c r="AW226" s="12" t="s">
        <v>33</v>
      </c>
      <c r="AX226" s="12" t="s">
        <v>72</v>
      </c>
      <c r="AY226" s="189" t="s">
        <v>158</v>
      </c>
    </row>
    <row r="227" spans="2:51" s="12" customFormat="1" ht="13.5">
      <c r="B227" s="188"/>
      <c r="D227" s="178" t="s">
        <v>169</v>
      </c>
      <c r="E227" s="189" t="s">
        <v>19</v>
      </c>
      <c r="F227" s="190" t="s">
        <v>322</v>
      </c>
      <c r="H227" s="191">
        <v>18</v>
      </c>
      <c r="I227" s="192"/>
      <c r="L227" s="188"/>
      <c r="M227" s="193"/>
      <c r="N227" s="194"/>
      <c r="O227" s="194"/>
      <c r="P227" s="194"/>
      <c r="Q227" s="194"/>
      <c r="R227" s="194"/>
      <c r="S227" s="194"/>
      <c r="T227" s="195"/>
      <c r="AT227" s="189" t="s">
        <v>169</v>
      </c>
      <c r="AU227" s="189" t="s">
        <v>81</v>
      </c>
      <c r="AV227" s="12" t="s">
        <v>81</v>
      </c>
      <c r="AW227" s="12" t="s">
        <v>33</v>
      </c>
      <c r="AX227" s="12" t="s">
        <v>72</v>
      </c>
      <c r="AY227" s="189" t="s">
        <v>158</v>
      </c>
    </row>
    <row r="228" spans="2:51" s="12" customFormat="1" ht="13.5">
      <c r="B228" s="188"/>
      <c r="D228" s="197" t="s">
        <v>169</v>
      </c>
      <c r="F228" s="207" t="s">
        <v>323</v>
      </c>
      <c r="H228" s="208">
        <v>91.74</v>
      </c>
      <c r="I228" s="192"/>
      <c r="L228" s="188"/>
      <c r="M228" s="193"/>
      <c r="N228" s="194"/>
      <c r="O228" s="194"/>
      <c r="P228" s="194"/>
      <c r="Q228" s="194"/>
      <c r="R228" s="194"/>
      <c r="S228" s="194"/>
      <c r="T228" s="195"/>
      <c r="AT228" s="189" t="s">
        <v>169</v>
      </c>
      <c r="AU228" s="189" t="s">
        <v>81</v>
      </c>
      <c r="AV228" s="12" t="s">
        <v>81</v>
      </c>
      <c r="AW228" s="12" t="s">
        <v>4</v>
      </c>
      <c r="AX228" s="12" t="s">
        <v>79</v>
      </c>
      <c r="AY228" s="189" t="s">
        <v>158</v>
      </c>
    </row>
    <row r="229" spans="2:65" s="1" customFormat="1" ht="22.5" customHeight="1">
      <c r="B229" s="165"/>
      <c r="C229" s="209" t="s">
        <v>324</v>
      </c>
      <c r="D229" s="209" t="s">
        <v>211</v>
      </c>
      <c r="E229" s="210" t="s">
        <v>325</v>
      </c>
      <c r="F229" s="211" t="s">
        <v>326</v>
      </c>
      <c r="G229" s="212" t="s">
        <v>182</v>
      </c>
      <c r="H229" s="213">
        <v>119.79</v>
      </c>
      <c r="I229" s="214"/>
      <c r="J229" s="215">
        <f>ROUND(I229*H229,2)</f>
        <v>0</v>
      </c>
      <c r="K229" s="211" t="s">
        <v>164</v>
      </c>
      <c r="L229" s="216"/>
      <c r="M229" s="217" t="s">
        <v>19</v>
      </c>
      <c r="N229" s="218" t="s">
        <v>43</v>
      </c>
      <c r="O229" s="36"/>
      <c r="P229" s="175">
        <f>O229*H229</f>
        <v>0</v>
      </c>
      <c r="Q229" s="175">
        <v>0.0003</v>
      </c>
      <c r="R229" s="175">
        <f>Q229*H229</f>
        <v>0.035937</v>
      </c>
      <c r="S229" s="175">
        <v>0</v>
      </c>
      <c r="T229" s="176">
        <f>S229*H229</f>
        <v>0</v>
      </c>
      <c r="AR229" s="18" t="s">
        <v>215</v>
      </c>
      <c r="AT229" s="18" t="s">
        <v>211</v>
      </c>
      <c r="AU229" s="18" t="s">
        <v>81</v>
      </c>
      <c r="AY229" s="18" t="s">
        <v>158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8" t="s">
        <v>79</v>
      </c>
      <c r="BK229" s="177">
        <f>ROUND(I229*H229,2)</f>
        <v>0</v>
      </c>
      <c r="BL229" s="18" t="s">
        <v>165</v>
      </c>
      <c r="BM229" s="18" t="s">
        <v>327</v>
      </c>
    </row>
    <row r="230" spans="2:47" s="1" customFormat="1" ht="13.5">
      <c r="B230" s="35"/>
      <c r="D230" s="178" t="s">
        <v>167</v>
      </c>
      <c r="F230" s="179" t="s">
        <v>326</v>
      </c>
      <c r="I230" s="139"/>
      <c r="L230" s="35"/>
      <c r="M230" s="64"/>
      <c r="N230" s="36"/>
      <c r="O230" s="36"/>
      <c r="P230" s="36"/>
      <c r="Q230" s="36"/>
      <c r="R230" s="36"/>
      <c r="S230" s="36"/>
      <c r="T230" s="65"/>
      <c r="AT230" s="18" t="s">
        <v>167</v>
      </c>
      <c r="AU230" s="18" t="s">
        <v>81</v>
      </c>
    </row>
    <row r="231" spans="2:51" s="11" customFormat="1" ht="13.5">
      <c r="B231" s="180"/>
      <c r="D231" s="178" t="s">
        <v>169</v>
      </c>
      <c r="E231" s="181" t="s">
        <v>19</v>
      </c>
      <c r="F231" s="182" t="s">
        <v>328</v>
      </c>
      <c r="H231" s="183" t="s">
        <v>19</v>
      </c>
      <c r="I231" s="184"/>
      <c r="L231" s="180"/>
      <c r="M231" s="185"/>
      <c r="N231" s="186"/>
      <c r="O231" s="186"/>
      <c r="P231" s="186"/>
      <c r="Q231" s="186"/>
      <c r="R231" s="186"/>
      <c r="S231" s="186"/>
      <c r="T231" s="187"/>
      <c r="AT231" s="183" t="s">
        <v>169</v>
      </c>
      <c r="AU231" s="183" t="s">
        <v>81</v>
      </c>
      <c r="AV231" s="11" t="s">
        <v>79</v>
      </c>
      <c r="AW231" s="11" t="s">
        <v>33</v>
      </c>
      <c r="AX231" s="11" t="s">
        <v>72</v>
      </c>
      <c r="AY231" s="183" t="s">
        <v>158</v>
      </c>
    </row>
    <row r="232" spans="2:51" s="12" customFormat="1" ht="13.5">
      <c r="B232" s="188"/>
      <c r="D232" s="178" t="s">
        <v>169</v>
      </c>
      <c r="E232" s="189" t="s">
        <v>19</v>
      </c>
      <c r="F232" s="190" t="s">
        <v>319</v>
      </c>
      <c r="H232" s="191">
        <v>4.2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89" t="s">
        <v>169</v>
      </c>
      <c r="AU232" s="189" t="s">
        <v>81</v>
      </c>
      <c r="AV232" s="12" t="s">
        <v>81</v>
      </c>
      <c r="AW232" s="12" t="s">
        <v>33</v>
      </c>
      <c r="AX232" s="12" t="s">
        <v>72</v>
      </c>
      <c r="AY232" s="189" t="s">
        <v>158</v>
      </c>
    </row>
    <row r="233" spans="2:51" s="12" customFormat="1" ht="13.5">
      <c r="B233" s="188"/>
      <c r="D233" s="178" t="s">
        <v>169</v>
      </c>
      <c r="E233" s="189" t="s">
        <v>19</v>
      </c>
      <c r="F233" s="190" t="s">
        <v>320</v>
      </c>
      <c r="H233" s="191">
        <v>25.2</v>
      </c>
      <c r="I233" s="192"/>
      <c r="L233" s="188"/>
      <c r="M233" s="193"/>
      <c r="N233" s="194"/>
      <c r="O233" s="194"/>
      <c r="P233" s="194"/>
      <c r="Q233" s="194"/>
      <c r="R233" s="194"/>
      <c r="S233" s="194"/>
      <c r="T233" s="195"/>
      <c r="AT233" s="189" t="s">
        <v>169</v>
      </c>
      <c r="AU233" s="189" t="s">
        <v>81</v>
      </c>
      <c r="AV233" s="12" t="s">
        <v>81</v>
      </c>
      <c r="AW233" s="12" t="s">
        <v>33</v>
      </c>
      <c r="AX233" s="12" t="s">
        <v>72</v>
      </c>
      <c r="AY233" s="189" t="s">
        <v>158</v>
      </c>
    </row>
    <row r="234" spans="2:51" s="12" customFormat="1" ht="13.5">
      <c r="B234" s="188"/>
      <c r="D234" s="178" t="s">
        <v>169</v>
      </c>
      <c r="E234" s="189" t="s">
        <v>19</v>
      </c>
      <c r="F234" s="190" t="s">
        <v>321</v>
      </c>
      <c r="H234" s="191">
        <v>6</v>
      </c>
      <c r="I234" s="192"/>
      <c r="L234" s="188"/>
      <c r="M234" s="193"/>
      <c r="N234" s="194"/>
      <c r="O234" s="194"/>
      <c r="P234" s="194"/>
      <c r="Q234" s="194"/>
      <c r="R234" s="194"/>
      <c r="S234" s="194"/>
      <c r="T234" s="195"/>
      <c r="AT234" s="189" t="s">
        <v>169</v>
      </c>
      <c r="AU234" s="189" t="s">
        <v>81</v>
      </c>
      <c r="AV234" s="12" t="s">
        <v>81</v>
      </c>
      <c r="AW234" s="12" t="s">
        <v>33</v>
      </c>
      <c r="AX234" s="12" t="s">
        <v>72</v>
      </c>
      <c r="AY234" s="189" t="s">
        <v>158</v>
      </c>
    </row>
    <row r="235" spans="2:51" s="12" customFormat="1" ht="13.5">
      <c r="B235" s="188"/>
      <c r="D235" s="178" t="s">
        <v>169</v>
      </c>
      <c r="E235" s="189" t="s">
        <v>19</v>
      </c>
      <c r="F235" s="190" t="s">
        <v>322</v>
      </c>
      <c r="H235" s="191">
        <v>18</v>
      </c>
      <c r="I235" s="192"/>
      <c r="L235" s="188"/>
      <c r="M235" s="193"/>
      <c r="N235" s="194"/>
      <c r="O235" s="194"/>
      <c r="P235" s="194"/>
      <c r="Q235" s="194"/>
      <c r="R235" s="194"/>
      <c r="S235" s="194"/>
      <c r="T235" s="195"/>
      <c r="AT235" s="189" t="s">
        <v>169</v>
      </c>
      <c r="AU235" s="189" t="s">
        <v>81</v>
      </c>
      <c r="AV235" s="12" t="s">
        <v>81</v>
      </c>
      <c r="AW235" s="12" t="s">
        <v>33</v>
      </c>
      <c r="AX235" s="12" t="s">
        <v>72</v>
      </c>
      <c r="AY235" s="189" t="s">
        <v>158</v>
      </c>
    </row>
    <row r="236" spans="2:51" s="12" customFormat="1" ht="13.5">
      <c r="B236" s="188"/>
      <c r="D236" s="178" t="s">
        <v>169</v>
      </c>
      <c r="E236" s="189" t="s">
        <v>19</v>
      </c>
      <c r="F236" s="190" t="s">
        <v>102</v>
      </c>
      <c r="H236" s="191">
        <v>28.5</v>
      </c>
      <c r="I236" s="192"/>
      <c r="L236" s="188"/>
      <c r="M236" s="193"/>
      <c r="N236" s="194"/>
      <c r="O236" s="194"/>
      <c r="P236" s="194"/>
      <c r="Q236" s="194"/>
      <c r="R236" s="194"/>
      <c r="S236" s="194"/>
      <c r="T236" s="195"/>
      <c r="AT236" s="189" t="s">
        <v>169</v>
      </c>
      <c r="AU236" s="189" t="s">
        <v>81</v>
      </c>
      <c r="AV236" s="12" t="s">
        <v>81</v>
      </c>
      <c r="AW236" s="12" t="s">
        <v>33</v>
      </c>
      <c r="AX236" s="12" t="s">
        <v>72</v>
      </c>
      <c r="AY236" s="189" t="s">
        <v>158</v>
      </c>
    </row>
    <row r="237" spans="2:51" s="12" customFormat="1" ht="13.5">
      <c r="B237" s="188"/>
      <c r="D237" s="178" t="s">
        <v>169</v>
      </c>
      <c r="E237" s="189" t="s">
        <v>19</v>
      </c>
      <c r="F237" s="190" t="s">
        <v>107</v>
      </c>
      <c r="H237" s="191">
        <v>27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89" t="s">
        <v>169</v>
      </c>
      <c r="AU237" s="189" t="s">
        <v>81</v>
      </c>
      <c r="AV237" s="12" t="s">
        <v>81</v>
      </c>
      <c r="AW237" s="12" t="s">
        <v>33</v>
      </c>
      <c r="AX237" s="12" t="s">
        <v>72</v>
      </c>
      <c r="AY237" s="189" t="s">
        <v>158</v>
      </c>
    </row>
    <row r="238" spans="2:51" s="13" customFormat="1" ht="13.5">
      <c r="B238" s="196"/>
      <c r="D238" s="178" t="s">
        <v>169</v>
      </c>
      <c r="E238" s="221" t="s">
        <v>19</v>
      </c>
      <c r="F238" s="222" t="s">
        <v>173</v>
      </c>
      <c r="H238" s="223">
        <v>108.9</v>
      </c>
      <c r="I238" s="201"/>
      <c r="L238" s="196"/>
      <c r="M238" s="202"/>
      <c r="N238" s="203"/>
      <c r="O238" s="203"/>
      <c r="P238" s="203"/>
      <c r="Q238" s="203"/>
      <c r="R238" s="203"/>
      <c r="S238" s="203"/>
      <c r="T238" s="204"/>
      <c r="AT238" s="205" t="s">
        <v>169</v>
      </c>
      <c r="AU238" s="205" t="s">
        <v>81</v>
      </c>
      <c r="AV238" s="13" t="s">
        <v>165</v>
      </c>
      <c r="AW238" s="13" t="s">
        <v>33</v>
      </c>
      <c r="AX238" s="13" t="s">
        <v>79</v>
      </c>
      <c r="AY238" s="205" t="s">
        <v>158</v>
      </c>
    </row>
    <row r="239" spans="2:51" s="12" customFormat="1" ht="13.5">
      <c r="B239" s="188"/>
      <c r="D239" s="197" t="s">
        <v>169</v>
      </c>
      <c r="F239" s="207" t="s">
        <v>329</v>
      </c>
      <c r="H239" s="208">
        <v>119.79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89" t="s">
        <v>169</v>
      </c>
      <c r="AU239" s="189" t="s">
        <v>81</v>
      </c>
      <c r="AV239" s="12" t="s">
        <v>81</v>
      </c>
      <c r="AW239" s="12" t="s">
        <v>4</v>
      </c>
      <c r="AX239" s="12" t="s">
        <v>79</v>
      </c>
      <c r="AY239" s="189" t="s">
        <v>158</v>
      </c>
    </row>
    <row r="240" spans="2:65" s="1" customFormat="1" ht="22.5" customHeight="1">
      <c r="B240" s="165"/>
      <c r="C240" s="209" t="s">
        <v>330</v>
      </c>
      <c r="D240" s="209" t="s">
        <v>211</v>
      </c>
      <c r="E240" s="210" t="s">
        <v>331</v>
      </c>
      <c r="F240" s="211" t="s">
        <v>332</v>
      </c>
      <c r="G240" s="212" t="s">
        <v>182</v>
      </c>
      <c r="H240" s="213">
        <v>31.35</v>
      </c>
      <c r="I240" s="214"/>
      <c r="J240" s="215">
        <f>ROUND(I240*H240,2)</f>
        <v>0</v>
      </c>
      <c r="K240" s="211" t="s">
        <v>19</v>
      </c>
      <c r="L240" s="216"/>
      <c r="M240" s="217" t="s">
        <v>19</v>
      </c>
      <c r="N240" s="218" t="s">
        <v>43</v>
      </c>
      <c r="O240" s="36"/>
      <c r="P240" s="175">
        <f>O240*H240</f>
        <v>0</v>
      </c>
      <c r="Q240" s="175">
        <v>0.0004</v>
      </c>
      <c r="R240" s="175">
        <f>Q240*H240</f>
        <v>0.01254</v>
      </c>
      <c r="S240" s="175">
        <v>0</v>
      </c>
      <c r="T240" s="176">
        <f>S240*H240</f>
        <v>0</v>
      </c>
      <c r="AR240" s="18" t="s">
        <v>215</v>
      </c>
      <c r="AT240" s="18" t="s">
        <v>211</v>
      </c>
      <c r="AU240" s="18" t="s">
        <v>81</v>
      </c>
      <c r="AY240" s="18" t="s">
        <v>158</v>
      </c>
      <c r="BE240" s="177">
        <f>IF(N240="základní",J240,0)</f>
        <v>0</v>
      </c>
      <c r="BF240" s="177">
        <f>IF(N240="snížená",J240,0)</f>
        <v>0</v>
      </c>
      <c r="BG240" s="177">
        <f>IF(N240="zákl. přenesená",J240,0)</f>
        <v>0</v>
      </c>
      <c r="BH240" s="177">
        <f>IF(N240="sníž. přenesená",J240,0)</f>
        <v>0</v>
      </c>
      <c r="BI240" s="177">
        <f>IF(N240="nulová",J240,0)</f>
        <v>0</v>
      </c>
      <c r="BJ240" s="18" t="s">
        <v>79</v>
      </c>
      <c r="BK240" s="177">
        <f>ROUND(I240*H240,2)</f>
        <v>0</v>
      </c>
      <c r="BL240" s="18" t="s">
        <v>165</v>
      </c>
      <c r="BM240" s="18" t="s">
        <v>333</v>
      </c>
    </row>
    <row r="241" spans="2:47" s="1" customFormat="1" ht="13.5">
      <c r="B241" s="35"/>
      <c r="D241" s="178" t="s">
        <v>167</v>
      </c>
      <c r="F241" s="179" t="s">
        <v>334</v>
      </c>
      <c r="I241" s="139"/>
      <c r="L241" s="35"/>
      <c r="M241" s="64"/>
      <c r="N241" s="36"/>
      <c r="O241" s="36"/>
      <c r="P241" s="36"/>
      <c r="Q241" s="36"/>
      <c r="R241" s="36"/>
      <c r="S241" s="36"/>
      <c r="T241" s="65"/>
      <c r="AT241" s="18" t="s">
        <v>167</v>
      </c>
      <c r="AU241" s="18" t="s">
        <v>81</v>
      </c>
    </row>
    <row r="242" spans="2:51" s="12" customFormat="1" ht="13.5">
      <c r="B242" s="188"/>
      <c r="D242" s="178" t="s">
        <v>169</v>
      </c>
      <c r="E242" s="189" t="s">
        <v>19</v>
      </c>
      <c r="F242" s="190" t="s">
        <v>102</v>
      </c>
      <c r="H242" s="191">
        <v>28.5</v>
      </c>
      <c r="I242" s="192"/>
      <c r="L242" s="188"/>
      <c r="M242" s="193"/>
      <c r="N242" s="194"/>
      <c r="O242" s="194"/>
      <c r="P242" s="194"/>
      <c r="Q242" s="194"/>
      <c r="R242" s="194"/>
      <c r="S242" s="194"/>
      <c r="T242" s="195"/>
      <c r="AT242" s="189" t="s">
        <v>169</v>
      </c>
      <c r="AU242" s="189" t="s">
        <v>81</v>
      </c>
      <c r="AV242" s="12" t="s">
        <v>81</v>
      </c>
      <c r="AW242" s="12" t="s">
        <v>33</v>
      </c>
      <c r="AX242" s="12" t="s">
        <v>72</v>
      </c>
      <c r="AY242" s="189" t="s">
        <v>158</v>
      </c>
    </row>
    <row r="243" spans="2:51" s="12" customFormat="1" ht="13.5">
      <c r="B243" s="188"/>
      <c r="D243" s="178" t="s">
        <v>169</v>
      </c>
      <c r="E243" s="189" t="s">
        <v>102</v>
      </c>
      <c r="F243" s="190" t="s">
        <v>335</v>
      </c>
      <c r="H243" s="191">
        <v>28.5</v>
      </c>
      <c r="I243" s="192"/>
      <c r="L243" s="188"/>
      <c r="M243" s="193"/>
      <c r="N243" s="194"/>
      <c r="O243" s="194"/>
      <c r="P243" s="194"/>
      <c r="Q243" s="194"/>
      <c r="R243" s="194"/>
      <c r="S243" s="194"/>
      <c r="T243" s="195"/>
      <c r="AT243" s="189" t="s">
        <v>169</v>
      </c>
      <c r="AU243" s="189" t="s">
        <v>81</v>
      </c>
      <c r="AV243" s="12" t="s">
        <v>81</v>
      </c>
      <c r="AW243" s="12" t="s">
        <v>33</v>
      </c>
      <c r="AX243" s="12" t="s">
        <v>79</v>
      </c>
      <c r="AY243" s="189" t="s">
        <v>158</v>
      </c>
    </row>
    <row r="244" spans="2:51" s="12" customFormat="1" ht="13.5">
      <c r="B244" s="188"/>
      <c r="D244" s="197" t="s">
        <v>169</v>
      </c>
      <c r="F244" s="207" t="s">
        <v>336</v>
      </c>
      <c r="H244" s="208">
        <v>31.35</v>
      </c>
      <c r="I244" s="192"/>
      <c r="L244" s="188"/>
      <c r="M244" s="193"/>
      <c r="N244" s="194"/>
      <c r="O244" s="194"/>
      <c r="P244" s="194"/>
      <c r="Q244" s="194"/>
      <c r="R244" s="194"/>
      <c r="S244" s="194"/>
      <c r="T244" s="195"/>
      <c r="AT244" s="189" t="s">
        <v>169</v>
      </c>
      <c r="AU244" s="189" t="s">
        <v>81</v>
      </c>
      <c r="AV244" s="12" t="s">
        <v>81</v>
      </c>
      <c r="AW244" s="12" t="s">
        <v>4</v>
      </c>
      <c r="AX244" s="12" t="s">
        <v>79</v>
      </c>
      <c r="AY244" s="189" t="s">
        <v>158</v>
      </c>
    </row>
    <row r="245" spans="2:65" s="1" customFormat="1" ht="22.5" customHeight="1">
      <c r="B245" s="165"/>
      <c r="C245" s="209" t="s">
        <v>337</v>
      </c>
      <c r="D245" s="209" t="s">
        <v>211</v>
      </c>
      <c r="E245" s="210" t="s">
        <v>338</v>
      </c>
      <c r="F245" s="211" t="s">
        <v>339</v>
      </c>
      <c r="G245" s="212" t="s">
        <v>182</v>
      </c>
      <c r="H245" s="213">
        <v>29.7</v>
      </c>
      <c r="I245" s="214"/>
      <c r="J245" s="215">
        <f>ROUND(I245*H245,2)</f>
        <v>0</v>
      </c>
      <c r="K245" s="211" t="s">
        <v>19</v>
      </c>
      <c r="L245" s="216"/>
      <c r="M245" s="217" t="s">
        <v>19</v>
      </c>
      <c r="N245" s="218" t="s">
        <v>43</v>
      </c>
      <c r="O245" s="36"/>
      <c r="P245" s="175">
        <f>O245*H245</f>
        <v>0</v>
      </c>
      <c r="Q245" s="175">
        <v>0.0004</v>
      </c>
      <c r="R245" s="175">
        <f>Q245*H245</f>
        <v>0.01188</v>
      </c>
      <c r="S245" s="175">
        <v>0</v>
      </c>
      <c r="T245" s="176">
        <f>S245*H245</f>
        <v>0</v>
      </c>
      <c r="AR245" s="18" t="s">
        <v>215</v>
      </c>
      <c r="AT245" s="18" t="s">
        <v>211</v>
      </c>
      <c r="AU245" s="18" t="s">
        <v>81</v>
      </c>
      <c r="AY245" s="18" t="s">
        <v>158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18" t="s">
        <v>79</v>
      </c>
      <c r="BK245" s="177">
        <f>ROUND(I245*H245,2)</f>
        <v>0</v>
      </c>
      <c r="BL245" s="18" t="s">
        <v>165</v>
      </c>
      <c r="BM245" s="18" t="s">
        <v>340</v>
      </c>
    </row>
    <row r="246" spans="2:47" s="1" customFormat="1" ht="13.5">
      <c r="B246" s="35"/>
      <c r="D246" s="178" t="s">
        <v>167</v>
      </c>
      <c r="F246" s="179" t="s">
        <v>339</v>
      </c>
      <c r="I246" s="139"/>
      <c r="L246" s="35"/>
      <c r="M246" s="64"/>
      <c r="N246" s="36"/>
      <c r="O246" s="36"/>
      <c r="P246" s="36"/>
      <c r="Q246" s="36"/>
      <c r="R246" s="36"/>
      <c r="S246" s="36"/>
      <c r="T246" s="65"/>
      <c r="AT246" s="18" t="s">
        <v>167</v>
      </c>
      <c r="AU246" s="18" t="s">
        <v>81</v>
      </c>
    </row>
    <row r="247" spans="2:51" s="12" customFormat="1" ht="13.5">
      <c r="B247" s="188"/>
      <c r="D247" s="178" t="s">
        <v>169</v>
      </c>
      <c r="E247" s="189" t="s">
        <v>107</v>
      </c>
      <c r="F247" s="190" t="s">
        <v>341</v>
      </c>
      <c r="H247" s="191">
        <v>27</v>
      </c>
      <c r="I247" s="192"/>
      <c r="L247" s="188"/>
      <c r="M247" s="193"/>
      <c r="N247" s="194"/>
      <c r="O247" s="194"/>
      <c r="P247" s="194"/>
      <c r="Q247" s="194"/>
      <c r="R247" s="194"/>
      <c r="S247" s="194"/>
      <c r="T247" s="195"/>
      <c r="AT247" s="189" t="s">
        <v>169</v>
      </c>
      <c r="AU247" s="189" t="s">
        <v>81</v>
      </c>
      <c r="AV247" s="12" t="s">
        <v>81</v>
      </c>
      <c r="AW247" s="12" t="s">
        <v>33</v>
      </c>
      <c r="AX247" s="12" t="s">
        <v>79</v>
      </c>
      <c r="AY247" s="189" t="s">
        <v>158</v>
      </c>
    </row>
    <row r="248" spans="2:51" s="12" customFormat="1" ht="13.5">
      <c r="B248" s="188"/>
      <c r="D248" s="197" t="s">
        <v>169</v>
      </c>
      <c r="F248" s="207" t="s">
        <v>342</v>
      </c>
      <c r="H248" s="208">
        <v>29.7</v>
      </c>
      <c r="I248" s="192"/>
      <c r="L248" s="188"/>
      <c r="M248" s="193"/>
      <c r="N248" s="194"/>
      <c r="O248" s="194"/>
      <c r="P248" s="194"/>
      <c r="Q248" s="194"/>
      <c r="R248" s="194"/>
      <c r="S248" s="194"/>
      <c r="T248" s="195"/>
      <c r="AT248" s="189" t="s">
        <v>169</v>
      </c>
      <c r="AU248" s="189" t="s">
        <v>81</v>
      </c>
      <c r="AV248" s="12" t="s">
        <v>81</v>
      </c>
      <c r="AW248" s="12" t="s">
        <v>4</v>
      </c>
      <c r="AX248" s="12" t="s">
        <v>79</v>
      </c>
      <c r="AY248" s="189" t="s">
        <v>158</v>
      </c>
    </row>
    <row r="249" spans="2:65" s="1" customFormat="1" ht="22.5" customHeight="1">
      <c r="B249" s="165"/>
      <c r="C249" s="209" t="s">
        <v>343</v>
      </c>
      <c r="D249" s="209" t="s">
        <v>211</v>
      </c>
      <c r="E249" s="210" t="s">
        <v>344</v>
      </c>
      <c r="F249" s="211" t="s">
        <v>345</v>
      </c>
      <c r="G249" s="212" t="s">
        <v>182</v>
      </c>
      <c r="H249" s="213">
        <v>11</v>
      </c>
      <c r="I249" s="214"/>
      <c r="J249" s="215">
        <f>ROUND(I249*H249,2)</f>
        <v>0</v>
      </c>
      <c r="K249" s="211" t="s">
        <v>164</v>
      </c>
      <c r="L249" s="216"/>
      <c r="M249" s="217" t="s">
        <v>19</v>
      </c>
      <c r="N249" s="218" t="s">
        <v>43</v>
      </c>
      <c r="O249" s="36"/>
      <c r="P249" s="175">
        <f>O249*H249</f>
        <v>0</v>
      </c>
      <c r="Q249" s="175">
        <v>0.0005</v>
      </c>
      <c r="R249" s="175">
        <f>Q249*H249</f>
        <v>0.0055</v>
      </c>
      <c r="S249" s="175">
        <v>0</v>
      </c>
      <c r="T249" s="176">
        <f>S249*H249</f>
        <v>0</v>
      </c>
      <c r="AR249" s="18" t="s">
        <v>215</v>
      </c>
      <c r="AT249" s="18" t="s">
        <v>211</v>
      </c>
      <c r="AU249" s="18" t="s">
        <v>81</v>
      </c>
      <c r="AY249" s="18" t="s">
        <v>158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8" t="s">
        <v>79</v>
      </c>
      <c r="BK249" s="177">
        <f>ROUND(I249*H249,2)</f>
        <v>0</v>
      </c>
      <c r="BL249" s="18" t="s">
        <v>165</v>
      </c>
      <c r="BM249" s="18" t="s">
        <v>346</v>
      </c>
    </row>
    <row r="250" spans="2:47" s="1" customFormat="1" ht="27">
      <c r="B250" s="35"/>
      <c r="D250" s="178" t="s">
        <v>167</v>
      </c>
      <c r="F250" s="179" t="s">
        <v>347</v>
      </c>
      <c r="I250" s="139"/>
      <c r="L250" s="35"/>
      <c r="M250" s="64"/>
      <c r="N250" s="36"/>
      <c r="O250" s="36"/>
      <c r="P250" s="36"/>
      <c r="Q250" s="36"/>
      <c r="R250" s="36"/>
      <c r="S250" s="36"/>
      <c r="T250" s="65"/>
      <c r="AT250" s="18" t="s">
        <v>167</v>
      </c>
      <c r="AU250" s="18" t="s">
        <v>81</v>
      </c>
    </row>
    <row r="251" spans="2:51" s="12" customFormat="1" ht="13.5">
      <c r="B251" s="188"/>
      <c r="D251" s="178" t="s">
        <v>169</v>
      </c>
      <c r="E251" s="189" t="s">
        <v>19</v>
      </c>
      <c r="F251" s="190" t="s">
        <v>348</v>
      </c>
      <c r="H251" s="191">
        <v>10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89" t="s">
        <v>169</v>
      </c>
      <c r="AU251" s="189" t="s">
        <v>81</v>
      </c>
      <c r="AV251" s="12" t="s">
        <v>81</v>
      </c>
      <c r="AW251" s="12" t="s">
        <v>33</v>
      </c>
      <c r="AX251" s="12" t="s">
        <v>79</v>
      </c>
      <c r="AY251" s="189" t="s">
        <v>158</v>
      </c>
    </row>
    <row r="252" spans="2:51" s="12" customFormat="1" ht="13.5">
      <c r="B252" s="188"/>
      <c r="D252" s="197" t="s">
        <v>169</v>
      </c>
      <c r="F252" s="207" t="s">
        <v>349</v>
      </c>
      <c r="H252" s="208">
        <v>11</v>
      </c>
      <c r="I252" s="192"/>
      <c r="L252" s="188"/>
      <c r="M252" s="193"/>
      <c r="N252" s="194"/>
      <c r="O252" s="194"/>
      <c r="P252" s="194"/>
      <c r="Q252" s="194"/>
      <c r="R252" s="194"/>
      <c r="S252" s="194"/>
      <c r="T252" s="195"/>
      <c r="AT252" s="189" t="s">
        <v>169</v>
      </c>
      <c r="AU252" s="189" t="s">
        <v>81</v>
      </c>
      <c r="AV252" s="12" t="s">
        <v>81</v>
      </c>
      <c r="AW252" s="12" t="s">
        <v>4</v>
      </c>
      <c r="AX252" s="12" t="s">
        <v>79</v>
      </c>
      <c r="AY252" s="189" t="s">
        <v>158</v>
      </c>
    </row>
    <row r="253" spans="2:65" s="1" customFormat="1" ht="22.5" customHeight="1">
      <c r="B253" s="165"/>
      <c r="C253" s="166" t="s">
        <v>350</v>
      </c>
      <c r="D253" s="166" t="s">
        <v>160</v>
      </c>
      <c r="E253" s="167" t="s">
        <v>351</v>
      </c>
      <c r="F253" s="168" t="s">
        <v>352</v>
      </c>
      <c r="G253" s="169" t="s">
        <v>163</v>
      </c>
      <c r="H253" s="170">
        <v>39.96</v>
      </c>
      <c r="I253" s="171"/>
      <c r="J253" s="172">
        <f>ROUND(I253*H253,2)</f>
        <v>0</v>
      </c>
      <c r="K253" s="168" t="s">
        <v>19</v>
      </c>
      <c r="L253" s="35"/>
      <c r="M253" s="173" t="s">
        <v>19</v>
      </c>
      <c r="N253" s="174" t="s">
        <v>43</v>
      </c>
      <c r="O253" s="36"/>
      <c r="P253" s="175">
        <f>O253*H253</f>
        <v>0</v>
      </c>
      <c r="Q253" s="175">
        <v>0.08807</v>
      </c>
      <c r="R253" s="175">
        <f>Q253*H253</f>
        <v>3.5192772</v>
      </c>
      <c r="S253" s="175">
        <v>0</v>
      </c>
      <c r="T253" s="176">
        <f>S253*H253</f>
        <v>0</v>
      </c>
      <c r="AR253" s="18" t="s">
        <v>165</v>
      </c>
      <c r="AT253" s="18" t="s">
        <v>160</v>
      </c>
      <c r="AU253" s="18" t="s">
        <v>81</v>
      </c>
      <c r="AY253" s="18" t="s">
        <v>158</v>
      </c>
      <c r="BE253" s="177">
        <f>IF(N253="základní",J253,0)</f>
        <v>0</v>
      </c>
      <c r="BF253" s="177">
        <f>IF(N253="snížená",J253,0)</f>
        <v>0</v>
      </c>
      <c r="BG253" s="177">
        <f>IF(N253="zákl. přenesená",J253,0)</f>
        <v>0</v>
      </c>
      <c r="BH253" s="177">
        <f>IF(N253="sníž. přenesená",J253,0)</f>
        <v>0</v>
      </c>
      <c r="BI253" s="177">
        <f>IF(N253="nulová",J253,0)</f>
        <v>0</v>
      </c>
      <c r="BJ253" s="18" t="s">
        <v>79</v>
      </c>
      <c r="BK253" s="177">
        <f>ROUND(I253*H253,2)</f>
        <v>0</v>
      </c>
      <c r="BL253" s="18" t="s">
        <v>165</v>
      </c>
      <c r="BM253" s="18" t="s">
        <v>353</v>
      </c>
    </row>
    <row r="254" spans="2:47" s="1" customFormat="1" ht="13.5">
      <c r="B254" s="35"/>
      <c r="D254" s="178" t="s">
        <v>167</v>
      </c>
      <c r="F254" s="179" t="s">
        <v>352</v>
      </c>
      <c r="I254" s="139"/>
      <c r="L254" s="35"/>
      <c r="M254" s="64"/>
      <c r="N254" s="36"/>
      <c r="O254" s="36"/>
      <c r="P254" s="36"/>
      <c r="Q254" s="36"/>
      <c r="R254" s="36"/>
      <c r="S254" s="36"/>
      <c r="T254" s="65"/>
      <c r="AT254" s="18" t="s">
        <v>167</v>
      </c>
      <c r="AU254" s="18" t="s">
        <v>81</v>
      </c>
    </row>
    <row r="255" spans="2:51" s="12" customFormat="1" ht="13.5">
      <c r="B255" s="188"/>
      <c r="D255" s="197" t="s">
        <v>169</v>
      </c>
      <c r="E255" s="206" t="s">
        <v>19</v>
      </c>
      <c r="F255" s="207" t="s">
        <v>354</v>
      </c>
      <c r="H255" s="208">
        <v>39.96</v>
      </c>
      <c r="I255" s="192"/>
      <c r="L255" s="188"/>
      <c r="M255" s="193"/>
      <c r="N255" s="194"/>
      <c r="O255" s="194"/>
      <c r="P255" s="194"/>
      <c r="Q255" s="194"/>
      <c r="R255" s="194"/>
      <c r="S255" s="194"/>
      <c r="T255" s="195"/>
      <c r="AT255" s="189" t="s">
        <v>169</v>
      </c>
      <c r="AU255" s="189" t="s">
        <v>81</v>
      </c>
      <c r="AV255" s="12" t="s">
        <v>81</v>
      </c>
      <c r="AW255" s="12" t="s">
        <v>33</v>
      </c>
      <c r="AX255" s="12" t="s">
        <v>79</v>
      </c>
      <c r="AY255" s="189" t="s">
        <v>158</v>
      </c>
    </row>
    <row r="256" spans="2:65" s="1" customFormat="1" ht="22.5" customHeight="1">
      <c r="B256" s="165"/>
      <c r="C256" s="166" t="s">
        <v>108</v>
      </c>
      <c r="D256" s="166" t="s">
        <v>160</v>
      </c>
      <c r="E256" s="167" t="s">
        <v>355</v>
      </c>
      <c r="F256" s="168" t="s">
        <v>356</v>
      </c>
      <c r="G256" s="169" t="s">
        <v>163</v>
      </c>
      <c r="H256" s="170">
        <v>315.94</v>
      </c>
      <c r="I256" s="171"/>
      <c r="J256" s="172">
        <f>ROUND(I256*H256,2)</f>
        <v>0</v>
      </c>
      <c r="K256" s="168" t="s">
        <v>164</v>
      </c>
      <c r="L256" s="35"/>
      <c r="M256" s="173" t="s">
        <v>19</v>
      </c>
      <c r="N256" s="174" t="s">
        <v>43</v>
      </c>
      <c r="O256" s="36"/>
      <c r="P256" s="175">
        <f>O256*H256</f>
        <v>0</v>
      </c>
      <c r="Q256" s="175">
        <v>0.00348</v>
      </c>
      <c r="R256" s="175">
        <f>Q256*H256</f>
        <v>1.0994712</v>
      </c>
      <c r="S256" s="175">
        <v>0</v>
      </c>
      <c r="T256" s="176">
        <f>S256*H256</f>
        <v>0</v>
      </c>
      <c r="AR256" s="18" t="s">
        <v>165</v>
      </c>
      <c r="AT256" s="18" t="s">
        <v>160</v>
      </c>
      <c r="AU256" s="18" t="s">
        <v>81</v>
      </c>
      <c r="AY256" s="18" t="s">
        <v>158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8" t="s">
        <v>79</v>
      </c>
      <c r="BK256" s="177">
        <f>ROUND(I256*H256,2)</f>
        <v>0</v>
      </c>
      <c r="BL256" s="18" t="s">
        <v>165</v>
      </c>
      <c r="BM256" s="18" t="s">
        <v>357</v>
      </c>
    </row>
    <row r="257" spans="2:47" s="1" customFormat="1" ht="27">
      <c r="B257" s="35"/>
      <c r="D257" s="178" t="s">
        <v>167</v>
      </c>
      <c r="F257" s="179" t="s">
        <v>358</v>
      </c>
      <c r="I257" s="139"/>
      <c r="L257" s="35"/>
      <c r="M257" s="64"/>
      <c r="N257" s="36"/>
      <c r="O257" s="36"/>
      <c r="P257" s="36"/>
      <c r="Q257" s="36"/>
      <c r="R257" s="36"/>
      <c r="S257" s="36"/>
      <c r="T257" s="65"/>
      <c r="AT257" s="18" t="s">
        <v>167</v>
      </c>
      <c r="AU257" s="18" t="s">
        <v>81</v>
      </c>
    </row>
    <row r="258" spans="2:51" s="11" customFormat="1" ht="13.5">
      <c r="B258" s="180"/>
      <c r="D258" s="178" t="s">
        <v>169</v>
      </c>
      <c r="E258" s="181" t="s">
        <v>19</v>
      </c>
      <c r="F258" s="182" t="s">
        <v>170</v>
      </c>
      <c r="H258" s="183" t="s">
        <v>19</v>
      </c>
      <c r="I258" s="184"/>
      <c r="L258" s="180"/>
      <c r="M258" s="185"/>
      <c r="N258" s="186"/>
      <c r="O258" s="186"/>
      <c r="P258" s="186"/>
      <c r="Q258" s="186"/>
      <c r="R258" s="186"/>
      <c r="S258" s="186"/>
      <c r="T258" s="187"/>
      <c r="AT258" s="183" t="s">
        <v>169</v>
      </c>
      <c r="AU258" s="183" t="s">
        <v>81</v>
      </c>
      <c r="AV258" s="11" t="s">
        <v>79</v>
      </c>
      <c r="AW258" s="11" t="s">
        <v>33</v>
      </c>
      <c r="AX258" s="11" t="s">
        <v>72</v>
      </c>
      <c r="AY258" s="183" t="s">
        <v>158</v>
      </c>
    </row>
    <row r="259" spans="2:51" s="12" customFormat="1" ht="13.5">
      <c r="B259" s="188"/>
      <c r="D259" s="178" t="s">
        <v>169</v>
      </c>
      <c r="E259" s="189" t="s">
        <v>19</v>
      </c>
      <c r="F259" s="190" t="s">
        <v>95</v>
      </c>
      <c r="H259" s="191">
        <v>299.56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89" t="s">
        <v>169</v>
      </c>
      <c r="AU259" s="189" t="s">
        <v>81</v>
      </c>
      <c r="AV259" s="12" t="s">
        <v>81</v>
      </c>
      <c r="AW259" s="12" t="s">
        <v>33</v>
      </c>
      <c r="AX259" s="12" t="s">
        <v>72</v>
      </c>
      <c r="AY259" s="189" t="s">
        <v>158</v>
      </c>
    </row>
    <row r="260" spans="2:51" s="12" customFormat="1" ht="13.5">
      <c r="B260" s="188"/>
      <c r="D260" s="178" t="s">
        <v>169</v>
      </c>
      <c r="E260" s="189" t="s">
        <v>19</v>
      </c>
      <c r="F260" s="190" t="s">
        <v>359</v>
      </c>
      <c r="H260" s="191">
        <v>5.7</v>
      </c>
      <c r="I260" s="192"/>
      <c r="L260" s="188"/>
      <c r="M260" s="193"/>
      <c r="N260" s="194"/>
      <c r="O260" s="194"/>
      <c r="P260" s="194"/>
      <c r="Q260" s="194"/>
      <c r="R260" s="194"/>
      <c r="S260" s="194"/>
      <c r="T260" s="195"/>
      <c r="AT260" s="189" t="s">
        <v>169</v>
      </c>
      <c r="AU260" s="189" t="s">
        <v>81</v>
      </c>
      <c r="AV260" s="12" t="s">
        <v>81</v>
      </c>
      <c r="AW260" s="12" t="s">
        <v>33</v>
      </c>
      <c r="AX260" s="12" t="s">
        <v>72</v>
      </c>
      <c r="AY260" s="189" t="s">
        <v>158</v>
      </c>
    </row>
    <row r="261" spans="2:51" s="11" customFormat="1" ht="13.5">
      <c r="B261" s="180"/>
      <c r="D261" s="178" t="s">
        <v>169</v>
      </c>
      <c r="E261" s="181" t="s">
        <v>19</v>
      </c>
      <c r="F261" s="182" t="s">
        <v>360</v>
      </c>
      <c r="H261" s="183" t="s">
        <v>19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3" t="s">
        <v>169</v>
      </c>
      <c r="AU261" s="183" t="s">
        <v>81</v>
      </c>
      <c r="AV261" s="11" t="s">
        <v>79</v>
      </c>
      <c r="AW261" s="11" t="s">
        <v>33</v>
      </c>
      <c r="AX261" s="11" t="s">
        <v>72</v>
      </c>
      <c r="AY261" s="183" t="s">
        <v>158</v>
      </c>
    </row>
    <row r="262" spans="2:51" s="12" customFormat="1" ht="13.5">
      <c r="B262" s="188"/>
      <c r="D262" s="178" t="s">
        <v>169</v>
      </c>
      <c r="E262" s="189" t="s">
        <v>19</v>
      </c>
      <c r="F262" s="190" t="s">
        <v>361</v>
      </c>
      <c r="H262" s="191">
        <v>0.84</v>
      </c>
      <c r="I262" s="192"/>
      <c r="L262" s="188"/>
      <c r="M262" s="193"/>
      <c r="N262" s="194"/>
      <c r="O262" s="194"/>
      <c r="P262" s="194"/>
      <c r="Q262" s="194"/>
      <c r="R262" s="194"/>
      <c r="S262" s="194"/>
      <c r="T262" s="195"/>
      <c r="AT262" s="189" t="s">
        <v>169</v>
      </c>
      <c r="AU262" s="189" t="s">
        <v>81</v>
      </c>
      <c r="AV262" s="12" t="s">
        <v>81</v>
      </c>
      <c r="AW262" s="12" t="s">
        <v>33</v>
      </c>
      <c r="AX262" s="12" t="s">
        <v>72</v>
      </c>
      <c r="AY262" s="189" t="s">
        <v>158</v>
      </c>
    </row>
    <row r="263" spans="2:51" s="12" customFormat="1" ht="13.5">
      <c r="B263" s="188"/>
      <c r="D263" s="178" t="s">
        <v>169</v>
      </c>
      <c r="E263" s="189" t="s">
        <v>19</v>
      </c>
      <c r="F263" s="190" t="s">
        <v>362</v>
      </c>
      <c r="H263" s="191">
        <v>5.04</v>
      </c>
      <c r="I263" s="192"/>
      <c r="L263" s="188"/>
      <c r="M263" s="193"/>
      <c r="N263" s="194"/>
      <c r="O263" s="194"/>
      <c r="P263" s="194"/>
      <c r="Q263" s="194"/>
      <c r="R263" s="194"/>
      <c r="S263" s="194"/>
      <c r="T263" s="195"/>
      <c r="AT263" s="189" t="s">
        <v>169</v>
      </c>
      <c r="AU263" s="189" t="s">
        <v>81</v>
      </c>
      <c r="AV263" s="12" t="s">
        <v>81</v>
      </c>
      <c r="AW263" s="12" t="s">
        <v>33</v>
      </c>
      <c r="AX263" s="12" t="s">
        <v>72</v>
      </c>
      <c r="AY263" s="189" t="s">
        <v>158</v>
      </c>
    </row>
    <row r="264" spans="2:51" s="12" customFormat="1" ht="13.5">
      <c r="B264" s="188"/>
      <c r="D264" s="178" t="s">
        <v>169</v>
      </c>
      <c r="E264" s="189" t="s">
        <v>19</v>
      </c>
      <c r="F264" s="190" t="s">
        <v>363</v>
      </c>
      <c r="H264" s="191">
        <v>1.2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89" t="s">
        <v>169</v>
      </c>
      <c r="AU264" s="189" t="s">
        <v>81</v>
      </c>
      <c r="AV264" s="12" t="s">
        <v>81</v>
      </c>
      <c r="AW264" s="12" t="s">
        <v>33</v>
      </c>
      <c r="AX264" s="12" t="s">
        <v>72</v>
      </c>
      <c r="AY264" s="189" t="s">
        <v>158</v>
      </c>
    </row>
    <row r="265" spans="2:51" s="12" customFormat="1" ht="13.5">
      <c r="B265" s="188"/>
      <c r="D265" s="178" t="s">
        <v>169</v>
      </c>
      <c r="E265" s="189" t="s">
        <v>19</v>
      </c>
      <c r="F265" s="190" t="s">
        <v>364</v>
      </c>
      <c r="H265" s="191">
        <v>3.6</v>
      </c>
      <c r="I265" s="192"/>
      <c r="L265" s="188"/>
      <c r="M265" s="193"/>
      <c r="N265" s="194"/>
      <c r="O265" s="194"/>
      <c r="P265" s="194"/>
      <c r="Q265" s="194"/>
      <c r="R265" s="194"/>
      <c r="S265" s="194"/>
      <c r="T265" s="195"/>
      <c r="AT265" s="189" t="s">
        <v>169</v>
      </c>
      <c r="AU265" s="189" t="s">
        <v>81</v>
      </c>
      <c r="AV265" s="12" t="s">
        <v>81</v>
      </c>
      <c r="AW265" s="12" t="s">
        <v>33</v>
      </c>
      <c r="AX265" s="12" t="s">
        <v>72</v>
      </c>
      <c r="AY265" s="189" t="s">
        <v>158</v>
      </c>
    </row>
    <row r="266" spans="2:51" s="13" customFormat="1" ht="13.5">
      <c r="B266" s="196"/>
      <c r="D266" s="197" t="s">
        <v>169</v>
      </c>
      <c r="E266" s="198" t="s">
        <v>19</v>
      </c>
      <c r="F266" s="199" t="s">
        <v>173</v>
      </c>
      <c r="H266" s="200">
        <v>315.94</v>
      </c>
      <c r="I266" s="201"/>
      <c r="L266" s="196"/>
      <c r="M266" s="202"/>
      <c r="N266" s="203"/>
      <c r="O266" s="203"/>
      <c r="P266" s="203"/>
      <c r="Q266" s="203"/>
      <c r="R266" s="203"/>
      <c r="S266" s="203"/>
      <c r="T266" s="204"/>
      <c r="AT266" s="205" t="s">
        <v>169</v>
      </c>
      <c r="AU266" s="205" t="s">
        <v>81</v>
      </c>
      <c r="AV266" s="13" t="s">
        <v>165</v>
      </c>
      <c r="AW266" s="13" t="s">
        <v>4</v>
      </c>
      <c r="AX266" s="13" t="s">
        <v>79</v>
      </c>
      <c r="AY266" s="205" t="s">
        <v>158</v>
      </c>
    </row>
    <row r="267" spans="2:65" s="1" customFormat="1" ht="22.5" customHeight="1">
      <c r="B267" s="165"/>
      <c r="C267" s="166" t="s">
        <v>365</v>
      </c>
      <c r="D267" s="166" t="s">
        <v>160</v>
      </c>
      <c r="E267" s="167" t="s">
        <v>366</v>
      </c>
      <c r="F267" s="168" t="s">
        <v>367</v>
      </c>
      <c r="G267" s="169" t="s">
        <v>163</v>
      </c>
      <c r="H267" s="170">
        <v>46.89</v>
      </c>
      <c r="I267" s="171"/>
      <c r="J267" s="172">
        <f>ROUND(I267*H267,2)</f>
        <v>0</v>
      </c>
      <c r="K267" s="168" t="s">
        <v>368</v>
      </c>
      <c r="L267" s="35"/>
      <c r="M267" s="173" t="s">
        <v>19</v>
      </c>
      <c r="N267" s="174" t="s">
        <v>43</v>
      </c>
      <c r="O267" s="36"/>
      <c r="P267" s="175">
        <f>O267*H267</f>
        <v>0</v>
      </c>
      <c r="Q267" s="175">
        <v>0.00012</v>
      </c>
      <c r="R267" s="175">
        <f>Q267*H267</f>
        <v>0.0056268</v>
      </c>
      <c r="S267" s="175">
        <v>0</v>
      </c>
      <c r="T267" s="176">
        <f>S267*H267</f>
        <v>0</v>
      </c>
      <c r="AR267" s="18" t="s">
        <v>165</v>
      </c>
      <c r="AT267" s="18" t="s">
        <v>160</v>
      </c>
      <c r="AU267" s="18" t="s">
        <v>81</v>
      </c>
      <c r="AY267" s="18" t="s">
        <v>158</v>
      </c>
      <c r="BE267" s="177">
        <f>IF(N267="základní",J267,0)</f>
        <v>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18" t="s">
        <v>79</v>
      </c>
      <c r="BK267" s="177">
        <f>ROUND(I267*H267,2)</f>
        <v>0</v>
      </c>
      <c r="BL267" s="18" t="s">
        <v>165</v>
      </c>
      <c r="BM267" s="18" t="s">
        <v>369</v>
      </c>
    </row>
    <row r="268" spans="2:47" s="1" customFormat="1" ht="27">
      <c r="B268" s="35"/>
      <c r="D268" s="178" t="s">
        <v>167</v>
      </c>
      <c r="F268" s="179" t="s">
        <v>370</v>
      </c>
      <c r="I268" s="139"/>
      <c r="L268" s="35"/>
      <c r="M268" s="64"/>
      <c r="N268" s="36"/>
      <c r="O268" s="36"/>
      <c r="P268" s="36"/>
      <c r="Q268" s="36"/>
      <c r="R268" s="36"/>
      <c r="S268" s="36"/>
      <c r="T268" s="65"/>
      <c r="AT268" s="18" t="s">
        <v>167</v>
      </c>
      <c r="AU268" s="18" t="s">
        <v>81</v>
      </c>
    </row>
    <row r="269" spans="2:51" s="12" customFormat="1" ht="13.5">
      <c r="B269" s="188"/>
      <c r="D269" s="197" t="s">
        <v>169</v>
      </c>
      <c r="E269" s="206" t="s">
        <v>19</v>
      </c>
      <c r="F269" s="207" t="s">
        <v>371</v>
      </c>
      <c r="H269" s="208">
        <v>46.89</v>
      </c>
      <c r="I269" s="192"/>
      <c r="L269" s="188"/>
      <c r="M269" s="193"/>
      <c r="N269" s="194"/>
      <c r="O269" s="194"/>
      <c r="P269" s="194"/>
      <c r="Q269" s="194"/>
      <c r="R269" s="194"/>
      <c r="S269" s="194"/>
      <c r="T269" s="195"/>
      <c r="AT269" s="189" t="s">
        <v>169</v>
      </c>
      <c r="AU269" s="189" t="s">
        <v>81</v>
      </c>
      <c r="AV269" s="12" t="s">
        <v>81</v>
      </c>
      <c r="AW269" s="12" t="s">
        <v>33</v>
      </c>
      <c r="AX269" s="12" t="s">
        <v>79</v>
      </c>
      <c r="AY269" s="189" t="s">
        <v>158</v>
      </c>
    </row>
    <row r="270" spans="2:65" s="1" customFormat="1" ht="22.5" customHeight="1">
      <c r="B270" s="165"/>
      <c r="C270" s="166" t="s">
        <v>372</v>
      </c>
      <c r="D270" s="166" t="s">
        <v>160</v>
      </c>
      <c r="E270" s="167" t="s">
        <v>373</v>
      </c>
      <c r="F270" s="168" t="s">
        <v>374</v>
      </c>
      <c r="G270" s="169" t="s">
        <v>163</v>
      </c>
      <c r="H270" s="170">
        <v>379.48</v>
      </c>
      <c r="I270" s="171"/>
      <c r="J270" s="172">
        <f>ROUND(I270*H270,2)</f>
        <v>0</v>
      </c>
      <c r="K270" s="168" t="s">
        <v>19</v>
      </c>
      <c r="L270" s="35"/>
      <c r="M270" s="173" t="s">
        <v>19</v>
      </c>
      <c r="N270" s="174" t="s">
        <v>43</v>
      </c>
      <c r="O270" s="36"/>
      <c r="P270" s="175">
        <f>O270*H270</f>
        <v>0</v>
      </c>
      <c r="Q270" s="175">
        <v>0</v>
      </c>
      <c r="R270" s="175">
        <f>Q270*H270</f>
        <v>0</v>
      </c>
      <c r="S270" s="175">
        <v>0</v>
      </c>
      <c r="T270" s="176">
        <f>S270*H270</f>
        <v>0</v>
      </c>
      <c r="AR270" s="18" t="s">
        <v>165</v>
      </c>
      <c r="AT270" s="18" t="s">
        <v>160</v>
      </c>
      <c r="AU270" s="18" t="s">
        <v>81</v>
      </c>
      <c r="AY270" s="18" t="s">
        <v>158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8" t="s">
        <v>79</v>
      </c>
      <c r="BK270" s="177">
        <f>ROUND(I270*H270,2)</f>
        <v>0</v>
      </c>
      <c r="BL270" s="18" t="s">
        <v>165</v>
      </c>
      <c r="BM270" s="18" t="s">
        <v>375</v>
      </c>
    </row>
    <row r="271" spans="2:47" s="1" customFormat="1" ht="13.5">
      <c r="B271" s="35"/>
      <c r="D271" s="178" t="s">
        <v>167</v>
      </c>
      <c r="F271" s="179" t="s">
        <v>376</v>
      </c>
      <c r="I271" s="139"/>
      <c r="L271" s="35"/>
      <c r="M271" s="64"/>
      <c r="N271" s="36"/>
      <c r="O271" s="36"/>
      <c r="P271" s="36"/>
      <c r="Q271" s="36"/>
      <c r="R271" s="36"/>
      <c r="S271" s="36"/>
      <c r="T271" s="65"/>
      <c r="AT271" s="18" t="s">
        <v>167</v>
      </c>
      <c r="AU271" s="18" t="s">
        <v>81</v>
      </c>
    </row>
    <row r="272" spans="2:51" s="12" customFormat="1" ht="13.5">
      <c r="B272" s="188"/>
      <c r="D272" s="197" t="s">
        <v>169</v>
      </c>
      <c r="E272" s="206" t="s">
        <v>19</v>
      </c>
      <c r="F272" s="207" t="s">
        <v>259</v>
      </c>
      <c r="H272" s="208">
        <v>379.48</v>
      </c>
      <c r="I272" s="192"/>
      <c r="L272" s="188"/>
      <c r="M272" s="193"/>
      <c r="N272" s="194"/>
      <c r="O272" s="194"/>
      <c r="P272" s="194"/>
      <c r="Q272" s="194"/>
      <c r="R272" s="194"/>
      <c r="S272" s="194"/>
      <c r="T272" s="195"/>
      <c r="AT272" s="189" t="s">
        <v>169</v>
      </c>
      <c r="AU272" s="189" t="s">
        <v>81</v>
      </c>
      <c r="AV272" s="12" t="s">
        <v>81</v>
      </c>
      <c r="AW272" s="12" t="s">
        <v>33</v>
      </c>
      <c r="AX272" s="12" t="s">
        <v>79</v>
      </c>
      <c r="AY272" s="189" t="s">
        <v>158</v>
      </c>
    </row>
    <row r="273" spans="2:65" s="1" customFormat="1" ht="22.5" customHeight="1">
      <c r="B273" s="165"/>
      <c r="C273" s="166" t="s">
        <v>114</v>
      </c>
      <c r="D273" s="166" t="s">
        <v>160</v>
      </c>
      <c r="E273" s="167" t="s">
        <v>377</v>
      </c>
      <c r="F273" s="168" t="s">
        <v>378</v>
      </c>
      <c r="G273" s="169" t="s">
        <v>163</v>
      </c>
      <c r="H273" s="170">
        <v>58</v>
      </c>
      <c r="I273" s="171"/>
      <c r="J273" s="172">
        <f>ROUND(I273*H273,2)</f>
        <v>0</v>
      </c>
      <c r="K273" s="168" t="s">
        <v>164</v>
      </c>
      <c r="L273" s="35"/>
      <c r="M273" s="173" t="s">
        <v>19</v>
      </c>
      <c r="N273" s="174" t="s">
        <v>43</v>
      </c>
      <c r="O273" s="36"/>
      <c r="P273" s="175">
        <f>O273*H273</f>
        <v>0</v>
      </c>
      <c r="Q273" s="175">
        <v>0.20802</v>
      </c>
      <c r="R273" s="175">
        <f>Q273*H273</f>
        <v>12.06516</v>
      </c>
      <c r="S273" s="175">
        <v>0</v>
      </c>
      <c r="T273" s="176">
        <f>S273*H273</f>
        <v>0</v>
      </c>
      <c r="AR273" s="18" t="s">
        <v>165</v>
      </c>
      <c r="AT273" s="18" t="s">
        <v>160</v>
      </c>
      <c r="AU273" s="18" t="s">
        <v>81</v>
      </c>
      <c r="AY273" s="18" t="s">
        <v>158</v>
      </c>
      <c r="BE273" s="177">
        <f>IF(N273="základní",J273,0)</f>
        <v>0</v>
      </c>
      <c r="BF273" s="177">
        <f>IF(N273="snížená",J273,0)</f>
        <v>0</v>
      </c>
      <c r="BG273" s="177">
        <f>IF(N273="zákl. přenesená",J273,0)</f>
        <v>0</v>
      </c>
      <c r="BH273" s="177">
        <f>IF(N273="sníž. přenesená",J273,0)</f>
        <v>0</v>
      </c>
      <c r="BI273" s="177">
        <f>IF(N273="nulová",J273,0)</f>
        <v>0</v>
      </c>
      <c r="BJ273" s="18" t="s">
        <v>79</v>
      </c>
      <c r="BK273" s="177">
        <f>ROUND(I273*H273,2)</f>
        <v>0</v>
      </c>
      <c r="BL273" s="18" t="s">
        <v>165</v>
      </c>
      <c r="BM273" s="18" t="s">
        <v>379</v>
      </c>
    </row>
    <row r="274" spans="2:47" s="1" customFormat="1" ht="27">
      <c r="B274" s="35"/>
      <c r="D274" s="178" t="s">
        <v>167</v>
      </c>
      <c r="F274" s="179" t="s">
        <v>380</v>
      </c>
      <c r="I274" s="139"/>
      <c r="L274" s="35"/>
      <c r="M274" s="64"/>
      <c r="N274" s="36"/>
      <c r="O274" s="36"/>
      <c r="P274" s="36"/>
      <c r="Q274" s="36"/>
      <c r="R274" s="36"/>
      <c r="S274" s="36"/>
      <c r="T274" s="65"/>
      <c r="AT274" s="18" t="s">
        <v>167</v>
      </c>
      <c r="AU274" s="18" t="s">
        <v>81</v>
      </c>
    </row>
    <row r="275" spans="2:51" s="12" customFormat="1" ht="13.5">
      <c r="B275" s="188"/>
      <c r="D275" s="178" t="s">
        <v>169</v>
      </c>
      <c r="E275" s="189" t="s">
        <v>19</v>
      </c>
      <c r="F275" s="190" t="s">
        <v>381</v>
      </c>
      <c r="H275" s="191">
        <v>58</v>
      </c>
      <c r="I275" s="192"/>
      <c r="L275" s="188"/>
      <c r="M275" s="193"/>
      <c r="N275" s="194"/>
      <c r="O275" s="194"/>
      <c r="P275" s="194"/>
      <c r="Q275" s="194"/>
      <c r="R275" s="194"/>
      <c r="S275" s="194"/>
      <c r="T275" s="195"/>
      <c r="AT275" s="189" t="s">
        <v>169</v>
      </c>
      <c r="AU275" s="189" t="s">
        <v>81</v>
      </c>
      <c r="AV275" s="12" t="s">
        <v>81</v>
      </c>
      <c r="AW275" s="12" t="s">
        <v>33</v>
      </c>
      <c r="AX275" s="12" t="s">
        <v>79</v>
      </c>
      <c r="AY275" s="189" t="s">
        <v>158</v>
      </c>
    </row>
    <row r="276" spans="2:63" s="10" customFormat="1" ht="29.25" customHeight="1">
      <c r="B276" s="151"/>
      <c r="D276" s="162" t="s">
        <v>71</v>
      </c>
      <c r="E276" s="163" t="s">
        <v>223</v>
      </c>
      <c r="F276" s="163" t="s">
        <v>382</v>
      </c>
      <c r="I276" s="154"/>
      <c r="J276" s="164">
        <f>BK276</f>
        <v>0</v>
      </c>
      <c r="L276" s="151"/>
      <c r="M276" s="156"/>
      <c r="N276" s="157"/>
      <c r="O276" s="157"/>
      <c r="P276" s="158">
        <f>SUM(P277:P336)</f>
        <v>0</v>
      </c>
      <c r="Q276" s="157"/>
      <c r="R276" s="158">
        <f>SUM(R277:R336)</f>
        <v>0.014385600000000002</v>
      </c>
      <c r="S276" s="157"/>
      <c r="T276" s="159">
        <f>SUM(T277:T336)</f>
        <v>2.36125</v>
      </c>
      <c r="AR276" s="152" t="s">
        <v>79</v>
      </c>
      <c r="AT276" s="160" t="s">
        <v>71</v>
      </c>
      <c r="AU276" s="160" t="s">
        <v>79</v>
      </c>
      <c r="AY276" s="152" t="s">
        <v>158</v>
      </c>
      <c r="BK276" s="161">
        <f>SUM(BK277:BK336)</f>
        <v>0</v>
      </c>
    </row>
    <row r="277" spans="2:65" s="1" customFormat="1" ht="22.5" customHeight="1">
      <c r="B277" s="165"/>
      <c r="C277" s="166" t="s">
        <v>383</v>
      </c>
      <c r="D277" s="166" t="s">
        <v>160</v>
      </c>
      <c r="E277" s="167" t="s">
        <v>384</v>
      </c>
      <c r="F277" s="168" t="s">
        <v>385</v>
      </c>
      <c r="G277" s="169" t="s">
        <v>163</v>
      </c>
      <c r="H277" s="170">
        <v>39.96</v>
      </c>
      <c r="I277" s="171"/>
      <c r="J277" s="172">
        <f>ROUND(I277*H277,2)</f>
        <v>0</v>
      </c>
      <c r="K277" s="168" t="s">
        <v>176</v>
      </c>
      <c r="L277" s="35"/>
      <c r="M277" s="173" t="s">
        <v>19</v>
      </c>
      <c r="N277" s="174" t="s">
        <v>43</v>
      </c>
      <c r="O277" s="36"/>
      <c r="P277" s="175">
        <f>O277*H277</f>
        <v>0</v>
      </c>
      <c r="Q277" s="175">
        <v>0.00036</v>
      </c>
      <c r="R277" s="175">
        <f>Q277*H277</f>
        <v>0.014385600000000002</v>
      </c>
      <c r="S277" s="175">
        <v>0</v>
      </c>
      <c r="T277" s="176">
        <f>S277*H277</f>
        <v>0</v>
      </c>
      <c r="AR277" s="18" t="s">
        <v>165</v>
      </c>
      <c r="AT277" s="18" t="s">
        <v>160</v>
      </c>
      <c r="AU277" s="18" t="s">
        <v>81</v>
      </c>
      <c r="AY277" s="18" t="s">
        <v>158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18" t="s">
        <v>79</v>
      </c>
      <c r="BK277" s="177">
        <f>ROUND(I277*H277,2)</f>
        <v>0</v>
      </c>
      <c r="BL277" s="18" t="s">
        <v>165</v>
      </c>
      <c r="BM277" s="18" t="s">
        <v>386</v>
      </c>
    </row>
    <row r="278" spans="2:47" s="1" customFormat="1" ht="13.5">
      <c r="B278" s="35"/>
      <c r="D278" s="178" t="s">
        <v>167</v>
      </c>
      <c r="F278" s="179" t="s">
        <v>387</v>
      </c>
      <c r="I278" s="139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167</v>
      </c>
      <c r="AU278" s="18" t="s">
        <v>81</v>
      </c>
    </row>
    <row r="279" spans="2:51" s="12" customFormat="1" ht="13.5">
      <c r="B279" s="188"/>
      <c r="D279" s="197" t="s">
        <v>169</v>
      </c>
      <c r="E279" s="206" t="s">
        <v>19</v>
      </c>
      <c r="F279" s="207" t="s">
        <v>99</v>
      </c>
      <c r="H279" s="208">
        <v>39.96</v>
      </c>
      <c r="I279" s="192"/>
      <c r="L279" s="188"/>
      <c r="M279" s="193"/>
      <c r="N279" s="194"/>
      <c r="O279" s="194"/>
      <c r="P279" s="194"/>
      <c r="Q279" s="194"/>
      <c r="R279" s="194"/>
      <c r="S279" s="194"/>
      <c r="T279" s="195"/>
      <c r="AT279" s="189" t="s">
        <v>169</v>
      </c>
      <c r="AU279" s="189" t="s">
        <v>81</v>
      </c>
      <c r="AV279" s="12" t="s">
        <v>81</v>
      </c>
      <c r="AW279" s="12" t="s">
        <v>33</v>
      </c>
      <c r="AX279" s="12" t="s">
        <v>79</v>
      </c>
      <c r="AY279" s="189" t="s">
        <v>158</v>
      </c>
    </row>
    <row r="280" spans="2:65" s="1" customFormat="1" ht="31.5" customHeight="1">
      <c r="B280" s="165"/>
      <c r="C280" s="166" t="s">
        <v>388</v>
      </c>
      <c r="D280" s="166" t="s">
        <v>160</v>
      </c>
      <c r="E280" s="167" t="s">
        <v>389</v>
      </c>
      <c r="F280" s="168" t="s">
        <v>390</v>
      </c>
      <c r="G280" s="169" t="s">
        <v>163</v>
      </c>
      <c r="H280" s="170">
        <v>341.75</v>
      </c>
      <c r="I280" s="171"/>
      <c r="J280" s="172">
        <f>ROUND(I280*H280,2)</f>
        <v>0</v>
      </c>
      <c r="K280" s="168" t="s">
        <v>368</v>
      </c>
      <c r="L280" s="35"/>
      <c r="M280" s="173" t="s">
        <v>19</v>
      </c>
      <c r="N280" s="174" t="s">
        <v>43</v>
      </c>
      <c r="O280" s="36"/>
      <c r="P280" s="175">
        <f>O280*H280</f>
        <v>0</v>
      </c>
      <c r="Q280" s="175">
        <v>0</v>
      </c>
      <c r="R280" s="175">
        <f>Q280*H280</f>
        <v>0</v>
      </c>
      <c r="S280" s="175">
        <v>0</v>
      </c>
      <c r="T280" s="176">
        <f>S280*H280</f>
        <v>0</v>
      </c>
      <c r="AR280" s="18" t="s">
        <v>165</v>
      </c>
      <c r="AT280" s="18" t="s">
        <v>160</v>
      </c>
      <c r="AU280" s="18" t="s">
        <v>81</v>
      </c>
      <c r="AY280" s="18" t="s">
        <v>158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8" t="s">
        <v>79</v>
      </c>
      <c r="BK280" s="177">
        <f>ROUND(I280*H280,2)</f>
        <v>0</v>
      </c>
      <c r="BL280" s="18" t="s">
        <v>165</v>
      </c>
      <c r="BM280" s="18" t="s">
        <v>391</v>
      </c>
    </row>
    <row r="281" spans="2:47" s="1" customFormat="1" ht="27">
      <c r="B281" s="35"/>
      <c r="D281" s="178" t="s">
        <v>167</v>
      </c>
      <c r="F281" s="179" t="s">
        <v>392</v>
      </c>
      <c r="I281" s="139"/>
      <c r="L281" s="35"/>
      <c r="M281" s="64"/>
      <c r="N281" s="36"/>
      <c r="O281" s="36"/>
      <c r="P281" s="36"/>
      <c r="Q281" s="36"/>
      <c r="R281" s="36"/>
      <c r="S281" s="36"/>
      <c r="T281" s="65"/>
      <c r="AT281" s="18" t="s">
        <v>167</v>
      </c>
      <c r="AU281" s="18" t="s">
        <v>81</v>
      </c>
    </row>
    <row r="282" spans="2:51" s="11" customFormat="1" ht="13.5">
      <c r="B282" s="180"/>
      <c r="D282" s="178" t="s">
        <v>169</v>
      </c>
      <c r="E282" s="181" t="s">
        <v>19</v>
      </c>
      <c r="F282" s="182" t="s">
        <v>393</v>
      </c>
      <c r="H282" s="183" t="s">
        <v>19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3" t="s">
        <v>169</v>
      </c>
      <c r="AU282" s="183" t="s">
        <v>81</v>
      </c>
      <c r="AV282" s="11" t="s">
        <v>79</v>
      </c>
      <c r="AW282" s="11" t="s">
        <v>33</v>
      </c>
      <c r="AX282" s="11" t="s">
        <v>72</v>
      </c>
      <c r="AY282" s="183" t="s">
        <v>158</v>
      </c>
    </row>
    <row r="283" spans="2:51" s="11" customFormat="1" ht="13.5">
      <c r="B283" s="180"/>
      <c r="D283" s="178" t="s">
        <v>169</v>
      </c>
      <c r="E283" s="181" t="s">
        <v>19</v>
      </c>
      <c r="F283" s="182" t="s">
        <v>191</v>
      </c>
      <c r="H283" s="183" t="s">
        <v>19</v>
      </c>
      <c r="I283" s="184"/>
      <c r="L283" s="180"/>
      <c r="M283" s="185"/>
      <c r="N283" s="186"/>
      <c r="O283" s="186"/>
      <c r="P283" s="186"/>
      <c r="Q283" s="186"/>
      <c r="R283" s="186"/>
      <c r="S283" s="186"/>
      <c r="T283" s="187"/>
      <c r="AT283" s="183" t="s">
        <v>169</v>
      </c>
      <c r="AU283" s="183" t="s">
        <v>81</v>
      </c>
      <c r="AV283" s="11" t="s">
        <v>79</v>
      </c>
      <c r="AW283" s="11" t="s">
        <v>33</v>
      </c>
      <c r="AX283" s="11" t="s">
        <v>72</v>
      </c>
      <c r="AY283" s="183" t="s">
        <v>158</v>
      </c>
    </row>
    <row r="284" spans="2:51" s="12" customFormat="1" ht="13.5">
      <c r="B284" s="188"/>
      <c r="D284" s="178" t="s">
        <v>169</v>
      </c>
      <c r="E284" s="189" t="s">
        <v>19</v>
      </c>
      <c r="F284" s="190" t="s">
        <v>394</v>
      </c>
      <c r="H284" s="191">
        <v>137.5</v>
      </c>
      <c r="I284" s="192"/>
      <c r="L284" s="188"/>
      <c r="M284" s="193"/>
      <c r="N284" s="194"/>
      <c r="O284" s="194"/>
      <c r="P284" s="194"/>
      <c r="Q284" s="194"/>
      <c r="R284" s="194"/>
      <c r="S284" s="194"/>
      <c r="T284" s="195"/>
      <c r="AT284" s="189" t="s">
        <v>169</v>
      </c>
      <c r="AU284" s="189" t="s">
        <v>81</v>
      </c>
      <c r="AV284" s="12" t="s">
        <v>81</v>
      </c>
      <c r="AW284" s="12" t="s">
        <v>33</v>
      </c>
      <c r="AX284" s="12" t="s">
        <v>72</v>
      </c>
      <c r="AY284" s="189" t="s">
        <v>158</v>
      </c>
    </row>
    <row r="285" spans="2:51" s="14" customFormat="1" ht="13.5">
      <c r="B285" s="224"/>
      <c r="D285" s="178" t="s">
        <v>169</v>
      </c>
      <c r="E285" s="225" t="s">
        <v>19</v>
      </c>
      <c r="F285" s="226" t="s">
        <v>291</v>
      </c>
      <c r="H285" s="227">
        <v>137.5</v>
      </c>
      <c r="I285" s="228"/>
      <c r="L285" s="224"/>
      <c r="M285" s="229"/>
      <c r="N285" s="230"/>
      <c r="O285" s="230"/>
      <c r="P285" s="230"/>
      <c r="Q285" s="230"/>
      <c r="R285" s="230"/>
      <c r="S285" s="230"/>
      <c r="T285" s="231"/>
      <c r="AT285" s="225" t="s">
        <v>169</v>
      </c>
      <c r="AU285" s="225" t="s">
        <v>81</v>
      </c>
      <c r="AV285" s="14" t="s">
        <v>179</v>
      </c>
      <c r="AW285" s="14" t="s">
        <v>33</v>
      </c>
      <c r="AX285" s="14" t="s">
        <v>72</v>
      </c>
      <c r="AY285" s="225" t="s">
        <v>158</v>
      </c>
    </row>
    <row r="286" spans="2:51" s="11" customFormat="1" ht="13.5">
      <c r="B286" s="180"/>
      <c r="D286" s="178" t="s">
        <v>169</v>
      </c>
      <c r="E286" s="181" t="s">
        <v>19</v>
      </c>
      <c r="F286" s="182" t="s">
        <v>193</v>
      </c>
      <c r="H286" s="183" t="s">
        <v>19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3" t="s">
        <v>169</v>
      </c>
      <c r="AU286" s="183" t="s">
        <v>81</v>
      </c>
      <c r="AV286" s="11" t="s">
        <v>79</v>
      </c>
      <c r="AW286" s="11" t="s">
        <v>33</v>
      </c>
      <c r="AX286" s="11" t="s">
        <v>72</v>
      </c>
      <c r="AY286" s="183" t="s">
        <v>158</v>
      </c>
    </row>
    <row r="287" spans="2:51" s="12" customFormat="1" ht="13.5">
      <c r="B287" s="188"/>
      <c r="D287" s="178" t="s">
        <v>169</v>
      </c>
      <c r="E287" s="189" t="s">
        <v>19</v>
      </c>
      <c r="F287" s="190" t="s">
        <v>395</v>
      </c>
      <c r="H287" s="191">
        <v>112</v>
      </c>
      <c r="I287" s="192"/>
      <c r="L287" s="188"/>
      <c r="M287" s="193"/>
      <c r="N287" s="194"/>
      <c r="O287" s="194"/>
      <c r="P287" s="194"/>
      <c r="Q287" s="194"/>
      <c r="R287" s="194"/>
      <c r="S287" s="194"/>
      <c r="T287" s="195"/>
      <c r="AT287" s="189" t="s">
        <v>169</v>
      </c>
      <c r="AU287" s="189" t="s">
        <v>81</v>
      </c>
      <c r="AV287" s="12" t="s">
        <v>81</v>
      </c>
      <c r="AW287" s="12" t="s">
        <v>33</v>
      </c>
      <c r="AX287" s="12" t="s">
        <v>72</v>
      </c>
      <c r="AY287" s="189" t="s">
        <v>158</v>
      </c>
    </row>
    <row r="288" spans="2:51" s="14" customFormat="1" ht="13.5">
      <c r="B288" s="224"/>
      <c r="D288" s="178" t="s">
        <v>169</v>
      </c>
      <c r="E288" s="225" t="s">
        <v>19</v>
      </c>
      <c r="F288" s="226" t="s">
        <v>291</v>
      </c>
      <c r="H288" s="227">
        <v>112</v>
      </c>
      <c r="I288" s="228"/>
      <c r="L288" s="224"/>
      <c r="M288" s="229"/>
      <c r="N288" s="230"/>
      <c r="O288" s="230"/>
      <c r="P288" s="230"/>
      <c r="Q288" s="230"/>
      <c r="R288" s="230"/>
      <c r="S288" s="230"/>
      <c r="T288" s="231"/>
      <c r="AT288" s="225" t="s">
        <v>169</v>
      </c>
      <c r="AU288" s="225" t="s">
        <v>81</v>
      </c>
      <c r="AV288" s="14" t="s">
        <v>179</v>
      </c>
      <c r="AW288" s="14" t="s">
        <v>33</v>
      </c>
      <c r="AX288" s="14" t="s">
        <v>72</v>
      </c>
      <c r="AY288" s="225" t="s">
        <v>158</v>
      </c>
    </row>
    <row r="289" spans="2:51" s="11" customFormat="1" ht="13.5">
      <c r="B289" s="180"/>
      <c r="D289" s="178" t="s">
        <v>169</v>
      </c>
      <c r="E289" s="181" t="s">
        <v>19</v>
      </c>
      <c r="F289" s="182" t="s">
        <v>195</v>
      </c>
      <c r="H289" s="183" t="s">
        <v>19</v>
      </c>
      <c r="I289" s="184"/>
      <c r="L289" s="180"/>
      <c r="M289" s="185"/>
      <c r="N289" s="186"/>
      <c r="O289" s="186"/>
      <c r="P289" s="186"/>
      <c r="Q289" s="186"/>
      <c r="R289" s="186"/>
      <c r="S289" s="186"/>
      <c r="T289" s="187"/>
      <c r="AT289" s="183" t="s">
        <v>169</v>
      </c>
      <c r="AU289" s="183" t="s">
        <v>81</v>
      </c>
      <c r="AV289" s="11" t="s">
        <v>79</v>
      </c>
      <c r="AW289" s="11" t="s">
        <v>33</v>
      </c>
      <c r="AX289" s="11" t="s">
        <v>72</v>
      </c>
      <c r="AY289" s="183" t="s">
        <v>158</v>
      </c>
    </row>
    <row r="290" spans="2:51" s="12" customFormat="1" ht="13.5">
      <c r="B290" s="188"/>
      <c r="D290" s="178" t="s">
        <v>169</v>
      </c>
      <c r="E290" s="189" t="s">
        <v>19</v>
      </c>
      <c r="F290" s="190" t="s">
        <v>295</v>
      </c>
      <c r="H290" s="191">
        <v>49.5</v>
      </c>
      <c r="I290" s="192"/>
      <c r="L290" s="188"/>
      <c r="M290" s="193"/>
      <c r="N290" s="194"/>
      <c r="O290" s="194"/>
      <c r="P290" s="194"/>
      <c r="Q290" s="194"/>
      <c r="R290" s="194"/>
      <c r="S290" s="194"/>
      <c r="T290" s="195"/>
      <c r="AT290" s="189" t="s">
        <v>169</v>
      </c>
      <c r="AU290" s="189" t="s">
        <v>81</v>
      </c>
      <c r="AV290" s="12" t="s">
        <v>81</v>
      </c>
      <c r="AW290" s="12" t="s">
        <v>33</v>
      </c>
      <c r="AX290" s="12" t="s">
        <v>72</v>
      </c>
      <c r="AY290" s="189" t="s">
        <v>158</v>
      </c>
    </row>
    <row r="291" spans="2:51" s="14" customFormat="1" ht="13.5">
      <c r="B291" s="224"/>
      <c r="D291" s="178" t="s">
        <v>169</v>
      </c>
      <c r="E291" s="225" t="s">
        <v>19</v>
      </c>
      <c r="F291" s="226" t="s">
        <v>291</v>
      </c>
      <c r="H291" s="227">
        <v>49.5</v>
      </c>
      <c r="I291" s="228"/>
      <c r="L291" s="224"/>
      <c r="M291" s="229"/>
      <c r="N291" s="230"/>
      <c r="O291" s="230"/>
      <c r="P291" s="230"/>
      <c r="Q291" s="230"/>
      <c r="R291" s="230"/>
      <c r="S291" s="230"/>
      <c r="T291" s="231"/>
      <c r="AT291" s="225" t="s">
        <v>169</v>
      </c>
      <c r="AU291" s="225" t="s">
        <v>81</v>
      </c>
      <c r="AV291" s="14" t="s">
        <v>179</v>
      </c>
      <c r="AW291" s="14" t="s">
        <v>33</v>
      </c>
      <c r="AX291" s="14" t="s">
        <v>72</v>
      </c>
      <c r="AY291" s="225" t="s">
        <v>158</v>
      </c>
    </row>
    <row r="292" spans="2:51" s="11" customFormat="1" ht="13.5">
      <c r="B292" s="180"/>
      <c r="D292" s="178" t="s">
        <v>169</v>
      </c>
      <c r="E292" s="181" t="s">
        <v>19</v>
      </c>
      <c r="F292" s="182" t="s">
        <v>197</v>
      </c>
      <c r="H292" s="183" t="s">
        <v>19</v>
      </c>
      <c r="I292" s="184"/>
      <c r="L292" s="180"/>
      <c r="M292" s="185"/>
      <c r="N292" s="186"/>
      <c r="O292" s="186"/>
      <c r="P292" s="186"/>
      <c r="Q292" s="186"/>
      <c r="R292" s="186"/>
      <c r="S292" s="186"/>
      <c r="T292" s="187"/>
      <c r="AT292" s="183" t="s">
        <v>169</v>
      </c>
      <c r="AU292" s="183" t="s">
        <v>81</v>
      </c>
      <c r="AV292" s="11" t="s">
        <v>79</v>
      </c>
      <c r="AW292" s="11" t="s">
        <v>33</v>
      </c>
      <c r="AX292" s="11" t="s">
        <v>72</v>
      </c>
      <c r="AY292" s="183" t="s">
        <v>158</v>
      </c>
    </row>
    <row r="293" spans="2:51" s="12" customFormat="1" ht="13.5">
      <c r="B293" s="188"/>
      <c r="D293" s="178" t="s">
        <v>169</v>
      </c>
      <c r="E293" s="189" t="s">
        <v>19</v>
      </c>
      <c r="F293" s="190" t="s">
        <v>297</v>
      </c>
      <c r="H293" s="191">
        <v>42.75</v>
      </c>
      <c r="I293" s="192"/>
      <c r="L293" s="188"/>
      <c r="M293" s="193"/>
      <c r="N293" s="194"/>
      <c r="O293" s="194"/>
      <c r="P293" s="194"/>
      <c r="Q293" s="194"/>
      <c r="R293" s="194"/>
      <c r="S293" s="194"/>
      <c r="T293" s="195"/>
      <c r="AT293" s="189" t="s">
        <v>169</v>
      </c>
      <c r="AU293" s="189" t="s">
        <v>81</v>
      </c>
      <c r="AV293" s="12" t="s">
        <v>81</v>
      </c>
      <c r="AW293" s="12" t="s">
        <v>33</v>
      </c>
      <c r="AX293" s="12" t="s">
        <v>72</v>
      </c>
      <c r="AY293" s="189" t="s">
        <v>158</v>
      </c>
    </row>
    <row r="294" spans="2:51" s="14" customFormat="1" ht="13.5">
      <c r="B294" s="224"/>
      <c r="D294" s="178" t="s">
        <v>169</v>
      </c>
      <c r="E294" s="225" t="s">
        <v>19</v>
      </c>
      <c r="F294" s="226" t="s">
        <v>291</v>
      </c>
      <c r="H294" s="227">
        <v>42.75</v>
      </c>
      <c r="I294" s="228"/>
      <c r="L294" s="224"/>
      <c r="M294" s="229"/>
      <c r="N294" s="230"/>
      <c r="O294" s="230"/>
      <c r="P294" s="230"/>
      <c r="Q294" s="230"/>
      <c r="R294" s="230"/>
      <c r="S294" s="230"/>
      <c r="T294" s="231"/>
      <c r="AT294" s="225" t="s">
        <v>169</v>
      </c>
      <c r="AU294" s="225" t="s">
        <v>81</v>
      </c>
      <c r="AV294" s="14" t="s">
        <v>179</v>
      </c>
      <c r="AW294" s="14" t="s">
        <v>33</v>
      </c>
      <c r="AX294" s="14" t="s">
        <v>72</v>
      </c>
      <c r="AY294" s="225" t="s">
        <v>158</v>
      </c>
    </row>
    <row r="295" spans="2:51" s="13" customFormat="1" ht="13.5">
      <c r="B295" s="196"/>
      <c r="D295" s="197" t="s">
        <v>169</v>
      </c>
      <c r="E295" s="198" t="s">
        <v>19</v>
      </c>
      <c r="F295" s="199" t="s">
        <v>173</v>
      </c>
      <c r="H295" s="200">
        <v>341.75</v>
      </c>
      <c r="I295" s="201"/>
      <c r="L295" s="196"/>
      <c r="M295" s="202"/>
      <c r="N295" s="203"/>
      <c r="O295" s="203"/>
      <c r="P295" s="203"/>
      <c r="Q295" s="203"/>
      <c r="R295" s="203"/>
      <c r="S295" s="203"/>
      <c r="T295" s="204"/>
      <c r="AT295" s="205" t="s">
        <v>169</v>
      </c>
      <c r="AU295" s="205" t="s">
        <v>81</v>
      </c>
      <c r="AV295" s="13" t="s">
        <v>165</v>
      </c>
      <c r="AW295" s="13" t="s">
        <v>33</v>
      </c>
      <c r="AX295" s="13" t="s">
        <v>79</v>
      </c>
      <c r="AY295" s="205" t="s">
        <v>158</v>
      </c>
    </row>
    <row r="296" spans="2:65" s="1" customFormat="1" ht="31.5" customHeight="1">
      <c r="B296" s="165"/>
      <c r="C296" s="166" t="s">
        <v>396</v>
      </c>
      <c r="D296" s="166" t="s">
        <v>160</v>
      </c>
      <c r="E296" s="167" t="s">
        <v>397</v>
      </c>
      <c r="F296" s="168" t="s">
        <v>398</v>
      </c>
      <c r="G296" s="169" t="s">
        <v>163</v>
      </c>
      <c r="H296" s="170">
        <v>9576</v>
      </c>
      <c r="I296" s="171"/>
      <c r="J296" s="172">
        <f>ROUND(I296*H296,2)</f>
        <v>0</v>
      </c>
      <c r="K296" s="168" t="s">
        <v>368</v>
      </c>
      <c r="L296" s="35"/>
      <c r="M296" s="173" t="s">
        <v>19</v>
      </c>
      <c r="N296" s="174" t="s">
        <v>43</v>
      </c>
      <c r="O296" s="36"/>
      <c r="P296" s="175">
        <f>O296*H296</f>
        <v>0</v>
      </c>
      <c r="Q296" s="175">
        <v>0</v>
      </c>
      <c r="R296" s="175">
        <f>Q296*H296</f>
        <v>0</v>
      </c>
      <c r="S296" s="175">
        <v>0</v>
      </c>
      <c r="T296" s="176">
        <f>S296*H296</f>
        <v>0</v>
      </c>
      <c r="AR296" s="18" t="s">
        <v>165</v>
      </c>
      <c r="AT296" s="18" t="s">
        <v>160</v>
      </c>
      <c r="AU296" s="18" t="s">
        <v>81</v>
      </c>
      <c r="AY296" s="18" t="s">
        <v>158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8" t="s">
        <v>79</v>
      </c>
      <c r="BK296" s="177">
        <f>ROUND(I296*H296,2)</f>
        <v>0</v>
      </c>
      <c r="BL296" s="18" t="s">
        <v>165</v>
      </c>
      <c r="BM296" s="18" t="s">
        <v>399</v>
      </c>
    </row>
    <row r="297" spans="2:47" s="1" customFormat="1" ht="27">
      <c r="B297" s="35"/>
      <c r="D297" s="178" t="s">
        <v>167</v>
      </c>
      <c r="F297" s="179" t="s">
        <v>400</v>
      </c>
      <c r="I297" s="139"/>
      <c r="L297" s="35"/>
      <c r="M297" s="64"/>
      <c r="N297" s="36"/>
      <c r="O297" s="36"/>
      <c r="P297" s="36"/>
      <c r="Q297" s="36"/>
      <c r="R297" s="36"/>
      <c r="S297" s="36"/>
      <c r="T297" s="65"/>
      <c r="AT297" s="18" t="s">
        <v>167</v>
      </c>
      <c r="AU297" s="18" t="s">
        <v>81</v>
      </c>
    </row>
    <row r="298" spans="2:51" s="11" customFormat="1" ht="13.5">
      <c r="B298" s="180"/>
      <c r="D298" s="178" t="s">
        <v>169</v>
      </c>
      <c r="E298" s="181" t="s">
        <v>19</v>
      </c>
      <c r="F298" s="182" t="s">
        <v>401</v>
      </c>
      <c r="H298" s="183" t="s">
        <v>19</v>
      </c>
      <c r="I298" s="184"/>
      <c r="L298" s="180"/>
      <c r="M298" s="185"/>
      <c r="N298" s="186"/>
      <c r="O298" s="186"/>
      <c r="P298" s="186"/>
      <c r="Q298" s="186"/>
      <c r="R298" s="186"/>
      <c r="S298" s="186"/>
      <c r="T298" s="187"/>
      <c r="AT298" s="183" t="s">
        <v>169</v>
      </c>
      <c r="AU298" s="183" t="s">
        <v>81</v>
      </c>
      <c r="AV298" s="11" t="s">
        <v>79</v>
      </c>
      <c r="AW298" s="11" t="s">
        <v>33</v>
      </c>
      <c r="AX298" s="11" t="s">
        <v>72</v>
      </c>
      <c r="AY298" s="183" t="s">
        <v>158</v>
      </c>
    </row>
    <row r="299" spans="2:51" s="12" customFormat="1" ht="13.5">
      <c r="B299" s="188"/>
      <c r="D299" s="197" t="s">
        <v>169</v>
      </c>
      <c r="E299" s="206" t="s">
        <v>19</v>
      </c>
      <c r="F299" s="207" t="s">
        <v>402</v>
      </c>
      <c r="H299" s="208">
        <v>9576</v>
      </c>
      <c r="I299" s="192"/>
      <c r="L299" s="188"/>
      <c r="M299" s="193"/>
      <c r="N299" s="194"/>
      <c r="O299" s="194"/>
      <c r="P299" s="194"/>
      <c r="Q299" s="194"/>
      <c r="R299" s="194"/>
      <c r="S299" s="194"/>
      <c r="T299" s="195"/>
      <c r="AT299" s="189" t="s">
        <v>169</v>
      </c>
      <c r="AU299" s="189" t="s">
        <v>81</v>
      </c>
      <c r="AV299" s="12" t="s">
        <v>81</v>
      </c>
      <c r="AW299" s="12" t="s">
        <v>33</v>
      </c>
      <c r="AX299" s="12" t="s">
        <v>79</v>
      </c>
      <c r="AY299" s="189" t="s">
        <v>158</v>
      </c>
    </row>
    <row r="300" spans="2:65" s="1" customFormat="1" ht="31.5" customHeight="1">
      <c r="B300" s="165"/>
      <c r="C300" s="166" t="s">
        <v>403</v>
      </c>
      <c r="D300" s="166" t="s">
        <v>160</v>
      </c>
      <c r="E300" s="167" t="s">
        <v>404</v>
      </c>
      <c r="F300" s="168" t="s">
        <v>405</v>
      </c>
      <c r="G300" s="169" t="s">
        <v>163</v>
      </c>
      <c r="H300" s="170">
        <v>341.75</v>
      </c>
      <c r="I300" s="171"/>
      <c r="J300" s="172">
        <f>ROUND(I300*H300,2)</f>
        <v>0</v>
      </c>
      <c r="K300" s="168" t="s">
        <v>368</v>
      </c>
      <c r="L300" s="35"/>
      <c r="M300" s="173" t="s">
        <v>19</v>
      </c>
      <c r="N300" s="174" t="s">
        <v>43</v>
      </c>
      <c r="O300" s="36"/>
      <c r="P300" s="175">
        <f>O300*H300</f>
        <v>0</v>
      </c>
      <c r="Q300" s="175">
        <v>0</v>
      </c>
      <c r="R300" s="175">
        <f>Q300*H300</f>
        <v>0</v>
      </c>
      <c r="S300" s="175">
        <v>0</v>
      </c>
      <c r="T300" s="176">
        <f>S300*H300</f>
        <v>0</v>
      </c>
      <c r="AR300" s="18" t="s">
        <v>165</v>
      </c>
      <c r="AT300" s="18" t="s">
        <v>160</v>
      </c>
      <c r="AU300" s="18" t="s">
        <v>81</v>
      </c>
      <c r="AY300" s="18" t="s">
        <v>158</v>
      </c>
      <c r="BE300" s="177">
        <f>IF(N300="základní",J300,0)</f>
        <v>0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8" t="s">
        <v>79</v>
      </c>
      <c r="BK300" s="177">
        <f>ROUND(I300*H300,2)</f>
        <v>0</v>
      </c>
      <c r="BL300" s="18" t="s">
        <v>165</v>
      </c>
      <c r="BM300" s="18" t="s">
        <v>406</v>
      </c>
    </row>
    <row r="301" spans="2:47" s="1" customFormat="1" ht="27">
      <c r="B301" s="35"/>
      <c r="D301" s="178" t="s">
        <v>167</v>
      </c>
      <c r="F301" s="179" t="s">
        <v>407</v>
      </c>
      <c r="I301" s="139"/>
      <c r="L301" s="35"/>
      <c r="M301" s="64"/>
      <c r="N301" s="36"/>
      <c r="O301" s="36"/>
      <c r="P301" s="36"/>
      <c r="Q301" s="36"/>
      <c r="R301" s="36"/>
      <c r="S301" s="36"/>
      <c r="T301" s="65"/>
      <c r="AT301" s="18" t="s">
        <v>167</v>
      </c>
      <c r="AU301" s="18" t="s">
        <v>81</v>
      </c>
    </row>
    <row r="302" spans="2:51" s="11" customFormat="1" ht="13.5">
      <c r="B302" s="180"/>
      <c r="D302" s="178" t="s">
        <v>169</v>
      </c>
      <c r="E302" s="181" t="s">
        <v>19</v>
      </c>
      <c r="F302" s="182" t="s">
        <v>191</v>
      </c>
      <c r="H302" s="183" t="s">
        <v>19</v>
      </c>
      <c r="I302" s="184"/>
      <c r="L302" s="180"/>
      <c r="M302" s="185"/>
      <c r="N302" s="186"/>
      <c r="O302" s="186"/>
      <c r="P302" s="186"/>
      <c r="Q302" s="186"/>
      <c r="R302" s="186"/>
      <c r="S302" s="186"/>
      <c r="T302" s="187"/>
      <c r="AT302" s="183" t="s">
        <v>169</v>
      </c>
      <c r="AU302" s="183" t="s">
        <v>81</v>
      </c>
      <c r="AV302" s="11" t="s">
        <v>79</v>
      </c>
      <c r="AW302" s="11" t="s">
        <v>33</v>
      </c>
      <c r="AX302" s="11" t="s">
        <v>72</v>
      </c>
      <c r="AY302" s="183" t="s">
        <v>158</v>
      </c>
    </row>
    <row r="303" spans="2:51" s="12" customFormat="1" ht="13.5">
      <c r="B303" s="188"/>
      <c r="D303" s="178" t="s">
        <v>169</v>
      </c>
      <c r="E303" s="189" t="s">
        <v>19</v>
      </c>
      <c r="F303" s="190" t="s">
        <v>394</v>
      </c>
      <c r="H303" s="191">
        <v>137.5</v>
      </c>
      <c r="I303" s="192"/>
      <c r="L303" s="188"/>
      <c r="M303" s="193"/>
      <c r="N303" s="194"/>
      <c r="O303" s="194"/>
      <c r="P303" s="194"/>
      <c r="Q303" s="194"/>
      <c r="R303" s="194"/>
      <c r="S303" s="194"/>
      <c r="T303" s="195"/>
      <c r="AT303" s="189" t="s">
        <v>169</v>
      </c>
      <c r="AU303" s="189" t="s">
        <v>81</v>
      </c>
      <c r="AV303" s="12" t="s">
        <v>81</v>
      </c>
      <c r="AW303" s="12" t="s">
        <v>33</v>
      </c>
      <c r="AX303" s="12" t="s">
        <v>72</v>
      </c>
      <c r="AY303" s="189" t="s">
        <v>158</v>
      </c>
    </row>
    <row r="304" spans="2:51" s="14" customFormat="1" ht="13.5">
      <c r="B304" s="224"/>
      <c r="D304" s="178" t="s">
        <v>169</v>
      </c>
      <c r="E304" s="225" t="s">
        <v>19</v>
      </c>
      <c r="F304" s="226" t="s">
        <v>291</v>
      </c>
      <c r="H304" s="227">
        <v>137.5</v>
      </c>
      <c r="I304" s="228"/>
      <c r="L304" s="224"/>
      <c r="M304" s="229"/>
      <c r="N304" s="230"/>
      <c r="O304" s="230"/>
      <c r="P304" s="230"/>
      <c r="Q304" s="230"/>
      <c r="R304" s="230"/>
      <c r="S304" s="230"/>
      <c r="T304" s="231"/>
      <c r="AT304" s="225" t="s">
        <v>169</v>
      </c>
      <c r="AU304" s="225" t="s">
        <v>81</v>
      </c>
      <c r="AV304" s="14" t="s">
        <v>179</v>
      </c>
      <c r="AW304" s="14" t="s">
        <v>33</v>
      </c>
      <c r="AX304" s="14" t="s">
        <v>72</v>
      </c>
      <c r="AY304" s="225" t="s">
        <v>158</v>
      </c>
    </row>
    <row r="305" spans="2:51" s="11" customFormat="1" ht="13.5">
      <c r="B305" s="180"/>
      <c r="D305" s="178" t="s">
        <v>169</v>
      </c>
      <c r="E305" s="181" t="s">
        <v>19</v>
      </c>
      <c r="F305" s="182" t="s">
        <v>193</v>
      </c>
      <c r="H305" s="183" t="s">
        <v>19</v>
      </c>
      <c r="I305" s="184"/>
      <c r="L305" s="180"/>
      <c r="M305" s="185"/>
      <c r="N305" s="186"/>
      <c r="O305" s="186"/>
      <c r="P305" s="186"/>
      <c r="Q305" s="186"/>
      <c r="R305" s="186"/>
      <c r="S305" s="186"/>
      <c r="T305" s="187"/>
      <c r="AT305" s="183" t="s">
        <v>169</v>
      </c>
      <c r="AU305" s="183" t="s">
        <v>81</v>
      </c>
      <c r="AV305" s="11" t="s">
        <v>79</v>
      </c>
      <c r="AW305" s="11" t="s">
        <v>33</v>
      </c>
      <c r="AX305" s="11" t="s">
        <v>72</v>
      </c>
      <c r="AY305" s="183" t="s">
        <v>158</v>
      </c>
    </row>
    <row r="306" spans="2:51" s="12" customFormat="1" ht="13.5">
      <c r="B306" s="188"/>
      <c r="D306" s="178" t="s">
        <v>169</v>
      </c>
      <c r="E306" s="189" t="s">
        <v>19</v>
      </c>
      <c r="F306" s="190" t="s">
        <v>395</v>
      </c>
      <c r="H306" s="191">
        <v>112</v>
      </c>
      <c r="I306" s="192"/>
      <c r="L306" s="188"/>
      <c r="M306" s="193"/>
      <c r="N306" s="194"/>
      <c r="O306" s="194"/>
      <c r="P306" s="194"/>
      <c r="Q306" s="194"/>
      <c r="R306" s="194"/>
      <c r="S306" s="194"/>
      <c r="T306" s="195"/>
      <c r="AT306" s="189" t="s">
        <v>169</v>
      </c>
      <c r="AU306" s="189" t="s">
        <v>81</v>
      </c>
      <c r="AV306" s="12" t="s">
        <v>81</v>
      </c>
      <c r="AW306" s="12" t="s">
        <v>33</v>
      </c>
      <c r="AX306" s="12" t="s">
        <v>72</v>
      </c>
      <c r="AY306" s="189" t="s">
        <v>158</v>
      </c>
    </row>
    <row r="307" spans="2:51" s="14" customFormat="1" ht="13.5">
      <c r="B307" s="224"/>
      <c r="D307" s="178" t="s">
        <v>169</v>
      </c>
      <c r="E307" s="225" t="s">
        <v>19</v>
      </c>
      <c r="F307" s="226" t="s">
        <v>291</v>
      </c>
      <c r="H307" s="227">
        <v>112</v>
      </c>
      <c r="I307" s="228"/>
      <c r="L307" s="224"/>
      <c r="M307" s="229"/>
      <c r="N307" s="230"/>
      <c r="O307" s="230"/>
      <c r="P307" s="230"/>
      <c r="Q307" s="230"/>
      <c r="R307" s="230"/>
      <c r="S307" s="230"/>
      <c r="T307" s="231"/>
      <c r="AT307" s="225" t="s">
        <v>169</v>
      </c>
      <c r="AU307" s="225" t="s">
        <v>81</v>
      </c>
      <c r="AV307" s="14" t="s">
        <v>179</v>
      </c>
      <c r="AW307" s="14" t="s">
        <v>33</v>
      </c>
      <c r="AX307" s="14" t="s">
        <v>72</v>
      </c>
      <c r="AY307" s="225" t="s">
        <v>158</v>
      </c>
    </row>
    <row r="308" spans="2:51" s="11" customFormat="1" ht="13.5">
      <c r="B308" s="180"/>
      <c r="D308" s="178" t="s">
        <v>169</v>
      </c>
      <c r="E308" s="181" t="s">
        <v>19</v>
      </c>
      <c r="F308" s="182" t="s">
        <v>195</v>
      </c>
      <c r="H308" s="183" t="s">
        <v>19</v>
      </c>
      <c r="I308" s="184"/>
      <c r="L308" s="180"/>
      <c r="M308" s="185"/>
      <c r="N308" s="186"/>
      <c r="O308" s="186"/>
      <c r="P308" s="186"/>
      <c r="Q308" s="186"/>
      <c r="R308" s="186"/>
      <c r="S308" s="186"/>
      <c r="T308" s="187"/>
      <c r="AT308" s="183" t="s">
        <v>169</v>
      </c>
      <c r="AU308" s="183" t="s">
        <v>81</v>
      </c>
      <c r="AV308" s="11" t="s">
        <v>79</v>
      </c>
      <c r="AW308" s="11" t="s">
        <v>33</v>
      </c>
      <c r="AX308" s="11" t="s">
        <v>72</v>
      </c>
      <c r="AY308" s="183" t="s">
        <v>158</v>
      </c>
    </row>
    <row r="309" spans="2:51" s="12" customFormat="1" ht="13.5">
      <c r="B309" s="188"/>
      <c r="D309" s="178" t="s">
        <v>169</v>
      </c>
      <c r="E309" s="189" t="s">
        <v>19</v>
      </c>
      <c r="F309" s="190" t="s">
        <v>295</v>
      </c>
      <c r="H309" s="191">
        <v>49.5</v>
      </c>
      <c r="I309" s="192"/>
      <c r="L309" s="188"/>
      <c r="M309" s="193"/>
      <c r="N309" s="194"/>
      <c r="O309" s="194"/>
      <c r="P309" s="194"/>
      <c r="Q309" s="194"/>
      <c r="R309" s="194"/>
      <c r="S309" s="194"/>
      <c r="T309" s="195"/>
      <c r="AT309" s="189" t="s">
        <v>169</v>
      </c>
      <c r="AU309" s="189" t="s">
        <v>81</v>
      </c>
      <c r="AV309" s="12" t="s">
        <v>81</v>
      </c>
      <c r="AW309" s="12" t="s">
        <v>33</v>
      </c>
      <c r="AX309" s="12" t="s">
        <v>72</v>
      </c>
      <c r="AY309" s="189" t="s">
        <v>158</v>
      </c>
    </row>
    <row r="310" spans="2:51" s="14" customFormat="1" ht="13.5">
      <c r="B310" s="224"/>
      <c r="D310" s="178" t="s">
        <v>169</v>
      </c>
      <c r="E310" s="225" t="s">
        <v>19</v>
      </c>
      <c r="F310" s="226" t="s">
        <v>291</v>
      </c>
      <c r="H310" s="227">
        <v>49.5</v>
      </c>
      <c r="I310" s="228"/>
      <c r="L310" s="224"/>
      <c r="M310" s="229"/>
      <c r="N310" s="230"/>
      <c r="O310" s="230"/>
      <c r="P310" s="230"/>
      <c r="Q310" s="230"/>
      <c r="R310" s="230"/>
      <c r="S310" s="230"/>
      <c r="T310" s="231"/>
      <c r="AT310" s="225" t="s">
        <v>169</v>
      </c>
      <c r="AU310" s="225" t="s">
        <v>81</v>
      </c>
      <c r="AV310" s="14" t="s">
        <v>179</v>
      </c>
      <c r="AW310" s="14" t="s">
        <v>33</v>
      </c>
      <c r="AX310" s="14" t="s">
        <v>72</v>
      </c>
      <c r="AY310" s="225" t="s">
        <v>158</v>
      </c>
    </row>
    <row r="311" spans="2:51" s="11" customFormat="1" ht="13.5">
      <c r="B311" s="180"/>
      <c r="D311" s="178" t="s">
        <v>169</v>
      </c>
      <c r="E311" s="181" t="s">
        <v>19</v>
      </c>
      <c r="F311" s="182" t="s">
        <v>197</v>
      </c>
      <c r="H311" s="183" t="s">
        <v>19</v>
      </c>
      <c r="I311" s="184"/>
      <c r="L311" s="180"/>
      <c r="M311" s="185"/>
      <c r="N311" s="186"/>
      <c r="O311" s="186"/>
      <c r="P311" s="186"/>
      <c r="Q311" s="186"/>
      <c r="R311" s="186"/>
      <c r="S311" s="186"/>
      <c r="T311" s="187"/>
      <c r="AT311" s="183" t="s">
        <v>169</v>
      </c>
      <c r="AU311" s="183" t="s">
        <v>81</v>
      </c>
      <c r="AV311" s="11" t="s">
        <v>79</v>
      </c>
      <c r="AW311" s="11" t="s">
        <v>33</v>
      </c>
      <c r="AX311" s="11" t="s">
        <v>72</v>
      </c>
      <c r="AY311" s="183" t="s">
        <v>158</v>
      </c>
    </row>
    <row r="312" spans="2:51" s="12" customFormat="1" ht="13.5">
      <c r="B312" s="188"/>
      <c r="D312" s="178" t="s">
        <v>169</v>
      </c>
      <c r="E312" s="189" t="s">
        <v>19</v>
      </c>
      <c r="F312" s="190" t="s">
        <v>297</v>
      </c>
      <c r="H312" s="191">
        <v>42.75</v>
      </c>
      <c r="I312" s="192"/>
      <c r="L312" s="188"/>
      <c r="M312" s="193"/>
      <c r="N312" s="194"/>
      <c r="O312" s="194"/>
      <c r="P312" s="194"/>
      <c r="Q312" s="194"/>
      <c r="R312" s="194"/>
      <c r="S312" s="194"/>
      <c r="T312" s="195"/>
      <c r="AT312" s="189" t="s">
        <v>169</v>
      </c>
      <c r="AU312" s="189" t="s">
        <v>81</v>
      </c>
      <c r="AV312" s="12" t="s">
        <v>81</v>
      </c>
      <c r="AW312" s="12" t="s">
        <v>33</v>
      </c>
      <c r="AX312" s="12" t="s">
        <v>72</v>
      </c>
      <c r="AY312" s="189" t="s">
        <v>158</v>
      </c>
    </row>
    <row r="313" spans="2:51" s="14" customFormat="1" ht="13.5">
      <c r="B313" s="224"/>
      <c r="D313" s="178" t="s">
        <v>169</v>
      </c>
      <c r="E313" s="225" t="s">
        <v>19</v>
      </c>
      <c r="F313" s="226" t="s">
        <v>291</v>
      </c>
      <c r="H313" s="227">
        <v>42.75</v>
      </c>
      <c r="I313" s="228"/>
      <c r="L313" s="224"/>
      <c r="M313" s="229"/>
      <c r="N313" s="230"/>
      <c r="O313" s="230"/>
      <c r="P313" s="230"/>
      <c r="Q313" s="230"/>
      <c r="R313" s="230"/>
      <c r="S313" s="230"/>
      <c r="T313" s="231"/>
      <c r="AT313" s="225" t="s">
        <v>169</v>
      </c>
      <c r="AU313" s="225" t="s">
        <v>81</v>
      </c>
      <c r="AV313" s="14" t="s">
        <v>179</v>
      </c>
      <c r="AW313" s="14" t="s">
        <v>33</v>
      </c>
      <c r="AX313" s="14" t="s">
        <v>72</v>
      </c>
      <c r="AY313" s="225" t="s">
        <v>158</v>
      </c>
    </row>
    <row r="314" spans="2:51" s="13" customFormat="1" ht="13.5">
      <c r="B314" s="196"/>
      <c r="D314" s="197" t="s">
        <v>169</v>
      </c>
      <c r="E314" s="198" t="s">
        <v>19</v>
      </c>
      <c r="F314" s="199" t="s">
        <v>173</v>
      </c>
      <c r="H314" s="200">
        <v>341.75</v>
      </c>
      <c r="I314" s="201"/>
      <c r="L314" s="196"/>
      <c r="M314" s="202"/>
      <c r="N314" s="203"/>
      <c r="O314" s="203"/>
      <c r="P314" s="203"/>
      <c r="Q314" s="203"/>
      <c r="R314" s="203"/>
      <c r="S314" s="203"/>
      <c r="T314" s="204"/>
      <c r="AT314" s="205" t="s">
        <v>169</v>
      </c>
      <c r="AU314" s="205" t="s">
        <v>81</v>
      </c>
      <c r="AV314" s="13" t="s">
        <v>165</v>
      </c>
      <c r="AW314" s="13" t="s">
        <v>33</v>
      </c>
      <c r="AX314" s="13" t="s">
        <v>79</v>
      </c>
      <c r="AY314" s="205" t="s">
        <v>158</v>
      </c>
    </row>
    <row r="315" spans="2:65" s="1" customFormat="1" ht="22.5" customHeight="1">
      <c r="B315" s="165"/>
      <c r="C315" s="166" t="s">
        <v>408</v>
      </c>
      <c r="D315" s="166" t="s">
        <v>160</v>
      </c>
      <c r="E315" s="167" t="s">
        <v>409</v>
      </c>
      <c r="F315" s="168" t="s">
        <v>410</v>
      </c>
      <c r="G315" s="169" t="s">
        <v>163</v>
      </c>
      <c r="H315" s="170">
        <v>342</v>
      </c>
      <c r="I315" s="171"/>
      <c r="J315" s="172">
        <f>ROUND(I315*H315,2)</f>
        <v>0</v>
      </c>
      <c r="K315" s="168" t="s">
        <v>368</v>
      </c>
      <c r="L315" s="35"/>
      <c r="M315" s="173" t="s">
        <v>19</v>
      </c>
      <c r="N315" s="174" t="s">
        <v>43</v>
      </c>
      <c r="O315" s="36"/>
      <c r="P315" s="175">
        <f>O315*H315</f>
        <v>0</v>
      </c>
      <c r="Q315" s="175">
        <v>0</v>
      </c>
      <c r="R315" s="175">
        <f>Q315*H315</f>
        <v>0</v>
      </c>
      <c r="S315" s="175">
        <v>0</v>
      </c>
      <c r="T315" s="176">
        <f>S315*H315</f>
        <v>0</v>
      </c>
      <c r="AR315" s="18" t="s">
        <v>165</v>
      </c>
      <c r="AT315" s="18" t="s">
        <v>160</v>
      </c>
      <c r="AU315" s="18" t="s">
        <v>81</v>
      </c>
      <c r="AY315" s="18" t="s">
        <v>158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8" t="s">
        <v>79</v>
      </c>
      <c r="BK315" s="177">
        <f>ROUND(I315*H315,2)</f>
        <v>0</v>
      </c>
      <c r="BL315" s="18" t="s">
        <v>165</v>
      </c>
      <c r="BM315" s="18" t="s">
        <v>411</v>
      </c>
    </row>
    <row r="316" spans="2:47" s="1" customFormat="1" ht="13.5">
      <c r="B316" s="35"/>
      <c r="D316" s="197" t="s">
        <v>167</v>
      </c>
      <c r="F316" s="219" t="s">
        <v>412</v>
      </c>
      <c r="I316" s="139"/>
      <c r="L316" s="35"/>
      <c r="M316" s="64"/>
      <c r="N316" s="36"/>
      <c r="O316" s="36"/>
      <c r="P316" s="36"/>
      <c r="Q316" s="36"/>
      <c r="R316" s="36"/>
      <c r="S316" s="36"/>
      <c r="T316" s="65"/>
      <c r="AT316" s="18" t="s">
        <v>167</v>
      </c>
      <c r="AU316" s="18" t="s">
        <v>81</v>
      </c>
    </row>
    <row r="317" spans="2:65" s="1" customFormat="1" ht="22.5" customHeight="1">
      <c r="B317" s="165"/>
      <c r="C317" s="166" t="s">
        <v>413</v>
      </c>
      <c r="D317" s="166" t="s">
        <v>160</v>
      </c>
      <c r="E317" s="167" t="s">
        <v>414</v>
      </c>
      <c r="F317" s="168" t="s">
        <v>415</v>
      </c>
      <c r="G317" s="169" t="s">
        <v>163</v>
      </c>
      <c r="H317" s="170">
        <v>9576</v>
      </c>
      <c r="I317" s="171"/>
      <c r="J317" s="172">
        <f>ROUND(I317*H317,2)</f>
        <v>0</v>
      </c>
      <c r="K317" s="168" t="s">
        <v>368</v>
      </c>
      <c r="L317" s="35"/>
      <c r="M317" s="173" t="s">
        <v>19</v>
      </c>
      <c r="N317" s="174" t="s">
        <v>43</v>
      </c>
      <c r="O317" s="36"/>
      <c r="P317" s="175">
        <f>O317*H317</f>
        <v>0</v>
      </c>
      <c r="Q317" s="175">
        <v>0</v>
      </c>
      <c r="R317" s="175">
        <f>Q317*H317</f>
        <v>0</v>
      </c>
      <c r="S317" s="175">
        <v>0</v>
      </c>
      <c r="T317" s="176">
        <f>S317*H317</f>
        <v>0</v>
      </c>
      <c r="AR317" s="18" t="s">
        <v>165</v>
      </c>
      <c r="AT317" s="18" t="s">
        <v>160</v>
      </c>
      <c r="AU317" s="18" t="s">
        <v>81</v>
      </c>
      <c r="AY317" s="18" t="s">
        <v>158</v>
      </c>
      <c r="BE317" s="177">
        <f>IF(N317="základní",J317,0)</f>
        <v>0</v>
      </c>
      <c r="BF317" s="177">
        <f>IF(N317="snížená",J317,0)</f>
        <v>0</v>
      </c>
      <c r="BG317" s="177">
        <f>IF(N317="zákl. přenesená",J317,0)</f>
        <v>0</v>
      </c>
      <c r="BH317" s="177">
        <f>IF(N317="sníž. přenesená",J317,0)</f>
        <v>0</v>
      </c>
      <c r="BI317" s="177">
        <f>IF(N317="nulová",J317,0)</f>
        <v>0</v>
      </c>
      <c r="BJ317" s="18" t="s">
        <v>79</v>
      </c>
      <c r="BK317" s="177">
        <f>ROUND(I317*H317,2)</f>
        <v>0</v>
      </c>
      <c r="BL317" s="18" t="s">
        <v>165</v>
      </c>
      <c r="BM317" s="18" t="s">
        <v>416</v>
      </c>
    </row>
    <row r="318" spans="2:47" s="1" customFormat="1" ht="13.5">
      <c r="B318" s="35"/>
      <c r="D318" s="178" t="s">
        <v>167</v>
      </c>
      <c r="F318" s="179" t="s">
        <v>417</v>
      </c>
      <c r="I318" s="139"/>
      <c r="L318" s="35"/>
      <c r="M318" s="64"/>
      <c r="N318" s="36"/>
      <c r="O318" s="36"/>
      <c r="P318" s="36"/>
      <c r="Q318" s="36"/>
      <c r="R318" s="36"/>
      <c r="S318" s="36"/>
      <c r="T318" s="65"/>
      <c r="AT318" s="18" t="s">
        <v>167</v>
      </c>
      <c r="AU318" s="18" t="s">
        <v>81</v>
      </c>
    </row>
    <row r="319" spans="2:51" s="12" customFormat="1" ht="13.5">
      <c r="B319" s="188"/>
      <c r="D319" s="197" t="s">
        <v>169</v>
      </c>
      <c r="E319" s="206" t="s">
        <v>19</v>
      </c>
      <c r="F319" s="207" t="s">
        <v>402</v>
      </c>
      <c r="H319" s="208">
        <v>9576</v>
      </c>
      <c r="I319" s="192"/>
      <c r="L319" s="188"/>
      <c r="M319" s="193"/>
      <c r="N319" s="194"/>
      <c r="O319" s="194"/>
      <c r="P319" s="194"/>
      <c r="Q319" s="194"/>
      <c r="R319" s="194"/>
      <c r="S319" s="194"/>
      <c r="T319" s="195"/>
      <c r="AT319" s="189" t="s">
        <v>169</v>
      </c>
      <c r="AU319" s="189" t="s">
        <v>81</v>
      </c>
      <c r="AV319" s="12" t="s">
        <v>81</v>
      </c>
      <c r="AW319" s="12" t="s">
        <v>33</v>
      </c>
      <c r="AX319" s="12" t="s">
        <v>79</v>
      </c>
      <c r="AY319" s="189" t="s">
        <v>158</v>
      </c>
    </row>
    <row r="320" spans="2:65" s="1" customFormat="1" ht="22.5" customHeight="1">
      <c r="B320" s="165"/>
      <c r="C320" s="166" t="s">
        <v>418</v>
      </c>
      <c r="D320" s="166" t="s">
        <v>160</v>
      </c>
      <c r="E320" s="167" t="s">
        <v>419</v>
      </c>
      <c r="F320" s="168" t="s">
        <v>420</v>
      </c>
      <c r="G320" s="169" t="s">
        <v>163</v>
      </c>
      <c r="H320" s="170">
        <v>342</v>
      </c>
      <c r="I320" s="171"/>
      <c r="J320" s="172">
        <f>ROUND(I320*H320,2)</f>
        <v>0</v>
      </c>
      <c r="K320" s="168" t="s">
        <v>368</v>
      </c>
      <c r="L320" s="35"/>
      <c r="M320" s="173" t="s">
        <v>19</v>
      </c>
      <c r="N320" s="174" t="s">
        <v>43</v>
      </c>
      <c r="O320" s="36"/>
      <c r="P320" s="175">
        <f>O320*H320</f>
        <v>0</v>
      </c>
      <c r="Q320" s="175">
        <v>0</v>
      </c>
      <c r="R320" s="175">
        <f>Q320*H320</f>
        <v>0</v>
      </c>
      <c r="S320" s="175">
        <v>0</v>
      </c>
      <c r="T320" s="176">
        <f>S320*H320</f>
        <v>0</v>
      </c>
      <c r="AR320" s="18" t="s">
        <v>165</v>
      </c>
      <c r="AT320" s="18" t="s">
        <v>160</v>
      </c>
      <c r="AU320" s="18" t="s">
        <v>81</v>
      </c>
      <c r="AY320" s="18" t="s">
        <v>158</v>
      </c>
      <c r="BE320" s="177">
        <f>IF(N320="základní",J320,0)</f>
        <v>0</v>
      </c>
      <c r="BF320" s="177">
        <f>IF(N320="snížená",J320,0)</f>
        <v>0</v>
      </c>
      <c r="BG320" s="177">
        <f>IF(N320="zákl. přenesená",J320,0)</f>
        <v>0</v>
      </c>
      <c r="BH320" s="177">
        <f>IF(N320="sníž. přenesená",J320,0)</f>
        <v>0</v>
      </c>
      <c r="BI320" s="177">
        <f>IF(N320="nulová",J320,0)</f>
        <v>0</v>
      </c>
      <c r="BJ320" s="18" t="s">
        <v>79</v>
      </c>
      <c r="BK320" s="177">
        <f>ROUND(I320*H320,2)</f>
        <v>0</v>
      </c>
      <c r="BL320" s="18" t="s">
        <v>165</v>
      </c>
      <c r="BM320" s="18" t="s">
        <v>421</v>
      </c>
    </row>
    <row r="321" spans="2:47" s="1" customFormat="1" ht="13.5">
      <c r="B321" s="35"/>
      <c r="D321" s="197" t="s">
        <v>167</v>
      </c>
      <c r="F321" s="219" t="s">
        <v>422</v>
      </c>
      <c r="I321" s="139"/>
      <c r="L321" s="35"/>
      <c r="M321" s="64"/>
      <c r="N321" s="36"/>
      <c r="O321" s="36"/>
      <c r="P321" s="36"/>
      <c r="Q321" s="36"/>
      <c r="R321" s="36"/>
      <c r="S321" s="36"/>
      <c r="T321" s="65"/>
      <c r="AT321" s="18" t="s">
        <v>167</v>
      </c>
      <c r="AU321" s="18" t="s">
        <v>81</v>
      </c>
    </row>
    <row r="322" spans="2:65" s="1" customFormat="1" ht="22.5" customHeight="1">
      <c r="B322" s="165"/>
      <c r="C322" s="166" t="s">
        <v>423</v>
      </c>
      <c r="D322" s="166" t="s">
        <v>160</v>
      </c>
      <c r="E322" s="167" t="s">
        <v>424</v>
      </c>
      <c r="F322" s="168" t="s">
        <v>425</v>
      </c>
      <c r="G322" s="169" t="s">
        <v>182</v>
      </c>
      <c r="H322" s="170">
        <v>3.5</v>
      </c>
      <c r="I322" s="171"/>
      <c r="J322" s="172">
        <f>ROUND(I322*H322,2)</f>
        <v>0</v>
      </c>
      <c r="K322" s="168" t="s">
        <v>176</v>
      </c>
      <c r="L322" s="35"/>
      <c r="M322" s="173" t="s">
        <v>19</v>
      </c>
      <c r="N322" s="174" t="s">
        <v>43</v>
      </c>
      <c r="O322" s="36"/>
      <c r="P322" s="175">
        <f>O322*H322</f>
        <v>0</v>
      </c>
      <c r="Q322" s="175">
        <v>0</v>
      </c>
      <c r="R322" s="175">
        <f>Q322*H322</f>
        <v>0</v>
      </c>
      <c r="S322" s="175">
        <v>0</v>
      </c>
      <c r="T322" s="176">
        <f>S322*H322</f>
        <v>0</v>
      </c>
      <c r="AR322" s="18" t="s">
        <v>165</v>
      </c>
      <c r="AT322" s="18" t="s">
        <v>160</v>
      </c>
      <c r="AU322" s="18" t="s">
        <v>81</v>
      </c>
      <c r="AY322" s="18" t="s">
        <v>158</v>
      </c>
      <c r="BE322" s="177">
        <f>IF(N322="základní",J322,0)</f>
        <v>0</v>
      </c>
      <c r="BF322" s="177">
        <f>IF(N322="snížená",J322,0)</f>
        <v>0</v>
      </c>
      <c r="BG322" s="177">
        <f>IF(N322="zákl. přenesená",J322,0)</f>
        <v>0</v>
      </c>
      <c r="BH322" s="177">
        <f>IF(N322="sníž. přenesená",J322,0)</f>
        <v>0</v>
      </c>
      <c r="BI322" s="177">
        <f>IF(N322="nulová",J322,0)</f>
        <v>0</v>
      </c>
      <c r="BJ322" s="18" t="s">
        <v>79</v>
      </c>
      <c r="BK322" s="177">
        <f>ROUND(I322*H322,2)</f>
        <v>0</v>
      </c>
      <c r="BL322" s="18" t="s">
        <v>165</v>
      </c>
      <c r="BM322" s="18" t="s">
        <v>426</v>
      </c>
    </row>
    <row r="323" spans="2:47" s="1" customFormat="1" ht="13.5">
      <c r="B323" s="35"/>
      <c r="D323" s="197" t="s">
        <v>167</v>
      </c>
      <c r="F323" s="219" t="s">
        <v>427</v>
      </c>
      <c r="I323" s="139"/>
      <c r="L323" s="35"/>
      <c r="M323" s="64"/>
      <c r="N323" s="36"/>
      <c r="O323" s="36"/>
      <c r="P323" s="36"/>
      <c r="Q323" s="36"/>
      <c r="R323" s="36"/>
      <c r="S323" s="36"/>
      <c r="T323" s="65"/>
      <c r="AT323" s="18" t="s">
        <v>167</v>
      </c>
      <c r="AU323" s="18" t="s">
        <v>81</v>
      </c>
    </row>
    <row r="324" spans="2:65" s="1" customFormat="1" ht="22.5" customHeight="1">
      <c r="B324" s="165"/>
      <c r="C324" s="166" t="s">
        <v>428</v>
      </c>
      <c r="D324" s="166" t="s">
        <v>160</v>
      </c>
      <c r="E324" s="167" t="s">
        <v>429</v>
      </c>
      <c r="F324" s="168" t="s">
        <v>430</v>
      </c>
      <c r="G324" s="169" t="s">
        <v>182</v>
      </c>
      <c r="H324" s="170">
        <v>52.5</v>
      </c>
      <c r="I324" s="171"/>
      <c r="J324" s="172">
        <f>ROUND(I324*H324,2)</f>
        <v>0</v>
      </c>
      <c r="K324" s="168" t="s">
        <v>176</v>
      </c>
      <c r="L324" s="35"/>
      <c r="M324" s="173" t="s">
        <v>19</v>
      </c>
      <c r="N324" s="174" t="s">
        <v>43</v>
      </c>
      <c r="O324" s="36"/>
      <c r="P324" s="175">
        <f>O324*H324</f>
        <v>0</v>
      </c>
      <c r="Q324" s="175">
        <v>0</v>
      </c>
      <c r="R324" s="175">
        <f>Q324*H324</f>
        <v>0</v>
      </c>
      <c r="S324" s="175">
        <v>0</v>
      </c>
      <c r="T324" s="176">
        <f>S324*H324</f>
        <v>0</v>
      </c>
      <c r="AR324" s="18" t="s">
        <v>165</v>
      </c>
      <c r="AT324" s="18" t="s">
        <v>160</v>
      </c>
      <c r="AU324" s="18" t="s">
        <v>81</v>
      </c>
      <c r="AY324" s="18" t="s">
        <v>158</v>
      </c>
      <c r="BE324" s="177">
        <f>IF(N324="základní",J324,0)</f>
        <v>0</v>
      </c>
      <c r="BF324" s="177">
        <f>IF(N324="snížená",J324,0)</f>
        <v>0</v>
      </c>
      <c r="BG324" s="177">
        <f>IF(N324="zákl. přenesená",J324,0)</f>
        <v>0</v>
      </c>
      <c r="BH324" s="177">
        <f>IF(N324="sníž. přenesená",J324,0)</f>
        <v>0</v>
      </c>
      <c r="BI324" s="177">
        <f>IF(N324="nulová",J324,0)</f>
        <v>0</v>
      </c>
      <c r="BJ324" s="18" t="s">
        <v>79</v>
      </c>
      <c r="BK324" s="177">
        <f>ROUND(I324*H324,2)</f>
        <v>0</v>
      </c>
      <c r="BL324" s="18" t="s">
        <v>165</v>
      </c>
      <c r="BM324" s="18" t="s">
        <v>431</v>
      </c>
    </row>
    <row r="325" spans="2:47" s="1" customFormat="1" ht="13.5">
      <c r="B325" s="35"/>
      <c r="D325" s="178" t="s">
        <v>167</v>
      </c>
      <c r="F325" s="179" t="s">
        <v>432</v>
      </c>
      <c r="I325" s="139"/>
      <c r="L325" s="35"/>
      <c r="M325" s="64"/>
      <c r="N325" s="36"/>
      <c r="O325" s="36"/>
      <c r="P325" s="36"/>
      <c r="Q325" s="36"/>
      <c r="R325" s="36"/>
      <c r="S325" s="36"/>
      <c r="T325" s="65"/>
      <c r="AT325" s="18" t="s">
        <v>167</v>
      </c>
      <c r="AU325" s="18" t="s">
        <v>81</v>
      </c>
    </row>
    <row r="326" spans="2:51" s="12" customFormat="1" ht="13.5">
      <c r="B326" s="188"/>
      <c r="D326" s="197" t="s">
        <v>169</v>
      </c>
      <c r="E326" s="206" t="s">
        <v>19</v>
      </c>
      <c r="F326" s="207" t="s">
        <v>433</v>
      </c>
      <c r="H326" s="208">
        <v>52.5</v>
      </c>
      <c r="I326" s="192"/>
      <c r="L326" s="188"/>
      <c r="M326" s="193"/>
      <c r="N326" s="194"/>
      <c r="O326" s="194"/>
      <c r="P326" s="194"/>
      <c r="Q326" s="194"/>
      <c r="R326" s="194"/>
      <c r="S326" s="194"/>
      <c r="T326" s="195"/>
      <c r="AT326" s="189" t="s">
        <v>169</v>
      </c>
      <c r="AU326" s="189" t="s">
        <v>81</v>
      </c>
      <c r="AV326" s="12" t="s">
        <v>81</v>
      </c>
      <c r="AW326" s="12" t="s">
        <v>33</v>
      </c>
      <c r="AX326" s="12" t="s">
        <v>79</v>
      </c>
      <c r="AY326" s="189" t="s">
        <v>158</v>
      </c>
    </row>
    <row r="327" spans="2:65" s="1" customFormat="1" ht="22.5" customHeight="1">
      <c r="B327" s="165"/>
      <c r="C327" s="166" t="s">
        <v>434</v>
      </c>
      <c r="D327" s="166" t="s">
        <v>160</v>
      </c>
      <c r="E327" s="167" t="s">
        <v>435</v>
      </c>
      <c r="F327" s="168" t="s">
        <v>436</v>
      </c>
      <c r="G327" s="169" t="s">
        <v>182</v>
      </c>
      <c r="H327" s="170">
        <v>3.5</v>
      </c>
      <c r="I327" s="171"/>
      <c r="J327" s="172">
        <f>ROUND(I327*H327,2)</f>
        <v>0</v>
      </c>
      <c r="K327" s="168" t="s">
        <v>176</v>
      </c>
      <c r="L327" s="35"/>
      <c r="M327" s="173" t="s">
        <v>19</v>
      </c>
      <c r="N327" s="174" t="s">
        <v>43</v>
      </c>
      <c r="O327" s="36"/>
      <c r="P327" s="175">
        <f>O327*H327</f>
        <v>0</v>
      </c>
      <c r="Q327" s="175">
        <v>0</v>
      </c>
      <c r="R327" s="175">
        <f>Q327*H327</f>
        <v>0</v>
      </c>
      <c r="S327" s="175">
        <v>0</v>
      </c>
      <c r="T327" s="176">
        <f>S327*H327</f>
        <v>0</v>
      </c>
      <c r="AR327" s="18" t="s">
        <v>165</v>
      </c>
      <c r="AT327" s="18" t="s">
        <v>160</v>
      </c>
      <c r="AU327" s="18" t="s">
        <v>81</v>
      </c>
      <c r="AY327" s="18" t="s">
        <v>158</v>
      </c>
      <c r="BE327" s="177">
        <f>IF(N327="základní",J327,0)</f>
        <v>0</v>
      </c>
      <c r="BF327" s="177">
        <f>IF(N327="snížená",J327,0)</f>
        <v>0</v>
      </c>
      <c r="BG327" s="177">
        <f>IF(N327="zákl. přenesená",J327,0)</f>
        <v>0</v>
      </c>
      <c r="BH327" s="177">
        <f>IF(N327="sníž. přenesená",J327,0)</f>
        <v>0</v>
      </c>
      <c r="BI327" s="177">
        <f>IF(N327="nulová",J327,0)</f>
        <v>0</v>
      </c>
      <c r="BJ327" s="18" t="s">
        <v>79</v>
      </c>
      <c r="BK327" s="177">
        <f>ROUND(I327*H327,2)</f>
        <v>0</v>
      </c>
      <c r="BL327" s="18" t="s">
        <v>165</v>
      </c>
      <c r="BM327" s="18" t="s">
        <v>437</v>
      </c>
    </row>
    <row r="328" spans="2:47" s="1" customFormat="1" ht="13.5">
      <c r="B328" s="35"/>
      <c r="D328" s="197" t="s">
        <v>167</v>
      </c>
      <c r="F328" s="219" t="s">
        <v>438</v>
      </c>
      <c r="I328" s="139"/>
      <c r="L328" s="35"/>
      <c r="M328" s="64"/>
      <c r="N328" s="36"/>
      <c r="O328" s="36"/>
      <c r="P328" s="36"/>
      <c r="Q328" s="36"/>
      <c r="R328" s="36"/>
      <c r="S328" s="36"/>
      <c r="T328" s="65"/>
      <c r="AT328" s="18" t="s">
        <v>167</v>
      </c>
      <c r="AU328" s="18" t="s">
        <v>81</v>
      </c>
    </row>
    <row r="329" spans="2:65" s="1" customFormat="1" ht="22.5" customHeight="1">
      <c r="B329" s="165"/>
      <c r="C329" s="166" t="s">
        <v>439</v>
      </c>
      <c r="D329" s="166" t="s">
        <v>160</v>
      </c>
      <c r="E329" s="167" t="s">
        <v>440</v>
      </c>
      <c r="F329" s="168" t="s">
        <v>441</v>
      </c>
      <c r="G329" s="169" t="s">
        <v>163</v>
      </c>
      <c r="H329" s="170">
        <v>13.5</v>
      </c>
      <c r="I329" s="171"/>
      <c r="J329" s="172">
        <f>ROUND(I329*H329,2)</f>
        <v>0</v>
      </c>
      <c r="K329" s="168" t="s">
        <v>164</v>
      </c>
      <c r="L329" s="35"/>
      <c r="M329" s="173" t="s">
        <v>19</v>
      </c>
      <c r="N329" s="174" t="s">
        <v>43</v>
      </c>
      <c r="O329" s="36"/>
      <c r="P329" s="175">
        <f>O329*H329</f>
        <v>0</v>
      </c>
      <c r="Q329" s="175">
        <v>0</v>
      </c>
      <c r="R329" s="175">
        <f>Q329*H329</f>
        <v>0</v>
      </c>
      <c r="S329" s="175">
        <v>0.048</v>
      </c>
      <c r="T329" s="176">
        <f>S329*H329</f>
        <v>0.648</v>
      </c>
      <c r="AR329" s="18" t="s">
        <v>165</v>
      </c>
      <c r="AT329" s="18" t="s">
        <v>160</v>
      </c>
      <c r="AU329" s="18" t="s">
        <v>81</v>
      </c>
      <c r="AY329" s="18" t="s">
        <v>158</v>
      </c>
      <c r="BE329" s="177">
        <f>IF(N329="základní",J329,0)</f>
        <v>0</v>
      </c>
      <c r="BF329" s="177">
        <f>IF(N329="snížená",J329,0)</f>
        <v>0</v>
      </c>
      <c r="BG329" s="177">
        <f>IF(N329="zákl. přenesená",J329,0)</f>
        <v>0</v>
      </c>
      <c r="BH329" s="177">
        <f>IF(N329="sníž. přenesená",J329,0)</f>
        <v>0</v>
      </c>
      <c r="BI329" s="177">
        <f>IF(N329="nulová",J329,0)</f>
        <v>0</v>
      </c>
      <c r="BJ329" s="18" t="s">
        <v>79</v>
      </c>
      <c r="BK329" s="177">
        <f>ROUND(I329*H329,2)</f>
        <v>0</v>
      </c>
      <c r="BL329" s="18" t="s">
        <v>165</v>
      </c>
      <c r="BM329" s="18" t="s">
        <v>442</v>
      </c>
    </row>
    <row r="330" spans="2:47" s="1" customFormat="1" ht="27">
      <c r="B330" s="35"/>
      <c r="D330" s="178" t="s">
        <v>167</v>
      </c>
      <c r="F330" s="179" t="s">
        <v>443</v>
      </c>
      <c r="I330" s="139"/>
      <c r="L330" s="35"/>
      <c r="M330" s="64"/>
      <c r="N330" s="36"/>
      <c r="O330" s="36"/>
      <c r="P330" s="36"/>
      <c r="Q330" s="36"/>
      <c r="R330" s="36"/>
      <c r="S330" s="36"/>
      <c r="T330" s="65"/>
      <c r="AT330" s="18" t="s">
        <v>167</v>
      </c>
      <c r="AU330" s="18" t="s">
        <v>81</v>
      </c>
    </row>
    <row r="331" spans="2:51" s="12" customFormat="1" ht="13.5">
      <c r="B331" s="188"/>
      <c r="D331" s="178" t="s">
        <v>169</v>
      </c>
      <c r="E331" s="189" t="s">
        <v>19</v>
      </c>
      <c r="F331" s="190" t="s">
        <v>444</v>
      </c>
      <c r="H331" s="191">
        <v>8.1</v>
      </c>
      <c r="I331" s="192"/>
      <c r="L331" s="188"/>
      <c r="M331" s="193"/>
      <c r="N331" s="194"/>
      <c r="O331" s="194"/>
      <c r="P331" s="194"/>
      <c r="Q331" s="194"/>
      <c r="R331" s="194"/>
      <c r="S331" s="194"/>
      <c r="T331" s="195"/>
      <c r="AT331" s="189" t="s">
        <v>169</v>
      </c>
      <c r="AU331" s="189" t="s">
        <v>81</v>
      </c>
      <c r="AV331" s="12" t="s">
        <v>81</v>
      </c>
      <c r="AW331" s="12" t="s">
        <v>33</v>
      </c>
      <c r="AX331" s="12" t="s">
        <v>72</v>
      </c>
      <c r="AY331" s="189" t="s">
        <v>158</v>
      </c>
    </row>
    <row r="332" spans="2:51" s="12" customFormat="1" ht="13.5">
      <c r="B332" s="188"/>
      <c r="D332" s="178" t="s">
        <v>169</v>
      </c>
      <c r="E332" s="189" t="s">
        <v>19</v>
      </c>
      <c r="F332" s="190" t="s">
        <v>445</v>
      </c>
      <c r="H332" s="191">
        <v>5.4</v>
      </c>
      <c r="I332" s="192"/>
      <c r="L332" s="188"/>
      <c r="M332" s="193"/>
      <c r="N332" s="194"/>
      <c r="O332" s="194"/>
      <c r="P332" s="194"/>
      <c r="Q332" s="194"/>
      <c r="R332" s="194"/>
      <c r="S332" s="194"/>
      <c r="T332" s="195"/>
      <c r="AT332" s="189" t="s">
        <v>169</v>
      </c>
      <c r="AU332" s="189" t="s">
        <v>81</v>
      </c>
      <c r="AV332" s="12" t="s">
        <v>81</v>
      </c>
      <c r="AW332" s="12" t="s">
        <v>33</v>
      </c>
      <c r="AX332" s="12" t="s">
        <v>72</v>
      </c>
      <c r="AY332" s="189" t="s">
        <v>158</v>
      </c>
    </row>
    <row r="333" spans="2:51" s="13" customFormat="1" ht="13.5">
      <c r="B333" s="196"/>
      <c r="D333" s="197" t="s">
        <v>169</v>
      </c>
      <c r="E333" s="198" t="s">
        <v>19</v>
      </c>
      <c r="F333" s="199" t="s">
        <v>173</v>
      </c>
      <c r="H333" s="200">
        <v>13.5</v>
      </c>
      <c r="I333" s="201"/>
      <c r="L333" s="196"/>
      <c r="M333" s="202"/>
      <c r="N333" s="203"/>
      <c r="O333" s="203"/>
      <c r="P333" s="203"/>
      <c r="Q333" s="203"/>
      <c r="R333" s="203"/>
      <c r="S333" s="203"/>
      <c r="T333" s="204"/>
      <c r="AT333" s="205" t="s">
        <v>169</v>
      </c>
      <c r="AU333" s="205" t="s">
        <v>81</v>
      </c>
      <c r="AV333" s="13" t="s">
        <v>165</v>
      </c>
      <c r="AW333" s="13" t="s">
        <v>33</v>
      </c>
      <c r="AX333" s="13" t="s">
        <v>79</v>
      </c>
      <c r="AY333" s="205" t="s">
        <v>158</v>
      </c>
    </row>
    <row r="334" spans="2:65" s="1" customFormat="1" ht="22.5" customHeight="1">
      <c r="B334" s="165"/>
      <c r="C334" s="166" t="s">
        <v>446</v>
      </c>
      <c r="D334" s="166" t="s">
        <v>160</v>
      </c>
      <c r="E334" s="167" t="s">
        <v>447</v>
      </c>
      <c r="F334" s="168" t="s">
        <v>448</v>
      </c>
      <c r="G334" s="169" t="s">
        <v>163</v>
      </c>
      <c r="H334" s="170">
        <v>19.25</v>
      </c>
      <c r="I334" s="171"/>
      <c r="J334" s="172">
        <f>ROUND(I334*H334,2)</f>
        <v>0</v>
      </c>
      <c r="K334" s="168" t="s">
        <v>164</v>
      </c>
      <c r="L334" s="35"/>
      <c r="M334" s="173" t="s">
        <v>19</v>
      </c>
      <c r="N334" s="174" t="s">
        <v>43</v>
      </c>
      <c r="O334" s="36"/>
      <c r="P334" s="175">
        <f>O334*H334</f>
        <v>0</v>
      </c>
      <c r="Q334" s="175">
        <v>0</v>
      </c>
      <c r="R334" s="175">
        <f>Q334*H334</f>
        <v>0</v>
      </c>
      <c r="S334" s="175">
        <v>0.089</v>
      </c>
      <c r="T334" s="176">
        <f>S334*H334</f>
        <v>1.71325</v>
      </c>
      <c r="AR334" s="18" t="s">
        <v>165</v>
      </c>
      <c r="AT334" s="18" t="s">
        <v>160</v>
      </c>
      <c r="AU334" s="18" t="s">
        <v>81</v>
      </c>
      <c r="AY334" s="18" t="s">
        <v>158</v>
      </c>
      <c r="BE334" s="177">
        <f>IF(N334="základní",J334,0)</f>
        <v>0</v>
      </c>
      <c r="BF334" s="177">
        <f>IF(N334="snížená",J334,0)</f>
        <v>0</v>
      </c>
      <c r="BG334" s="177">
        <f>IF(N334="zákl. přenesená",J334,0)</f>
        <v>0</v>
      </c>
      <c r="BH334" s="177">
        <f>IF(N334="sníž. přenesená",J334,0)</f>
        <v>0</v>
      </c>
      <c r="BI334" s="177">
        <f>IF(N334="nulová",J334,0)</f>
        <v>0</v>
      </c>
      <c r="BJ334" s="18" t="s">
        <v>79</v>
      </c>
      <c r="BK334" s="177">
        <f>ROUND(I334*H334,2)</f>
        <v>0</v>
      </c>
      <c r="BL334" s="18" t="s">
        <v>165</v>
      </c>
      <c r="BM334" s="18" t="s">
        <v>449</v>
      </c>
    </row>
    <row r="335" spans="2:47" s="1" customFormat="1" ht="27">
      <c r="B335" s="35"/>
      <c r="D335" s="178" t="s">
        <v>167</v>
      </c>
      <c r="F335" s="179" t="s">
        <v>450</v>
      </c>
      <c r="I335" s="139"/>
      <c r="L335" s="35"/>
      <c r="M335" s="64"/>
      <c r="N335" s="36"/>
      <c r="O335" s="36"/>
      <c r="P335" s="36"/>
      <c r="Q335" s="36"/>
      <c r="R335" s="36"/>
      <c r="S335" s="36"/>
      <c r="T335" s="65"/>
      <c r="AT335" s="18" t="s">
        <v>167</v>
      </c>
      <c r="AU335" s="18" t="s">
        <v>81</v>
      </c>
    </row>
    <row r="336" spans="2:51" s="12" customFormat="1" ht="13.5">
      <c r="B336" s="188"/>
      <c r="D336" s="178" t="s">
        <v>169</v>
      </c>
      <c r="E336" s="189" t="s">
        <v>19</v>
      </c>
      <c r="F336" s="190" t="s">
        <v>451</v>
      </c>
      <c r="H336" s="191">
        <v>19.25</v>
      </c>
      <c r="I336" s="192"/>
      <c r="L336" s="188"/>
      <c r="M336" s="193"/>
      <c r="N336" s="194"/>
      <c r="O336" s="194"/>
      <c r="P336" s="194"/>
      <c r="Q336" s="194"/>
      <c r="R336" s="194"/>
      <c r="S336" s="194"/>
      <c r="T336" s="195"/>
      <c r="AT336" s="189" t="s">
        <v>169</v>
      </c>
      <c r="AU336" s="189" t="s">
        <v>81</v>
      </c>
      <c r="AV336" s="12" t="s">
        <v>81</v>
      </c>
      <c r="AW336" s="12" t="s">
        <v>33</v>
      </c>
      <c r="AX336" s="12" t="s">
        <v>79</v>
      </c>
      <c r="AY336" s="189" t="s">
        <v>158</v>
      </c>
    </row>
    <row r="337" spans="2:63" s="10" customFormat="1" ht="29.25" customHeight="1">
      <c r="B337" s="151"/>
      <c r="D337" s="162" t="s">
        <v>71</v>
      </c>
      <c r="E337" s="163" t="s">
        <v>452</v>
      </c>
      <c r="F337" s="163" t="s">
        <v>453</v>
      </c>
      <c r="I337" s="154"/>
      <c r="J337" s="164">
        <f>BK337</f>
        <v>0</v>
      </c>
      <c r="L337" s="151"/>
      <c r="M337" s="156"/>
      <c r="N337" s="157"/>
      <c r="O337" s="157"/>
      <c r="P337" s="158">
        <f>SUM(P338:P348)</f>
        <v>0</v>
      </c>
      <c r="Q337" s="157"/>
      <c r="R337" s="158">
        <f>SUM(R338:R348)</f>
        <v>0</v>
      </c>
      <c r="S337" s="157"/>
      <c r="T337" s="159">
        <f>SUM(T338:T348)</f>
        <v>0</v>
      </c>
      <c r="AR337" s="152" t="s">
        <v>79</v>
      </c>
      <c r="AT337" s="160" t="s">
        <v>71</v>
      </c>
      <c r="AU337" s="160" t="s">
        <v>79</v>
      </c>
      <c r="AY337" s="152" t="s">
        <v>158</v>
      </c>
      <c r="BK337" s="161">
        <f>SUM(BK338:BK348)</f>
        <v>0</v>
      </c>
    </row>
    <row r="338" spans="2:65" s="1" customFormat="1" ht="22.5" customHeight="1">
      <c r="B338" s="165"/>
      <c r="C338" s="166" t="s">
        <v>454</v>
      </c>
      <c r="D338" s="166" t="s">
        <v>160</v>
      </c>
      <c r="E338" s="167" t="s">
        <v>455</v>
      </c>
      <c r="F338" s="168" t="s">
        <v>456</v>
      </c>
      <c r="G338" s="169" t="s">
        <v>214</v>
      </c>
      <c r="H338" s="170">
        <v>17.99</v>
      </c>
      <c r="I338" s="171"/>
      <c r="J338" s="172">
        <f>ROUND(I338*H338,2)</f>
        <v>0</v>
      </c>
      <c r="K338" s="168" t="s">
        <v>368</v>
      </c>
      <c r="L338" s="35"/>
      <c r="M338" s="173" t="s">
        <v>19</v>
      </c>
      <c r="N338" s="174" t="s">
        <v>43</v>
      </c>
      <c r="O338" s="36"/>
      <c r="P338" s="175">
        <f>O338*H338</f>
        <v>0</v>
      </c>
      <c r="Q338" s="175">
        <v>0</v>
      </c>
      <c r="R338" s="175">
        <f>Q338*H338</f>
        <v>0</v>
      </c>
      <c r="S338" s="175">
        <v>0</v>
      </c>
      <c r="T338" s="176">
        <f>S338*H338</f>
        <v>0</v>
      </c>
      <c r="AR338" s="18" t="s">
        <v>165</v>
      </c>
      <c r="AT338" s="18" t="s">
        <v>160</v>
      </c>
      <c r="AU338" s="18" t="s">
        <v>81</v>
      </c>
      <c r="AY338" s="18" t="s">
        <v>158</v>
      </c>
      <c r="BE338" s="177">
        <f>IF(N338="základní",J338,0)</f>
        <v>0</v>
      </c>
      <c r="BF338" s="177">
        <f>IF(N338="snížená",J338,0)</f>
        <v>0</v>
      </c>
      <c r="BG338" s="177">
        <f>IF(N338="zákl. přenesená",J338,0)</f>
        <v>0</v>
      </c>
      <c r="BH338" s="177">
        <f>IF(N338="sníž. přenesená",J338,0)</f>
        <v>0</v>
      </c>
      <c r="BI338" s="177">
        <f>IF(N338="nulová",J338,0)</f>
        <v>0</v>
      </c>
      <c r="BJ338" s="18" t="s">
        <v>79</v>
      </c>
      <c r="BK338" s="177">
        <f>ROUND(I338*H338,2)</f>
        <v>0</v>
      </c>
      <c r="BL338" s="18" t="s">
        <v>165</v>
      </c>
      <c r="BM338" s="18" t="s">
        <v>457</v>
      </c>
    </row>
    <row r="339" spans="2:47" s="1" customFormat="1" ht="13.5">
      <c r="B339" s="35"/>
      <c r="D339" s="197" t="s">
        <v>167</v>
      </c>
      <c r="F339" s="219" t="s">
        <v>456</v>
      </c>
      <c r="I339" s="139"/>
      <c r="L339" s="35"/>
      <c r="M339" s="64"/>
      <c r="N339" s="36"/>
      <c r="O339" s="36"/>
      <c r="P339" s="36"/>
      <c r="Q339" s="36"/>
      <c r="R339" s="36"/>
      <c r="S339" s="36"/>
      <c r="T339" s="65"/>
      <c r="AT339" s="18" t="s">
        <v>167</v>
      </c>
      <c r="AU339" s="18" t="s">
        <v>81</v>
      </c>
    </row>
    <row r="340" spans="2:65" s="1" customFormat="1" ht="31.5" customHeight="1">
      <c r="B340" s="165"/>
      <c r="C340" s="166" t="s">
        <v>94</v>
      </c>
      <c r="D340" s="166" t="s">
        <v>160</v>
      </c>
      <c r="E340" s="167" t="s">
        <v>458</v>
      </c>
      <c r="F340" s="168" t="s">
        <v>459</v>
      </c>
      <c r="G340" s="169" t="s">
        <v>214</v>
      </c>
      <c r="H340" s="170">
        <v>17.99</v>
      </c>
      <c r="I340" s="171"/>
      <c r="J340" s="172">
        <f>ROUND(I340*H340,2)</f>
        <v>0</v>
      </c>
      <c r="K340" s="168" t="s">
        <v>262</v>
      </c>
      <c r="L340" s="35"/>
      <c r="M340" s="173" t="s">
        <v>19</v>
      </c>
      <c r="N340" s="174" t="s">
        <v>43</v>
      </c>
      <c r="O340" s="36"/>
      <c r="P340" s="175">
        <f>O340*H340</f>
        <v>0</v>
      </c>
      <c r="Q340" s="175">
        <v>0</v>
      </c>
      <c r="R340" s="175">
        <f>Q340*H340</f>
        <v>0</v>
      </c>
      <c r="S340" s="175">
        <v>0</v>
      </c>
      <c r="T340" s="176">
        <f>S340*H340</f>
        <v>0</v>
      </c>
      <c r="AR340" s="18" t="s">
        <v>165</v>
      </c>
      <c r="AT340" s="18" t="s">
        <v>160</v>
      </c>
      <c r="AU340" s="18" t="s">
        <v>81</v>
      </c>
      <c r="AY340" s="18" t="s">
        <v>158</v>
      </c>
      <c r="BE340" s="177">
        <f>IF(N340="základní",J340,0)</f>
        <v>0</v>
      </c>
      <c r="BF340" s="177">
        <f>IF(N340="snížená",J340,0)</f>
        <v>0</v>
      </c>
      <c r="BG340" s="177">
        <f>IF(N340="zákl. přenesená",J340,0)</f>
        <v>0</v>
      </c>
      <c r="BH340" s="177">
        <f>IF(N340="sníž. přenesená",J340,0)</f>
        <v>0</v>
      </c>
      <c r="BI340" s="177">
        <f>IF(N340="nulová",J340,0)</f>
        <v>0</v>
      </c>
      <c r="BJ340" s="18" t="s">
        <v>79</v>
      </c>
      <c r="BK340" s="177">
        <f>ROUND(I340*H340,2)</f>
        <v>0</v>
      </c>
      <c r="BL340" s="18" t="s">
        <v>165</v>
      </c>
      <c r="BM340" s="18" t="s">
        <v>460</v>
      </c>
    </row>
    <row r="341" spans="2:47" s="1" customFormat="1" ht="27">
      <c r="B341" s="35"/>
      <c r="D341" s="197" t="s">
        <v>167</v>
      </c>
      <c r="F341" s="219" t="s">
        <v>461</v>
      </c>
      <c r="I341" s="139"/>
      <c r="L341" s="35"/>
      <c r="M341" s="64"/>
      <c r="N341" s="36"/>
      <c r="O341" s="36"/>
      <c r="P341" s="36"/>
      <c r="Q341" s="36"/>
      <c r="R341" s="36"/>
      <c r="S341" s="36"/>
      <c r="T341" s="65"/>
      <c r="AT341" s="18" t="s">
        <v>167</v>
      </c>
      <c r="AU341" s="18" t="s">
        <v>81</v>
      </c>
    </row>
    <row r="342" spans="2:65" s="1" customFormat="1" ht="22.5" customHeight="1">
      <c r="B342" s="165"/>
      <c r="C342" s="166" t="s">
        <v>462</v>
      </c>
      <c r="D342" s="166" t="s">
        <v>160</v>
      </c>
      <c r="E342" s="167" t="s">
        <v>463</v>
      </c>
      <c r="F342" s="168" t="s">
        <v>464</v>
      </c>
      <c r="G342" s="169" t="s">
        <v>214</v>
      </c>
      <c r="H342" s="170">
        <v>17.99</v>
      </c>
      <c r="I342" s="171"/>
      <c r="J342" s="172">
        <f>ROUND(I342*H342,2)</f>
        <v>0</v>
      </c>
      <c r="K342" s="168" t="s">
        <v>368</v>
      </c>
      <c r="L342" s="35"/>
      <c r="M342" s="173" t="s">
        <v>19</v>
      </c>
      <c r="N342" s="174" t="s">
        <v>43</v>
      </c>
      <c r="O342" s="36"/>
      <c r="P342" s="175">
        <f>O342*H342</f>
        <v>0</v>
      </c>
      <c r="Q342" s="175">
        <v>0</v>
      </c>
      <c r="R342" s="175">
        <f>Q342*H342</f>
        <v>0</v>
      </c>
      <c r="S342" s="175">
        <v>0</v>
      </c>
      <c r="T342" s="176">
        <f>S342*H342</f>
        <v>0</v>
      </c>
      <c r="AR342" s="18" t="s">
        <v>165</v>
      </c>
      <c r="AT342" s="18" t="s">
        <v>160</v>
      </c>
      <c r="AU342" s="18" t="s">
        <v>81</v>
      </c>
      <c r="AY342" s="18" t="s">
        <v>158</v>
      </c>
      <c r="BE342" s="177">
        <f>IF(N342="základní",J342,0)</f>
        <v>0</v>
      </c>
      <c r="BF342" s="177">
        <f>IF(N342="snížená",J342,0)</f>
        <v>0</v>
      </c>
      <c r="BG342" s="177">
        <f>IF(N342="zákl. přenesená",J342,0)</f>
        <v>0</v>
      </c>
      <c r="BH342" s="177">
        <f>IF(N342="sníž. přenesená",J342,0)</f>
        <v>0</v>
      </c>
      <c r="BI342" s="177">
        <f>IF(N342="nulová",J342,0)</f>
        <v>0</v>
      </c>
      <c r="BJ342" s="18" t="s">
        <v>79</v>
      </c>
      <c r="BK342" s="177">
        <f>ROUND(I342*H342,2)</f>
        <v>0</v>
      </c>
      <c r="BL342" s="18" t="s">
        <v>165</v>
      </c>
      <c r="BM342" s="18" t="s">
        <v>465</v>
      </c>
    </row>
    <row r="343" spans="2:47" s="1" customFormat="1" ht="13.5">
      <c r="B343" s="35"/>
      <c r="D343" s="197" t="s">
        <v>167</v>
      </c>
      <c r="F343" s="219" t="s">
        <v>466</v>
      </c>
      <c r="I343" s="139"/>
      <c r="L343" s="35"/>
      <c r="M343" s="64"/>
      <c r="N343" s="36"/>
      <c r="O343" s="36"/>
      <c r="P343" s="36"/>
      <c r="Q343" s="36"/>
      <c r="R343" s="36"/>
      <c r="S343" s="36"/>
      <c r="T343" s="65"/>
      <c r="AT343" s="18" t="s">
        <v>167</v>
      </c>
      <c r="AU343" s="18" t="s">
        <v>81</v>
      </c>
    </row>
    <row r="344" spans="2:65" s="1" customFormat="1" ht="22.5" customHeight="1">
      <c r="B344" s="165"/>
      <c r="C344" s="166" t="s">
        <v>467</v>
      </c>
      <c r="D344" s="166" t="s">
        <v>160</v>
      </c>
      <c r="E344" s="167" t="s">
        <v>468</v>
      </c>
      <c r="F344" s="168" t="s">
        <v>469</v>
      </c>
      <c r="G344" s="169" t="s">
        <v>214</v>
      </c>
      <c r="H344" s="170">
        <v>179.9</v>
      </c>
      <c r="I344" s="171"/>
      <c r="J344" s="172">
        <f>ROUND(I344*H344,2)</f>
        <v>0</v>
      </c>
      <c r="K344" s="168" t="s">
        <v>368</v>
      </c>
      <c r="L344" s="35"/>
      <c r="M344" s="173" t="s">
        <v>19</v>
      </c>
      <c r="N344" s="174" t="s">
        <v>43</v>
      </c>
      <c r="O344" s="36"/>
      <c r="P344" s="175">
        <f>O344*H344</f>
        <v>0</v>
      </c>
      <c r="Q344" s="175">
        <v>0</v>
      </c>
      <c r="R344" s="175">
        <f>Q344*H344</f>
        <v>0</v>
      </c>
      <c r="S344" s="175">
        <v>0</v>
      </c>
      <c r="T344" s="176">
        <f>S344*H344</f>
        <v>0</v>
      </c>
      <c r="AR344" s="18" t="s">
        <v>165</v>
      </c>
      <c r="AT344" s="18" t="s">
        <v>160</v>
      </c>
      <c r="AU344" s="18" t="s">
        <v>81</v>
      </c>
      <c r="AY344" s="18" t="s">
        <v>158</v>
      </c>
      <c r="BE344" s="177">
        <f>IF(N344="základní",J344,0)</f>
        <v>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8" t="s">
        <v>79</v>
      </c>
      <c r="BK344" s="177">
        <f>ROUND(I344*H344,2)</f>
        <v>0</v>
      </c>
      <c r="BL344" s="18" t="s">
        <v>165</v>
      </c>
      <c r="BM344" s="18" t="s">
        <v>470</v>
      </c>
    </row>
    <row r="345" spans="2:47" s="1" customFormat="1" ht="13.5">
      <c r="B345" s="35"/>
      <c r="D345" s="178" t="s">
        <v>167</v>
      </c>
      <c r="F345" s="179" t="s">
        <v>469</v>
      </c>
      <c r="I345" s="139"/>
      <c r="L345" s="35"/>
      <c r="M345" s="64"/>
      <c r="N345" s="36"/>
      <c r="O345" s="36"/>
      <c r="P345" s="36"/>
      <c r="Q345" s="36"/>
      <c r="R345" s="36"/>
      <c r="S345" s="36"/>
      <c r="T345" s="65"/>
      <c r="AT345" s="18" t="s">
        <v>167</v>
      </c>
      <c r="AU345" s="18" t="s">
        <v>81</v>
      </c>
    </row>
    <row r="346" spans="2:51" s="12" customFormat="1" ht="13.5">
      <c r="B346" s="188"/>
      <c r="D346" s="197" t="s">
        <v>169</v>
      </c>
      <c r="F346" s="207" t="s">
        <v>471</v>
      </c>
      <c r="H346" s="208">
        <v>179.9</v>
      </c>
      <c r="I346" s="192"/>
      <c r="L346" s="188"/>
      <c r="M346" s="193"/>
      <c r="N346" s="194"/>
      <c r="O346" s="194"/>
      <c r="P346" s="194"/>
      <c r="Q346" s="194"/>
      <c r="R346" s="194"/>
      <c r="S346" s="194"/>
      <c r="T346" s="195"/>
      <c r="AT346" s="189" t="s">
        <v>169</v>
      </c>
      <c r="AU346" s="189" t="s">
        <v>81</v>
      </c>
      <c r="AV346" s="12" t="s">
        <v>81</v>
      </c>
      <c r="AW346" s="12" t="s">
        <v>4</v>
      </c>
      <c r="AX346" s="12" t="s">
        <v>79</v>
      </c>
      <c r="AY346" s="189" t="s">
        <v>158</v>
      </c>
    </row>
    <row r="347" spans="2:65" s="1" customFormat="1" ht="22.5" customHeight="1">
      <c r="B347" s="165"/>
      <c r="C347" s="166" t="s">
        <v>472</v>
      </c>
      <c r="D347" s="166" t="s">
        <v>160</v>
      </c>
      <c r="E347" s="167" t="s">
        <v>473</v>
      </c>
      <c r="F347" s="168" t="s">
        <v>474</v>
      </c>
      <c r="G347" s="169" t="s">
        <v>214</v>
      </c>
      <c r="H347" s="170">
        <v>17.99</v>
      </c>
      <c r="I347" s="171"/>
      <c r="J347" s="172">
        <f>ROUND(I347*H347,2)</f>
        <v>0</v>
      </c>
      <c r="K347" s="168" t="s">
        <v>368</v>
      </c>
      <c r="L347" s="35"/>
      <c r="M347" s="173" t="s">
        <v>19</v>
      </c>
      <c r="N347" s="174" t="s">
        <v>43</v>
      </c>
      <c r="O347" s="36"/>
      <c r="P347" s="175">
        <f>O347*H347</f>
        <v>0</v>
      </c>
      <c r="Q347" s="175">
        <v>0</v>
      </c>
      <c r="R347" s="175">
        <f>Q347*H347</f>
        <v>0</v>
      </c>
      <c r="S347" s="175">
        <v>0</v>
      </c>
      <c r="T347" s="176">
        <f>S347*H347</f>
        <v>0</v>
      </c>
      <c r="AR347" s="18" t="s">
        <v>165</v>
      </c>
      <c r="AT347" s="18" t="s">
        <v>160</v>
      </c>
      <c r="AU347" s="18" t="s">
        <v>81</v>
      </c>
      <c r="AY347" s="18" t="s">
        <v>158</v>
      </c>
      <c r="BE347" s="177">
        <f>IF(N347="základní",J347,0)</f>
        <v>0</v>
      </c>
      <c r="BF347" s="177">
        <f>IF(N347="snížená",J347,0)</f>
        <v>0</v>
      </c>
      <c r="BG347" s="177">
        <f>IF(N347="zákl. přenesená",J347,0)</f>
        <v>0</v>
      </c>
      <c r="BH347" s="177">
        <f>IF(N347="sníž. přenesená",J347,0)</f>
        <v>0</v>
      </c>
      <c r="BI347" s="177">
        <f>IF(N347="nulová",J347,0)</f>
        <v>0</v>
      </c>
      <c r="BJ347" s="18" t="s">
        <v>79</v>
      </c>
      <c r="BK347" s="177">
        <f>ROUND(I347*H347,2)</f>
        <v>0</v>
      </c>
      <c r="BL347" s="18" t="s">
        <v>165</v>
      </c>
      <c r="BM347" s="18" t="s">
        <v>475</v>
      </c>
    </row>
    <row r="348" spans="2:47" s="1" customFormat="1" ht="13.5">
      <c r="B348" s="35"/>
      <c r="D348" s="178" t="s">
        <v>167</v>
      </c>
      <c r="F348" s="179" t="s">
        <v>474</v>
      </c>
      <c r="I348" s="139"/>
      <c r="L348" s="35"/>
      <c r="M348" s="64"/>
      <c r="N348" s="36"/>
      <c r="O348" s="36"/>
      <c r="P348" s="36"/>
      <c r="Q348" s="36"/>
      <c r="R348" s="36"/>
      <c r="S348" s="36"/>
      <c r="T348" s="65"/>
      <c r="AT348" s="18" t="s">
        <v>167</v>
      </c>
      <c r="AU348" s="18" t="s">
        <v>81</v>
      </c>
    </row>
    <row r="349" spans="2:63" s="10" customFormat="1" ht="29.25" customHeight="1">
      <c r="B349" s="151"/>
      <c r="D349" s="162" t="s">
        <v>71</v>
      </c>
      <c r="E349" s="163" t="s">
        <v>476</v>
      </c>
      <c r="F349" s="163" t="s">
        <v>477</v>
      </c>
      <c r="I349" s="154"/>
      <c r="J349" s="164">
        <f>BK349</f>
        <v>0</v>
      </c>
      <c r="L349" s="151"/>
      <c r="M349" s="156"/>
      <c r="N349" s="157"/>
      <c r="O349" s="157"/>
      <c r="P349" s="158">
        <f>SUM(P350:P351)</f>
        <v>0</v>
      </c>
      <c r="Q349" s="157"/>
      <c r="R349" s="158">
        <f>SUM(R350:R351)</f>
        <v>0</v>
      </c>
      <c r="S349" s="157"/>
      <c r="T349" s="159">
        <f>SUM(T350:T351)</f>
        <v>0</v>
      </c>
      <c r="AR349" s="152" t="s">
        <v>79</v>
      </c>
      <c r="AT349" s="160" t="s">
        <v>71</v>
      </c>
      <c r="AU349" s="160" t="s">
        <v>79</v>
      </c>
      <c r="AY349" s="152" t="s">
        <v>158</v>
      </c>
      <c r="BK349" s="161">
        <f>SUM(BK350:BK351)</f>
        <v>0</v>
      </c>
    </row>
    <row r="350" spans="2:65" s="1" customFormat="1" ht="22.5" customHeight="1">
      <c r="B350" s="165"/>
      <c r="C350" s="166" t="s">
        <v>478</v>
      </c>
      <c r="D350" s="166" t="s">
        <v>160</v>
      </c>
      <c r="E350" s="167" t="s">
        <v>479</v>
      </c>
      <c r="F350" s="168" t="s">
        <v>480</v>
      </c>
      <c r="G350" s="169" t="s">
        <v>214</v>
      </c>
      <c r="H350" s="170">
        <v>62.809</v>
      </c>
      <c r="I350" s="171"/>
      <c r="J350" s="172">
        <f>ROUND(I350*H350,2)</f>
        <v>0</v>
      </c>
      <c r="K350" s="168" t="s">
        <v>164</v>
      </c>
      <c r="L350" s="35"/>
      <c r="M350" s="173" t="s">
        <v>19</v>
      </c>
      <c r="N350" s="174" t="s">
        <v>43</v>
      </c>
      <c r="O350" s="36"/>
      <c r="P350" s="175">
        <f>O350*H350</f>
        <v>0</v>
      </c>
      <c r="Q350" s="175">
        <v>0</v>
      </c>
      <c r="R350" s="175">
        <f>Q350*H350</f>
        <v>0</v>
      </c>
      <c r="S350" s="175">
        <v>0</v>
      </c>
      <c r="T350" s="176">
        <f>S350*H350</f>
        <v>0</v>
      </c>
      <c r="AR350" s="18" t="s">
        <v>165</v>
      </c>
      <c r="AT350" s="18" t="s">
        <v>160</v>
      </c>
      <c r="AU350" s="18" t="s">
        <v>81</v>
      </c>
      <c r="AY350" s="18" t="s">
        <v>158</v>
      </c>
      <c r="BE350" s="177">
        <f>IF(N350="základní",J350,0)</f>
        <v>0</v>
      </c>
      <c r="BF350" s="177">
        <f>IF(N350="snížená",J350,0)</f>
        <v>0</v>
      </c>
      <c r="BG350" s="177">
        <f>IF(N350="zákl. přenesená",J350,0)</f>
        <v>0</v>
      </c>
      <c r="BH350" s="177">
        <f>IF(N350="sníž. přenesená",J350,0)</f>
        <v>0</v>
      </c>
      <c r="BI350" s="177">
        <f>IF(N350="nulová",J350,0)</f>
        <v>0</v>
      </c>
      <c r="BJ350" s="18" t="s">
        <v>79</v>
      </c>
      <c r="BK350" s="177">
        <f>ROUND(I350*H350,2)</f>
        <v>0</v>
      </c>
      <c r="BL350" s="18" t="s">
        <v>165</v>
      </c>
      <c r="BM350" s="18" t="s">
        <v>481</v>
      </c>
    </row>
    <row r="351" spans="2:47" s="1" customFormat="1" ht="40.5">
      <c r="B351" s="35"/>
      <c r="D351" s="178" t="s">
        <v>167</v>
      </c>
      <c r="F351" s="179" t="s">
        <v>482</v>
      </c>
      <c r="I351" s="139"/>
      <c r="L351" s="35"/>
      <c r="M351" s="64"/>
      <c r="N351" s="36"/>
      <c r="O351" s="36"/>
      <c r="P351" s="36"/>
      <c r="Q351" s="36"/>
      <c r="R351" s="36"/>
      <c r="S351" s="36"/>
      <c r="T351" s="65"/>
      <c r="AT351" s="18" t="s">
        <v>167</v>
      </c>
      <c r="AU351" s="18" t="s">
        <v>81</v>
      </c>
    </row>
    <row r="352" spans="2:63" s="10" customFormat="1" ht="36.75" customHeight="1">
      <c r="B352" s="151"/>
      <c r="D352" s="152" t="s">
        <v>71</v>
      </c>
      <c r="E352" s="153" t="s">
        <v>483</v>
      </c>
      <c r="F352" s="153" t="s">
        <v>484</v>
      </c>
      <c r="I352" s="154"/>
      <c r="J352" s="155">
        <f>BK352</f>
        <v>0</v>
      </c>
      <c r="L352" s="151"/>
      <c r="M352" s="156"/>
      <c r="N352" s="157"/>
      <c r="O352" s="157"/>
      <c r="P352" s="158">
        <f>P353+P362+P393+P407+P442+P457</f>
        <v>0</v>
      </c>
      <c r="Q352" s="157"/>
      <c r="R352" s="158">
        <f>R353+R362+R393+R407+R442+R457</f>
        <v>2.9315143548800005</v>
      </c>
      <c r="S352" s="157"/>
      <c r="T352" s="159">
        <f>T353+T362+T393+T407+T442+T457</f>
        <v>0.423282</v>
      </c>
      <c r="AR352" s="152" t="s">
        <v>81</v>
      </c>
      <c r="AT352" s="160" t="s">
        <v>71</v>
      </c>
      <c r="AU352" s="160" t="s">
        <v>72</v>
      </c>
      <c r="AY352" s="152" t="s">
        <v>158</v>
      </c>
      <c r="BK352" s="161">
        <f>BK353+BK362+BK393+BK407+BK442+BK457</f>
        <v>0</v>
      </c>
    </row>
    <row r="353" spans="2:63" s="10" customFormat="1" ht="19.5" customHeight="1">
      <c r="B353" s="151"/>
      <c r="D353" s="162" t="s">
        <v>71</v>
      </c>
      <c r="E353" s="163" t="s">
        <v>485</v>
      </c>
      <c r="F353" s="163" t="s">
        <v>486</v>
      </c>
      <c r="I353" s="154"/>
      <c r="J353" s="164">
        <f>BK353</f>
        <v>0</v>
      </c>
      <c r="L353" s="151"/>
      <c r="M353" s="156"/>
      <c r="N353" s="157"/>
      <c r="O353" s="157"/>
      <c r="P353" s="158">
        <f>SUM(P354:P361)</f>
        <v>0</v>
      </c>
      <c r="Q353" s="157"/>
      <c r="R353" s="158">
        <f>SUM(R354:R361)</f>
        <v>0.06236935488</v>
      </c>
      <c r="S353" s="157"/>
      <c r="T353" s="159">
        <f>SUM(T354:T361)</f>
        <v>0</v>
      </c>
      <c r="AR353" s="152" t="s">
        <v>81</v>
      </c>
      <c r="AT353" s="160" t="s">
        <v>71</v>
      </c>
      <c r="AU353" s="160" t="s">
        <v>79</v>
      </c>
      <c r="AY353" s="152" t="s">
        <v>158</v>
      </c>
      <c r="BK353" s="161">
        <f>SUM(BK354:BK361)</f>
        <v>0</v>
      </c>
    </row>
    <row r="354" spans="2:65" s="1" customFormat="1" ht="31.5" customHeight="1">
      <c r="B354" s="165"/>
      <c r="C354" s="166" t="s">
        <v>487</v>
      </c>
      <c r="D354" s="166" t="s">
        <v>160</v>
      </c>
      <c r="E354" s="167" t="s">
        <v>488</v>
      </c>
      <c r="F354" s="168" t="s">
        <v>489</v>
      </c>
      <c r="G354" s="169" t="s">
        <v>163</v>
      </c>
      <c r="H354" s="170">
        <v>39.96</v>
      </c>
      <c r="I354" s="171"/>
      <c r="J354" s="172">
        <f>ROUND(I354*H354,2)</f>
        <v>0</v>
      </c>
      <c r="K354" s="168" t="s">
        <v>19</v>
      </c>
      <c r="L354" s="35"/>
      <c r="M354" s="173" t="s">
        <v>19</v>
      </c>
      <c r="N354" s="174" t="s">
        <v>43</v>
      </c>
      <c r="O354" s="36"/>
      <c r="P354" s="175">
        <f>O354*H354</f>
        <v>0</v>
      </c>
      <c r="Q354" s="175">
        <v>0.001094128</v>
      </c>
      <c r="R354" s="175">
        <f>Q354*H354</f>
        <v>0.04372135488</v>
      </c>
      <c r="S354" s="175">
        <v>0</v>
      </c>
      <c r="T354" s="176">
        <f>S354*H354</f>
        <v>0</v>
      </c>
      <c r="AR354" s="18" t="s">
        <v>265</v>
      </c>
      <c r="AT354" s="18" t="s">
        <v>160</v>
      </c>
      <c r="AU354" s="18" t="s">
        <v>81</v>
      </c>
      <c r="AY354" s="18" t="s">
        <v>158</v>
      </c>
      <c r="BE354" s="177">
        <f>IF(N354="základní",J354,0)</f>
        <v>0</v>
      </c>
      <c r="BF354" s="177">
        <f>IF(N354="snížená",J354,0)</f>
        <v>0</v>
      </c>
      <c r="BG354" s="177">
        <f>IF(N354="zákl. přenesená",J354,0)</f>
        <v>0</v>
      </c>
      <c r="BH354" s="177">
        <f>IF(N354="sníž. přenesená",J354,0)</f>
        <v>0</v>
      </c>
      <c r="BI354" s="177">
        <f>IF(N354="nulová",J354,0)</f>
        <v>0</v>
      </c>
      <c r="BJ354" s="18" t="s">
        <v>79</v>
      </c>
      <c r="BK354" s="177">
        <f>ROUND(I354*H354,2)</f>
        <v>0</v>
      </c>
      <c r="BL354" s="18" t="s">
        <v>265</v>
      </c>
      <c r="BM354" s="18" t="s">
        <v>490</v>
      </c>
    </row>
    <row r="355" spans="2:47" s="1" customFormat="1" ht="13.5">
      <c r="B355" s="35"/>
      <c r="D355" s="178" t="s">
        <v>167</v>
      </c>
      <c r="F355" s="179" t="s">
        <v>491</v>
      </c>
      <c r="I355" s="139"/>
      <c r="L355" s="35"/>
      <c r="M355" s="64"/>
      <c r="N355" s="36"/>
      <c r="O355" s="36"/>
      <c r="P355" s="36"/>
      <c r="Q355" s="36"/>
      <c r="R355" s="36"/>
      <c r="S355" s="36"/>
      <c r="T355" s="65"/>
      <c r="AT355" s="18" t="s">
        <v>167</v>
      </c>
      <c r="AU355" s="18" t="s">
        <v>81</v>
      </c>
    </row>
    <row r="356" spans="2:51" s="12" customFormat="1" ht="13.5">
      <c r="B356" s="188"/>
      <c r="D356" s="197" t="s">
        <v>169</v>
      </c>
      <c r="E356" s="206" t="s">
        <v>99</v>
      </c>
      <c r="F356" s="207" t="s">
        <v>492</v>
      </c>
      <c r="H356" s="208">
        <v>39.96</v>
      </c>
      <c r="I356" s="192"/>
      <c r="L356" s="188"/>
      <c r="M356" s="193"/>
      <c r="N356" s="194"/>
      <c r="O356" s="194"/>
      <c r="P356" s="194"/>
      <c r="Q356" s="194"/>
      <c r="R356" s="194"/>
      <c r="S356" s="194"/>
      <c r="T356" s="195"/>
      <c r="AT356" s="189" t="s">
        <v>169</v>
      </c>
      <c r="AU356" s="189" t="s">
        <v>81</v>
      </c>
      <c r="AV356" s="12" t="s">
        <v>81</v>
      </c>
      <c r="AW356" s="12" t="s">
        <v>33</v>
      </c>
      <c r="AX356" s="12" t="s">
        <v>79</v>
      </c>
      <c r="AY356" s="189" t="s">
        <v>158</v>
      </c>
    </row>
    <row r="357" spans="2:65" s="1" customFormat="1" ht="22.5" customHeight="1">
      <c r="B357" s="165"/>
      <c r="C357" s="166" t="s">
        <v>493</v>
      </c>
      <c r="D357" s="166" t="s">
        <v>160</v>
      </c>
      <c r="E357" s="167" t="s">
        <v>494</v>
      </c>
      <c r="F357" s="168" t="s">
        <v>495</v>
      </c>
      <c r="G357" s="169" t="s">
        <v>182</v>
      </c>
      <c r="H357" s="170">
        <v>66.6</v>
      </c>
      <c r="I357" s="171"/>
      <c r="J357" s="172">
        <f>ROUND(I357*H357,2)</f>
        <v>0</v>
      </c>
      <c r="K357" s="168" t="s">
        <v>176</v>
      </c>
      <c r="L357" s="35"/>
      <c r="M357" s="173" t="s">
        <v>19</v>
      </c>
      <c r="N357" s="174" t="s">
        <v>43</v>
      </c>
      <c r="O357" s="36"/>
      <c r="P357" s="175">
        <f>O357*H357</f>
        <v>0</v>
      </c>
      <c r="Q357" s="175">
        <v>0.00028</v>
      </c>
      <c r="R357" s="175">
        <f>Q357*H357</f>
        <v>0.018647999999999998</v>
      </c>
      <c r="S357" s="175">
        <v>0</v>
      </c>
      <c r="T357" s="176">
        <f>S357*H357</f>
        <v>0</v>
      </c>
      <c r="AR357" s="18" t="s">
        <v>265</v>
      </c>
      <c r="AT357" s="18" t="s">
        <v>160</v>
      </c>
      <c r="AU357" s="18" t="s">
        <v>81</v>
      </c>
      <c r="AY357" s="18" t="s">
        <v>158</v>
      </c>
      <c r="BE357" s="177">
        <f>IF(N357="základní",J357,0)</f>
        <v>0</v>
      </c>
      <c r="BF357" s="177">
        <f>IF(N357="snížená",J357,0)</f>
        <v>0</v>
      </c>
      <c r="BG357" s="177">
        <f>IF(N357="zákl. přenesená",J357,0)</f>
        <v>0</v>
      </c>
      <c r="BH357" s="177">
        <f>IF(N357="sníž. přenesená",J357,0)</f>
        <v>0</v>
      </c>
      <c r="BI357" s="177">
        <f>IF(N357="nulová",J357,0)</f>
        <v>0</v>
      </c>
      <c r="BJ357" s="18" t="s">
        <v>79</v>
      </c>
      <c r="BK357" s="177">
        <f>ROUND(I357*H357,2)</f>
        <v>0</v>
      </c>
      <c r="BL357" s="18" t="s">
        <v>265</v>
      </c>
      <c r="BM357" s="18" t="s">
        <v>496</v>
      </c>
    </row>
    <row r="358" spans="2:47" s="1" customFormat="1" ht="13.5">
      <c r="B358" s="35"/>
      <c r="D358" s="178" t="s">
        <v>167</v>
      </c>
      <c r="F358" s="179" t="s">
        <v>497</v>
      </c>
      <c r="I358" s="139"/>
      <c r="L358" s="35"/>
      <c r="M358" s="64"/>
      <c r="N358" s="36"/>
      <c r="O358" s="36"/>
      <c r="P358" s="36"/>
      <c r="Q358" s="36"/>
      <c r="R358" s="36"/>
      <c r="S358" s="36"/>
      <c r="T358" s="65"/>
      <c r="AT358" s="18" t="s">
        <v>167</v>
      </c>
      <c r="AU358" s="18" t="s">
        <v>81</v>
      </c>
    </row>
    <row r="359" spans="2:51" s="12" customFormat="1" ht="13.5">
      <c r="B359" s="188"/>
      <c r="D359" s="197" t="s">
        <v>169</v>
      </c>
      <c r="E359" s="206" t="s">
        <v>19</v>
      </c>
      <c r="F359" s="207" t="s">
        <v>104</v>
      </c>
      <c r="H359" s="208">
        <v>66.6</v>
      </c>
      <c r="I359" s="192"/>
      <c r="L359" s="188"/>
      <c r="M359" s="193"/>
      <c r="N359" s="194"/>
      <c r="O359" s="194"/>
      <c r="P359" s="194"/>
      <c r="Q359" s="194"/>
      <c r="R359" s="194"/>
      <c r="S359" s="194"/>
      <c r="T359" s="195"/>
      <c r="AT359" s="189" t="s">
        <v>169</v>
      </c>
      <c r="AU359" s="189" t="s">
        <v>81</v>
      </c>
      <c r="AV359" s="12" t="s">
        <v>81</v>
      </c>
      <c r="AW359" s="12" t="s">
        <v>33</v>
      </c>
      <c r="AX359" s="12" t="s">
        <v>79</v>
      </c>
      <c r="AY359" s="189" t="s">
        <v>158</v>
      </c>
    </row>
    <row r="360" spans="2:65" s="1" customFormat="1" ht="22.5" customHeight="1">
      <c r="B360" s="165"/>
      <c r="C360" s="166" t="s">
        <v>498</v>
      </c>
      <c r="D360" s="166" t="s">
        <v>160</v>
      </c>
      <c r="E360" s="167" t="s">
        <v>499</v>
      </c>
      <c r="F360" s="168" t="s">
        <v>500</v>
      </c>
      <c r="G360" s="169" t="s">
        <v>214</v>
      </c>
      <c r="H360" s="170">
        <v>0.062</v>
      </c>
      <c r="I360" s="171"/>
      <c r="J360" s="172">
        <f>ROUND(I360*H360,2)</f>
        <v>0</v>
      </c>
      <c r="K360" s="168" t="s">
        <v>164</v>
      </c>
      <c r="L360" s="35"/>
      <c r="M360" s="173" t="s">
        <v>19</v>
      </c>
      <c r="N360" s="174" t="s">
        <v>43</v>
      </c>
      <c r="O360" s="36"/>
      <c r="P360" s="175">
        <f>O360*H360</f>
        <v>0</v>
      </c>
      <c r="Q360" s="175">
        <v>0</v>
      </c>
      <c r="R360" s="175">
        <f>Q360*H360</f>
        <v>0</v>
      </c>
      <c r="S360" s="175">
        <v>0</v>
      </c>
      <c r="T360" s="176">
        <f>S360*H360</f>
        <v>0</v>
      </c>
      <c r="AR360" s="18" t="s">
        <v>265</v>
      </c>
      <c r="AT360" s="18" t="s">
        <v>160</v>
      </c>
      <c r="AU360" s="18" t="s">
        <v>81</v>
      </c>
      <c r="AY360" s="18" t="s">
        <v>158</v>
      </c>
      <c r="BE360" s="177">
        <f>IF(N360="základní",J360,0)</f>
        <v>0</v>
      </c>
      <c r="BF360" s="177">
        <f>IF(N360="snížená",J360,0)</f>
        <v>0</v>
      </c>
      <c r="BG360" s="177">
        <f>IF(N360="zákl. přenesená",J360,0)</f>
        <v>0</v>
      </c>
      <c r="BH360" s="177">
        <f>IF(N360="sníž. přenesená",J360,0)</f>
        <v>0</v>
      </c>
      <c r="BI360" s="177">
        <f>IF(N360="nulová",J360,0)</f>
        <v>0</v>
      </c>
      <c r="BJ360" s="18" t="s">
        <v>79</v>
      </c>
      <c r="BK360" s="177">
        <f>ROUND(I360*H360,2)</f>
        <v>0</v>
      </c>
      <c r="BL360" s="18" t="s">
        <v>265</v>
      </c>
      <c r="BM360" s="18" t="s">
        <v>501</v>
      </c>
    </row>
    <row r="361" spans="2:47" s="1" customFormat="1" ht="27">
      <c r="B361" s="35"/>
      <c r="D361" s="178" t="s">
        <v>167</v>
      </c>
      <c r="F361" s="179" t="s">
        <v>502</v>
      </c>
      <c r="I361" s="139"/>
      <c r="L361" s="35"/>
      <c r="M361" s="64"/>
      <c r="N361" s="36"/>
      <c r="O361" s="36"/>
      <c r="P361" s="36"/>
      <c r="Q361" s="36"/>
      <c r="R361" s="36"/>
      <c r="S361" s="36"/>
      <c r="T361" s="65"/>
      <c r="AT361" s="18" t="s">
        <v>167</v>
      </c>
      <c r="AU361" s="18" t="s">
        <v>81</v>
      </c>
    </row>
    <row r="362" spans="2:63" s="10" customFormat="1" ht="29.25" customHeight="1">
      <c r="B362" s="151"/>
      <c r="D362" s="162" t="s">
        <v>71</v>
      </c>
      <c r="E362" s="163" t="s">
        <v>503</v>
      </c>
      <c r="F362" s="163" t="s">
        <v>504</v>
      </c>
      <c r="I362" s="154"/>
      <c r="J362" s="164">
        <f>BK362</f>
        <v>0</v>
      </c>
      <c r="L362" s="151"/>
      <c r="M362" s="156"/>
      <c r="N362" s="157"/>
      <c r="O362" s="157"/>
      <c r="P362" s="158">
        <f>SUM(P363:P392)</f>
        <v>0</v>
      </c>
      <c r="Q362" s="157"/>
      <c r="R362" s="158">
        <f>SUM(R363:R392)</f>
        <v>2.1924</v>
      </c>
      <c r="S362" s="157"/>
      <c r="T362" s="159">
        <f>SUM(T363:T392)</f>
        <v>0</v>
      </c>
      <c r="AR362" s="152" t="s">
        <v>81</v>
      </c>
      <c r="AT362" s="160" t="s">
        <v>71</v>
      </c>
      <c r="AU362" s="160" t="s">
        <v>79</v>
      </c>
      <c r="AY362" s="152" t="s">
        <v>158</v>
      </c>
      <c r="BK362" s="161">
        <f>SUM(BK363:BK392)</f>
        <v>0</v>
      </c>
    </row>
    <row r="363" spans="2:65" s="1" customFormat="1" ht="22.5" customHeight="1">
      <c r="B363" s="165"/>
      <c r="C363" s="166" t="s">
        <v>505</v>
      </c>
      <c r="D363" s="166" t="s">
        <v>160</v>
      </c>
      <c r="E363" s="167" t="s">
        <v>506</v>
      </c>
      <c r="F363" s="168" t="s">
        <v>507</v>
      </c>
      <c r="G363" s="169" t="s">
        <v>163</v>
      </c>
      <c r="H363" s="170">
        <v>420</v>
      </c>
      <c r="I363" s="171"/>
      <c r="J363" s="172">
        <f>ROUND(I363*H363,2)</f>
        <v>0</v>
      </c>
      <c r="K363" s="168" t="s">
        <v>164</v>
      </c>
      <c r="L363" s="35"/>
      <c r="M363" s="173" t="s">
        <v>19</v>
      </c>
      <c r="N363" s="174" t="s">
        <v>43</v>
      </c>
      <c r="O363" s="36"/>
      <c r="P363" s="175">
        <f>O363*H363</f>
        <v>0</v>
      </c>
      <c r="Q363" s="175">
        <v>0</v>
      </c>
      <c r="R363" s="175">
        <f>Q363*H363</f>
        <v>0</v>
      </c>
      <c r="S363" s="175">
        <v>0</v>
      </c>
      <c r="T363" s="176">
        <f>S363*H363</f>
        <v>0</v>
      </c>
      <c r="AR363" s="18" t="s">
        <v>265</v>
      </c>
      <c r="AT363" s="18" t="s">
        <v>160</v>
      </c>
      <c r="AU363" s="18" t="s">
        <v>81</v>
      </c>
      <c r="AY363" s="18" t="s">
        <v>158</v>
      </c>
      <c r="BE363" s="177">
        <f>IF(N363="základní",J363,0)</f>
        <v>0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8" t="s">
        <v>79</v>
      </c>
      <c r="BK363" s="177">
        <f>ROUND(I363*H363,2)</f>
        <v>0</v>
      </c>
      <c r="BL363" s="18" t="s">
        <v>265</v>
      </c>
      <c r="BM363" s="18" t="s">
        <v>508</v>
      </c>
    </row>
    <row r="364" spans="2:47" s="1" customFormat="1" ht="27">
      <c r="B364" s="35"/>
      <c r="D364" s="197" t="s">
        <v>167</v>
      </c>
      <c r="F364" s="219" t="s">
        <v>509</v>
      </c>
      <c r="I364" s="139"/>
      <c r="L364" s="35"/>
      <c r="M364" s="64"/>
      <c r="N364" s="36"/>
      <c r="O364" s="36"/>
      <c r="P364" s="36"/>
      <c r="Q364" s="36"/>
      <c r="R364" s="36"/>
      <c r="S364" s="36"/>
      <c r="T364" s="65"/>
      <c r="AT364" s="18" t="s">
        <v>167</v>
      </c>
      <c r="AU364" s="18" t="s">
        <v>81</v>
      </c>
    </row>
    <row r="365" spans="2:65" s="1" customFormat="1" ht="22.5" customHeight="1">
      <c r="B365" s="165"/>
      <c r="C365" s="209" t="s">
        <v>510</v>
      </c>
      <c r="D365" s="209" t="s">
        <v>211</v>
      </c>
      <c r="E365" s="210" t="s">
        <v>511</v>
      </c>
      <c r="F365" s="211" t="s">
        <v>512</v>
      </c>
      <c r="G365" s="212" t="s">
        <v>163</v>
      </c>
      <c r="H365" s="213">
        <v>226.8</v>
      </c>
      <c r="I365" s="214"/>
      <c r="J365" s="215">
        <f>ROUND(I365*H365,2)</f>
        <v>0</v>
      </c>
      <c r="K365" s="211" t="s">
        <v>19</v>
      </c>
      <c r="L365" s="216"/>
      <c r="M365" s="217" t="s">
        <v>19</v>
      </c>
      <c r="N365" s="218" t="s">
        <v>43</v>
      </c>
      <c r="O365" s="36"/>
      <c r="P365" s="175">
        <f>O365*H365</f>
        <v>0</v>
      </c>
      <c r="Q365" s="175">
        <v>0.0056</v>
      </c>
      <c r="R365" s="175">
        <f>Q365*H365</f>
        <v>1.27008</v>
      </c>
      <c r="S365" s="175">
        <v>0</v>
      </c>
      <c r="T365" s="176">
        <f>S365*H365</f>
        <v>0</v>
      </c>
      <c r="AR365" s="18" t="s">
        <v>388</v>
      </c>
      <c r="AT365" s="18" t="s">
        <v>211</v>
      </c>
      <c r="AU365" s="18" t="s">
        <v>81</v>
      </c>
      <c r="AY365" s="18" t="s">
        <v>158</v>
      </c>
      <c r="BE365" s="177">
        <f>IF(N365="základní",J365,0)</f>
        <v>0</v>
      </c>
      <c r="BF365" s="177">
        <f>IF(N365="snížená",J365,0)</f>
        <v>0</v>
      </c>
      <c r="BG365" s="177">
        <f>IF(N365="zákl. přenesená",J365,0)</f>
        <v>0</v>
      </c>
      <c r="BH365" s="177">
        <f>IF(N365="sníž. přenesená",J365,0)</f>
        <v>0</v>
      </c>
      <c r="BI365" s="177">
        <f>IF(N365="nulová",J365,0)</f>
        <v>0</v>
      </c>
      <c r="BJ365" s="18" t="s">
        <v>79</v>
      </c>
      <c r="BK365" s="177">
        <f>ROUND(I365*H365,2)</f>
        <v>0</v>
      </c>
      <c r="BL365" s="18" t="s">
        <v>265</v>
      </c>
      <c r="BM365" s="18" t="s">
        <v>513</v>
      </c>
    </row>
    <row r="366" spans="2:47" s="1" customFormat="1" ht="54">
      <c r="B366" s="35"/>
      <c r="D366" s="178" t="s">
        <v>167</v>
      </c>
      <c r="F366" s="179" t="s">
        <v>514</v>
      </c>
      <c r="I366" s="139"/>
      <c r="L366" s="35"/>
      <c r="M366" s="64"/>
      <c r="N366" s="36"/>
      <c r="O366" s="36"/>
      <c r="P366" s="36"/>
      <c r="Q366" s="36"/>
      <c r="R366" s="36"/>
      <c r="S366" s="36"/>
      <c r="T366" s="65"/>
      <c r="AT366" s="18" t="s">
        <v>167</v>
      </c>
      <c r="AU366" s="18" t="s">
        <v>81</v>
      </c>
    </row>
    <row r="367" spans="2:51" s="11" customFormat="1" ht="13.5">
      <c r="B367" s="180"/>
      <c r="D367" s="178" t="s">
        <v>169</v>
      </c>
      <c r="E367" s="181" t="s">
        <v>19</v>
      </c>
      <c r="F367" s="182" t="s">
        <v>515</v>
      </c>
      <c r="H367" s="183" t="s">
        <v>19</v>
      </c>
      <c r="I367" s="184"/>
      <c r="L367" s="180"/>
      <c r="M367" s="185"/>
      <c r="N367" s="186"/>
      <c r="O367" s="186"/>
      <c r="P367" s="186"/>
      <c r="Q367" s="186"/>
      <c r="R367" s="186"/>
      <c r="S367" s="186"/>
      <c r="T367" s="187"/>
      <c r="AT367" s="183" t="s">
        <v>169</v>
      </c>
      <c r="AU367" s="183" t="s">
        <v>81</v>
      </c>
      <c r="AV367" s="11" t="s">
        <v>79</v>
      </c>
      <c r="AW367" s="11" t="s">
        <v>33</v>
      </c>
      <c r="AX367" s="11" t="s">
        <v>72</v>
      </c>
      <c r="AY367" s="183" t="s">
        <v>158</v>
      </c>
    </row>
    <row r="368" spans="2:51" s="12" customFormat="1" ht="13.5">
      <c r="B368" s="188"/>
      <c r="D368" s="178" t="s">
        <v>169</v>
      </c>
      <c r="E368" s="189" t="s">
        <v>110</v>
      </c>
      <c r="F368" s="190" t="s">
        <v>516</v>
      </c>
      <c r="H368" s="191">
        <v>210</v>
      </c>
      <c r="I368" s="192"/>
      <c r="L368" s="188"/>
      <c r="M368" s="193"/>
      <c r="N368" s="194"/>
      <c r="O368" s="194"/>
      <c r="P368" s="194"/>
      <c r="Q368" s="194"/>
      <c r="R368" s="194"/>
      <c r="S368" s="194"/>
      <c r="T368" s="195"/>
      <c r="AT368" s="189" t="s">
        <v>169</v>
      </c>
      <c r="AU368" s="189" t="s">
        <v>81</v>
      </c>
      <c r="AV368" s="12" t="s">
        <v>81</v>
      </c>
      <c r="AW368" s="12" t="s">
        <v>33</v>
      </c>
      <c r="AX368" s="12" t="s">
        <v>79</v>
      </c>
      <c r="AY368" s="189" t="s">
        <v>158</v>
      </c>
    </row>
    <row r="369" spans="2:51" s="12" customFormat="1" ht="13.5">
      <c r="B369" s="188"/>
      <c r="D369" s="197" t="s">
        <v>169</v>
      </c>
      <c r="F369" s="207" t="s">
        <v>517</v>
      </c>
      <c r="H369" s="208">
        <v>226.8</v>
      </c>
      <c r="I369" s="192"/>
      <c r="L369" s="188"/>
      <c r="M369" s="193"/>
      <c r="N369" s="194"/>
      <c r="O369" s="194"/>
      <c r="P369" s="194"/>
      <c r="Q369" s="194"/>
      <c r="R369" s="194"/>
      <c r="S369" s="194"/>
      <c r="T369" s="195"/>
      <c r="AT369" s="189" t="s">
        <v>169</v>
      </c>
      <c r="AU369" s="189" t="s">
        <v>81</v>
      </c>
      <c r="AV369" s="12" t="s">
        <v>81</v>
      </c>
      <c r="AW369" s="12" t="s">
        <v>4</v>
      </c>
      <c r="AX369" s="12" t="s">
        <v>79</v>
      </c>
      <c r="AY369" s="189" t="s">
        <v>158</v>
      </c>
    </row>
    <row r="370" spans="2:65" s="1" customFormat="1" ht="22.5" customHeight="1">
      <c r="B370" s="165"/>
      <c r="C370" s="209" t="s">
        <v>518</v>
      </c>
      <c r="D370" s="209" t="s">
        <v>211</v>
      </c>
      <c r="E370" s="210" t="s">
        <v>519</v>
      </c>
      <c r="F370" s="211" t="s">
        <v>520</v>
      </c>
      <c r="G370" s="212" t="s">
        <v>163</v>
      </c>
      <c r="H370" s="213">
        <v>226.8</v>
      </c>
      <c r="I370" s="214"/>
      <c r="J370" s="215">
        <f>ROUND(I370*H370,2)</f>
        <v>0</v>
      </c>
      <c r="K370" s="211" t="s">
        <v>19</v>
      </c>
      <c r="L370" s="216"/>
      <c r="M370" s="217" t="s">
        <v>19</v>
      </c>
      <c r="N370" s="218" t="s">
        <v>43</v>
      </c>
      <c r="O370" s="36"/>
      <c r="P370" s="175">
        <f>O370*H370</f>
        <v>0</v>
      </c>
      <c r="Q370" s="175">
        <v>0.0035</v>
      </c>
      <c r="R370" s="175">
        <f>Q370*H370</f>
        <v>0.7938000000000001</v>
      </c>
      <c r="S370" s="175">
        <v>0</v>
      </c>
      <c r="T370" s="176">
        <f>S370*H370</f>
        <v>0</v>
      </c>
      <c r="AR370" s="18" t="s">
        <v>388</v>
      </c>
      <c r="AT370" s="18" t="s">
        <v>211</v>
      </c>
      <c r="AU370" s="18" t="s">
        <v>81</v>
      </c>
      <c r="AY370" s="18" t="s">
        <v>158</v>
      </c>
      <c r="BE370" s="177">
        <f>IF(N370="základní",J370,0)</f>
        <v>0</v>
      </c>
      <c r="BF370" s="177">
        <f>IF(N370="snížená",J370,0)</f>
        <v>0</v>
      </c>
      <c r="BG370" s="177">
        <f>IF(N370="zákl. přenesená",J370,0)</f>
        <v>0</v>
      </c>
      <c r="BH370" s="177">
        <f>IF(N370="sníž. přenesená",J370,0)</f>
        <v>0</v>
      </c>
      <c r="BI370" s="177">
        <f>IF(N370="nulová",J370,0)</f>
        <v>0</v>
      </c>
      <c r="BJ370" s="18" t="s">
        <v>79</v>
      </c>
      <c r="BK370" s="177">
        <f>ROUND(I370*H370,2)</f>
        <v>0</v>
      </c>
      <c r="BL370" s="18" t="s">
        <v>265</v>
      </c>
      <c r="BM370" s="18" t="s">
        <v>521</v>
      </c>
    </row>
    <row r="371" spans="2:47" s="1" customFormat="1" ht="54">
      <c r="B371" s="35"/>
      <c r="D371" s="178" t="s">
        <v>167</v>
      </c>
      <c r="F371" s="179" t="s">
        <v>522</v>
      </c>
      <c r="I371" s="139"/>
      <c r="L371" s="35"/>
      <c r="M371" s="64"/>
      <c r="N371" s="36"/>
      <c r="O371" s="36"/>
      <c r="P371" s="36"/>
      <c r="Q371" s="36"/>
      <c r="R371" s="36"/>
      <c r="S371" s="36"/>
      <c r="T371" s="65"/>
      <c r="AT371" s="18" t="s">
        <v>167</v>
      </c>
      <c r="AU371" s="18" t="s">
        <v>81</v>
      </c>
    </row>
    <row r="372" spans="2:51" s="11" customFormat="1" ht="13.5">
      <c r="B372" s="180"/>
      <c r="D372" s="178" t="s">
        <v>169</v>
      </c>
      <c r="E372" s="181" t="s">
        <v>19</v>
      </c>
      <c r="F372" s="182" t="s">
        <v>515</v>
      </c>
      <c r="H372" s="183" t="s">
        <v>19</v>
      </c>
      <c r="I372" s="184"/>
      <c r="L372" s="180"/>
      <c r="M372" s="185"/>
      <c r="N372" s="186"/>
      <c r="O372" s="186"/>
      <c r="P372" s="186"/>
      <c r="Q372" s="186"/>
      <c r="R372" s="186"/>
      <c r="S372" s="186"/>
      <c r="T372" s="187"/>
      <c r="AT372" s="183" t="s">
        <v>169</v>
      </c>
      <c r="AU372" s="183" t="s">
        <v>81</v>
      </c>
      <c r="AV372" s="11" t="s">
        <v>79</v>
      </c>
      <c r="AW372" s="11" t="s">
        <v>33</v>
      </c>
      <c r="AX372" s="11" t="s">
        <v>72</v>
      </c>
      <c r="AY372" s="183" t="s">
        <v>158</v>
      </c>
    </row>
    <row r="373" spans="2:51" s="12" customFormat="1" ht="13.5">
      <c r="B373" s="188"/>
      <c r="D373" s="178" t="s">
        <v>169</v>
      </c>
      <c r="E373" s="189" t="s">
        <v>19</v>
      </c>
      <c r="F373" s="190" t="s">
        <v>110</v>
      </c>
      <c r="H373" s="191">
        <v>210</v>
      </c>
      <c r="I373" s="192"/>
      <c r="L373" s="188"/>
      <c r="M373" s="193"/>
      <c r="N373" s="194"/>
      <c r="O373" s="194"/>
      <c r="P373" s="194"/>
      <c r="Q373" s="194"/>
      <c r="R373" s="194"/>
      <c r="S373" s="194"/>
      <c r="T373" s="195"/>
      <c r="AT373" s="189" t="s">
        <v>169</v>
      </c>
      <c r="AU373" s="189" t="s">
        <v>81</v>
      </c>
      <c r="AV373" s="12" t="s">
        <v>81</v>
      </c>
      <c r="AW373" s="12" t="s">
        <v>33</v>
      </c>
      <c r="AX373" s="12" t="s">
        <v>79</v>
      </c>
      <c r="AY373" s="189" t="s">
        <v>158</v>
      </c>
    </row>
    <row r="374" spans="2:51" s="12" customFormat="1" ht="13.5">
      <c r="B374" s="188"/>
      <c r="D374" s="197" t="s">
        <v>169</v>
      </c>
      <c r="F374" s="207" t="s">
        <v>517</v>
      </c>
      <c r="H374" s="208">
        <v>226.8</v>
      </c>
      <c r="I374" s="192"/>
      <c r="L374" s="188"/>
      <c r="M374" s="193"/>
      <c r="N374" s="194"/>
      <c r="O374" s="194"/>
      <c r="P374" s="194"/>
      <c r="Q374" s="194"/>
      <c r="R374" s="194"/>
      <c r="S374" s="194"/>
      <c r="T374" s="195"/>
      <c r="AT374" s="189" t="s">
        <v>169</v>
      </c>
      <c r="AU374" s="189" t="s">
        <v>81</v>
      </c>
      <c r="AV374" s="12" t="s">
        <v>81</v>
      </c>
      <c r="AW374" s="12" t="s">
        <v>4</v>
      </c>
      <c r="AX374" s="12" t="s">
        <v>79</v>
      </c>
      <c r="AY374" s="189" t="s">
        <v>158</v>
      </c>
    </row>
    <row r="375" spans="2:65" s="1" customFormat="1" ht="22.5" customHeight="1">
      <c r="B375" s="165"/>
      <c r="C375" s="166" t="s">
        <v>523</v>
      </c>
      <c r="D375" s="166" t="s">
        <v>160</v>
      </c>
      <c r="E375" s="167" t="s">
        <v>524</v>
      </c>
      <c r="F375" s="168" t="s">
        <v>525</v>
      </c>
      <c r="G375" s="169" t="s">
        <v>163</v>
      </c>
      <c r="H375" s="170">
        <v>210</v>
      </c>
      <c r="I375" s="171"/>
      <c r="J375" s="172">
        <f>ROUND(I375*H375,2)</f>
        <v>0</v>
      </c>
      <c r="K375" s="168" t="s">
        <v>164</v>
      </c>
      <c r="L375" s="35"/>
      <c r="M375" s="173" t="s">
        <v>19</v>
      </c>
      <c r="N375" s="174" t="s">
        <v>43</v>
      </c>
      <c r="O375" s="36"/>
      <c r="P375" s="175">
        <f>O375*H375</f>
        <v>0</v>
      </c>
      <c r="Q375" s="175">
        <v>0</v>
      </c>
      <c r="R375" s="175">
        <f>Q375*H375</f>
        <v>0</v>
      </c>
      <c r="S375" s="175">
        <v>0</v>
      </c>
      <c r="T375" s="176">
        <f>S375*H375</f>
        <v>0</v>
      </c>
      <c r="AR375" s="18" t="s">
        <v>265</v>
      </c>
      <c r="AT375" s="18" t="s">
        <v>160</v>
      </c>
      <c r="AU375" s="18" t="s">
        <v>81</v>
      </c>
      <c r="AY375" s="18" t="s">
        <v>158</v>
      </c>
      <c r="BE375" s="177">
        <f>IF(N375="základní",J375,0)</f>
        <v>0</v>
      </c>
      <c r="BF375" s="177">
        <f>IF(N375="snížená",J375,0)</f>
        <v>0</v>
      </c>
      <c r="BG375" s="177">
        <f>IF(N375="zákl. přenesená",J375,0)</f>
        <v>0</v>
      </c>
      <c r="BH375" s="177">
        <f>IF(N375="sníž. přenesená",J375,0)</f>
        <v>0</v>
      </c>
      <c r="BI375" s="177">
        <f>IF(N375="nulová",J375,0)</f>
        <v>0</v>
      </c>
      <c r="BJ375" s="18" t="s">
        <v>79</v>
      </c>
      <c r="BK375" s="177">
        <f>ROUND(I375*H375,2)</f>
        <v>0</v>
      </c>
      <c r="BL375" s="18" t="s">
        <v>265</v>
      </c>
      <c r="BM375" s="18" t="s">
        <v>526</v>
      </c>
    </row>
    <row r="376" spans="2:47" s="1" customFormat="1" ht="27">
      <c r="B376" s="35"/>
      <c r="D376" s="197" t="s">
        <v>167</v>
      </c>
      <c r="F376" s="219" t="s">
        <v>527</v>
      </c>
      <c r="I376" s="139"/>
      <c r="L376" s="35"/>
      <c r="M376" s="64"/>
      <c r="N376" s="36"/>
      <c r="O376" s="36"/>
      <c r="P376" s="36"/>
      <c r="Q376" s="36"/>
      <c r="R376" s="36"/>
      <c r="S376" s="36"/>
      <c r="T376" s="65"/>
      <c r="AT376" s="18" t="s">
        <v>167</v>
      </c>
      <c r="AU376" s="18" t="s">
        <v>81</v>
      </c>
    </row>
    <row r="377" spans="2:65" s="1" customFormat="1" ht="22.5" customHeight="1">
      <c r="B377" s="165"/>
      <c r="C377" s="209" t="s">
        <v>528</v>
      </c>
      <c r="D377" s="209" t="s">
        <v>211</v>
      </c>
      <c r="E377" s="210" t="s">
        <v>529</v>
      </c>
      <c r="F377" s="211" t="s">
        <v>530</v>
      </c>
      <c r="G377" s="212" t="s">
        <v>163</v>
      </c>
      <c r="H377" s="213">
        <v>231</v>
      </c>
      <c r="I377" s="214"/>
      <c r="J377" s="215">
        <f>ROUND(I377*H377,2)</f>
        <v>0</v>
      </c>
      <c r="K377" s="211" t="s">
        <v>19</v>
      </c>
      <c r="L377" s="216"/>
      <c r="M377" s="217" t="s">
        <v>19</v>
      </c>
      <c r="N377" s="218" t="s">
        <v>43</v>
      </c>
      <c r="O377" s="36"/>
      <c r="P377" s="175">
        <f>O377*H377</f>
        <v>0</v>
      </c>
      <c r="Q377" s="175">
        <v>0.00035</v>
      </c>
      <c r="R377" s="175">
        <f>Q377*H377</f>
        <v>0.08085</v>
      </c>
      <c r="S377" s="175">
        <v>0</v>
      </c>
      <c r="T377" s="176">
        <f>S377*H377</f>
        <v>0</v>
      </c>
      <c r="AR377" s="18" t="s">
        <v>388</v>
      </c>
      <c r="AT377" s="18" t="s">
        <v>211</v>
      </c>
      <c r="AU377" s="18" t="s">
        <v>81</v>
      </c>
      <c r="AY377" s="18" t="s">
        <v>158</v>
      </c>
      <c r="BE377" s="177">
        <f>IF(N377="základní",J377,0)</f>
        <v>0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8" t="s">
        <v>79</v>
      </c>
      <c r="BK377" s="177">
        <f>ROUND(I377*H377,2)</f>
        <v>0</v>
      </c>
      <c r="BL377" s="18" t="s">
        <v>265</v>
      </c>
      <c r="BM377" s="18" t="s">
        <v>531</v>
      </c>
    </row>
    <row r="378" spans="2:47" s="1" customFormat="1" ht="27">
      <c r="B378" s="35"/>
      <c r="D378" s="178" t="s">
        <v>167</v>
      </c>
      <c r="F378" s="179" t="s">
        <v>532</v>
      </c>
      <c r="I378" s="139"/>
      <c r="L378" s="35"/>
      <c r="M378" s="64"/>
      <c r="N378" s="36"/>
      <c r="O378" s="36"/>
      <c r="P378" s="36"/>
      <c r="Q378" s="36"/>
      <c r="R378" s="36"/>
      <c r="S378" s="36"/>
      <c r="T378" s="65"/>
      <c r="AT378" s="18" t="s">
        <v>167</v>
      </c>
      <c r="AU378" s="18" t="s">
        <v>81</v>
      </c>
    </row>
    <row r="379" spans="2:47" s="1" customFormat="1" ht="27">
      <c r="B379" s="35"/>
      <c r="D379" s="178" t="s">
        <v>270</v>
      </c>
      <c r="F379" s="220" t="s">
        <v>533</v>
      </c>
      <c r="I379" s="139"/>
      <c r="L379" s="35"/>
      <c r="M379" s="64"/>
      <c r="N379" s="36"/>
      <c r="O379" s="36"/>
      <c r="P379" s="36"/>
      <c r="Q379" s="36"/>
      <c r="R379" s="36"/>
      <c r="S379" s="36"/>
      <c r="T379" s="65"/>
      <c r="AT379" s="18" t="s">
        <v>270</v>
      </c>
      <c r="AU379" s="18" t="s">
        <v>81</v>
      </c>
    </row>
    <row r="380" spans="2:51" s="11" customFormat="1" ht="13.5">
      <c r="B380" s="180"/>
      <c r="D380" s="178" t="s">
        <v>169</v>
      </c>
      <c r="E380" s="181" t="s">
        <v>19</v>
      </c>
      <c r="F380" s="182" t="s">
        <v>515</v>
      </c>
      <c r="H380" s="183" t="s">
        <v>19</v>
      </c>
      <c r="I380" s="184"/>
      <c r="L380" s="180"/>
      <c r="M380" s="185"/>
      <c r="N380" s="186"/>
      <c r="O380" s="186"/>
      <c r="P380" s="186"/>
      <c r="Q380" s="186"/>
      <c r="R380" s="186"/>
      <c r="S380" s="186"/>
      <c r="T380" s="187"/>
      <c r="AT380" s="183" t="s">
        <v>169</v>
      </c>
      <c r="AU380" s="183" t="s">
        <v>81</v>
      </c>
      <c r="AV380" s="11" t="s">
        <v>79</v>
      </c>
      <c r="AW380" s="11" t="s">
        <v>33</v>
      </c>
      <c r="AX380" s="11" t="s">
        <v>72</v>
      </c>
      <c r="AY380" s="183" t="s">
        <v>158</v>
      </c>
    </row>
    <row r="381" spans="2:51" s="12" customFormat="1" ht="13.5">
      <c r="B381" s="188"/>
      <c r="D381" s="178" t="s">
        <v>169</v>
      </c>
      <c r="E381" s="189" t="s">
        <v>19</v>
      </c>
      <c r="F381" s="190" t="s">
        <v>110</v>
      </c>
      <c r="H381" s="191">
        <v>210</v>
      </c>
      <c r="I381" s="192"/>
      <c r="L381" s="188"/>
      <c r="M381" s="193"/>
      <c r="N381" s="194"/>
      <c r="O381" s="194"/>
      <c r="P381" s="194"/>
      <c r="Q381" s="194"/>
      <c r="R381" s="194"/>
      <c r="S381" s="194"/>
      <c r="T381" s="195"/>
      <c r="AT381" s="189" t="s">
        <v>169</v>
      </c>
      <c r="AU381" s="189" t="s">
        <v>81</v>
      </c>
      <c r="AV381" s="12" t="s">
        <v>81</v>
      </c>
      <c r="AW381" s="12" t="s">
        <v>33</v>
      </c>
      <c r="AX381" s="12" t="s">
        <v>79</v>
      </c>
      <c r="AY381" s="189" t="s">
        <v>158</v>
      </c>
    </row>
    <row r="382" spans="2:51" s="12" customFormat="1" ht="13.5">
      <c r="B382" s="188"/>
      <c r="D382" s="197" t="s">
        <v>169</v>
      </c>
      <c r="F382" s="207" t="s">
        <v>534</v>
      </c>
      <c r="H382" s="208">
        <v>231</v>
      </c>
      <c r="I382" s="192"/>
      <c r="L382" s="188"/>
      <c r="M382" s="193"/>
      <c r="N382" s="194"/>
      <c r="O382" s="194"/>
      <c r="P382" s="194"/>
      <c r="Q382" s="194"/>
      <c r="R382" s="194"/>
      <c r="S382" s="194"/>
      <c r="T382" s="195"/>
      <c r="AT382" s="189" t="s">
        <v>169</v>
      </c>
      <c r="AU382" s="189" t="s">
        <v>81</v>
      </c>
      <c r="AV382" s="12" t="s">
        <v>81</v>
      </c>
      <c r="AW382" s="12" t="s">
        <v>4</v>
      </c>
      <c r="AX382" s="12" t="s">
        <v>79</v>
      </c>
      <c r="AY382" s="189" t="s">
        <v>158</v>
      </c>
    </row>
    <row r="383" spans="2:65" s="1" customFormat="1" ht="22.5" customHeight="1">
      <c r="B383" s="165"/>
      <c r="C383" s="166" t="s">
        <v>535</v>
      </c>
      <c r="D383" s="166" t="s">
        <v>160</v>
      </c>
      <c r="E383" s="167" t="s">
        <v>536</v>
      </c>
      <c r="F383" s="168" t="s">
        <v>537</v>
      </c>
      <c r="G383" s="169" t="s">
        <v>163</v>
      </c>
      <c r="H383" s="170">
        <v>210</v>
      </c>
      <c r="I383" s="171"/>
      <c r="J383" s="172">
        <f>ROUND(I383*H383,2)</f>
        <v>0</v>
      </c>
      <c r="K383" s="168" t="s">
        <v>19</v>
      </c>
      <c r="L383" s="35"/>
      <c r="M383" s="173" t="s">
        <v>19</v>
      </c>
      <c r="N383" s="174" t="s">
        <v>43</v>
      </c>
      <c r="O383" s="36"/>
      <c r="P383" s="175">
        <f>O383*H383</f>
        <v>0</v>
      </c>
      <c r="Q383" s="175">
        <v>4E-05</v>
      </c>
      <c r="R383" s="175">
        <f>Q383*H383</f>
        <v>0.008400000000000001</v>
      </c>
      <c r="S383" s="175">
        <v>0</v>
      </c>
      <c r="T383" s="176">
        <f>S383*H383</f>
        <v>0</v>
      </c>
      <c r="AR383" s="18" t="s">
        <v>265</v>
      </c>
      <c r="AT383" s="18" t="s">
        <v>160</v>
      </c>
      <c r="AU383" s="18" t="s">
        <v>81</v>
      </c>
      <c r="AY383" s="18" t="s">
        <v>158</v>
      </c>
      <c r="BE383" s="177">
        <f>IF(N383="základní",J383,0)</f>
        <v>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8" t="s">
        <v>79</v>
      </c>
      <c r="BK383" s="177">
        <f>ROUND(I383*H383,2)</f>
        <v>0</v>
      </c>
      <c r="BL383" s="18" t="s">
        <v>265</v>
      </c>
      <c r="BM383" s="18" t="s">
        <v>538</v>
      </c>
    </row>
    <row r="384" spans="2:47" s="1" customFormat="1" ht="27">
      <c r="B384" s="35"/>
      <c r="D384" s="197" t="s">
        <v>167</v>
      </c>
      <c r="F384" s="219" t="s">
        <v>539</v>
      </c>
      <c r="I384" s="139"/>
      <c r="L384" s="35"/>
      <c r="M384" s="64"/>
      <c r="N384" s="36"/>
      <c r="O384" s="36"/>
      <c r="P384" s="36"/>
      <c r="Q384" s="36"/>
      <c r="R384" s="36"/>
      <c r="S384" s="36"/>
      <c r="T384" s="65"/>
      <c r="AT384" s="18" t="s">
        <v>167</v>
      </c>
      <c r="AU384" s="18" t="s">
        <v>81</v>
      </c>
    </row>
    <row r="385" spans="2:65" s="1" customFormat="1" ht="22.5" customHeight="1">
      <c r="B385" s="165"/>
      <c r="C385" s="209" t="s">
        <v>540</v>
      </c>
      <c r="D385" s="209" t="s">
        <v>211</v>
      </c>
      <c r="E385" s="210" t="s">
        <v>541</v>
      </c>
      <c r="F385" s="211" t="s">
        <v>542</v>
      </c>
      <c r="G385" s="212" t="s">
        <v>163</v>
      </c>
      <c r="H385" s="213">
        <v>231</v>
      </c>
      <c r="I385" s="214"/>
      <c r="J385" s="215">
        <f>ROUND(I385*H385,2)</f>
        <v>0</v>
      </c>
      <c r="K385" s="211" t="s">
        <v>19</v>
      </c>
      <c r="L385" s="216"/>
      <c r="M385" s="217" t="s">
        <v>19</v>
      </c>
      <c r="N385" s="218" t="s">
        <v>43</v>
      </c>
      <c r="O385" s="36"/>
      <c r="P385" s="175">
        <f>O385*H385</f>
        <v>0</v>
      </c>
      <c r="Q385" s="175">
        <v>0.00017</v>
      </c>
      <c r="R385" s="175">
        <f>Q385*H385</f>
        <v>0.03927</v>
      </c>
      <c r="S385" s="175">
        <v>0</v>
      </c>
      <c r="T385" s="176">
        <f>S385*H385</f>
        <v>0</v>
      </c>
      <c r="AR385" s="18" t="s">
        <v>388</v>
      </c>
      <c r="AT385" s="18" t="s">
        <v>211</v>
      </c>
      <c r="AU385" s="18" t="s">
        <v>81</v>
      </c>
      <c r="AY385" s="18" t="s">
        <v>158</v>
      </c>
      <c r="BE385" s="177">
        <f>IF(N385="základní",J385,0)</f>
        <v>0</v>
      </c>
      <c r="BF385" s="177">
        <f>IF(N385="snížená",J385,0)</f>
        <v>0</v>
      </c>
      <c r="BG385" s="177">
        <f>IF(N385="zákl. přenesená",J385,0)</f>
        <v>0</v>
      </c>
      <c r="BH385" s="177">
        <f>IF(N385="sníž. přenesená",J385,0)</f>
        <v>0</v>
      </c>
      <c r="BI385" s="177">
        <f>IF(N385="nulová",J385,0)</f>
        <v>0</v>
      </c>
      <c r="BJ385" s="18" t="s">
        <v>79</v>
      </c>
      <c r="BK385" s="177">
        <f>ROUND(I385*H385,2)</f>
        <v>0</v>
      </c>
      <c r="BL385" s="18" t="s">
        <v>265</v>
      </c>
      <c r="BM385" s="18" t="s">
        <v>543</v>
      </c>
    </row>
    <row r="386" spans="2:47" s="1" customFormat="1" ht="27">
      <c r="B386" s="35"/>
      <c r="D386" s="178" t="s">
        <v>167</v>
      </c>
      <c r="F386" s="179" t="s">
        <v>544</v>
      </c>
      <c r="I386" s="139"/>
      <c r="L386" s="35"/>
      <c r="M386" s="64"/>
      <c r="N386" s="36"/>
      <c r="O386" s="36"/>
      <c r="P386" s="36"/>
      <c r="Q386" s="36"/>
      <c r="R386" s="36"/>
      <c r="S386" s="36"/>
      <c r="T386" s="65"/>
      <c r="AT386" s="18" t="s">
        <v>167</v>
      </c>
      <c r="AU386" s="18" t="s">
        <v>81</v>
      </c>
    </row>
    <row r="387" spans="2:47" s="1" customFormat="1" ht="40.5">
      <c r="B387" s="35"/>
      <c r="D387" s="178" t="s">
        <v>270</v>
      </c>
      <c r="F387" s="220" t="s">
        <v>545</v>
      </c>
      <c r="I387" s="139"/>
      <c r="L387" s="35"/>
      <c r="M387" s="64"/>
      <c r="N387" s="36"/>
      <c r="O387" s="36"/>
      <c r="P387" s="36"/>
      <c r="Q387" s="36"/>
      <c r="R387" s="36"/>
      <c r="S387" s="36"/>
      <c r="T387" s="65"/>
      <c r="AT387" s="18" t="s">
        <v>270</v>
      </c>
      <c r="AU387" s="18" t="s">
        <v>81</v>
      </c>
    </row>
    <row r="388" spans="2:51" s="11" customFormat="1" ht="13.5">
      <c r="B388" s="180"/>
      <c r="D388" s="178" t="s">
        <v>169</v>
      </c>
      <c r="E388" s="181" t="s">
        <v>19</v>
      </c>
      <c r="F388" s="182" t="s">
        <v>515</v>
      </c>
      <c r="H388" s="183" t="s">
        <v>19</v>
      </c>
      <c r="I388" s="184"/>
      <c r="L388" s="180"/>
      <c r="M388" s="185"/>
      <c r="N388" s="186"/>
      <c r="O388" s="186"/>
      <c r="P388" s="186"/>
      <c r="Q388" s="186"/>
      <c r="R388" s="186"/>
      <c r="S388" s="186"/>
      <c r="T388" s="187"/>
      <c r="AT388" s="183" t="s">
        <v>169</v>
      </c>
      <c r="AU388" s="183" t="s">
        <v>81</v>
      </c>
      <c r="AV388" s="11" t="s">
        <v>79</v>
      </c>
      <c r="AW388" s="11" t="s">
        <v>33</v>
      </c>
      <c r="AX388" s="11" t="s">
        <v>72</v>
      </c>
      <c r="AY388" s="183" t="s">
        <v>158</v>
      </c>
    </row>
    <row r="389" spans="2:51" s="12" customFormat="1" ht="13.5">
      <c r="B389" s="188"/>
      <c r="D389" s="178" t="s">
        <v>169</v>
      </c>
      <c r="E389" s="189" t="s">
        <v>19</v>
      </c>
      <c r="F389" s="190" t="s">
        <v>110</v>
      </c>
      <c r="H389" s="191">
        <v>210</v>
      </c>
      <c r="I389" s="192"/>
      <c r="L389" s="188"/>
      <c r="M389" s="193"/>
      <c r="N389" s="194"/>
      <c r="O389" s="194"/>
      <c r="P389" s="194"/>
      <c r="Q389" s="194"/>
      <c r="R389" s="194"/>
      <c r="S389" s="194"/>
      <c r="T389" s="195"/>
      <c r="AT389" s="189" t="s">
        <v>169</v>
      </c>
      <c r="AU389" s="189" t="s">
        <v>81</v>
      </c>
      <c r="AV389" s="12" t="s">
        <v>81</v>
      </c>
      <c r="AW389" s="12" t="s">
        <v>33</v>
      </c>
      <c r="AX389" s="12" t="s">
        <v>79</v>
      </c>
      <c r="AY389" s="189" t="s">
        <v>158</v>
      </c>
    </row>
    <row r="390" spans="2:51" s="12" customFormat="1" ht="13.5">
      <c r="B390" s="188"/>
      <c r="D390" s="197" t="s">
        <v>169</v>
      </c>
      <c r="F390" s="207" t="s">
        <v>534</v>
      </c>
      <c r="H390" s="208">
        <v>231</v>
      </c>
      <c r="I390" s="192"/>
      <c r="L390" s="188"/>
      <c r="M390" s="193"/>
      <c r="N390" s="194"/>
      <c r="O390" s="194"/>
      <c r="P390" s="194"/>
      <c r="Q390" s="194"/>
      <c r="R390" s="194"/>
      <c r="S390" s="194"/>
      <c r="T390" s="195"/>
      <c r="AT390" s="189" t="s">
        <v>169</v>
      </c>
      <c r="AU390" s="189" t="s">
        <v>81</v>
      </c>
      <c r="AV390" s="12" t="s">
        <v>81</v>
      </c>
      <c r="AW390" s="12" t="s">
        <v>4</v>
      </c>
      <c r="AX390" s="12" t="s">
        <v>79</v>
      </c>
      <c r="AY390" s="189" t="s">
        <v>158</v>
      </c>
    </row>
    <row r="391" spans="2:65" s="1" customFormat="1" ht="22.5" customHeight="1">
      <c r="B391" s="165"/>
      <c r="C391" s="166" t="s">
        <v>546</v>
      </c>
      <c r="D391" s="166" t="s">
        <v>160</v>
      </c>
      <c r="E391" s="167" t="s">
        <v>547</v>
      </c>
      <c r="F391" s="168" t="s">
        <v>548</v>
      </c>
      <c r="G391" s="169" t="s">
        <v>214</v>
      </c>
      <c r="H391" s="170">
        <v>2.192</v>
      </c>
      <c r="I391" s="171"/>
      <c r="J391" s="172">
        <f>ROUND(I391*H391,2)</f>
        <v>0</v>
      </c>
      <c r="K391" s="168" t="s">
        <v>164</v>
      </c>
      <c r="L391" s="35"/>
      <c r="M391" s="173" t="s">
        <v>19</v>
      </c>
      <c r="N391" s="174" t="s">
        <v>43</v>
      </c>
      <c r="O391" s="36"/>
      <c r="P391" s="175">
        <f>O391*H391</f>
        <v>0</v>
      </c>
      <c r="Q391" s="175">
        <v>0</v>
      </c>
      <c r="R391" s="175">
        <f>Q391*H391</f>
        <v>0</v>
      </c>
      <c r="S391" s="175">
        <v>0</v>
      </c>
      <c r="T391" s="176">
        <f>S391*H391</f>
        <v>0</v>
      </c>
      <c r="AR391" s="18" t="s">
        <v>265</v>
      </c>
      <c r="AT391" s="18" t="s">
        <v>160</v>
      </c>
      <c r="AU391" s="18" t="s">
        <v>81</v>
      </c>
      <c r="AY391" s="18" t="s">
        <v>158</v>
      </c>
      <c r="BE391" s="177">
        <f>IF(N391="základní",J391,0)</f>
        <v>0</v>
      </c>
      <c r="BF391" s="177">
        <f>IF(N391="snížená",J391,0)</f>
        <v>0</v>
      </c>
      <c r="BG391" s="177">
        <f>IF(N391="zákl. přenesená",J391,0)</f>
        <v>0</v>
      </c>
      <c r="BH391" s="177">
        <f>IF(N391="sníž. přenesená",J391,0)</f>
        <v>0</v>
      </c>
      <c r="BI391" s="177">
        <f>IF(N391="nulová",J391,0)</f>
        <v>0</v>
      </c>
      <c r="BJ391" s="18" t="s">
        <v>79</v>
      </c>
      <c r="BK391" s="177">
        <f>ROUND(I391*H391,2)</f>
        <v>0</v>
      </c>
      <c r="BL391" s="18" t="s">
        <v>265</v>
      </c>
      <c r="BM391" s="18" t="s">
        <v>549</v>
      </c>
    </row>
    <row r="392" spans="2:47" s="1" customFormat="1" ht="27">
      <c r="B392" s="35"/>
      <c r="D392" s="178" t="s">
        <v>167</v>
      </c>
      <c r="F392" s="179" t="s">
        <v>550</v>
      </c>
      <c r="I392" s="139"/>
      <c r="L392" s="35"/>
      <c r="M392" s="64"/>
      <c r="N392" s="36"/>
      <c r="O392" s="36"/>
      <c r="P392" s="36"/>
      <c r="Q392" s="36"/>
      <c r="R392" s="36"/>
      <c r="S392" s="36"/>
      <c r="T392" s="65"/>
      <c r="AT392" s="18" t="s">
        <v>167</v>
      </c>
      <c r="AU392" s="18" t="s">
        <v>81</v>
      </c>
    </row>
    <row r="393" spans="2:63" s="10" customFormat="1" ht="29.25" customHeight="1">
      <c r="B393" s="151"/>
      <c r="D393" s="162" t="s">
        <v>71</v>
      </c>
      <c r="E393" s="163" t="s">
        <v>551</v>
      </c>
      <c r="F393" s="163" t="s">
        <v>552</v>
      </c>
      <c r="I393" s="154"/>
      <c r="J393" s="164">
        <f>BK393</f>
        <v>0</v>
      </c>
      <c r="L393" s="151"/>
      <c r="M393" s="156"/>
      <c r="N393" s="157"/>
      <c r="O393" s="157"/>
      <c r="P393" s="158">
        <f>SUM(P394:P406)</f>
        <v>0</v>
      </c>
      <c r="Q393" s="157"/>
      <c r="R393" s="158">
        <f>SUM(R394:R406)</f>
        <v>0.06087</v>
      </c>
      <c r="S393" s="157"/>
      <c r="T393" s="159">
        <f>SUM(T394:T406)</f>
        <v>0</v>
      </c>
      <c r="AR393" s="152" t="s">
        <v>81</v>
      </c>
      <c r="AT393" s="160" t="s">
        <v>71</v>
      </c>
      <c r="AU393" s="160" t="s">
        <v>79</v>
      </c>
      <c r="AY393" s="152" t="s">
        <v>158</v>
      </c>
      <c r="BK393" s="161">
        <f>SUM(BK394:BK406)</f>
        <v>0</v>
      </c>
    </row>
    <row r="394" spans="2:65" s="1" customFormat="1" ht="31.5" customHeight="1">
      <c r="B394" s="165"/>
      <c r="C394" s="166" t="s">
        <v>553</v>
      </c>
      <c r="D394" s="166" t="s">
        <v>160</v>
      </c>
      <c r="E394" s="167" t="s">
        <v>554</v>
      </c>
      <c r="F394" s="168" t="s">
        <v>555</v>
      </c>
      <c r="G394" s="169" t="s">
        <v>182</v>
      </c>
      <c r="H394" s="170">
        <v>98</v>
      </c>
      <c r="I394" s="171"/>
      <c r="J394" s="172">
        <f>ROUND(I394*H394,2)</f>
        <v>0</v>
      </c>
      <c r="K394" s="168" t="s">
        <v>19</v>
      </c>
      <c r="L394" s="35"/>
      <c r="M394" s="173" t="s">
        <v>19</v>
      </c>
      <c r="N394" s="174" t="s">
        <v>43</v>
      </c>
      <c r="O394" s="36"/>
      <c r="P394" s="175">
        <f>O394*H394</f>
        <v>0</v>
      </c>
      <c r="Q394" s="175">
        <v>0</v>
      </c>
      <c r="R394" s="175">
        <f>Q394*H394</f>
        <v>0</v>
      </c>
      <c r="S394" s="175">
        <v>0</v>
      </c>
      <c r="T394" s="176">
        <f>S394*H394</f>
        <v>0</v>
      </c>
      <c r="AR394" s="18" t="s">
        <v>265</v>
      </c>
      <c r="AT394" s="18" t="s">
        <v>160</v>
      </c>
      <c r="AU394" s="18" t="s">
        <v>81</v>
      </c>
      <c r="AY394" s="18" t="s">
        <v>158</v>
      </c>
      <c r="BE394" s="177">
        <f>IF(N394="základní",J394,0)</f>
        <v>0</v>
      </c>
      <c r="BF394" s="177">
        <f>IF(N394="snížená",J394,0)</f>
        <v>0</v>
      </c>
      <c r="BG394" s="177">
        <f>IF(N394="zákl. přenesená",J394,0)</f>
        <v>0</v>
      </c>
      <c r="BH394" s="177">
        <f>IF(N394="sníž. přenesená",J394,0)</f>
        <v>0</v>
      </c>
      <c r="BI394" s="177">
        <f>IF(N394="nulová",J394,0)</f>
        <v>0</v>
      </c>
      <c r="BJ394" s="18" t="s">
        <v>79</v>
      </c>
      <c r="BK394" s="177">
        <f>ROUND(I394*H394,2)</f>
        <v>0</v>
      </c>
      <c r="BL394" s="18" t="s">
        <v>265</v>
      </c>
      <c r="BM394" s="18" t="s">
        <v>556</v>
      </c>
    </row>
    <row r="395" spans="2:47" s="1" customFormat="1" ht="13.5">
      <c r="B395" s="35"/>
      <c r="D395" s="178" t="s">
        <v>167</v>
      </c>
      <c r="F395" s="179" t="s">
        <v>557</v>
      </c>
      <c r="I395" s="139"/>
      <c r="L395" s="35"/>
      <c r="M395" s="64"/>
      <c r="N395" s="36"/>
      <c r="O395" s="36"/>
      <c r="P395" s="36"/>
      <c r="Q395" s="36"/>
      <c r="R395" s="36"/>
      <c r="S395" s="36"/>
      <c r="T395" s="65"/>
      <c r="AT395" s="18" t="s">
        <v>167</v>
      </c>
      <c r="AU395" s="18" t="s">
        <v>81</v>
      </c>
    </row>
    <row r="396" spans="2:51" s="11" customFormat="1" ht="13.5">
      <c r="B396" s="180"/>
      <c r="D396" s="178" t="s">
        <v>169</v>
      </c>
      <c r="E396" s="181" t="s">
        <v>19</v>
      </c>
      <c r="F396" s="182" t="s">
        <v>558</v>
      </c>
      <c r="H396" s="183" t="s">
        <v>19</v>
      </c>
      <c r="I396" s="184"/>
      <c r="L396" s="180"/>
      <c r="M396" s="185"/>
      <c r="N396" s="186"/>
      <c r="O396" s="186"/>
      <c r="P396" s="186"/>
      <c r="Q396" s="186"/>
      <c r="R396" s="186"/>
      <c r="S396" s="186"/>
      <c r="T396" s="187"/>
      <c r="AT396" s="183" t="s">
        <v>169</v>
      </c>
      <c r="AU396" s="183" t="s">
        <v>81</v>
      </c>
      <c r="AV396" s="11" t="s">
        <v>79</v>
      </c>
      <c r="AW396" s="11" t="s">
        <v>33</v>
      </c>
      <c r="AX396" s="11" t="s">
        <v>72</v>
      </c>
      <c r="AY396" s="183" t="s">
        <v>158</v>
      </c>
    </row>
    <row r="397" spans="2:51" s="12" customFormat="1" ht="13.5">
      <c r="B397" s="188"/>
      <c r="D397" s="178" t="s">
        <v>169</v>
      </c>
      <c r="E397" s="189" t="s">
        <v>19</v>
      </c>
      <c r="F397" s="190" t="s">
        <v>559</v>
      </c>
      <c r="H397" s="191">
        <v>64</v>
      </c>
      <c r="I397" s="192"/>
      <c r="L397" s="188"/>
      <c r="M397" s="193"/>
      <c r="N397" s="194"/>
      <c r="O397" s="194"/>
      <c r="P397" s="194"/>
      <c r="Q397" s="194"/>
      <c r="R397" s="194"/>
      <c r="S397" s="194"/>
      <c r="T397" s="195"/>
      <c r="AT397" s="189" t="s">
        <v>169</v>
      </c>
      <c r="AU397" s="189" t="s">
        <v>81</v>
      </c>
      <c r="AV397" s="12" t="s">
        <v>81</v>
      </c>
      <c r="AW397" s="12" t="s">
        <v>33</v>
      </c>
      <c r="AX397" s="12" t="s">
        <v>72</v>
      </c>
      <c r="AY397" s="189" t="s">
        <v>158</v>
      </c>
    </row>
    <row r="398" spans="2:51" s="11" customFormat="1" ht="13.5">
      <c r="B398" s="180"/>
      <c r="D398" s="178" t="s">
        <v>169</v>
      </c>
      <c r="E398" s="181" t="s">
        <v>19</v>
      </c>
      <c r="F398" s="182" t="s">
        <v>560</v>
      </c>
      <c r="H398" s="183" t="s">
        <v>19</v>
      </c>
      <c r="I398" s="184"/>
      <c r="L398" s="180"/>
      <c r="M398" s="185"/>
      <c r="N398" s="186"/>
      <c r="O398" s="186"/>
      <c r="P398" s="186"/>
      <c r="Q398" s="186"/>
      <c r="R398" s="186"/>
      <c r="S398" s="186"/>
      <c r="T398" s="187"/>
      <c r="AT398" s="183" t="s">
        <v>169</v>
      </c>
      <c r="AU398" s="183" t="s">
        <v>81</v>
      </c>
      <c r="AV398" s="11" t="s">
        <v>79</v>
      </c>
      <c r="AW398" s="11" t="s">
        <v>33</v>
      </c>
      <c r="AX398" s="11" t="s">
        <v>72</v>
      </c>
      <c r="AY398" s="183" t="s">
        <v>158</v>
      </c>
    </row>
    <row r="399" spans="2:51" s="12" customFormat="1" ht="13.5">
      <c r="B399" s="188"/>
      <c r="D399" s="178" t="s">
        <v>169</v>
      </c>
      <c r="E399" s="189" t="s">
        <v>19</v>
      </c>
      <c r="F399" s="190" t="s">
        <v>561</v>
      </c>
      <c r="H399" s="191">
        <v>34</v>
      </c>
      <c r="I399" s="192"/>
      <c r="L399" s="188"/>
      <c r="M399" s="193"/>
      <c r="N399" s="194"/>
      <c r="O399" s="194"/>
      <c r="P399" s="194"/>
      <c r="Q399" s="194"/>
      <c r="R399" s="194"/>
      <c r="S399" s="194"/>
      <c r="T399" s="195"/>
      <c r="AT399" s="189" t="s">
        <v>169</v>
      </c>
      <c r="AU399" s="189" t="s">
        <v>81</v>
      </c>
      <c r="AV399" s="12" t="s">
        <v>81</v>
      </c>
      <c r="AW399" s="12" t="s">
        <v>33</v>
      </c>
      <c r="AX399" s="12" t="s">
        <v>72</v>
      </c>
      <c r="AY399" s="189" t="s">
        <v>158</v>
      </c>
    </row>
    <row r="400" spans="2:51" s="13" customFormat="1" ht="13.5">
      <c r="B400" s="196"/>
      <c r="D400" s="197" t="s">
        <v>169</v>
      </c>
      <c r="E400" s="198" t="s">
        <v>19</v>
      </c>
      <c r="F400" s="199" t="s">
        <v>173</v>
      </c>
      <c r="H400" s="200">
        <v>98</v>
      </c>
      <c r="I400" s="201"/>
      <c r="L400" s="196"/>
      <c r="M400" s="202"/>
      <c r="N400" s="203"/>
      <c r="O400" s="203"/>
      <c r="P400" s="203"/>
      <c r="Q400" s="203"/>
      <c r="R400" s="203"/>
      <c r="S400" s="203"/>
      <c r="T400" s="204"/>
      <c r="AT400" s="205" t="s">
        <v>169</v>
      </c>
      <c r="AU400" s="205" t="s">
        <v>81</v>
      </c>
      <c r="AV400" s="13" t="s">
        <v>165</v>
      </c>
      <c r="AW400" s="13" t="s">
        <v>33</v>
      </c>
      <c r="AX400" s="13" t="s">
        <v>79</v>
      </c>
      <c r="AY400" s="205" t="s">
        <v>158</v>
      </c>
    </row>
    <row r="401" spans="2:65" s="1" customFormat="1" ht="22.5" customHeight="1">
      <c r="B401" s="165"/>
      <c r="C401" s="209" t="s">
        <v>562</v>
      </c>
      <c r="D401" s="209" t="s">
        <v>211</v>
      </c>
      <c r="E401" s="210" t="s">
        <v>563</v>
      </c>
      <c r="F401" s="211" t="s">
        <v>564</v>
      </c>
      <c r="G401" s="212" t="s">
        <v>226</v>
      </c>
      <c r="H401" s="213">
        <v>60.87</v>
      </c>
      <c r="I401" s="214"/>
      <c r="J401" s="215">
        <f>ROUND(I401*H401,2)</f>
        <v>0</v>
      </c>
      <c r="K401" s="211" t="s">
        <v>164</v>
      </c>
      <c r="L401" s="216"/>
      <c r="M401" s="217" t="s">
        <v>19</v>
      </c>
      <c r="N401" s="218" t="s">
        <v>43</v>
      </c>
      <c r="O401" s="36"/>
      <c r="P401" s="175">
        <f>O401*H401</f>
        <v>0</v>
      </c>
      <c r="Q401" s="175">
        <v>0.001</v>
      </c>
      <c r="R401" s="175">
        <f>Q401*H401</f>
        <v>0.06087</v>
      </c>
      <c r="S401" s="175">
        <v>0</v>
      </c>
      <c r="T401" s="176">
        <f>S401*H401</f>
        <v>0</v>
      </c>
      <c r="AR401" s="18" t="s">
        <v>388</v>
      </c>
      <c r="AT401" s="18" t="s">
        <v>211</v>
      </c>
      <c r="AU401" s="18" t="s">
        <v>81</v>
      </c>
      <c r="AY401" s="18" t="s">
        <v>158</v>
      </c>
      <c r="BE401" s="177">
        <f>IF(N401="základní",J401,0)</f>
        <v>0</v>
      </c>
      <c r="BF401" s="177">
        <f>IF(N401="snížená",J401,0)</f>
        <v>0</v>
      </c>
      <c r="BG401" s="177">
        <f>IF(N401="zákl. přenesená",J401,0)</f>
        <v>0</v>
      </c>
      <c r="BH401" s="177">
        <f>IF(N401="sníž. přenesená",J401,0)</f>
        <v>0</v>
      </c>
      <c r="BI401" s="177">
        <f>IF(N401="nulová",J401,0)</f>
        <v>0</v>
      </c>
      <c r="BJ401" s="18" t="s">
        <v>79</v>
      </c>
      <c r="BK401" s="177">
        <f>ROUND(I401*H401,2)</f>
        <v>0</v>
      </c>
      <c r="BL401" s="18" t="s">
        <v>265</v>
      </c>
      <c r="BM401" s="18" t="s">
        <v>565</v>
      </c>
    </row>
    <row r="402" spans="2:47" s="1" customFormat="1" ht="27">
      <c r="B402" s="35"/>
      <c r="D402" s="178" t="s">
        <v>167</v>
      </c>
      <c r="F402" s="179" t="s">
        <v>566</v>
      </c>
      <c r="I402" s="139"/>
      <c r="L402" s="35"/>
      <c r="M402" s="64"/>
      <c r="N402" s="36"/>
      <c r="O402" s="36"/>
      <c r="P402" s="36"/>
      <c r="Q402" s="36"/>
      <c r="R402" s="36"/>
      <c r="S402" s="36"/>
      <c r="T402" s="65"/>
      <c r="AT402" s="18" t="s">
        <v>167</v>
      </c>
      <c r="AU402" s="18" t="s">
        <v>81</v>
      </c>
    </row>
    <row r="403" spans="2:47" s="1" customFormat="1" ht="27">
      <c r="B403" s="35"/>
      <c r="D403" s="178" t="s">
        <v>270</v>
      </c>
      <c r="F403" s="220" t="s">
        <v>567</v>
      </c>
      <c r="I403" s="139"/>
      <c r="L403" s="35"/>
      <c r="M403" s="64"/>
      <c r="N403" s="36"/>
      <c r="O403" s="36"/>
      <c r="P403" s="36"/>
      <c r="Q403" s="36"/>
      <c r="R403" s="36"/>
      <c r="S403" s="36"/>
      <c r="T403" s="65"/>
      <c r="AT403" s="18" t="s">
        <v>270</v>
      </c>
      <c r="AU403" s="18" t="s">
        <v>81</v>
      </c>
    </row>
    <row r="404" spans="2:51" s="12" customFormat="1" ht="13.5">
      <c r="B404" s="188"/>
      <c r="D404" s="197" t="s">
        <v>169</v>
      </c>
      <c r="E404" s="206" t="s">
        <v>19</v>
      </c>
      <c r="F404" s="207" t="s">
        <v>568</v>
      </c>
      <c r="H404" s="208">
        <v>60.8695652173913</v>
      </c>
      <c r="I404" s="192"/>
      <c r="L404" s="188"/>
      <c r="M404" s="193"/>
      <c r="N404" s="194"/>
      <c r="O404" s="194"/>
      <c r="P404" s="194"/>
      <c r="Q404" s="194"/>
      <c r="R404" s="194"/>
      <c r="S404" s="194"/>
      <c r="T404" s="195"/>
      <c r="AT404" s="189" t="s">
        <v>169</v>
      </c>
      <c r="AU404" s="189" t="s">
        <v>81</v>
      </c>
      <c r="AV404" s="12" t="s">
        <v>81</v>
      </c>
      <c r="AW404" s="12" t="s">
        <v>33</v>
      </c>
      <c r="AX404" s="12" t="s">
        <v>79</v>
      </c>
      <c r="AY404" s="189" t="s">
        <v>158</v>
      </c>
    </row>
    <row r="405" spans="2:65" s="1" customFormat="1" ht="22.5" customHeight="1">
      <c r="B405" s="165"/>
      <c r="C405" s="166" t="s">
        <v>569</v>
      </c>
      <c r="D405" s="166" t="s">
        <v>160</v>
      </c>
      <c r="E405" s="167" t="s">
        <v>570</v>
      </c>
      <c r="F405" s="168" t="s">
        <v>571</v>
      </c>
      <c r="G405" s="169" t="s">
        <v>572</v>
      </c>
      <c r="H405" s="170">
        <v>1</v>
      </c>
      <c r="I405" s="171"/>
      <c r="J405" s="172">
        <f>ROUND(I405*H405,2)</f>
        <v>0</v>
      </c>
      <c r="K405" s="168" t="s">
        <v>164</v>
      </c>
      <c r="L405" s="35"/>
      <c r="M405" s="173" t="s">
        <v>19</v>
      </c>
      <c r="N405" s="174" t="s">
        <v>43</v>
      </c>
      <c r="O405" s="36"/>
      <c r="P405" s="175">
        <f>O405*H405</f>
        <v>0</v>
      </c>
      <c r="Q405" s="175">
        <v>0</v>
      </c>
      <c r="R405" s="175">
        <f>Q405*H405</f>
        <v>0</v>
      </c>
      <c r="S405" s="175">
        <v>0</v>
      </c>
      <c r="T405" s="176">
        <f>S405*H405</f>
        <v>0</v>
      </c>
      <c r="AR405" s="18" t="s">
        <v>265</v>
      </c>
      <c r="AT405" s="18" t="s">
        <v>160</v>
      </c>
      <c r="AU405" s="18" t="s">
        <v>81</v>
      </c>
      <c r="AY405" s="18" t="s">
        <v>158</v>
      </c>
      <c r="BE405" s="177">
        <f>IF(N405="základní",J405,0)</f>
        <v>0</v>
      </c>
      <c r="BF405" s="177">
        <f>IF(N405="snížená",J405,0)</f>
        <v>0</v>
      </c>
      <c r="BG405" s="177">
        <f>IF(N405="zákl. přenesená",J405,0)</f>
        <v>0</v>
      </c>
      <c r="BH405" s="177">
        <f>IF(N405="sníž. přenesená",J405,0)</f>
        <v>0</v>
      </c>
      <c r="BI405" s="177">
        <f>IF(N405="nulová",J405,0)</f>
        <v>0</v>
      </c>
      <c r="BJ405" s="18" t="s">
        <v>79</v>
      </c>
      <c r="BK405" s="177">
        <f>ROUND(I405*H405,2)</f>
        <v>0</v>
      </c>
      <c r="BL405" s="18" t="s">
        <v>265</v>
      </c>
      <c r="BM405" s="18" t="s">
        <v>573</v>
      </c>
    </row>
    <row r="406" spans="2:47" s="1" customFormat="1" ht="13.5">
      <c r="B406" s="35"/>
      <c r="D406" s="178" t="s">
        <v>167</v>
      </c>
      <c r="F406" s="179" t="s">
        <v>571</v>
      </c>
      <c r="I406" s="139"/>
      <c r="L406" s="35"/>
      <c r="M406" s="64"/>
      <c r="N406" s="36"/>
      <c r="O406" s="36"/>
      <c r="P406" s="36"/>
      <c r="Q406" s="36"/>
      <c r="R406" s="36"/>
      <c r="S406" s="36"/>
      <c r="T406" s="65"/>
      <c r="AT406" s="18" t="s">
        <v>167</v>
      </c>
      <c r="AU406" s="18" t="s">
        <v>81</v>
      </c>
    </row>
    <row r="407" spans="2:63" s="10" customFormat="1" ht="29.25" customHeight="1">
      <c r="B407" s="151"/>
      <c r="D407" s="162" t="s">
        <v>71</v>
      </c>
      <c r="E407" s="163" t="s">
        <v>574</v>
      </c>
      <c r="F407" s="163" t="s">
        <v>575</v>
      </c>
      <c r="I407" s="154"/>
      <c r="J407" s="164">
        <f>BK407</f>
        <v>0</v>
      </c>
      <c r="L407" s="151"/>
      <c r="M407" s="156"/>
      <c r="N407" s="157"/>
      <c r="O407" s="157"/>
      <c r="P407" s="158">
        <f>SUM(P408:P441)</f>
        <v>0</v>
      </c>
      <c r="Q407" s="157"/>
      <c r="R407" s="158">
        <f>SUM(R408:R441)</f>
        <v>0.3791</v>
      </c>
      <c r="S407" s="157"/>
      <c r="T407" s="159">
        <f>SUM(T408:T441)</f>
        <v>0.371282</v>
      </c>
      <c r="AR407" s="152" t="s">
        <v>81</v>
      </c>
      <c r="AT407" s="160" t="s">
        <v>71</v>
      </c>
      <c r="AU407" s="160" t="s">
        <v>79</v>
      </c>
      <c r="AY407" s="152" t="s">
        <v>158</v>
      </c>
      <c r="BK407" s="161">
        <f>SUM(BK408:BK441)</f>
        <v>0</v>
      </c>
    </row>
    <row r="408" spans="2:65" s="1" customFormat="1" ht="22.5" customHeight="1">
      <c r="B408" s="165"/>
      <c r="C408" s="166" t="s">
        <v>576</v>
      </c>
      <c r="D408" s="166" t="s">
        <v>160</v>
      </c>
      <c r="E408" s="167" t="s">
        <v>577</v>
      </c>
      <c r="F408" s="168" t="s">
        <v>578</v>
      </c>
      <c r="G408" s="169" t="s">
        <v>182</v>
      </c>
      <c r="H408" s="170">
        <v>44</v>
      </c>
      <c r="I408" s="171"/>
      <c r="J408" s="172">
        <f>ROUND(I408*H408,2)</f>
        <v>0</v>
      </c>
      <c r="K408" s="168" t="s">
        <v>176</v>
      </c>
      <c r="L408" s="35"/>
      <c r="M408" s="173" t="s">
        <v>19</v>
      </c>
      <c r="N408" s="174" t="s">
        <v>43</v>
      </c>
      <c r="O408" s="36"/>
      <c r="P408" s="175">
        <f>O408*H408</f>
        <v>0</v>
      </c>
      <c r="Q408" s="175">
        <v>0</v>
      </c>
      <c r="R408" s="175">
        <f>Q408*H408</f>
        <v>0</v>
      </c>
      <c r="S408" s="175">
        <v>0.00191</v>
      </c>
      <c r="T408" s="176">
        <f>S408*H408</f>
        <v>0.08404</v>
      </c>
      <c r="AR408" s="18" t="s">
        <v>265</v>
      </c>
      <c r="AT408" s="18" t="s">
        <v>160</v>
      </c>
      <c r="AU408" s="18" t="s">
        <v>81</v>
      </c>
      <c r="AY408" s="18" t="s">
        <v>158</v>
      </c>
      <c r="BE408" s="177">
        <f>IF(N408="základní",J408,0)</f>
        <v>0</v>
      </c>
      <c r="BF408" s="177">
        <f>IF(N408="snížená",J408,0)</f>
        <v>0</v>
      </c>
      <c r="BG408" s="177">
        <f>IF(N408="zákl. přenesená",J408,0)</f>
        <v>0</v>
      </c>
      <c r="BH408" s="177">
        <f>IF(N408="sníž. přenesená",J408,0)</f>
        <v>0</v>
      </c>
      <c r="BI408" s="177">
        <f>IF(N408="nulová",J408,0)</f>
        <v>0</v>
      </c>
      <c r="BJ408" s="18" t="s">
        <v>79</v>
      </c>
      <c r="BK408" s="177">
        <f>ROUND(I408*H408,2)</f>
        <v>0</v>
      </c>
      <c r="BL408" s="18" t="s">
        <v>265</v>
      </c>
      <c r="BM408" s="18" t="s">
        <v>579</v>
      </c>
    </row>
    <row r="409" spans="2:47" s="1" customFormat="1" ht="13.5">
      <c r="B409" s="35"/>
      <c r="D409" s="178" t="s">
        <v>167</v>
      </c>
      <c r="F409" s="179" t="s">
        <v>580</v>
      </c>
      <c r="I409" s="139"/>
      <c r="L409" s="35"/>
      <c r="M409" s="64"/>
      <c r="N409" s="36"/>
      <c r="O409" s="36"/>
      <c r="P409" s="36"/>
      <c r="Q409" s="36"/>
      <c r="R409" s="36"/>
      <c r="S409" s="36"/>
      <c r="T409" s="65"/>
      <c r="AT409" s="18" t="s">
        <v>167</v>
      </c>
      <c r="AU409" s="18" t="s">
        <v>81</v>
      </c>
    </row>
    <row r="410" spans="2:51" s="12" customFormat="1" ht="13.5">
      <c r="B410" s="188"/>
      <c r="D410" s="197" t="s">
        <v>169</v>
      </c>
      <c r="E410" s="206" t="s">
        <v>92</v>
      </c>
      <c r="F410" s="207" t="s">
        <v>581</v>
      </c>
      <c r="H410" s="208">
        <v>44</v>
      </c>
      <c r="I410" s="192"/>
      <c r="L410" s="188"/>
      <c r="M410" s="193"/>
      <c r="N410" s="194"/>
      <c r="O410" s="194"/>
      <c r="P410" s="194"/>
      <c r="Q410" s="194"/>
      <c r="R410" s="194"/>
      <c r="S410" s="194"/>
      <c r="T410" s="195"/>
      <c r="AT410" s="189" t="s">
        <v>169</v>
      </c>
      <c r="AU410" s="189" t="s">
        <v>81</v>
      </c>
      <c r="AV410" s="12" t="s">
        <v>81</v>
      </c>
      <c r="AW410" s="12" t="s">
        <v>33</v>
      </c>
      <c r="AX410" s="12" t="s">
        <v>79</v>
      </c>
      <c r="AY410" s="189" t="s">
        <v>158</v>
      </c>
    </row>
    <row r="411" spans="2:65" s="1" customFormat="1" ht="22.5" customHeight="1">
      <c r="B411" s="165"/>
      <c r="C411" s="166" t="s">
        <v>582</v>
      </c>
      <c r="D411" s="166" t="s">
        <v>160</v>
      </c>
      <c r="E411" s="167" t="s">
        <v>583</v>
      </c>
      <c r="F411" s="168" t="s">
        <v>584</v>
      </c>
      <c r="G411" s="169" t="s">
        <v>182</v>
      </c>
      <c r="H411" s="170">
        <v>12.6</v>
      </c>
      <c r="I411" s="171"/>
      <c r="J411" s="172">
        <f>ROUND(I411*H411,2)</f>
        <v>0</v>
      </c>
      <c r="K411" s="168" t="s">
        <v>176</v>
      </c>
      <c r="L411" s="35"/>
      <c r="M411" s="173" t="s">
        <v>19</v>
      </c>
      <c r="N411" s="174" t="s">
        <v>43</v>
      </c>
      <c r="O411" s="36"/>
      <c r="P411" s="175">
        <f>O411*H411</f>
        <v>0</v>
      </c>
      <c r="Q411" s="175">
        <v>0</v>
      </c>
      <c r="R411" s="175">
        <f>Q411*H411</f>
        <v>0</v>
      </c>
      <c r="S411" s="175">
        <v>0.00167</v>
      </c>
      <c r="T411" s="176">
        <f>S411*H411</f>
        <v>0.021042</v>
      </c>
      <c r="AR411" s="18" t="s">
        <v>265</v>
      </c>
      <c r="AT411" s="18" t="s">
        <v>160</v>
      </c>
      <c r="AU411" s="18" t="s">
        <v>81</v>
      </c>
      <c r="AY411" s="18" t="s">
        <v>158</v>
      </c>
      <c r="BE411" s="177">
        <f>IF(N411="základní",J411,0)</f>
        <v>0</v>
      </c>
      <c r="BF411" s="177">
        <f>IF(N411="snížená",J411,0)</f>
        <v>0</v>
      </c>
      <c r="BG411" s="177">
        <f>IF(N411="zákl. přenesená",J411,0)</f>
        <v>0</v>
      </c>
      <c r="BH411" s="177">
        <f>IF(N411="sníž. přenesená",J411,0)</f>
        <v>0</v>
      </c>
      <c r="BI411" s="177">
        <f>IF(N411="nulová",J411,0)</f>
        <v>0</v>
      </c>
      <c r="BJ411" s="18" t="s">
        <v>79</v>
      </c>
      <c r="BK411" s="177">
        <f>ROUND(I411*H411,2)</f>
        <v>0</v>
      </c>
      <c r="BL411" s="18" t="s">
        <v>265</v>
      </c>
      <c r="BM411" s="18" t="s">
        <v>585</v>
      </c>
    </row>
    <row r="412" spans="2:47" s="1" customFormat="1" ht="13.5">
      <c r="B412" s="35"/>
      <c r="D412" s="178" t="s">
        <v>167</v>
      </c>
      <c r="F412" s="179" t="s">
        <v>586</v>
      </c>
      <c r="I412" s="139"/>
      <c r="L412" s="35"/>
      <c r="M412" s="64"/>
      <c r="N412" s="36"/>
      <c r="O412" s="36"/>
      <c r="P412" s="36"/>
      <c r="Q412" s="36"/>
      <c r="R412" s="36"/>
      <c r="S412" s="36"/>
      <c r="T412" s="65"/>
      <c r="AT412" s="18" t="s">
        <v>167</v>
      </c>
      <c r="AU412" s="18" t="s">
        <v>81</v>
      </c>
    </row>
    <row r="413" spans="2:51" s="12" customFormat="1" ht="13.5">
      <c r="B413" s="188"/>
      <c r="D413" s="197" t="s">
        <v>169</v>
      </c>
      <c r="E413" s="206" t="s">
        <v>19</v>
      </c>
      <c r="F413" s="207" t="s">
        <v>587</v>
      </c>
      <c r="H413" s="208">
        <v>12.6</v>
      </c>
      <c r="I413" s="192"/>
      <c r="L413" s="188"/>
      <c r="M413" s="193"/>
      <c r="N413" s="194"/>
      <c r="O413" s="194"/>
      <c r="P413" s="194"/>
      <c r="Q413" s="194"/>
      <c r="R413" s="194"/>
      <c r="S413" s="194"/>
      <c r="T413" s="195"/>
      <c r="AT413" s="189" t="s">
        <v>169</v>
      </c>
      <c r="AU413" s="189" t="s">
        <v>81</v>
      </c>
      <c r="AV413" s="12" t="s">
        <v>81</v>
      </c>
      <c r="AW413" s="12" t="s">
        <v>33</v>
      </c>
      <c r="AX413" s="12" t="s">
        <v>79</v>
      </c>
      <c r="AY413" s="189" t="s">
        <v>158</v>
      </c>
    </row>
    <row r="414" spans="2:65" s="1" customFormat="1" ht="22.5" customHeight="1">
      <c r="B414" s="165"/>
      <c r="C414" s="166" t="s">
        <v>588</v>
      </c>
      <c r="D414" s="166" t="s">
        <v>160</v>
      </c>
      <c r="E414" s="167" t="s">
        <v>589</v>
      </c>
      <c r="F414" s="168" t="s">
        <v>590</v>
      </c>
      <c r="G414" s="169" t="s">
        <v>182</v>
      </c>
      <c r="H414" s="170">
        <v>14</v>
      </c>
      <c r="I414" s="171"/>
      <c r="J414" s="172">
        <f>ROUND(I414*H414,2)</f>
        <v>0</v>
      </c>
      <c r="K414" s="168" t="s">
        <v>176</v>
      </c>
      <c r="L414" s="35"/>
      <c r="M414" s="173" t="s">
        <v>19</v>
      </c>
      <c r="N414" s="174" t="s">
        <v>43</v>
      </c>
      <c r="O414" s="36"/>
      <c r="P414" s="175">
        <f>O414*H414</f>
        <v>0</v>
      </c>
      <c r="Q414" s="175">
        <v>0</v>
      </c>
      <c r="R414" s="175">
        <f>Q414*H414</f>
        <v>0</v>
      </c>
      <c r="S414" s="175">
        <v>0.00175</v>
      </c>
      <c r="T414" s="176">
        <f>S414*H414</f>
        <v>0.0245</v>
      </c>
      <c r="AR414" s="18" t="s">
        <v>265</v>
      </c>
      <c r="AT414" s="18" t="s">
        <v>160</v>
      </c>
      <c r="AU414" s="18" t="s">
        <v>81</v>
      </c>
      <c r="AY414" s="18" t="s">
        <v>158</v>
      </c>
      <c r="BE414" s="177">
        <f>IF(N414="základní",J414,0)</f>
        <v>0</v>
      </c>
      <c r="BF414" s="177">
        <f>IF(N414="snížená",J414,0)</f>
        <v>0</v>
      </c>
      <c r="BG414" s="177">
        <f>IF(N414="zákl. přenesená",J414,0)</f>
        <v>0</v>
      </c>
      <c r="BH414" s="177">
        <f>IF(N414="sníž. přenesená",J414,0)</f>
        <v>0</v>
      </c>
      <c r="BI414" s="177">
        <f>IF(N414="nulová",J414,0)</f>
        <v>0</v>
      </c>
      <c r="BJ414" s="18" t="s">
        <v>79</v>
      </c>
      <c r="BK414" s="177">
        <f>ROUND(I414*H414,2)</f>
        <v>0</v>
      </c>
      <c r="BL414" s="18" t="s">
        <v>265</v>
      </c>
      <c r="BM414" s="18" t="s">
        <v>591</v>
      </c>
    </row>
    <row r="415" spans="2:47" s="1" customFormat="1" ht="13.5">
      <c r="B415" s="35"/>
      <c r="D415" s="178" t="s">
        <v>167</v>
      </c>
      <c r="F415" s="179" t="s">
        <v>592</v>
      </c>
      <c r="I415" s="139"/>
      <c r="L415" s="35"/>
      <c r="M415" s="64"/>
      <c r="N415" s="36"/>
      <c r="O415" s="36"/>
      <c r="P415" s="36"/>
      <c r="Q415" s="36"/>
      <c r="R415" s="36"/>
      <c r="S415" s="36"/>
      <c r="T415" s="65"/>
      <c r="AT415" s="18" t="s">
        <v>167</v>
      </c>
      <c r="AU415" s="18" t="s">
        <v>81</v>
      </c>
    </row>
    <row r="416" spans="2:51" s="12" customFormat="1" ht="13.5">
      <c r="B416" s="188"/>
      <c r="D416" s="197" t="s">
        <v>169</v>
      </c>
      <c r="E416" s="206" t="s">
        <v>19</v>
      </c>
      <c r="F416" s="207" t="s">
        <v>254</v>
      </c>
      <c r="H416" s="208">
        <v>14</v>
      </c>
      <c r="I416" s="192"/>
      <c r="L416" s="188"/>
      <c r="M416" s="193"/>
      <c r="N416" s="194"/>
      <c r="O416" s="194"/>
      <c r="P416" s="194"/>
      <c r="Q416" s="194"/>
      <c r="R416" s="194"/>
      <c r="S416" s="194"/>
      <c r="T416" s="195"/>
      <c r="AT416" s="189" t="s">
        <v>169</v>
      </c>
      <c r="AU416" s="189" t="s">
        <v>81</v>
      </c>
      <c r="AV416" s="12" t="s">
        <v>81</v>
      </c>
      <c r="AW416" s="12" t="s">
        <v>33</v>
      </c>
      <c r="AX416" s="12" t="s">
        <v>79</v>
      </c>
      <c r="AY416" s="189" t="s">
        <v>158</v>
      </c>
    </row>
    <row r="417" spans="2:65" s="1" customFormat="1" ht="22.5" customHeight="1">
      <c r="B417" s="165"/>
      <c r="C417" s="166" t="s">
        <v>593</v>
      </c>
      <c r="D417" s="166" t="s">
        <v>160</v>
      </c>
      <c r="E417" s="167" t="s">
        <v>594</v>
      </c>
      <c r="F417" s="168" t="s">
        <v>595</v>
      </c>
      <c r="G417" s="169" t="s">
        <v>182</v>
      </c>
      <c r="H417" s="170">
        <v>47.5</v>
      </c>
      <c r="I417" s="171"/>
      <c r="J417" s="172">
        <f>ROUND(I417*H417,2)</f>
        <v>0</v>
      </c>
      <c r="K417" s="168" t="s">
        <v>176</v>
      </c>
      <c r="L417" s="35"/>
      <c r="M417" s="173" t="s">
        <v>19</v>
      </c>
      <c r="N417" s="174" t="s">
        <v>43</v>
      </c>
      <c r="O417" s="36"/>
      <c r="P417" s="175">
        <f>O417*H417</f>
        <v>0</v>
      </c>
      <c r="Q417" s="175">
        <v>0</v>
      </c>
      <c r="R417" s="175">
        <f>Q417*H417</f>
        <v>0</v>
      </c>
      <c r="S417" s="175">
        <v>0.0026</v>
      </c>
      <c r="T417" s="176">
        <f>S417*H417</f>
        <v>0.1235</v>
      </c>
      <c r="AR417" s="18" t="s">
        <v>265</v>
      </c>
      <c r="AT417" s="18" t="s">
        <v>160</v>
      </c>
      <c r="AU417" s="18" t="s">
        <v>81</v>
      </c>
      <c r="AY417" s="18" t="s">
        <v>158</v>
      </c>
      <c r="BE417" s="177">
        <f>IF(N417="základní",J417,0)</f>
        <v>0</v>
      </c>
      <c r="BF417" s="177">
        <f>IF(N417="snížená",J417,0)</f>
        <v>0</v>
      </c>
      <c r="BG417" s="177">
        <f>IF(N417="zákl. přenesená",J417,0)</f>
        <v>0</v>
      </c>
      <c r="BH417" s="177">
        <f>IF(N417="sníž. přenesená",J417,0)</f>
        <v>0</v>
      </c>
      <c r="BI417" s="177">
        <f>IF(N417="nulová",J417,0)</f>
        <v>0</v>
      </c>
      <c r="BJ417" s="18" t="s">
        <v>79</v>
      </c>
      <c r="BK417" s="177">
        <f>ROUND(I417*H417,2)</f>
        <v>0</v>
      </c>
      <c r="BL417" s="18" t="s">
        <v>265</v>
      </c>
      <c r="BM417" s="18" t="s">
        <v>596</v>
      </c>
    </row>
    <row r="418" spans="2:47" s="1" customFormat="1" ht="13.5">
      <c r="B418" s="35"/>
      <c r="D418" s="178" t="s">
        <v>167</v>
      </c>
      <c r="F418" s="179" t="s">
        <v>597</v>
      </c>
      <c r="I418" s="139"/>
      <c r="L418" s="35"/>
      <c r="M418" s="64"/>
      <c r="N418" s="36"/>
      <c r="O418" s="36"/>
      <c r="P418" s="36"/>
      <c r="Q418" s="36"/>
      <c r="R418" s="36"/>
      <c r="S418" s="36"/>
      <c r="T418" s="65"/>
      <c r="AT418" s="18" t="s">
        <v>167</v>
      </c>
      <c r="AU418" s="18" t="s">
        <v>81</v>
      </c>
    </row>
    <row r="419" spans="2:51" s="12" customFormat="1" ht="13.5">
      <c r="B419" s="188"/>
      <c r="D419" s="197" t="s">
        <v>169</v>
      </c>
      <c r="E419" s="206" t="s">
        <v>117</v>
      </c>
      <c r="F419" s="207" t="s">
        <v>598</v>
      </c>
      <c r="H419" s="208">
        <v>47.5</v>
      </c>
      <c r="I419" s="192"/>
      <c r="L419" s="188"/>
      <c r="M419" s="193"/>
      <c r="N419" s="194"/>
      <c r="O419" s="194"/>
      <c r="P419" s="194"/>
      <c r="Q419" s="194"/>
      <c r="R419" s="194"/>
      <c r="S419" s="194"/>
      <c r="T419" s="195"/>
      <c r="AT419" s="189" t="s">
        <v>169</v>
      </c>
      <c r="AU419" s="189" t="s">
        <v>81</v>
      </c>
      <c r="AV419" s="12" t="s">
        <v>81</v>
      </c>
      <c r="AW419" s="12" t="s">
        <v>33</v>
      </c>
      <c r="AX419" s="12" t="s">
        <v>79</v>
      </c>
      <c r="AY419" s="189" t="s">
        <v>158</v>
      </c>
    </row>
    <row r="420" spans="2:65" s="1" customFormat="1" ht="22.5" customHeight="1">
      <c r="B420" s="165"/>
      <c r="C420" s="166" t="s">
        <v>599</v>
      </c>
      <c r="D420" s="166" t="s">
        <v>160</v>
      </c>
      <c r="E420" s="167" t="s">
        <v>600</v>
      </c>
      <c r="F420" s="168" t="s">
        <v>601</v>
      </c>
      <c r="G420" s="169" t="s">
        <v>182</v>
      </c>
      <c r="H420" s="170">
        <v>30</v>
      </c>
      <c r="I420" s="171"/>
      <c r="J420" s="172">
        <f>ROUND(I420*H420,2)</f>
        <v>0</v>
      </c>
      <c r="K420" s="168" t="s">
        <v>176</v>
      </c>
      <c r="L420" s="35"/>
      <c r="M420" s="173" t="s">
        <v>19</v>
      </c>
      <c r="N420" s="174" t="s">
        <v>43</v>
      </c>
      <c r="O420" s="36"/>
      <c r="P420" s="175">
        <f>O420*H420</f>
        <v>0</v>
      </c>
      <c r="Q420" s="175">
        <v>0</v>
      </c>
      <c r="R420" s="175">
        <f>Q420*H420</f>
        <v>0</v>
      </c>
      <c r="S420" s="175">
        <v>0.00394</v>
      </c>
      <c r="T420" s="176">
        <f>S420*H420</f>
        <v>0.1182</v>
      </c>
      <c r="AR420" s="18" t="s">
        <v>265</v>
      </c>
      <c r="AT420" s="18" t="s">
        <v>160</v>
      </c>
      <c r="AU420" s="18" t="s">
        <v>81</v>
      </c>
      <c r="AY420" s="18" t="s">
        <v>158</v>
      </c>
      <c r="BE420" s="177">
        <f>IF(N420="základní",J420,0)</f>
        <v>0</v>
      </c>
      <c r="BF420" s="177">
        <f>IF(N420="snížená",J420,0)</f>
        <v>0</v>
      </c>
      <c r="BG420" s="177">
        <f>IF(N420="zákl. přenesená",J420,0)</f>
        <v>0</v>
      </c>
      <c r="BH420" s="177">
        <f>IF(N420="sníž. přenesená",J420,0)</f>
        <v>0</v>
      </c>
      <c r="BI420" s="177">
        <f>IF(N420="nulová",J420,0)</f>
        <v>0</v>
      </c>
      <c r="BJ420" s="18" t="s">
        <v>79</v>
      </c>
      <c r="BK420" s="177">
        <f>ROUND(I420*H420,2)</f>
        <v>0</v>
      </c>
      <c r="BL420" s="18" t="s">
        <v>265</v>
      </c>
      <c r="BM420" s="18" t="s">
        <v>602</v>
      </c>
    </row>
    <row r="421" spans="2:47" s="1" customFormat="1" ht="13.5">
      <c r="B421" s="35"/>
      <c r="D421" s="178" t="s">
        <v>167</v>
      </c>
      <c r="F421" s="179" t="s">
        <v>603</v>
      </c>
      <c r="I421" s="139"/>
      <c r="L421" s="35"/>
      <c r="M421" s="64"/>
      <c r="N421" s="36"/>
      <c r="O421" s="36"/>
      <c r="P421" s="36"/>
      <c r="Q421" s="36"/>
      <c r="R421" s="36"/>
      <c r="S421" s="36"/>
      <c r="T421" s="65"/>
      <c r="AT421" s="18" t="s">
        <v>167</v>
      </c>
      <c r="AU421" s="18" t="s">
        <v>81</v>
      </c>
    </row>
    <row r="422" spans="2:51" s="12" customFormat="1" ht="13.5">
      <c r="B422" s="188"/>
      <c r="D422" s="197" t="s">
        <v>169</v>
      </c>
      <c r="E422" s="206" t="s">
        <v>113</v>
      </c>
      <c r="F422" s="207" t="s">
        <v>317</v>
      </c>
      <c r="H422" s="208">
        <v>30</v>
      </c>
      <c r="I422" s="192"/>
      <c r="L422" s="188"/>
      <c r="M422" s="193"/>
      <c r="N422" s="194"/>
      <c r="O422" s="194"/>
      <c r="P422" s="194"/>
      <c r="Q422" s="194"/>
      <c r="R422" s="194"/>
      <c r="S422" s="194"/>
      <c r="T422" s="195"/>
      <c r="AT422" s="189" t="s">
        <v>169</v>
      </c>
      <c r="AU422" s="189" t="s">
        <v>81</v>
      </c>
      <c r="AV422" s="12" t="s">
        <v>81</v>
      </c>
      <c r="AW422" s="12" t="s">
        <v>33</v>
      </c>
      <c r="AX422" s="12" t="s">
        <v>79</v>
      </c>
      <c r="AY422" s="189" t="s">
        <v>158</v>
      </c>
    </row>
    <row r="423" spans="2:65" s="1" customFormat="1" ht="31.5" customHeight="1">
      <c r="B423" s="165"/>
      <c r="C423" s="166" t="s">
        <v>604</v>
      </c>
      <c r="D423" s="166" t="s">
        <v>160</v>
      </c>
      <c r="E423" s="167" t="s">
        <v>605</v>
      </c>
      <c r="F423" s="168" t="s">
        <v>606</v>
      </c>
      <c r="G423" s="169" t="s">
        <v>182</v>
      </c>
      <c r="H423" s="170">
        <v>34</v>
      </c>
      <c r="I423" s="171"/>
      <c r="J423" s="172">
        <f>ROUND(I423*H423,2)</f>
        <v>0</v>
      </c>
      <c r="K423" s="168" t="s">
        <v>176</v>
      </c>
      <c r="L423" s="35"/>
      <c r="M423" s="173" t="s">
        <v>19</v>
      </c>
      <c r="N423" s="174" t="s">
        <v>43</v>
      </c>
      <c r="O423" s="36"/>
      <c r="P423" s="175">
        <f>O423*H423</f>
        <v>0</v>
      </c>
      <c r="Q423" s="175">
        <v>0.00437</v>
      </c>
      <c r="R423" s="175">
        <f>Q423*H423</f>
        <v>0.14858</v>
      </c>
      <c r="S423" s="175">
        <v>0</v>
      </c>
      <c r="T423" s="176">
        <f>S423*H423</f>
        <v>0</v>
      </c>
      <c r="AR423" s="18" t="s">
        <v>265</v>
      </c>
      <c r="AT423" s="18" t="s">
        <v>160</v>
      </c>
      <c r="AU423" s="18" t="s">
        <v>81</v>
      </c>
      <c r="AY423" s="18" t="s">
        <v>158</v>
      </c>
      <c r="BE423" s="177">
        <f>IF(N423="základní",J423,0)</f>
        <v>0</v>
      </c>
      <c r="BF423" s="177">
        <f>IF(N423="snížená",J423,0)</f>
        <v>0</v>
      </c>
      <c r="BG423" s="177">
        <f>IF(N423="zákl. přenesená",J423,0)</f>
        <v>0</v>
      </c>
      <c r="BH423" s="177">
        <f>IF(N423="sníž. přenesená",J423,0)</f>
        <v>0</v>
      </c>
      <c r="BI423" s="177">
        <f>IF(N423="nulová",J423,0)</f>
        <v>0</v>
      </c>
      <c r="BJ423" s="18" t="s">
        <v>79</v>
      </c>
      <c r="BK423" s="177">
        <f>ROUND(I423*H423,2)</f>
        <v>0</v>
      </c>
      <c r="BL423" s="18" t="s">
        <v>265</v>
      </c>
      <c r="BM423" s="18" t="s">
        <v>607</v>
      </c>
    </row>
    <row r="424" spans="2:47" s="1" customFormat="1" ht="27">
      <c r="B424" s="35"/>
      <c r="D424" s="178" t="s">
        <v>167</v>
      </c>
      <c r="F424" s="179" t="s">
        <v>608</v>
      </c>
      <c r="I424" s="139"/>
      <c r="L424" s="35"/>
      <c r="M424" s="64"/>
      <c r="N424" s="36"/>
      <c r="O424" s="36"/>
      <c r="P424" s="36"/>
      <c r="Q424" s="36"/>
      <c r="R424" s="36"/>
      <c r="S424" s="36"/>
      <c r="T424" s="65"/>
      <c r="AT424" s="18" t="s">
        <v>167</v>
      </c>
      <c r="AU424" s="18" t="s">
        <v>81</v>
      </c>
    </row>
    <row r="425" spans="2:51" s="12" customFormat="1" ht="13.5">
      <c r="B425" s="188"/>
      <c r="D425" s="197" t="s">
        <v>169</v>
      </c>
      <c r="E425" s="206" t="s">
        <v>19</v>
      </c>
      <c r="F425" s="207" t="s">
        <v>609</v>
      </c>
      <c r="H425" s="208">
        <v>34</v>
      </c>
      <c r="I425" s="192"/>
      <c r="L425" s="188"/>
      <c r="M425" s="193"/>
      <c r="N425" s="194"/>
      <c r="O425" s="194"/>
      <c r="P425" s="194"/>
      <c r="Q425" s="194"/>
      <c r="R425" s="194"/>
      <c r="S425" s="194"/>
      <c r="T425" s="195"/>
      <c r="AT425" s="189" t="s">
        <v>169</v>
      </c>
      <c r="AU425" s="189" t="s">
        <v>81</v>
      </c>
      <c r="AV425" s="12" t="s">
        <v>81</v>
      </c>
      <c r="AW425" s="12" t="s">
        <v>33</v>
      </c>
      <c r="AX425" s="12" t="s">
        <v>79</v>
      </c>
      <c r="AY425" s="189" t="s">
        <v>158</v>
      </c>
    </row>
    <row r="426" spans="2:65" s="1" customFormat="1" ht="31.5" customHeight="1">
      <c r="B426" s="165"/>
      <c r="C426" s="166" t="s">
        <v>610</v>
      </c>
      <c r="D426" s="166" t="s">
        <v>160</v>
      </c>
      <c r="E426" s="167" t="s">
        <v>611</v>
      </c>
      <c r="F426" s="168" t="s">
        <v>612</v>
      </c>
      <c r="G426" s="169" t="s">
        <v>182</v>
      </c>
      <c r="H426" s="170">
        <v>27</v>
      </c>
      <c r="I426" s="171"/>
      <c r="J426" s="172">
        <f>ROUND(I426*H426,2)</f>
        <v>0</v>
      </c>
      <c r="K426" s="168" t="s">
        <v>176</v>
      </c>
      <c r="L426" s="35"/>
      <c r="M426" s="173" t="s">
        <v>19</v>
      </c>
      <c r="N426" s="174" t="s">
        <v>43</v>
      </c>
      <c r="O426" s="36"/>
      <c r="P426" s="175">
        <f>O426*H426</f>
        <v>0</v>
      </c>
      <c r="Q426" s="175">
        <v>0.00291</v>
      </c>
      <c r="R426" s="175">
        <f>Q426*H426</f>
        <v>0.07857</v>
      </c>
      <c r="S426" s="175">
        <v>0</v>
      </c>
      <c r="T426" s="176">
        <f>S426*H426</f>
        <v>0</v>
      </c>
      <c r="AR426" s="18" t="s">
        <v>265</v>
      </c>
      <c r="AT426" s="18" t="s">
        <v>160</v>
      </c>
      <c r="AU426" s="18" t="s">
        <v>81</v>
      </c>
      <c r="AY426" s="18" t="s">
        <v>158</v>
      </c>
      <c r="BE426" s="177">
        <f>IF(N426="základní",J426,0)</f>
        <v>0</v>
      </c>
      <c r="BF426" s="177">
        <f>IF(N426="snížená",J426,0)</f>
        <v>0</v>
      </c>
      <c r="BG426" s="177">
        <f>IF(N426="zákl. přenesená",J426,0)</f>
        <v>0</v>
      </c>
      <c r="BH426" s="177">
        <f>IF(N426="sníž. přenesená",J426,0)</f>
        <v>0</v>
      </c>
      <c r="BI426" s="177">
        <f>IF(N426="nulová",J426,0)</f>
        <v>0</v>
      </c>
      <c r="BJ426" s="18" t="s">
        <v>79</v>
      </c>
      <c r="BK426" s="177">
        <f>ROUND(I426*H426,2)</f>
        <v>0</v>
      </c>
      <c r="BL426" s="18" t="s">
        <v>265</v>
      </c>
      <c r="BM426" s="18" t="s">
        <v>613</v>
      </c>
    </row>
    <row r="427" spans="2:47" s="1" customFormat="1" ht="27">
      <c r="B427" s="35"/>
      <c r="D427" s="178" t="s">
        <v>167</v>
      </c>
      <c r="F427" s="179" t="s">
        <v>614</v>
      </c>
      <c r="I427" s="139"/>
      <c r="L427" s="35"/>
      <c r="M427" s="64"/>
      <c r="N427" s="36"/>
      <c r="O427" s="36"/>
      <c r="P427" s="36"/>
      <c r="Q427" s="36"/>
      <c r="R427" s="36"/>
      <c r="S427" s="36"/>
      <c r="T427" s="65"/>
      <c r="AT427" s="18" t="s">
        <v>167</v>
      </c>
      <c r="AU427" s="18" t="s">
        <v>81</v>
      </c>
    </row>
    <row r="428" spans="2:51" s="12" customFormat="1" ht="13.5">
      <c r="B428" s="188"/>
      <c r="D428" s="197" t="s">
        <v>169</v>
      </c>
      <c r="E428" s="206" t="s">
        <v>19</v>
      </c>
      <c r="F428" s="207" t="s">
        <v>107</v>
      </c>
      <c r="H428" s="208">
        <v>27</v>
      </c>
      <c r="I428" s="192"/>
      <c r="L428" s="188"/>
      <c r="M428" s="193"/>
      <c r="N428" s="194"/>
      <c r="O428" s="194"/>
      <c r="P428" s="194"/>
      <c r="Q428" s="194"/>
      <c r="R428" s="194"/>
      <c r="S428" s="194"/>
      <c r="T428" s="195"/>
      <c r="AT428" s="189" t="s">
        <v>169</v>
      </c>
      <c r="AU428" s="189" t="s">
        <v>81</v>
      </c>
      <c r="AV428" s="12" t="s">
        <v>81</v>
      </c>
      <c r="AW428" s="12" t="s">
        <v>33</v>
      </c>
      <c r="AX428" s="12" t="s">
        <v>79</v>
      </c>
      <c r="AY428" s="189" t="s">
        <v>158</v>
      </c>
    </row>
    <row r="429" spans="2:65" s="1" customFormat="1" ht="22.5" customHeight="1">
      <c r="B429" s="165"/>
      <c r="C429" s="166" t="s">
        <v>615</v>
      </c>
      <c r="D429" s="166" t="s">
        <v>160</v>
      </c>
      <c r="E429" s="167" t="s">
        <v>616</v>
      </c>
      <c r="F429" s="168" t="s">
        <v>617</v>
      </c>
      <c r="G429" s="169" t="s">
        <v>182</v>
      </c>
      <c r="H429" s="170">
        <v>10</v>
      </c>
      <c r="I429" s="171"/>
      <c r="J429" s="172">
        <f>ROUND(I429*H429,2)</f>
        <v>0</v>
      </c>
      <c r="K429" s="168" t="s">
        <v>164</v>
      </c>
      <c r="L429" s="35"/>
      <c r="M429" s="173" t="s">
        <v>19</v>
      </c>
      <c r="N429" s="174" t="s">
        <v>43</v>
      </c>
      <c r="O429" s="36"/>
      <c r="P429" s="175">
        <f>O429*H429</f>
        <v>0</v>
      </c>
      <c r="Q429" s="175">
        <v>0.00042</v>
      </c>
      <c r="R429" s="175">
        <f>Q429*H429</f>
        <v>0.004200000000000001</v>
      </c>
      <c r="S429" s="175">
        <v>0</v>
      </c>
      <c r="T429" s="176">
        <f>S429*H429</f>
        <v>0</v>
      </c>
      <c r="AR429" s="18" t="s">
        <v>265</v>
      </c>
      <c r="AT429" s="18" t="s">
        <v>160</v>
      </c>
      <c r="AU429" s="18" t="s">
        <v>81</v>
      </c>
      <c r="AY429" s="18" t="s">
        <v>158</v>
      </c>
      <c r="BE429" s="177">
        <f>IF(N429="základní",J429,0)</f>
        <v>0</v>
      </c>
      <c r="BF429" s="177">
        <f>IF(N429="snížená",J429,0)</f>
        <v>0</v>
      </c>
      <c r="BG429" s="177">
        <f>IF(N429="zákl. přenesená",J429,0)</f>
        <v>0</v>
      </c>
      <c r="BH429" s="177">
        <f>IF(N429="sníž. přenesená",J429,0)</f>
        <v>0</v>
      </c>
      <c r="BI429" s="177">
        <f>IF(N429="nulová",J429,0)</f>
        <v>0</v>
      </c>
      <c r="BJ429" s="18" t="s">
        <v>79</v>
      </c>
      <c r="BK429" s="177">
        <f>ROUND(I429*H429,2)</f>
        <v>0</v>
      </c>
      <c r="BL429" s="18" t="s">
        <v>265</v>
      </c>
      <c r="BM429" s="18" t="s">
        <v>618</v>
      </c>
    </row>
    <row r="430" spans="2:47" s="1" customFormat="1" ht="27">
      <c r="B430" s="35"/>
      <c r="D430" s="197" t="s">
        <v>167</v>
      </c>
      <c r="F430" s="219" t="s">
        <v>619</v>
      </c>
      <c r="I430" s="139"/>
      <c r="L430" s="35"/>
      <c r="M430" s="64"/>
      <c r="N430" s="36"/>
      <c r="O430" s="36"/>
      <c r="P430" s="36"/>
      <c r="Q430" s="36"/>
      <c r="R430" s="36"/>
      <c r="S430" s="36"/>
      <c r="T430" s="65"/>
      <c r="AT430" s="18" t="s">
        <v>167</v>
      </c>
      <c r="AU430" s="18" t="s">
        <v>81</v>
      </c>
    </row>
    <row r="431" spans="2:65" s="1" customFormat="1" ht="22.5" customHeight="1">
      <c r="B431" s="165"/>
      <c r="C431" s="166" t="s">
        <v>620</v>
      </c>
      <c r="D431" s="166" t="s">
        <v>160</v>
      </c>
      <c r="E431" s="167" t="s">
        <v>621</v>
      </c>
      <c r="F431" s="168" t="s">
        <v>622</v>
      </c>
      <c r="G431" s="169" t="s">
        <v>182</v>
      </c>
      <c r="H431" s="170">
        <v>47.5</v>
      </c>
      <c r="I431" s="171"/>
      <c r="J431" s="172">
        <f>ROUND(I431*H431,2)</f>
        <v>0</v>
      </c>
      <c r="K431" s="168" t="s">
        <v>164</v>
      </c>
      <c r="L431" s="35"/>
      <c r="M431" s="173" t="s">
        <v>19</v>
      </c>
      <c r="N431" s="174" t="s">
        <v>43</v>
      </c>
      <c r="O431" s="36"/>
      <c r="P431" s="175">
        <f>O431*H431</f>
        <v>0</v>
      </c>
      <c r="Q431" s="175">
        <v>0.00174</v>
      </c>
      <c r="R431" s="175">
        <f>Q431*H431</f>
        <v>0.08265</v>
      </c>
      <c r="S431" s="175">
        <v>0</v>
      </c>
      <c r="T431" s="176">
        <f>S431*H431</f>
        <v>0</v>
      </c>
      <c r="AR431" s="18" t="s">
        <v>265</v>
      </c>
      <c r="AT431" s="18" t="s">
        <v>160</v>
      </c>
      <c r="AU431" s="18" t="s">
        <v>81</v>
      </c>
      <c r="AY431" s="18" t="s">
        <v>158</v>
      </c>
      <c r="BE431" s="177">
        <f>IF(N431="základní",J431,0)</f>
        <v>0</v>
      </c>
      <c r="BF431" s="177">
        <f>IF(N431="snížená",J431,0)</f>
        <v>0</v>
      </c>
      <c r="BG431" s="177">
        <f>IF(N431="zákl. přenesená",J431,0)</f>
        <v>0</v>
      </c>
      <c r="BH431" s="177">
        <f>IF(N431="sníž. přenesená",J431,0)</f>
        <v>0</v>
      </c>
      <c r="BI431" s="177">
        <f>IF(N431="nulová",J431,0)</f>
        <v>0</v>
      </c>
      <c r="BJ431" s="18" t="s">
        <v>79</v>
      </c>
      <c r="BK431" s="177">
        <f>ROUND(I431*H431,2)</f>
        <v>0</v>
      </c>
      <c r="BL431" s="18" t="s">
        <v>265</v>
      </c>
      <c r="BM431" s="18" t="s">
        <v>623</v>
      </c>
    </row>
    <row r="432" spans="2:47" s="1" customFormat="1" ht="27">
      <c r="B432" s="35"/>
      <c r="D432" s="178" t="s">
        <v>167</v>
      </c>
      <c r="F432" s="179" t="s">
        <v>624</v>
      </c>
      <c r="I432" s="139"/>
      <c r="L432" s="35"/>
      <c r="M432" s="64"/>
      <c r="N432" s="36"/>
      <c r="O432" s="36"/>
      <c r="P432" s="36"/>
      <c r="Q432" s="36"/>
      <c r="R432" s="36"/>
      <c r="S432" s="36"/>
      <c r="T432" s="65"/>
      <c r="AT432" s="18" t="s">
        <v>167</v>
      </c>
      <c r="AU432" s="18" t="s">
        <v>81</v>
      </c>
    </row>
    <row r="433" spans="2:51" s="12" customFormat="1" ht="13.5">
      <c r="B433" s="188"/>
      <c r="D433" s="197" t="s">
        <v>169</v>
      </c>
      <c r="E433" s="206" t="s">
        <v>19</v>
      </c>
      <c r="F433" s="207" t="s">
        <v>117</v>
      </c>
      <c r="H433" s="208">
        <v>47.5</v>
      </c>
      <c r="I433" s="192"/>
      <c r="L433" s="188"/>
      <c r="M433" s="193"/>
      <c r="N433" s="194"/>
      <c r="O433" s="194"/>
      <c r="P433" s="194"/>
      <c r="Q433" s="194"/>
      <c r="R433" s="194"/>
      <c r="S433" s="194"/>
      <c r="T433" s="195"/>
      <c r="AT433" s="189" t="s">
        <v>169</v>
      </c>
      <c r="AU433" s="189" t="s">
        <v>81</v>
      </c>
      <c r="AV433" s="12" t="s">
        <v>81</v>
      </c>
      <c r="AW433" s="12" t="s">
        <v>33</v>
      </c>
      <c r="AX433" s="12" t="s">
        <v>79</v>
      </c>
      <c r="AY433" s="189" t="s">
        <v>158</v>
      </c>
    </row>
    <row r="434" spans="2:65" s="1" customFormat="1" ht="22.5" customHeight="1">
      <c r="B434" s="165"/>
      <c r="C434" s="166" t="s">
        <v>625</v>
      </c>
      <c r="D434" s="166" t="s">
        <v>160</v>
      </c>
      <c r="E434" s="167" t="s">
        <v>626</v>
      </c>
      <c r="F434" s="168" t="s">
        <v>627</v>
      </c>
      <c r="G434" s="169" t="s">
        <v>572</v>
      </c>
      <c r="H434" s="170">
        <v>6</v>
      </c>
      <c r="I434" s="171"/>
      <c r="J434" s="172">
        <f>ROUND(I434*H434,2)</f>
        <v>0</v>
      </c>
      <c r="K434" s="168" t="s">
        <v>164</v>
      </c>
      <c r="L434" s="35"/>
      <c r="M434" s="173" t="s">
        <v>19</v>
      </c>
      <c r="N434" s="174" t="s">
        <v>43</v>
      </c>
      <c r="O434" s="36"/>
      <c r="P434" s="175">
        <f>O434*H434</f>
        <v>0</v>
      </c>
      <c r="Q434" s="175">
        <v>0.00025</v>
      </c>
      <c r="R434" s="175">
        <f>Q434*H434</f>
        <v>0.0015</v>
      </c>
      <c r="S434" s="175">
        <v>0</v>
      </c>
      <c r="T434" s="176">
        <f>S434*H434</f>
        <v>0</v>
      </c>
      <c r="AR434" s="18" t="s">
        <v>265</v>
      </c>
      <c r="AT434" s="18" t="s">
        <v>160</v>
      </c>
      <c r="AU434" s="18" t="s">
        <v>81</v>
      </c>
      <c r="AY434" s="18" t="s">
        <v>158</v>
      </c>
      <c r="BE434" s="177">
        <f>IF(N434="základní",J434,0)</f>
        <v>0</v>
      </c>
      <c r="BF434" s="177">
        <f>IF(N434="snížená",J434,0)</f>
        <v>0</v>
      </c>
      <c r="BG434" s="177">
        <f>IF(N434="zákl. přenesená",J434,0)</f>
        <v>0</v>
      </c>
      <c r="BH434" s="177">
        <f>IF(N434="sníž. přenesená",J434,0)</f>
        <v>0</v>
      </c>
      <c r="BI434" s="177">
        <f>IF(N434="nulová",J434,0)</f>
        <v>0</v>
      </c>
      <c r="BJ434" s="18" t="s">
        <v>79</v>
      </c>
      <c r="BK434" s="177">
        <f>ROUND(I434*H434,2)</f>
        <v>0</v>
      </c>
      <c r="BL434" s="18" t="s">
        <v>265</v>
      </c>
      <c r="BM434" s="18" t="s">
        <v>628</v>
      </c>
    </row>
    <row r="435" spans="2:47" s="1" customFormat="1" ht="13.5">
      <c r="B435" s="35"/>
      <c r="D435" s="178" t="s">
        <v>167</v>
      </c>
      <c r="F435" s="179" t="s">
        <v>627</v>
      </c>
      <c r="I435" s="139"/>
      <c r="L435" s="35"/>
      <c r="M435" s="64"/>
      <c r="N435" s="36"/>
      <c r="O435" s="36"/>
      <c r="P435" s="36"/>
      <c r="Q435" s="36"/>
      <c r="R435" s="36"/>
      <c r="S435" s="36"/>
      <c r="T435" s="65"/>
      <c r="AT435" s="18" t="s">
        <v>167</v>
      </c>
      <c r="AU435" s="18" t="s">
        <v>81</v>
      </c>
    </row>
    <row r="436" spans="2:51" s="12" customFormat="1" ht="13.5">
      <c r="B436" s="188"/>
      <c r="D436" s="197" t="s">
        <v>169</v>
      </c>
      <c r="E436" s="206" t="s">
        <v>19</v>
      </c>
      <c r="F436" s="207" t="s">
        <v>204</v>
      </c>
      <c r="H436" s="208">
        <v>6</v>
      </c>
      <c r="I436" s="192"/>
      <c r="L436" s="188"/>
      <c r="M436" s="193"/>
      <c r="N436" s="194"/>
      <c r="O436" s="194"/>
      <c r="P436" s="194"/>
      <c r="Q436" s="194"/>
      <c r="R436" s="194"/>
      <c r="S436" s="194"/>
      <c r="T436" s="195"/>
      <c r="AT436" s="189" t="s">
        <v>169</v>
      </c>
      <c r="AU436" s="189" t="s">
        <v>81</v>
      </c>
      <c r="AV436" s="12" t="s">
        <v>81</v>
      </c>
      <c r="AW436" s="12" t="s">
        <v>33</v>
      </c>
      <c r="AX436" s="12" t="s">
        <v>79</v>
      </c>
      <c r="AY436" s="189" t="s">
        <v>158</v>
      </c>
    </row>
    <row r="437" spans="2:65" s="1" customFormat="1" ht="31.5" customHeight="1">
      <c r="B437" s="165"/>
      <c r="C437" s="166" t="s">
        <v>629</v>
      </c>
      <c r="D437" s="166" t="s">
        <v>160</v>
      </c>
      <c r="E437" s="167" t="s">
        <v>630</v>
      </c>
      <c r="F437" s="168" t="s">
        <v>631</v>
      </c>
      <c r="G437" s="169" t="s">
        <v>182</v>
      </c>
      <c r="H437" s="170">
        <v>30</v>
      </c>
      <c r="I437" s="171"/>
      <c r="J437" s="172">
        <f>ROUND(I437*H437,2)</f>
        <v>0</v>
      </c>
      <c r="K437" s="168" t="s">
        <v>164</v>
      </c>
      <c r="L437" s="35"/>
      <c r="M437" s="173" t="s">
        <v>19</v>
      </c>
      <c r="N437" s="174" t="s">
        <v>43</v>
      </c>
      <c r="O437" s="36"/>
      <c r="P437" s="175">
        <f>O437*H437</f>
        <v>0</v>
      </c>
      <c r="Q437" s="175">
        <v>0.00212</v>
      </c>
      <c r="R437" s="175">
        <f>Q437*H437</f>
        <v>0.0636</v>
      </c>
      <c r="S437" s="175">
        <v>0</v>
      </c>
      <c r="T437" s="176">
        <f>S437*H437</f>
        <v>0</v>
      </c>
      <c r="AR437" s="18" t="s">
        <v>265</v>
      </c>
      <c r="AT437" s="18" t="s">
        <v>160</v>
      </c>
      <c r="AU437" s="18" t="s">
        <v>81</v>
      </c>
      <c r="AY437" s="18" t="s">
        <v>158</v>
      </c>
      <c r="BE437" s="177">
        <f>IF(N437="základní",J437,0)</f>
        <v>0</v>
      </c>
      <c r="BF437" s="177">
        <f>IF(N437="snížená",J437,0)</f>
        <v>0</v>
      </c>
      <c r="BG437" s="177">
        <f>IF(N437="zákl. přenesená",J437,0)</f>
        <v>0</v>
      </c>
      <c r="BH437" s="177">
        <f>IF(N437="sníž. přenesená",J437,0)</f>
        <v>0</v>
      </c>
      <c r="BI437" s="177">
        <f>IF(N437="nulová",J437,0)</f>
        <v>0</v>
      </c>
      <c r="BJ437" s="18" t="s">
        <v>79</v>
      </c>
      <c r="BK437" s="177">
        <f>ROUND(I437*H437,2)</f>
        <v>0</v>
      </c>
      <c r="BL437" s="18" t="s">
        <v>265</v>
      </c>
      <c r="BM437" s="18" t="s">
        <v>632</v>
      </c>
    </row>
    <row r="438" spans="2:47" s="1" customFormat="1" ht="27">
      <c r="B438" s="35"/>
      <c r="D438" s="178" t="s">
        <v>167</v>
      </c>
      <c r="F438" s="179" t="s">
        <v>633</v>
      </c>
      <c r="I438" s="139"/>
      <c r="L438" s="35"/>
      <c r="M438" s="64"/>
      <c r="N438" s="36"/>
      <c r="O438" s="36"/>
      <c r="P438" s="36"/>
      <c r="Q438" s="36"/>
      <c r="R438" s="36"/>
      <c r="S438" s="36"/>
      <c r="T438" s="65"/>
      <c r="AT438" s="18" t="s">
        <v>167</v>
      </c>
      <c r="AU438" s="18" t="s">
        <v>81</v>
      </c>
    </row>
    <row r="439" spans="2:51" s="12" customFormat="1" ht="13.5">
      <c r="B439" s="188"/>
      <c r="D439" s="197" t="s">
        <v>169</v>
      </c>
      <c r="E439" s="206" t="s">
        <v>19</v>
      </c>
      <c r="F439" s="207" t="s">
        <v>113</v>
      </c>
      <c r="H439" s="208">
        <v>30</v>
      </c>
      <c r="I439" s="192"/>
      <c r="L439" s="188"/>
      <c r="M439" s="193"/>
      <c r="N439" s="194"/>
      <c r="O439" s="194"/>
      <c r="P439" s="194"/>
      <c r="Q439" s="194"/>
      <c r="R439" s="194"/>
      <c r="S439" s="194"/>
      <c r="T439" s="195"/>
      <c r="AT439" s="189" t="s">
        <v>169</v>
      </c>
      <c r="AU439" s="189" t="s">
        <v>81</v>
      </c>
      <c r="AV439" s="12" t="s">
        <v>81</v>
      </c>
      <c r="AW439" s="12" t="s">
        <v>33</v>
      </c>
      <c r="AX439" s="12" t="s">
        <v>79</v>
      </c>
      <c r="AY439" s="189" t="s">
        <v>158</v>
      </c>
    </row>
    <row r="440" spans="2:65" s="1" customFormat="1" ht="22.5" customHeight="1">
      <c r="B440" s="165"/>
      <c r="C440" s="166" t="s">
        <v>634</v>
      </c>
      <c r="D440" s="166" t="s">
        <v>160</v>
      </c>
      <c r="E440" s="167" t="s">
        <v>635</v>
      </c>
      <c r="F440" s="168" t="s">
        <v>636</v>
      </c>
      <c r="G440" s="169" t="s">
        <v>214</v>
      </c>
      <c r="H440" s="170">
        <v>0.379</v>
      </c>
      <c r="I440" s="171"/>
      <c r="J440" s="172">
        <f>ROUND(I440*H440,2)</f>
        <v>0</v>
      </c>
      <c r="K440" s="168" t="s">
        <v>164</v>
      </c>
      <c r="L440" s="35"/>
      <c r="M440" s="173" t="s">
        <v>19</v>
      </c>
      <c r="N440" s="174" t="s">
        <v>43</v>
      </c>
      <c r="O440" s="36"/>
      <c r="P440" s="175">
        <f>O440*H440</f>
        <v>0</v>
      </c>
      <c r="Q440" s="175">
        <v>0</v>
      </c>
      <c r="R440" s="175">
        <f>Q440*H440</f>
        <v>0</v>
      </c>
      <c r="S440" s="175">
        <v>0</v>
      </c>
      <c r="T440" s="176">
        <f>S440*H440</f>
        <v>0</v>
      </c>
      <c r="AR440" s="18" t="s">
        <v>265</v>
      </c>
      <c r="AT440" s="18" t="s">
        <v>160</v>
      </c>
      <c r="AU440" s="18" t="s">
        <v>81</v>
      </c>
      <c r="AY440" s="18" t="s">
        <v>158</v>
      </c>
      <c r="BE440" s="177">
        <f>IF(N440="základní",J440,0)</f>
        <v>0</v>
      </c>
      <c r="BF440" s="177">
        <f>IF(N440="snížená",J440,0)</f>
        <v>0</v>
      </c>
      <c r="BG440" s="177">
        <f>IF(N440="zákl. přenesená",J440,0)</f>
        <v>0</v>
      </c>
      <c r="BH440" s="177">
        <f>IF(N440="sníž. přenesená",J440,0)</f>
        <v>0</v>
      </c>
      <c r="BI440" s="177">
        <f>IF(N440="nulová",J440,0)</f>
        <v>0</v>
      </c>
      <c r="BJ440" s="18" t="s">
        <v>79</v>
      </c>
      <c r="BK440" s="177">
        <f>ROUND(I440*H440,2)</f>
        <v>0</v>
      </c>
      <c r="BL440" s="18" t="s">
        <v>265</v>
      </c>
      <c r="BM440" s="18" t="s">
        <v>637</v>
      </c>
    </row>
    <row r="441" spans="2:47" s="1" customFormat="1" ht="27">
      <c r="B441" s="35"/>
      <c r="D441" s="178" t="s">
        <v>167</v>
      </c>
      <c r="F441" s="179" t="s">
        <v>638</v>
      </c>
      <c r="I441" s="139"/>
      <c r="L441" s="35"/>
      <c r="M441" s="64"/>
      <c r="N441" s="36"/>
      <c r="O441" s="36"/>
      <c r="P441" s="36"/>
      <c r="Q441" s="36"/>
      <c r="R441" s="36"/>
      <c r="S441" s="36"/>
      <c r="T441" s="65"/>
      <c r="AT441" s="18" t="s">
        <v>167</v>
      </c>
      <c r="AU441" s="18" t="s">
        <v>81</v>
      </c>
    </row>
    <row r="442" spans="2:63" s="10" customFormat="1" ht="29.25" customHeight="1">
      <c r="B442" s="151"/>
      <c r="D442" s="162" t="s">
        <v>71</v>
      </c>
      <c r="E442" s="163" t="s">
        <v>639</v>
      </c>
      <c r="F442" s="163" t="s">
        <v>640</v>
      </c>
      <c r="I442" s="154"/>
      <c r="J442" s="164">
        <f>BK442</f>
        <v>0</v>
      </c>
      <c r="L442" s="151"/>
      <c r="M442" s="156"/>
      <c r="N442" s="157"/>
      <c r="O442" s="157"/>
      <c r="P442" s="158">
        <f>SUM(P443:P456)</f>
        <v>0</v>
      </c>
      <c r="Q442" s="157"/>
      <c r="R442" s="158">
        <f>SUM(R443:R456)</f>
        <v>0.236775</v>
      </c>
      <c r="S442" s="157"/>
      <c r="T442" s="159">
        <f>SUM(T443:T456)</f>
        <v>0</v>
      </c>
      <c r="AR442" s="152" t="s">
        <v>81</v>
      </c>
      <c r="AT442" s="160" t="s">
        <v>71</v>
      </c>
      <c r="AU442" s="160" t="s">
        <v>79</v>
      </c>
      <c r="AY442" s="152" t="s">
        <v>158</v>
      </c>
      <c r="BK442" s="161">
        <f>SUM(BK443:BK456)</f>
        <v>0</v>
      </c>
    </row>
    <row r="443" spans="2:65" s="1" customFormat="1" ht="22.5" customHeight="1">
      <c r="B443" s="165"/>
      <c r="C443" s="166" t="s">
        <v>641</v>
      </c>
      <c r="D443" s="166" t="s">
        <v>160</v>
      </c>
      <c r="E443" s="167" t="s">
        <v>642</v>
      </c>
      <c r="F443" s="168" t="s">
        <v>643</v>
      </c>
      <c r="G443" s="169" t="s">
        <v>163</v>
      </c>
      <c r="H443" s="170">
        <v>13.5</v>
      </c>
      <c r="I443" s="171"/>
      <c r="J443" s="172">
        <f>ROUND(I443*H443,2)</f>
        <v>0</v>
      </c>
      <c r="K443" s="168" t="s">
        <v>164</v>
      </c>
      <c r="L443" s="35"/>
      <c r="M443" s="173" t="s">
        <v>19</v>
      </c>
      <c r="N443" s="174" t="s">
        <v>43</v>
      </c>
      <c r="O443" s="36"/>
      <c r="P443" s="175">
        <f>O443*H443</f>
        <v>0</v>
      </c>
      <c r="Q443" s="175">
        <v>0.00025</v>
      </c>
      <c r="R443" s="175">
        <f>Q443*H443</f>
        <v>0.003375</v>
      </c>
      <c r="S443" s="175">
        <v>0</v>
      </c>
      <c r="T443" s="176">
        <f>S443*H443</f>
        <v>0</v>
      </c>
      <c r="AR443" s="18" t="s">
        <v>265</v>
      </c>
      <c r="AT443" s="18" t="s">
        <v>160</v>
      </c>
      <c r="AU443" s="18" t="s">
        <v>81</v>
      </c>
      <c r="AY443" s="18" t="s">
        <v>158</v>
      </c>
      <c r="BE443" s="177">
        <f>IF(N443="základní",J443,0)</f>
        <v>0</v>
      </c>
      <c r="BF443" s="177">
        <f>IF(N443="snížená",J443,0)</f>
        <v>0</v>
      </c>
      <c r="BG443" s="177">
        <f>IF(N443="zákl. přenesená",J443,0)</f>
        <v>0</v>
      </c>
      <c r="BH443" s="177">
        <f>IF(N443="sníž. přenesená",J443,0)</f>
        <v>0</v>
      </c>
      <c r="BI443" s="177">
        <f>IF(N443="nulová",J443,0)</f>
        <v>0</v>
      </c>
      <c r="BJ443" s="18" t="s">
        <v>79</v>
      </c>
      <c r="BK443" s="177">
        <f>ROUND(I443*H443,2)</f>
        <v>0</v>
      </c>
      <c r="BL443" s="18" t="s">
        <v>265</v>
      </c>
      <c r="BM443" s="18" t="s">
        <v>644</v>
      </c>
    </row>
    <row r="444" spans="2:47" s="1" customFormat="1" ht="27">
      <c r="B444" s="35"/>
      <c r="D444" s="178" t="s">
        <v>167</v>
      </c>
      <c r="F444" s="179" t="s">
        <v>645</v>
      </c>
      <c r="I444" s="139"/>
      <c r="L444" s="35"/>
      <c r="M444" s="64"/>
      <c r="N444" s="36"/>
      <c r="O444" s="36"/>
      <c r="P444" s="36"/>
      <c r="Q444" s="36"/>
      <c r="R444" s="36"/>
      <c r="S444" s="36"/>
      <c r="T444" s="65"/>
      <c r="AT444" s="18" t="s">
        <v>167</v>
      </c>
      <c r="AU444" s="18" t="s">
        <v>81</v>
      </c>
    </row>
    <row r="445" spans="2:51" s="11" customFormat="1" ht="13.5">
      <c r="B445" s="180"/>
      <c r="D445" s="178" t="s">
        <v>169</v>
      </c>
      <c r="E445" s="181" t="s">
        <v>19</v>
      </c>
      <c r="F445" s="182" t="s">
        <v>646</v>
      </c>
      <c r="H445" s="183" t="s">
        <v>19</v>
      </c>
      <c r="I445" s="184"/>
      <c r="L445" s="180"/>
      <c r="M445" s="185"/>
      <c r="N445" s="186"/>
      <c r="O445" s="186"/>
      <c r="P445" s="186"/>
      <c r="Q445" s="186"/>
      <c r="R445" s="186"/>
      <c r="S445" s="186"/>
      <c r="T445" s="187"/>
      <c r="AT445" s="183" t="s">
        <v>169</v>
      </c>
      <c r="AU445" s="183" t="s">
        <v>81</v>
      </c>
      <c r="AV445" s="11" t="s">
        <v>79</v>
      </c>
      <c r="AW445" s="11" t="s">
        <v>33</v>
      </c>
      <c r="AX445" s="11" t="s">
        <v>72</v>
      </c>
      <c r="AY445" s="183" t="s">
        <v>158</v>
      </c>
    </row>
    <row r="446" spans="2:51" s="12" customFormat="1" ht="13.5">
      <c r="B446" s="188"/>
      <c r="D446" s="178" t="s">
        <v>169</v>
      </c>
      <c r="E446" s="189" t="s">
        <v>19</v>
      </c>
      <c r="F446" s="190" t="s">
        <v>444</v>
      </c>
      <c r="H446" s="191">
        <v>8.1</v>
      </c>
      <c r="I446" s="192"/>
      <c r="L446" s="188"/>
      <c r="M446" s="193"/>
      <c r="N446" s="194"/>
      <c r="O446" s="194"/>
      <c r="P446" s="194"/>
      <c r="Q446" s="194"/>
      <c r="R446" s="194"/>
      <c r="S446" s="194"/>
      <c r="T446" s="195"/>
      <c r="AT446" s="189" t="s">
        <v>169</v>
      </c>
      <c r="AU446" s="189" t="s">
        <v>81</v>
      </c>
      <c r="AV446" s="12" t="s">
        <v>81</v>
      </c>
      <c r="AW446" s="12" t="s">
        <v>33</v>
      </c>
      <c r="AX446" s="12" t="s">
        <v>72</v>
      </c>
      <c r="AY446" s="189" t="s">
        <v>158</v>
      </c>
    </row>
    <row r="447" spans="2:51" s="12" customFormat="1" ht="13.5">
      <c r="B447" s="188"/>
      <c r="D447" s="178" t="s">
        <v>169</v>
      </c>
      <c r="E447" s="189" t="s">
        <v>19</v>
      </c>
      <c r="F447" s="190" t="s">
        <v>445</v>
      </c>
      <c r="H447" s="191">
        <v>5.4</v>
      </c>
      <c r="I447" s="192"/>
      <c r="L447" s="188"/>
      <c r="M447" s="193"/>
      <c r="N447" s="194"/>
      <c r="O447" s="194"/>
      <c r="P447" s="194"/>
      <c r="Q447" s="194"/>
      <c r="R447" s="194"/>
      <c r="S447" s="194"/>
      <c r="T447" s="195"/>
      <c r="AT447" s="189" t="s">
        <v>169</v>
      </c>
      <c r="AU447" s="189" t="s">
        <v>81</v>
      </c>
      <c r="AV447" s="12" t="s">
        <v>81</v>
      </c>
      <c r="AW447" s="12" t="s">
        <v>33</v>
      </c>
      <c r="AX447" s="12" t="s">
        <v>72</v>
      </c>
      <c r="AY447" s="189" t="s">
        <v>158</v>
      </c>
    </row>
    <row r="448" spans="2:51" s="13" customFormat="1" ht="13.5">
      <c r="B448" s="196"/>
      <c r="D448" s="197" t="s">
        <v>169</v>
      </c>
      <c r="E448" s="198" t="s">
        <v>19</v>
      </c>
      <c r="F448" s="199" t="s">
        <v>173</v>
      </c>
      <c r="H448" s="200">
        <v>13.5</v>
      </c>
      <c r="I448" s="201"/>
      <c r="L448" s="196"/>
      <c r="M448" s="202"/>
      <c r="N448" s="203"/>
      <c r="O448" s="203"/>
      <c r="P448" s="203"/>
      <c r="Q448" s="203"/>
      <c r="R448" s="203"/>
      <c r="S448" s="203"/>
      <c r="T448" s="204"/>
      <c r="AT448" s="205" t="s">
        <v>169</v>
      </c>
      <c r="AU448" s="205" t="s">
        <v>81</v>
      </c>
      <c r="AV448" s="13" t="s">
        <v>165</v>
      </c>
      <c r="AW448" s="13" t="s">
        <v>33</v>
      </c>
      <c r="AX448" s="13" t="s">
        <v>79</v>
      </c>
      <c r="AY448" s="205" t="s">
        <v>158</v>
      </c>
    </row>
    <row r="449" spans="2:65" s="1" customFormat="1" ht="22.5" customHeight="1">
      <c r="B449" s="165"/>
      <c r="C449" s="209" t="s">
        <v>647</v>
      </c>
      <c r="D449" s="209" t="s">
        <v>211</v>
      </c>
      <c r="E449" s="210" t="s">
        <v>648</v>
      </c>
      <c r="F449" s="211" t="s">
        <v>649</v>
      </c>
      <c r="G449" s="212" t="s">
        <v>572</v>
      </c>
      <c r="H449" s="213">
        <v>10</v>
      </c>
      <c r="I449" s="214"/>
      <c r="J449" s="215">
        <f>ROUND(I449*H449,2)</f>
        <v>0</v>
      </c>
      <c r="K449" s="211" t="s">
        <v>164</v>
      </c>
      <c r="L449" s="216"/>
      <c r="M449" s="217" t="s">
        <v>19</v>
      </c>
      <c r="N449" s="218" t="s">
        <v>43</v>
      </c>
      <c r="O449" s="36"/>
      <c r="P449" s="175">
        <f>O449*H449</f>
        <v>0</v>
      </c>
      <c r="Q449" s="175">
        <v>0.014</v>
      </c>
      <c r="R449" s="175">
        <f>Q449*H449</f>
        <v>0.14</v>
      </c>
      <c r="S449" s="175">
        <v>0</v>
      </c>
      <c r="T449" s="176">
        <f>S449*H449</f>
        <v>0</v>
      </c>
      <c r="AR449" s="18" t="s">
        <v>388</v>
      </c>
      <c r="AT449" s="18" t="s">
        <v>211</v>
      </c>
      <c r="AU449" s="18" t="s">
        <v>81</v>
      </c>
      <c r="AY449" s="18" t="s">
        <v>158</v>
      </c>
      <c r="BE449" s="177">
        <f>IF(N449="základní",J449,0)</f>
        <v>0</v>
      </c>
      <c r="BF449" s="177">
        <f>IF(N449="snížená",J449,0)</f>
        <v>0</v>
      </c>
      <c r="BG449" s="177">
        <f>IF(N449="zákl. přenesená",J449,0)</f>
        <v>0</v>
      </c>
      <c r="BH449" s="177">
        <f>IF(N449="sníž. přenesená",J449,0)</f>
        <v>0</v>
      </c>
      <c r="BI449" s="177">
        <f>IF(N449="nulová",J449,0)</f>
        <v>0</v>
      </c>
      <c r="BJ449" s="18" t="s">
        <v>79</v>
      </c>
      <c r="BK449" s="177">
        <f>ROUND(I449*H449,2)</f>
        <v>0</v>
      </c>
      <c r="BL449" s="18" t="s">
        <v>265</v>
      </c>
      <c r="BM449" s="18" t="s">
        <v>650</v>
      </c>
    </row>
    <row r="450" spans="2:47" s="1" customFormat="1" ht="27">
      <c r="B450" s="35"/>
      <c r="D450" s="178" t="s">
        <v>167</v>
      </c>
      <c r="F450" s="179" t="s">
        <v>651</v>
      </c>
      <c r="I450" s="139"/>
      <c r="L450" s="35"/>
      <c r="M450" s="64"/>
      <c r="N450" s="36"/>
      <c r="O450" s="36"/>
      <c r="P450" s="36"/>
      <c r="Q450" s="36"/>
      <c r="R450" s="36"/>
      <c r="S450" s="36"/>
      <c r="T450" s="65"/>
      <c r="AT450" s="18" t="s">
        <v>167</v>
      </c>
      <c r="AU450" s="18" t="s">
        <v>81</v>
      </c>
    </row>
    <row r="451" spans="2:51" s="12" customFormat="1" ht="13.5">
      <c r="B451" s="188"/>
      <c r="D451" s="197" t="s">
        <v>169</v>
      </c>
      <c r="E451" s="206" t="s">
        <v>19</v>
      </c>
      <c r="F451" s="207" t="s">
        <v>231</v>
      </c>
      <c r="H451" s="208">
        <v>10</v>
      </c>
      <c r="I451" s="192"/>
      <c r="L451" s="188"/>
      <c r="M451" s="193"/>
      <c r="N451" s="194"/>
      <c r="O451" s="194"/>
      <c r="P451" s="194"/>
      <c r="Q451" s="194"/>
      <c r="R451" s="194"/>
      <c r="S451" s="194"/>
      <c r="T451" s="195"/>
      <c r="AT451" s="189" t="s">
        <v>169</v>
      </c>
      <c r="AU451" s="189" t="s">
        <v>81</v>
      </c>
      <c r="AV451" s="12" t="s">
        <v>81</v>
      </c>
      <c r="AW451" s="12" t="s">
        <v>33</v>
      </c>
      <c r="AX451" s="12" t="s">
        <v>79</v>
      </c>
      <c r="AY451" s="189" t="s">
        <v>158</v>
      </c>
    </row>
    <row r="452" spans="2:65" s="1" customFormat="1" ht="22.5" customHeight="1">
      <c r="B452" s="165"/>
      <c r="C452" s="209" t="s">
        <v>652</v>
      </c>
      <c r="D452" s="209" t="s">
        <v>211</v>
      </c>
      <c r="E452" s="210" t="s">
        <v>653</v>
      </c>
      <c r="F452" s="211" t="s">
        <v>654</v>
      </c>
      <c r="G452" s="212" t="s">
        <v>572</v>
      </c>
      <c r="H452" s="213">
        <v>2</v>
      </c>
      <c r="I452" s="214"/>
      <c r="J452" s="215">
        <f>ROUND(I452*H452,2)</f>
        <v>0</v>
      </c>
      <c r="K452" s="211" t="s">
        <v>164</v>
      </c>
      <c r="L452" s="216"/>
      <c r="M452" s="217" t="s">
        <v>19</v>
      </c>
      <c r="N452" s="218" t="s">
        <v>43</v>
      </c>
      <c r="O452" s="36"/>
      <c r="P452" s="175">
        <f>O452*H452</f>
        <v>0</v>
      </c>
      <c r="Q452" s="175">
        <v>0.0467</v>
      </c>
      <c r="R452" s="175">
        <f>Q452*H452</f>
        <v>0.0934</v>
      </c>
      <c r="S452" s="175">
        <v>0</v>
      </c>
      <c r="T452" s="176">
        <f>S452*H452</f>
        <v>0</v>
      </c>
      <c r="AR452" s="18" t="s">
        <v>388</v>
      </c>
      <c r="AT452" s="18" t="s">
        <v>211</v>
      </c>
      <c r="AU452" s="18" t="s">
        <v>81</v>
      </c>
      <c r="AY452" s="18" t="s">
        <v>158</v>
      </c>
      <c r="BE452" s="177">
        <f>IF(N452="základní",J452,0)</f>
        <v>0</v>
      </c>
      <c r="BF452" s="177">
        <f>IF(N452="snížená",J452,0)</f>
        <v>0</v>
      </c>
      <c r="BG452" s="177">
        <f>IF(N452="zákl. přenesená",J452,0)</f>
        <v>0</v>
      </c>
      <c r="BH452" s="177">
        <f>IF(N452="sníž. přenesená",J452,0)</f>
        <v>0</v>
      </c>
      <c r="BI452" s="177">
        <f>IF(N452="nulová",J452,0)</f>
        <v>0</v>
      </c>
      <c r="BJ452" s="18" t="s">
        <v>79</v>
      </c>
      <c r="BK452" s="177">
        <f>ROUND(I452*H452,2)</f>
        <v>0</v>
      </c>
      <c r="BL452" s="18" t="s">
        <v>265</v>
      </c>
      <c r="BM452" s="18" t="s">
        <v>655</v>
      </c>
    </row>
    <row r="453" spans="2:47" s="1" customFormat="1" ht="27">
      <c r="B453" s="35"/>
      <c r="D453" s="178" t="s">
        <v>167</v>
      </c>
      <c r="F453" s="179" t="s">
        <v>656</v>
      </c>
      <c r="I453" s="139"/>
      <c r="L453" s="35"/>
      <c r="M453" s="64"/>
      <c r="N453" s="36"/>
      <c r="O453" s="36"/>
      <c r="P453" s="36"/>
      <c r="Q453" s="36"/>
      <c r="R453" s="36"/>
      <c r="S453" s="36"/>
      <c r="T453" s="65"/>
      <c r="AT453" s="18" t="s">
        <v>167</v>
      </c>
      <c r="AU453" s="18" t="s">
        <v>81</v>
      </c>
    </row>
    <row r="454" spans="2:51" s="12" customFormat="1" ht="13.5">
      <c r="B454" s="188"/>
      <c r="D454" s="197" t="s">
        <v>169</v>
      </c>
      <c r="E454" s="206" t="s">
        <v>19</v>
      </c>
      <c r="F454" s="207" t="s">
        <v>81</v>
      </c>
      <c r="H454" s="208">
        <v>2</v>
      </c>
      <c r="I454" s="192"/>
      <c r="L454" s="188"/>
      <c r="M454" s="193"/>
      <c r="N454" s="194"/>
      <c r="O454" s="194"/>
      <c r="P454" s="194"/>
      <c r="Q454" s="194"/>
      <c r="R454" s="194"/>
      <c r="S454" s="194"/>
      <c r="T454" s="195"/>
      <c r="AT454" s="189" t="s">
        <v>169</v>
      </c>
      <c r="AU454" s="189" t="s">
        <v>81</v>
      </c>
      <c r="AV454" s="12" t="s">
        <v>81</v>
      </c>
      <c r="AW454" s="12" t="s">
        <v>33</v>
      </c>
      <c r="AX454" s="12" t="s">
        <v>79</v>
      </c>
      <c r="AY454" s="189" t="s">
        <v>158</v>
      </c>
    </row>
    <row r="455" spans="2:65" s="1" customFormat="1" ht="22.5" customHeight="1">
      <c r="B455" s="165"/>
      <c r="C455" s="166" t="s">
        <v>657</v>
      </c>
      <c r="D455" s="166" t="s">
        <v>160</v>
      </c>
      <c r="E455" s="167" t="s">
        <v>658</v>
      </c>
      <c r="F455" s="168" t="s">
        <v>659</v>
      </c>
      <c r="G455" s="169" t="s">
        <v>214</v>
      </c>
      <c r="H455" s="170">
        <v>0.237</v>
      </c>
      <c r="I455" s="171"/>
      <c r="J455" s="172">
        <f>ROUND(I455*H455,2)</f>
        <v>0</v>
      </c>
      <c r="K455" s="168" t="s">
        <v>164</v>
      </c>
      <c r="L455" s="35"/>
      <c r="M455" s="173" t="s">
        <v>19</v>
      </c>
      <c r="N455" s="174" t="s">
        <v>43</v>
      </c>
      <c r="O455" s="36"/>
      <c r="P455" s="175">
        <f>O455*H455</f>
        <v>0</v>
      </c>
      <c r="Q455" s="175">
        <v>0</v>
      </c>
      <c r="R455" s="175">
        <f>Q455*H455</f>
        <v>0</v>
      </c>
      <c r="S455" s="175">
        <v>0</v>
      </c>
      <c r="T455" s="176">
        <f>S455*H455</f>
        <v>0</v>
      </c>
      <c r="AR455" s="18" t="s">
        <v>265</v>
      </c>
      <c r="AT455" s="18" t="s">
        <v>160</v>
      </c>
      <c r="AU455" s="18" t="s">
        <v>81</v>
      </c>
      <c r="AY455" s="18" t="s">
        <v>158</v>
      </c>
      <c r="BE455" s="177">
        <f>IF(N455="základní",J455,0)</f>
        <v>0</v>
      </c>
      <c r="BF455" s="177">
        <f>IF(N455="snížená",J455,0)</f>
        <v>0</v>
      </c>
      <c r="BG455" s="177">
        <f>IF(N455="zákl. přenesená",J455,0)</f>
        <v>0</v>
      </c>
      <c r="BH455" s="177">
        <f>IF(N455="sníž. přenesená",J455,0)</f>
        <v>0</v>
      </c>
      <c r="BI455" s="177">
        <f>IF(N455="nulová",J455,0)</f>
        <v>0</v>
      </c>
      <c r="BJ455" s="18" t="s">
        <v>79</v>
      </c>
      <c r="BK455" s="177">
        <f>ROUND(I455*H455,2)</f>
        <v>0</v>
      </c>
      <c r="BL455" s="18" t="s">
        <v>265</v>
      </c>
      <c r="BM455" s="18" t="s">
        <v>660</v>
      </c>
    </row>
    <row r="456" spans="2:47" s="1" customFormat="1" ht="27">
      <c r="B456" s="35"/>
      <c r="D456" s="178" t="s">
        <v>167</v>
      </c>
      <c r="F456" s="179" t="s">
        <v>661</v>
      </c>
      <c r="I456" s="139"/>
      <c r="L456" s="35"/>
      <c r="M456" s="64"/>
      <c r="N456" s="36"/>
      <c r="O456" s="36"/>
      <c r="P456" s="36"/>
      <c r="Q456" s="36"/>
      <c r="R456" s="36"/>
      <c r="S456" s="36"/>
      <c r="T456" s="65"/>
      <c r="AT456" s="18" t="s">
        <v>167</v>
      </c>
      <c r="AU456" s="18" t="s">
        <v>81</v>
      </c>
    </row>
    <row r="457" spans="2:63" s="10" customFormat="1" ht="29.25" customHeight="1">
      <c r="B457" s="151"/>
      <c r="D457" s="162" t="s">
        <v>71</v>
      </c>
      <c r="E457" s="163" t="s">
        <v>662</v>
      </c>
      <c r="F457" s="163" t="s">
        <v>663</v>
      </c>
      <c r="I457" s="154"/>
      <c r="J457" s="164">
        <f>BK457</f>
        <v>0</v>
      </c>
      <c r="L457" s="151"/>
      <c r="M457" s="156"/>
      <c r="N457" s="157"/>
      <c r="O457" s="157"/>
      <c r="P457" s="158">
        <f>SUM(P458:P460)</f>
        <v>0</v>
      </c>
      <c r="Q457" s="157"/>
      <c r="R457" s="158">
        <f>SUM(R458:R460)</f>
        <v>0</v>
      </c>
      <c r="S457" s="157"/>
      <c r="T457" s="159">
        <f>SUM(T458:T460)</f>
        <v>0.052000000000000005</v>
      </c>
      <c r="AR457" s="152" t="s">
        <v>81</v>
      </c>
      <c r="AT457" s="160" t="s">
        <v>71</v>
      </c>
      <c r="AU457" s="160" t="s">
        <v>79</v>
      </c>
      <c r="AY457" s="152" t="s">
        <v>158</v>
      </c>
      <c r="BK457" s="161">
        <f>SUM(BK458:BK460)</f>
        <v>0</v>
      </c>
    </row>
    <row r="458" spans="2:65" s="1" customFormat="1" ht="31.5" customHeight="1">
      <c r="B458" s="165"/>
      <c r="C458" s="166" t="s">
        <v>664</v>
      </c>
      <c r="D458" s="166" t="s">
        <v>160</v>
      </c>
      <c r="E458" s="167" t="s">
        <v>665</v>
      </c>
      <c r="F458" s="168" t="s">
        <v>666</v>
      </c>
      <c r="G458" s="169" t="s">
        <v>226</v>
      </c>
      <c r="H458" s="170">
        <v>52</v>
      </c>
      <c r="I458" s="171"/>
      <c r="J458" s="172">
        <f>ROUND(I458*H458,2)</f>
        <v>0</v>
      </c>
      <c r="K458" s="168" t="s">
        <v>164</v>
      </c>
      <c r="L458" s="35"/>
      <c r="M458" s="173" t="s">
        <v>19</v>
      </c>
      <c r="N458" s="174" t="s">
        <v>43</v>
      </c>
      <c r="O458" s="36"/>
      <c r="P458" s="175">
        <f>O458*H458</f>
        <v>0</v>
      </c>
      <c r="Q458" s="175">
        <v>0</v>
      </c>
      <c r="R458" s="175">
        <f>Q458*H458</f>
        <v>0</v>
      </c>
      <c r="S458" s="175">
        <v>0.001</v>
      </c>
      <c r="T458" s="176">
        <f>S458*H458</f>
        <v>0.052000000000000005</v>
      </c>
      <c r="AR458" s="18" t="s">
        <v>265</v>
      </c>
      <c r="AT458" s="18" t="s">
        <v>160</v>
      </c>
      <c r="AU458" s="18" t="s">
        <v>81</v>
      </c>
      <c r="AY458" s="18" t="s">
        <v>158</v>
      </c>
      <c r="BE458" s="177">
        <f>IF(N458="základní",J458,0)</f>
        <v>0</v>
      </c>
      <c r="BF458" s="177">
        <f>IF(N458="snížená",J458,0)</f>
        <v>0</v>
      </c>
      <c r="BG458" s="177">
        <f>IF(N458="zákl. přenesená",J458,0)</f>
        <v>0</v>
      </c>
      <c r="BH458" s="177">
        <f>IF(N458="sníž. přenesená",J458,0)</f>
        <v>0</v>
      </c>
      <c r="BI458" s="177">
        <f>IF(N458="nulová",J458,0)</f>
        <v>0</v>
      </c>
      <c r="BJ458" s="18" t="s">
        <v>79</v>
      </c>
      <c r="BK458" s="177">
        <f>ROUND(I458*H458,2)</f>
        <v>0</v>
      </c>
      <c r="BL458" s="18" t="s">
        <v>265</v>
      </c>
      <c r="BM458" s="18" t="s">
        <v>667</v>
      </c>
    </row>
    <row r="459" spans="2:47" s="1" customFormat="1" ht="13.5">
      <c r="B459" s="35"/>
      <c r="D459" s="178" t="s">
        <v>167</v>
      </c>
      <c r="F459" s="179" t="s">
        <v>668</v>
      </c>
      <c r="I459" s="139"/>
      <c r="L459" s="35"/>
      <c r="M459" s="64"/>
      <c r="N459" s="36"/>
      <c r="O459" s="36"/>
      <c r="P459" s="36"/>
      <c r="Q459" s="36"/>
      <c r="R459" s="36"/>
      <c r="S459" s="36"/>
      <c r="T459" s="65"/>
      <c r="AT459" s="18" t="s">
        <v>167</v>
      </c>
      <c r="AU459" s="18" t="s">
        <v>81</v>
      </c>
    </row>
    <row r="460" spans="2:51" s="12" customFormat="1" ht="13.5">
      <c r="B460" s="188"/>
      <c r="D460" s="178" t="s">
        <v>169</v>
      </c>
      <c r="E460" s="189" t="s">
        <v>19</v>
      </c>
      <c r="F460" s="190" t="s">
        <v>669</v>
      </c>
      <c r="H460" s="191">
        <v>52</v>
      </c>
      <c r="I460" s="192"/>
      <c r="L460" s="188"/>
      <c r="M460" s="193"/>
      <c r="N460" s="194"/>
      <c r="O460" s="194"/>
      <c r="P460" s="194"/>
      <c r="Q460" s="194"/>
      <c r="R460" s="194"/>
      <c r="S460" s="194"/>
      <c r="T460" s="195"/>
      <c r="AT460" s="189" t="s">
        <v>169</v>
      </c>
      <c r="AU460" s="189" t="s">
        <v>81</v>
      </c>
      <c r="AV460" s="12" t="s">
        <v>81</v>
      </c>
      <c r="AW460" s="12" t="s">
        <v>33</v>
      </c>
      <c r="AX460" s="12" t="s">
        <v>79</v>
      </c>
      <c r="AY460" s="189" t="s">
        <v>158</v>
      </c>
    </row>
    <row r="461" spans="2:63" s="10" customFormat="1" ht="36.75" customHeight="1">
      <c r="B461" s="151"/>
      <c r="D461" s="152" t="s">
        <v>71</v>
      </c>
      <c r="E461" s="153" t="s">
        <v>670</v>
      </c>
      <c r="F461" s="153" t="s">
        <v>671</v>
      </c>
      <c r="I461" s="154"/>
      <c r="J461" s="155">
        <f>BK461</f>
        <v>0</v>
      </c>
      <c r="L461" s="151"/>
      <c r="M461" s="156"/>
      <c r="N461" s="157"/>
      <c r="O461" s="157"/>
      <c r="P461" s="158">
        <f>P462</f>
        <v>0</v>
      </c>
      <c r="Q461" s="157"/>
      <c r="R461" s="158">
        <f>R462</f>
        <v>0</v>
      </c>
      <c r="S461" s="157"/>
      <c r="T461" s="159">
        <f>T462</f>
        <v>0</v>
      </c>
      <c r="AR461" s="152" t="s">
        <v>199</v>
      </c>
      <c r="AT461" s="160" t="s">
        <v>71</v>
      </c>
      <c r="AU461" s="160" t="s">
        <v>72</v>
      </c>
      <c r="AY461" s="152" t="s">
        <v>158</v>
      </c>
      <c r="BK461" s="161">
        <f>BK462</f>
        <v>0</v>
      </c>
    </row>
    <row r="462" spans="2:63" s="10" customFormat="1" ht="19.5" customHeight="1">
      <c r="B462" s="151"/>
      <c r="D462" s="162" t="s">
        <v>71</v>
      </c>
      <c r="E462" s="163" t="s">
        <v>672</v>
      </c>
      <c r="F462" s="163" t="s">
        <v>673</v>
      </c>
      <c r="I462" s="154"/>
      <c r="J462" s="164">
        <f>BK462</f>
        <v>0</v>
      </c>
      <c r="L462" s="151"/>
      <c r="M462" s="156"/>
      <c r="N462" s="157"/>
      <c r="O462" s="157"/>
      <c r="P462" s="158">
        <f>SUM(P463:P464)</f>
        <v>0</v>
      </c>
      <c r="Q462" s="157"/>
      <c r="R462" s="158">
        <f>SUM(R463:R464)</f>
        <v>0</v>
      </c>
      <c r="S462" s="157"/>
      <c r="T462" s="159">
        <f>SUM(T463:T464)</f>
        <v>0</v>
      </c>
      <c r="AR462" s="152" t="s">
        <v>199</v>
      </c>
      <c r="AT462" s="160" t="s">
        <v>71</v>
      </c>
      <c r="AU462" s="160" t="s">
        <v>79</v>
      </c>
      <c r="AY462" s="152" t="s">
        <v>158</v>
      </c>
      <c r="BK462" s="161">
        <f>SUM(BK463:BK464)</f>
        <v>0</v>
      </c>
    </row>
    <row r="463" spans="2:65" s="1" customFormat="1" ht="22.5" customHeight="1">
      <c r="B463" s="165"/>
      <c r="C463" s="166" t="s">
        <v>674</v>
      </c>
      <c r="D463" s="166" t="s">
        <v>160</v>
      </c>
      <c r="E463" s="167" t="s">
        <v>675</v>
      </c>
      <c r="F463" s="168" t="s">
        <v>676</v>
      </c>
      <c r="G463" s="169" t="s">
        <v>677</v>
      </c>
      <c r="H463" s="170">
        <v>1</v>
      </c>
      <c r="I463" s="171"/>
      <c r="J463" s="172">
        <f>ROUND(I463*H463,2)</f>
        <v>0</v>
      </c>
      <c r="K463" s="168" t="s">
        <v>19</v>
      </c>
      <c r="L463" s="35"/>
      <c r="M463" s="173" t="s">
        <v>19</v>
      </c>
      <c r="N463" s="174" t="s">
        <v>43</v>
      </c>
      <c r="O463" s="36"/>
      <c r="P463" s="175">
        <f>O463*H463</f>
        <v>0</v>
      </c>
      <c r="Q463" s="175">
        <v>0</v>
      </c>
      <c r="R463" s="175">
        <f>Q463*H463</f>
        <v>0</v>
      </c>
      <c r="S463" s="175">
        <v>0</v>
      </c>
      <c r="T463" s="176">
        <f>S463*H463</f>
        <v>0</v>
      </c>
      <c r="AR463" s="18" t="s">
        <v>678</v>
      </c>
      <c r="AT463" s="18" t="s">
        <v>160</v>
      </c>
      <c r="AU463" s="18" t="s">
        <v>81</v>
      </c>
      <c r="AY463" s="18" t="s">
        <v>158</v>
      </c>
      <c r="BE463" s="177">
        <f>IF(N463="základní",J463,0)</f>
        <v>0</v>
      </c>
      <c r="BF463" s="177">
        <f>IF(N463="snížená",J463,0)</f>
        <v>0</v>
      </c>
      <c r="BG463" s="177">
        <f>IF(N463="zákl. přenesená",J463,0)</f>
        <v>0</v>
      </c>
      <c r="BH463" s="177">
        <f>IF(N463="sníž. přenesená",J463,0)</f>
        <v>0</v>
      </c>
      <c r="BI463" s="177">
        <f>IF(N463="nulová",J463,0)</f>
        <v>0</v>
      </c>
      <c r="BJ463" s="18" t="s">
        <v>79</v>
      </c>
      <c r="BK463" s="177">
        <f>ROUND(I463*H463,2)</f>
        <v>0</v>
      </c>
      <c r="BL463" s="18" t="s">
        <v>678</v>
      </c>
      <c r="BM463" s="18" t="s">
        <v>679</v>
      </c>
    </row>
    <row r="464" spans="2:47" s="1" customFormat="1" ht="13.5">
      <c r="B464" s="35"/>
      <c r="D464" s="178" t="s">
        <v>167</v>
      </c>
      <c r="F464" s="179" t="s">
        <v>680</v>
      </c>
      <c r="I464" s="139"/>
      <c r="L464" s="35"/>
      <c r="M464" s="232"/>
      <c r="N464" s="233"/>
      <c r="O464" s="233"/>
      <c r="P464" s="233"/>
      <c r="Q464" s="233"/>
      <c r="R464" s="233"/>
      <c r="S464" s="233"/>
      <c r="T464" s="234"/>
      <c r="AT464" s="18" t="s">
        <v>167</v>
      </c>
      <c r="AU464" s="18" t="s">
        <v>81</v>
      </c>
    </row>
    <row r="465" spans="2:12" s="1" customFormat="1" ht="6.75" customHeight="1">
      <c r="B465" s="50"/>
      <c r="C465" s="51"/>
      <c r="D465" s="51"/>
      <c r="E465" s="51"/>
      <c r="F465" s="51"/>
      <c r="G465" s="51"/>
      <c r="H465" s="51"/>
      <c r="I465" s="117"/>
      <c r="J465" s="51"/>
      <c r="K465" s="51"/>
      <c r="L465" s="35"/>
    </row>
    <row r="466" ht="13.5">
      <c r="AT466" s="235"/>
    </row>
  </sheetData>
  <sheetProtection password="CC35" sheet="1" objects="1" scenarios="1" formatColumns="0" formatRows="0" sort="0" autoFilter="0"/>
  <autoFilter ref="C92:K92"/>
  <mergeCells count="9">
    <mergeCell ref="E85:H85"/>
    <mergeCell ref="G1:H1"/>
    <mergeCell ref="L2:V2"/>
    <mergeCell ref="E7:H7"/>
    <mergeCell ref="E9:H9"/>
    <mergeCell ref="E24:H24"/>
    <mergeCell ref="E45:H45"/>
    <mergeCell ref="E47:H47"/>
    <mergeCell ref="E83:H83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1245</v>
      </c>
      <c r="G1" s="288" t="s">
        <v>1246</v>
      </c>
      <c r="H1" s="288"/>
      <c r="I1" s="289"/>
      <c r="J1" s="283" t="s">
        <v>1247</v>
      </c>
      <c r="K1" s="281" t="s">
        <v>91</v>
      </c>
      <c r="L1" s="283" t="s">
        <v>1248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84</v>
      </c>
      <c r="AZ2" s="18" t="s">
        <v>681</v>
      </c>
      <c r="BA2" s="18" t="s">
        <v>100</v>
      </c>
      <c r="BB2" s="18" t="s">
        <v>19</v>
      </c>
      <c r="BC2" s="18" t="s">
        <v>682</v>
      </c>
      <c r="BD2" s="18" t="s">
        <v>81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  <c r="AZ3" s="18" t="s">
        <v>683</v>
      </c>
      <c r="BA3" s="18" t="s">
        <v>100</v>
      </c>
      <c r="BB3" s="18" t="s">
        <v>19</v>
      </c>
      <c r="BC3" s="18" t="s">
        <v>684</v>
      </c>
      <c r="BD3" s="18" t="s">
        <v>81</v>
      </c>
    </row>
    <row r="4" spans="2:56" ht="36.75" customHeight="1">
      <c r="B4" s="22"/>
      <c r="C4" s="23"/>
      <c r="D4" s="24" t="s">
        <v>98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  <c r="AZ4" s="18" t="s">
        <v>685</v>
      </c>
      <c r="BA4" s="18" t="s">
        <v>100</v>
      </c>
      <c r="BB4" s="18" t="s">
        <v>19</v>
      </c>
      <c r="BC4" s="18" t="s">
        <v>686</v>
      </c>
      <c r="BD4" s="18" t="s">
        <v>81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99</v>
      </c>
      <c r="BA5" s="18" t="s">
        <v>100</v>
      </c>
      <c r="BB5" s="18" t="s">
        <v>19</v>
      </c>
      <c r="BC5" s="18" t="s">
        <v>687</v>
      </c>
      <c r="BD5" s="18" t="s">
        <v>81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  <c r="AZ6" s="18" t="s">
        <v>688</v>
      </c>
      <c r="BA6" s="18" t="s">
        <v>100</v>
      </c>
      <c r="BB6" s="18" t="s">
        <v>19</v>
      </c>
      <c r="BC6" s="18" t="s">
        <v>689</v>
      </c>
      <c r="BD6" s="18" t="s">
        <v>81</v>
      </c>
    </row>
    <row r="7" spans="2:56" ht="22.5" customHeight="1">
      <c r="B7" s="22"/>
      <c r="C7" s="23"/>
      <c r="D7" s="23"/>
      <c r="E7" s="275" t="str">
        <f>'Rekapitulace stavby'!K6</f>
        <v>Zateplení obvodového pláště a výměna otvorových výplní MŠ a ZŠ</v>
      </c>
      <c r="F7" s="244"/>
      <c r="G7" s="244"/>
      <c r="H7" s="244"/>
      <c r="I7" s="95"/>
      <c r="J7" s="23"/>
      <c r="K7" s="25"/>
      <c r="AZ7" s="18" t="s">
        <v>102</v>
      </c>
      <c r="BA7" s="18" t="s">
        <v>93</v>
      </c>
      <c r="BB7" s="18" t="s">
        <v>19</v>
      </c>
      <c r="BC7" s="18" t="s">
        <v>690</v>
      </c>
      <c r="BD7" s="18" t="s">
        <v>81</v>
      </c>
    </row>
    <row r="8" spans="2:56" s="1" customFormat="1" ht="15">
      <c r="B8" s="35"/>
      <c r="C8" s="36"/>
      <c r="D8" s="31" t="s">
        <v>109</v>
      </c>
      <c r="E8" s="36"/>
      <c r="F8" s="36"/>
      <c r="G8" s="36"/>
      <c r="H8" s="36"/>
      <c r="I8" s="96"/>
      <c r="J8" s="36"/>
      <c r="K8" s="39"/>
      <c r="AZ8" s="18" t="s">
        <v>691</v>
      </c>
      <c r="BA8" s="18" t="s">
        <v>93</v>
      </c>
      <c r="BB8" s="18" t="s">
        <v>19</v>
      </c>
      <c r="BC8" s="18" t="s">
        <v>692</v>
      </c>
      <c r="BD8" s="18" t="s">
        <v>81</v>
      </c>
    </row>
    <row r="9" spans="2:56" s="1" customFormat="1" ht="36.75" customHeight="1">
      <c r="B9" s="35"/>
      <c r="C9" s="36"/>
      <c r="D9" s="36"/>
      <c r="E9" s="276" t="s">
        <v>693</v>
      </c>
      <c r="F9" s="251"/>
      <c r="G9" s="251"/>
      <c r="H9" s="251"/>
      <c r="I9" s="96"/>
      <c r="J9" s="36"/>
      <c r="K9" s="39"/>
      <c r="AZ9" s="18" t="s">
        <v>694</v>
      </c>
      <c r="BA9" s="18" t="s">
        <v>93</v>
      </c>
      <c r="BB9" s="18" t="s">
        <v>19</v>
      </c>
      <c r="BC9" s="18" t="s">
        <v>695</v>
      </c>
      <c r="BD9" s="18" t="s">
        <v>81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  <c r="AZ10" s="18" t="s">
        <v>696</v>
      </c>
      <c r="BA10" s="18" t="s">
        <v>100</v>
      </c>
      <c r="BB10" s="18" t="s">
        <v>19</v>
      </c>
      <c r="BC10" s="18" t="s">
        <v>697</v>
      </c>
      <c r="BD10" s="18" t="s">
        <v>81</v>
      </c>
    </row>
    <row r="11" spans="2:56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19</v>
      </c>
      <c r="K11" s="39"/>
      <c r="AZ11" s="18" t="s">
        <v>698</v>
      </c>
      <c r="BA11" s="18" t="s">
        <v>100</v>
      </c>
      <c r="BB11" s="18" t="s">
        <v>19</v>
      </c>
      <c r="BC11" s="18" t="s">
        <v>699</v>
      </c>
      <c r="BD11" s="18" t="s">
        <v>179</v>
      </c>
    </row>
    <row r="12" spans="2:56" s="1" customFormat="1" ht="14.25" customHeight="1">
      <c r="B12" s="35"/>
      <c r="C12" s="36"/>
      <c r="D12" s="31" t="s">
        <v>21</v>
      </c>
      <c r="E12" s="36"/>
      <c r="F12" s="29" t="s">
        <v>29</v>
      </c>
      <c r="G12" s="36"/>
      <c r="H12" s="36"/>
      <c r="I12" s="97" t="s">
        <v>23</v>
      </c>
      <c r="J12" s="98" t="str">
        <f>'Rekapitulace stavby'!AN8</f>
        <v>09.09.2016</v>
      </c>
      <c r="K12" s="39"/>
      <c r="AZ12" s="18" t="s">
        <v>107</v>
      </c>
      <c r="BA12" s="18" t="s">
        <v>93</v>
      </c>
      <c r="BB12" s="18" t="s">
        <v>19</v>
      </c>
      <c r="BC12" s="18" t="s">
        <v>700</v>
      </c>
      <c r="BD12" s="18" t="s">
        <v>81</v>
      </c>
    </row>
    <row r="13" spans="2:56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  <c r="AZ13" s="18" t="s">
        <v>701</v>
      </c>
      <c r="BA13" s="18" t="s">
        <v>100</v>
      </c>
      <c r="BB13" s="18" t="s">
        <v>19</v>
      </c>
      <c r="BC13" s="18" t="s">
        <v>702</v>
      </c>
      <c r="BD13" s="18" t="s">
        <v>81</v>
      </c>
    </row>
    <row r="14" spans="2:56" s="1" customFormat="1" ht="14.25" customHeight="1">
      <c r="B14" s="35"/>
      <c r="C14" s="36"/>
      <c r="D14" s="31" t="s">
        <v>25</v>
      </c>
      <c r="E14" s="36"/>
      <c r="F14" s="36"/>
      <c r="G14" s="36"/>
      <c r="H14" s="36"/>
      <c r="I14" s="97" t="s">
        <v>26</v>
      </c>
      <c r="J14" s="29" t="s">
        <v>19</v>
      </c>
      <c r="K14" s="39"/>
      <c r="AZ14" s="18" t="s">
        <v>703</v>
      </c>
      <c r="BA14" s="18" t="s">
        <v>100</v>
      </c>
      <c r="BB14" s="18" t="s">
        <v>19</v>
      </c>
      <c r="BC14" s="18" t="s">
        <v>704</v>
      </c>
      <c r="BD14" s="18" t="s">
        <v>81</v>
      </c>
    </row>
    <row r="15" spans="2:56" s="1" customFormat="1" ht="18" customHeight="1">
      <c r="B15" s="35"/>
      <c r="C15" s="36"/>
      <c r="D15" s="36"/>
      <c r="E15" s="29" t="s">
        <v>119</v>
      </c>
      <c r="F15" s="36"/>
      <c r="G15" s="36"/>
      <c r="H15" s="36"/>
      <c r="I15" s="97" t="s">
        <v>30</v>
      </c>
      <c r="J15" s="29" t="s">
        <v>19</v>
      </c>
      <c r="K15" s="39"/>
      <c r="AZ15" s="18" t="s">
        <v>705</v>
      </c>
      <c r="BA15" s="18" t="s">
        <v>100</v>
      </c>
      <c r="BB15" s="18" t="s">
        <v>19</v>
      </c>
      <c r="BC15" s="18" t="s">
        <v>706</v>
      </c>
      <c r="BD15" s="18" t="s">
        <v>81</v>
      </c>
    </row>
    <row r="16" spans="2:56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  <c r="AZ16" s="18" t="s">
        <v>707</v>
      </c>
      <c r="BA16" s="18" t="s">
        <v>100</v>
      </c>
      <c r="BB16" s="18" t="s">
        <v>19</v>
      </c>
      <c r="BC16" s="18" t="s">
        <v>708</v>
      </c>
      <c r="BD16" s="18" t="s">
        <v>81</v>
      </c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26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26</v>
      </c>
      <c r="J20" s="29" t="str">
        <f>IF('Rekapitulace stavby'!AN16="","",'Rekapitulace stavby'!AN16)</f>
        <v>65900740</v>
      </c>
      <c r="K20" s="39"/>
    </row>
    <row r="21" spans="2:11" s="1" customFormat="1" ht="18" customHeight="1">
      <c r="B21" s="35"/>
      <c r="C21" s="36"/>
      <c r="D21" s="36"/>
      <c r="E21" s="29" t="str">
        <f>IF('Rekapitulace stavby'!E17="","",'Rekapitulace stavby'!E17)</f>
        <v>Ing. René Zelinka</v>
      </c>
      <c r="F21" s="36"/>
      <c r="G21" s="36"/>
      <c r="H21" s="36"/>
      <c r="I21" s="97" t="s">
        <v>30</v>
      </c>
      <c r="J21" s="29">
        <f>IF('Rekapitulace stavby'!AN17="","",'Rekapitulace stavby'!AN17)</f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7" t="s">
        <v>19</v>
      </c>
      <c r="F24" s="277"/>
      <c r="G24" s="277"/>
      <c r="H24" s="27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38</v>
      </c>
      <c r="E27" s="36"/>
      <c r="F27" s="36"/>
      <c r="G27" s="36"/>
      <c r="H27" s="36"/>
      <c r="I27" s="96"/>
      <c r="J27" s="106">
        <f>ROUND(J89,2)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7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08">
        <f>ROUND(SUM(BE89:BE442),2)</f>
        <v>0</v>
      </c>
      <c r="G30" s="36"/>
      <c r="H30" s="36"/>
      <c r="I30" s="109">
        <v>0.21</v>
      </c>
      <c r="J30" s="108">
        <f>ROUND(ROUND((SUM(BE89:BE442)),2)*I30,2)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08">
        <f>ROUND(SUM(BF89:BF442),2)</f>
        <v>0</v>
      </c>
      <c r="G31" s="36"/>
      <c r="H31" s="36"/>
      <c r="I31" s="109">
        <v>0.15</v>
      </c>
      <c r="J31" s="108">
        <f>ROUND(ROUND((SUM(BF89:BF442)),2)*I31,2)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08">
        <f>ROUND(SUM(BG89:BG442),2)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08">
        <f>ROUND(SUM(BH89:BH442),2)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08">
        <f>ROUND(SUM(BI89:BI442),2)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48</v>
      </c>
      <c r="E36" s="66"/>
      <c r="F36" s="66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120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5" t="str">
        <f>E7</f>
        <v>Zateplení obvodového pláště a výměna otvorových výplní MŠ a ZŠ</v>
      </c>
      <c r="F45" s="251"/>
      <c r="G45" s="251"/>
      <c r="H45" s="251"/>
      <c r="I45" s="96"/>
      <c r="J45" s="36"/>
      <c r="K45" s="39"/>
    </row>
    <row r="46" spans="2:11" s="1" customFormat="1" ht="14.25" customHeight="1">
      <c r="B46" s="35"/>
      <c r="C46" s="31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6" t="str">
        <f>E9</f>
        <v>2-23-08-16 - Zateplení obvodového pláště ZŠ Smilovice</v>
      </c>
      <c r="F47" s="251"/>
      <c r="G47" s="251"/>
      <c r="H47" s="251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21</v>
      </c>
      <c r="D49" s="36"/>
      <c r="E49" s="36"/>
      <c r="F49" s="29" t="str">
        <f>F12</f>
        <v>Smilovice 151, Smilovice u Třince 739 55</v>
      </c>
      <c r="G49" s="36"/>
      <c r="H49" s="36"/>
      <c r="I49" s="97" t="s">
        <v>23</v>
      </c>
      <c r="J49" s="98" t="str">
        <f>IF(J12="","",J12)</f>
        <v>09.09.2016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25</v>
      </c>
      <c r="D51" s="36"/>
      <c r="E51" s="36"/>
      <c r="F51" s="29" t="str">
        <f>E15</f>
        <v>Obec Smilovice</v>
      </c>
      <c r="G51" s="36"/>
      <c r="H51" s="36"/>
      <c r="I51" s="97" t="s">
        <v>34</v>
      </c>
      <c r="J51" s="29" t="str">
        <f>E21</f>
        <v>Ing. René Zelinka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121</v>
      </c>
      <c r="D54" s="110"/>
      <c r="E54" s="110"/>
      <c r="F54" s="110"/>
      <c r="G54" s="110"/>
      <c r="H54" s="110"/>
      <c r="I54" s="121"/>
      <c r="J54" s="122" t="s">
        <v>122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123</v>
      </c>
      <c r="D56" s="36"/>
      <c r="E56" s="36"/>
      <c r="F56" s="36"/>
      <c r="G56" s="36"/>
      <c r="H56" s="36"/>
      <c r="I56" s="96"/>
      <c r="J56" s="106">
        <f>J89</f>
        <v>0</v>
      </c>
      <c r="K56" s="39"/>
      <c r="AU56" s="18" t="s">
        <v>124</v>
      </c>
    </row>
    <row r="57" spans="2:11" s="7" customFormat="1" ht="24.75" customHeight="1">
      <c r="B57" s="125"/>
      <c r="C57" s="126"/>
      <c r="D57" s="127" t="s">
        <v>125</v>
      </c>
      <c r="E57" s="128"/>
      <c r="F57" s="128"/>
      <c r="G57" s="128"/>
      <c r="H57" s="128"/>
      <c r="I57" s="129"/>
      <c r="J57" s="130">
        <f>J90</f>
        <v>0</v>
      </c>
      <c r="K57" s="131"/>
    </row>
    <row r="58" spans="2:11" s="8" customFormat="1" ht="19.5" customHeight="1">
      <c r="B58" s="132"/>
      <c r="C58" s="133"/>
      <c r="D58" s="134" t="s">
        <v>126</v>
      </c>
      <c r="E58" s="135"/>
      <c r="F58" s="135"/>
      <c r="G58" s="135"/>
      <c r="H58" s="135"/>
      <c r="I58" s="136"/>
      <c r="J58" s="137">
        <f>J91</f>
        <v>0</v>
      </c>
      <c r="K58" s="138"/>
    </row>
    <row r="59" spans="2:11" s="8" customFormat="1" ht="19.5" customHeight="1">
      <c r="B59" s="132"/>
      <c r="C59" s="133"/>
      <c r="D59" s="134" t="s">
        <v>128</v>
      </c>
      <c r="E59" s="135"/>
      <c r="F59" s="135"/>
      <c r="G59" s="135"/>
      <c r="H59" s="135"/>
      <c r="I59" s="136"/>
      <c r="J59" s="137">
        <f>J125</f>
        <v>0</v>
      </c>
      <c r="K59" s="138"/>
    </row>
    <row r="60" spans="2:11" s="8" customFormat="1" ht="19.5" customHeight="1">
      <c r="B60" s="132"/>
      <c r="C60" s="133"/>
      <c r="D60" s="134" t="s">
        <v>129</v>
      </c>
      <c r="E60" s="135"/>
      <c r="F60" s="135"/>
      <c r="G60" s="135"/>
      <c r="H60" s="135"/>
      <c r="I60" s="136"/>
      <c r="J60" s="137">
        <f>J131</f>
        <v>0</v>
      </c>
      <c r="K60" s="138"/>
    </row>
    <row r="61" spans="2:11" s="8" customFormat="1" ht="19.5" customHeight="1">
      <c r="B61" s="132"/>
      <c r="C61" s="133"/>
      <c r="D61" s="134" t="s">
        <v>130</v>
      </c>
      <c r="E61" s="135"/>
      <c r="F61" s="135"/>
      <c r="G61" s="135"/>
      <c r="H61" s="135"/>
      <c r="I61" s="136"/>
      <c r="J61" s="137">
        <f>J349</f>
        <v>0</v>
      </c>
      <c r="K61" s="138"/>
    </row>
    <row r="62" spans="2:11" s="8" customFormat="1" ht="19.5" customHeight="1">
      <c r="B62" s="132"/>
      <c r="C62" s="133"/>
      <c r="D62" s="134" t="s">
        <v>131</v>
      </c>
      <c r="E62" s="135"/>
      <c r="F62" s="135"/>
      <c r="G62" s="135"/>
      <c r="H62" s="135"/>
      <c r="I62" s="136"/>
      <c r="J62" s="137">
        <f>J396</f>
        <v>0</v>
      </c>
      <c r="K62" s="138"/>
    </row>
    <row r="63" spans="2:11" s="8" customFormat="1" ht="19.5" customHeight="1">
      <c r="B63" s="132"/>
      <c r="C63" s="133"/>
      <c r="D63" s="134" t="s">
        <v>132</v>
      </c>
      <c r="E63" s="135"/>
      <c r="F63" s="135"/>
      <c r="G63" s="135"/>
      <c r="H63" s="135"/>
      <c r="I63" s="136"/>
      <c r="J63" s="137">
        <f>J408</f>
        <v>0</v>
      </c>
      <c r="K63" s="138"/>
    </row>
    <row r="64" spans="2:11" s="7" customFormat="1" ht="24.75" customHeight="1">
      <c r="B64" s="125"/>
      <c r="C64" s="126"/>
      <c r="D64" s="127" t="s">
        <v>133</v>
      </c>
      <c r="E64" s="128"/>
      <c r="F64" s="128"/>
      <c r="G64" s="128"/>
      <c r="H64" s="128"/>
      <c r="I64" s="129"/>
      <c r="J64" s="130">
        <f>J411</f>
        <v>0</v>
      </c>
      <c r="K64" s="131"/>
    </row>
    <row r="65" spans="2:11" s="8" customFormat="1" ht="19.5" customHeight="1">
      <c r="B65" s="132"/>
      <c r="C65" s="133"/>
      <c r="D65" s="134" t="s">
        <v>134</v>
      </c>
      <c r="E65" s="135"/>
      <c r="F65" s="135"/>
      <c r="G65" s="135"/>
      <c r="H65" s="135"/>
      <c r="I65" s="136"/>
      <c r="J65" s="137">
        <f>J412</f>
        <v>0</v>
      </c>
      <c r="K65" s="138"/>
    </row>
    <row r="66" spans="2:11" s="8" customFormat="1" ht="19.5" customHeight="1">
      <c r="B66" s="132"/>
      <c r="C66" s="133"/>
      <c r="D66" s="134" t="s">
        <v>137</v>
      </c>
      <c r="E66" s="135"/>
      <c r="F66" s="135"/>
      <c r="G66" s="135"/>
      <c r="H66" s="135"/>
      <c r="I66" s="136"/>
      <c r="J66" s="137">
        <f>J426</f>
        <v>0</v>
      </c>
      <c r="K66" s="138"/>
    </row>
    <row r="67" spans="2:11" s="8" customFormat="1" ht="19.5" customHeight="1">
      <c r="B67" s="132"/>
      <c r="C67" s="133"/>
      <c r="D67" s="134" t="s">
        <v>139</v>
      </c>
      <c r="E67" s="135"/>
      <c r="F67" s="135"/>
      <c r="G67" s="135"/>
      <c r="H67" s="135"/>
      <c r="I67" s="136"/>
      <c r="J67" s="137">
        <f>J436</f>
        <v>0</v>
      </c>
      <c r="K67" s="138"/>
    </row>
    <row r="68" spans="2:11" s="7" customFormat="1" ht="24.75" customHeight="1">
      <c r="B68" s="125"/>
      <c r="C68" s="126"/>
      <c r="D68" s="127" t="s">
        <v>140</v>
      </c>
      <c r="E68" s="128"/>
      <c r="F68" s="128"/>
      <c r="G68" s="128"/>
      <c r="H68" s="128"/>
      <c r="I68" s="129"/>
      <c r="J68" s="130">
        <f>J439</f>
        <v>0</v>
      </c>
      <c r="K68" s="131"/>
    </row>
    <row r="69" spans="2:11" s="8" customFormat="1" ht="19.5" customHeight="1">
      <c r="B69" s="132"/>
      <c r="C69" s="133"/>
      <c r="D69" s="134" t="s">
        <v>141</v>
      </c>
      <c r="E69" s="135"/>
      <c r="F69" s="135"/>
      <c r="G69" s="135"/>
      <c r="H69" s="135"/>
      <c r="I69" s="136"/>
      <c r="J69" s="137">
        <f>J440</f>
        <v>0</v>
      </c>
      <c r="K69" s="138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96"/>
      <c r="J70" s="36"/>
      <c r="K70" s="39"/>
    </row>
    <row r="71" spans="2:11" s="1" customFormat="1" ht="6.75" customHeight="1">
      <c r="B71" s="50"/>
      <c r="C71" s="51"/>
      <c r="D71" s="51"/>
      <c r="E71" s="51"/>
      <c r="F71" s="51"/>
      <c r="G71" s="51"/>
      <c r="H71" s="51"/>
      <c r="I71" s="117"/>
      <c r="J71" s="51"/>
      <c r="K71" s="52"/>
    </row>
    <row r="75" spans="2:12" s="1" customFormat="1" ht="6.75" customHeight="1">
      <c r="B75" s="53"/>
      <c r="C75" s="54"/>
      <c r="D75" s="54"/>
      <c r="E75" s="54"/>
      <c r="F75" s="54"/>
      <c r="G75" s="54"/>
      <c r="H75" s="54"/>
      <c r="I75" s="118"/>
      <c r="J75" s="54"/>
      <c r="K75" s="54"/>
      <c r="L75" s="35"/>
    </row>
    <row r="76" spans="2:12" s="1" customFormat="1" ht="36.75" customHeight="1">
      <c r="B76" s="35"/>
      <c r="C76" s="55" t="s">
        <v>142</v>
      </c>
      <c r="I76" s="139"/>
      <c r="L76" s="35"/>
    </row>
    <row r="77" spans="2:12" s="1" customFormat="1" ht="6.75" customHeight="1">
      <c r="B77" s="35"/>
      <c r="I77" s="139"/>
      <c r="L77" s="35"/>
    </row>
    <row r="78" spans="2:12" s="1" customFormat="1" ht="14.25" customHeight="1">
      <c r="B78" s="35"/>
      <c r="C78" s="57" t="s">
        <v>16</v>
      </c>
      <c r="I78" s="139"/>
      <c r="L78" s="35"/>
    </row>
    <row r="79" spans="2:12" s="1" customFormat="1" ht="22.5" customHeight="1">
      <c r="B79" s="35"/>
      <c r="E79" s="278" t="str">
        <f>E7</f>
        <v>Zateplení obvodového pláště a výměna otvorových výplní MŠ a ZŠ</v>
      </c>
      <c r="F79" s="241"/>
      <c r="G79" s="241"/>
      <c r="H79" s="241"/>
      <c r="I79" s="139"/>
      <c r="L79" s="35"/>
    </row>
    <row r="80" spans="2:12" s="1" customFormat="1" ht="14.25" customHeight="1">
      <c r="B80" s="35"/>
      <c r="C80" s="57" t="s">
        <v>109</v>
      </c>
      <c r="I80" s="139"/>
      <c r="L80" s="35"/>
    </row>
    <row r="81" spans="2:12" s="1" customFormat="1" ht="23.25" customHeight="1">
      <c r="B81" s="35"/>
      <c r="E81" s="259" t="str">
        <f>E9</f>
        <v>2-23-08-16 - Zateplení obvodového pláště ZŠ Smilovice</v>
      </c>
      <c r="F81" s="241"/>
      <c r="G81" s="241"/>
      <c r="H81" s="241"/>
      <c r="I81" s="139"/>
      <c r="L81" s="35"/>
    </row>
    <row r="82" spans="2:12" s="1" customFormat="1" ht="6.75" customHeight="1">
      <c r="B82" s="35"/>
      <c r="I82" s="139"/>
      <c r="L82" s="35"/>
    </row>
    <row r="83" spans="2:12" s="1" customFormat="1" ht="18" customHeight="1">
      <c r="B83" s="35"/>
      <c r="C83" s="57" t="s">
        <v>21</v>
      </c>
      <c r="F83" s="140" t="str">
        <f>F12</f>
        <v>Smilovice 151, Smilovice u Třince 739 55</v>
      </c>
      <c r="I83" s="141" t="s">
        <v>23</v>
      </c>
      <c r="J83" s="61" t="str">
        <f>IF(J12="","",J12)</f>
        <v>09.09.2016</v>
      </c>
      <c r="L83" s="35"/>
    </row>
    <row r="84" spans="2:12" s="1" customFormat="1" ht="6.75" customHeight="1">
      <c r="B84" s="35"/>
      <c r="I84" s="139"/>
      <c r="L84" s="35"/>
    </row>
    <row r="85" spans="2:12" s="1" customFormat="1" ht="15">
      <c r="B85" s="35"/>
      <c r="C85" s="57" t="s">
        <v>25</v>
      </c>
      <c r="F85" s="140" t="str">
        <f>E15</f>
        <v>Obec Smilovice</v>
      </c>
      <c r="I85" s="141" t="s">
        <v>34</v>
      </c>
      <c r="J85" s="140" t="str">
        <f>E21</f>
        <v>Ing. René Zelinka</v>
      </c>
      <c r="L85" s="35"/>
    </row>
    <row r="86" spans="2:12" s="1" customFormat="1" ht="14.25" customHeight="1">
      <c r="B86" s="35"/>
      <c r="C86" s="57" t="s">
        <v>31</v>
      </c>
      <c r="F86" s="140">
        <f>IF(E18="","",E18)</f>
      </c>
      <c r="I86" s="139"/>
      <c r="L86" s="35"/>
    </row>
    <row r="87" spans="2:12" s="1" customFormat="1" ht="9.75" customHeight="1">
      <c r="B87" s="35"/>
      <c r="I87" s="139"/>
      <c r="L87" s="35"/>
    </row>
    <row r="88" spans="2:20" s="9" customFormat="1" ht="29.25" customHeight="1">
      <c r="B88" s="142"/>
      <c r="C88" s="143" t="s">
        <v>143</v>
      </c>
      <c r="D88" s="144" t="s">
        <v>57</v>
      </c>
      <c r="E88" s="144" t="s">
        <v>53</v>
      </c>
      <c r="F88" s="144" t="s">
        <v>144</v>
      </c>
      <c r="G88" s="144" t="s">
        <v>145</v>
      </c>
      <c r="H88" s="144" t="s">
        <v>146</v>
      </c>
      <c r="I88" s="145" t="s">
        <v>147</v>
      </c>
      <c r="J88" s="144" t="s">
        <v>122</v>
      </c>
      <c r="K88" s="146" t="s">
        <v>148</v>
      </c>
      <c r="L88" s="142"/>
      <c r="M88" s="68" t="s">
        <v>149</v>
      </c>
      <c r="N88" s="69" t="s">
        <v>42</v>
      </c>
      <c r="O88" s="69" t="s">
        <v>150</v>
      </c>
      <c r="P88" s="69" t="s">
        <v>151</v>
      </c>
      <c r="Q88" s="69" t="s">
        <v>152</v>
      </c>
      <c r="R88" s="69" t="s">
        <v>153</v>
      </c>
      <c r="S88" s="69" t="s">
        <v>154</v>
      </c>
      <c r="T88" s="70" t="s">
        <v>155</v>
      </c>
    </row>
    <row r="89" spans="2:63" s="1" customFormat="1" ht="29.25" customHeight="1">
      <c r="B89" s="35"/>
      <c r="C89" s="72" t="s">
        <v>123</v>
      </c>
      <c r="I89" s="139"/>
      <c r="J89" s="147">
        <f>BK89</f>
        <v>0</v>
      </c>
      <c r="L89" s="35"/>
      <c r="M89" s="71"/>
      <c r="N89" s="62"/>
      <c r="O89" s="62"/>
      <c r="P89" s="148">
        <f>P90+P411+P439</f>
        <v>0</v>
      </c>
      <c r="Q89" s="62"/>
      <c r="R89" s="148">
        <f>R90+R411+R439</f>
        <v>35.211899439815994</v>
      </c>
      <c r="S89" s="62"/>
      <c r="T89" s="149">
        <f>T90+T411+T439</f>
        <v>34.022898</v>
      </c>
      <c r="AT89" s="18" t="s">
        <v>71</v>
      </c>
      <c r="AU89" s="18" t="s">
        <v>124</v>
      </c>
      <c r="BK89" s="150">
        <f>BK90+BK411+BK439</f>
        <v>0</v>
      </c>
    </row>
    <row r="90" spans="2:63" s="10" customFormat="1" ht="36.75" customHeight="1">
      <c r="B90" s="151"/>
      <c r="D90" s="152" t="s">
        <v>71</v>
      </c>
      <c r="E90" s="153" t="s">
        <v>156</v>
      </c>
      <c r="F90" s="153" t="s">
        <v>157</v>
      </c>
      <c r="I90" s="154"/>
      <c r="J90" s="155">
        <f>BK90</f>
        <v>0</v>
      </c>
      <c r="L90" s="151"/>
      <c r="M90" s="156"/>
      <c r="N90" s="157"/>
      <c r="O90" s="157"/>
      <c r="P90" s="158">
        <f>P91+P125+P131+P349+P396+P408</f>
        <v>0</v>
      </c>
      <c r="Q90" s="157"/>
      <c r="R90" s="158">
        <f>R91+R125+R131+R349+R396+R408</f>
        <v>34.728609625</v>
      </c>
      <c r="S90" s="157"/>
      <c r="T90" s="159">
        <f>T91+T125+T131+T349+T396+T408</f>
        <v>33.748283</v>
      </c>
      <c r="AR90" s="152" t="s">
        <v>79</v>
      </c>
      <c r="AT90" s="160" t="s">
        <v>71</v>
      </c>
      <c r="AU90" s="160" t="s">
        <v>72</v>
      </c>
      <c r="AY90" s="152" t="s">
        <v>158</v>
      </c>
      <c r="BK90" s="161">
        <f>BK91+BK125+BK131+BK349+BK396+BK408</f>
        <v>0</v>
      </c>
    </row>
    <row r="91" spans="2:63" s="10" customFormat="1" ht="19.5" customHeight="1">
      <c r="B91" s="151"/>
      <c r="D91" s="162" t="s">
        <v>71</v>
      </c>
      <c r="E91" s="163" t="s">
        <v>79</v>
      </c>
      <c r="F91" s="163" t="s">
        <v>159</v>
      </c>
      <c r="I91" s="154"/>
      <c r="J91" s="164">
        <f>BK91</f>
        <v>0</v>
      </c>
      <c r="L91" s="151"/>
      <c r="M91" s="156"/>
      <c r="N91" s="157"/>
      <c r="O91" s="157"/>
      <c r="P91" s="158">
        <f>SUM(P92:P124)</f>
        <v>0</v>
      </c>
      <c r="Q91" s="157"/>
      <c r="R91" s="158">
        <f>SUM(R92:R124)</f>
        <v>0.003474</v>
      </c>
      <c r="S91" s="157"/>
      <c r="T91" s="159">
        <f>SUM(T92:T124)</f>
        <v>19.02775</v>
      </c>
      <c r="AR91" s="152" t="s">
        <v>79</v>
      </c>
      <c r="AT91" s="160" t="s">
        <v>71</v>
      </c>
      <c r="AU91" s="160" t="s">
        <v>79</v>
      </c>
      <c r="AY91" s="152" t="s">
        <v>158</v>
      </c>
      <c r="BK91" s="161">
        <f>SUM(BK92:BK124)</f>
        <v>0</v>
      </c>
    </row>
    <row r="92" spans="2:65" s="1" customFormat="1" ht="22.5" customHeight="1">
      <c r="B92" s="165"/>
      <c r="C92" s="166" t="s">
        <v>79</v>
      </c>
      <c r="D92" s="166" t="s">
        <v>160</v>
      </c>
      <c r="E92" s="167" t="s">
        <v>161</v>
      </c>
      <c r="F92" s="168" t="s">
        <v>162</v>
      </c>
      <c r="G92" s="169" t="s">
        <v>163</v>
      </c>
      <c r="H92" s="170">
        <v>45.85</v>
      </c>
      <c r="I92" s="171"/>
      <c r="J92" s="172">
        <f>ROUND(I92*H92,2)</f>
        <v>0</v>
      </c>
      <c r="K92" s="168" t="s">
        <v>19</v>
      </c>
      <c r="L92" s="35"/>
      <c r="M92" s="173" t="s">
        <v>19</v>
      </c>
      <c r="N92" s="174" t="s">
        <v>43</v>
      </c>
      <c r="O92" s="36"/>
      <c r="P92" s="175">
        <f>O92*H92</f>
        <v>0</v>
      </c>
      <c r="Q92" s="175">
        <v>0</v>
      </c>
      <c r="R92" s="175">
        <f>Q92*H92</f>
        <v>0</v>
      </c>
      <c r="S92" s="175">
        <v>0.255</v>
      </c>
      <c r="T92" s="176">
        <f>S92*H92</f>
        <v>11.69175</v>
      </c>
      <c r="AR92" s="18" t="s">
        <v>165</v>
      </c>
      <c r="AT92" s="18" t="s">
        <v>160</v>
      </c>
      <c r="AU92" s="18" t="s">
        <v>81</v>
      </c>
      <c r="AY92" s="18" t="s">
        <v>158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8" t="s">
        <v>79</v>
      </c>
      <c r="BK92" s="177">
        <f>ROUND(I92*H92,2)</f>
        <v>0</v>
      </c>
      <c r="BL92" s="18" t="s">
        <v>165</v>
      </c>
      <c r="BM92" s="18" t="s">
        <v>709</v>
      </c>
    </row>
    <row r="93" spans="2:47" s="1" customFormat="1" ht="13.5">
      <c r="B93" s="35"/>
      <c r="D93" s="178" t="s">
        <v>167</v>
      </c>
      <c r="F93" s="179" t="s">
        <v>168</v>
      </c>
      <c r="I93" s="139"/>
      <c r="L93" s="35"/>
      <c r="M93" s="64"/>
      <c r="N93" s="36"/>
      <c r="O93" s="36"/>
      <c r="P93" s="36"/>
      <c r="Q93" s="36"/>
      <c r="R93" s="36"/>
      <c r="S93" s="36"/>
      <c r="T93" s="65"/>
      <c r="AT93" s="18" t="s">
        <v>167</v>
      </c>
      <c r="AU93" s="18" t="s">
        <v>81</v>
      </c>
    </row>
    <row r="94" spans="2:51" s="12" customFormat="1" ht="13.5">
      <c r="B94" s="188"/>
      <c r="D94" s="178" t="s">
        <v>169</v>
      </c>
      <c r="E94" s="189" t="s">
        <v>19</v>
      </c>
      <c r="F94" s="190" t="s">
        <v>710</v>
      </c>
      <c r="H94" s="191">
        <v>27.1</v>
      </c>
      <c r="I94" s="192"/>
      <c r="L94" s="188"/>
      <c r="M94" s="193"/>
      <c r="N94" s="194"/>
      <c r="O94" s="194"/>
      <c r="P94" s="194"/>
      <c r="Q94" s="194"/>
      <c r="R94" s="194"/>
      <c r="S94" s="194"/>
      <c r="T94" s="195"/>
      <c r="AT94" s="189" t="s">
        <v>169</v>
      </c>
      <c r="AU94" s="189" t="s">
        <v>81</v>
      </c>
      <c r="AV94" s="12" t="s">
        <v>81</v>
      </c>
      <c r="AW94" s="12" t="s">
        <v>33</v>
      </c>
      <c r="AX94" s="12" t="s">
        <v>72</v>
      </c>
      <c r="AY94" s="189" t="s">
        <v>158</v>
      </c>
    </row>
    <row r="95" spans="2:51" s="12" customFormat="1" ht="13.5">
      <c r="B95" s="188"/>
      <c r="D95" s="178" t="s">
        <v>169</v>
      </c>
      <c r="E95" s="189" t="s">
        <v>19</v>
      </c>
      <c r="F95" s="190" t="s">
        <v>711</v>
      </c>
      <c r="H95" s="191">
        <v>18.75</v>
      </c>
      <c r="I95" s="192"/>
      <c r="L95" s="188"/>
      <c r="M95" s="193"/>
      <c r="N95" s="194"/>
      <c r="O95" s="194"/>
      <c r="P95" s="194"/>
      <c r="Q95" s="194"/>
      <c r="R95" s="194"/>
      <c r="S95" s="194"/>
      <c r="T95" s="195"/>
      <c r="AT95" s="189" t="s">
        <v>169</v>
      </c>
      <c r="AU95" s="189" t="s">
        <v>81</v>
      </c>
      <c r="AV95" s="12" t="s">
        <v>81</v>
      </c>
      <c r="AW95" s="12" t="s">
        <v>33</v>
      </c>
      <c r="AX95" s="12" t="s">
        <v>72</v>
      </c>
      <c r="AY95" s="189" t="s">
        <v>158</v>
      </c>
    </row>
    <row r="96" spans="2:51" s="13" customFormat="1" ht="13.5">
      <c r="B96" s="196"/>
      <c r="D96" s="197" t="s">
        <v>169</v>
      </c>
      <c r="E96" s="198" t="s">
        <v>19</v>
      </c>
      <c r="F96" s="199" t="s">
        <v>173</v>
      </c>
      <c r="H96" s="200">
        <v>45.85</v>
      </c>
      <c r="I96" s="201"/>
      <c r="L96" s="196"/>
      <c r="M96" s="202"/>
      <c r="N96" s="203"/>
      <c r="O96" s="203"/>
      <c r="P96" s="203"/>
      <c r="Q96" s="203"/>
      <c r="R96" s="203"/>
      <c r="S96" s="203"/>
      <c r="T96" s="204"/>
      <c r="AT96" s="205" t="s">
        <v>169</v>
      </c>
      <c r="AU96" s="205" t="s">
        <v>81</v>
      </c>
      <c r="AV96" s="13" t="s">
        <v>165</v>
      </c>
      <c r="AW96" s="13" t="s">
        <v>33</v>
      </c>
      <c r="AX96" s="13" t="s">
        <v>79</v>
      </c>
      <c r="AY96" s="205" t="s">
        <v>158</v>
      </c>
    </row>
    <row r="97" spans="2:65" s="1" customFormat="1" ht="22.5" customHeight="1">
      <c r="B97" s="165"/>
      <c r="C97" s="166" t="s">
        <v>81</v>
      </c>
      <c r="D97" s="166" t="s">
        <v>160</v>
      </c>
      <c r="E97" s="167" t="s">
        <v>174</v>
      </c>
      <c r="F97" s="168" t="s">
        <v>175</v>
      </c>
      <c r="G97" s="169" t="s">
        <v>163</v>
      </c>
      <c r="H97" s="170">
        <v>45.85</v>
      </c>
      <c r="I97" s="171"/>
      <c r="J97" s="172">
        <f>ROUND(I97*H97,2)</f>
        <v>0</v>
      </c>
      <c r="K97" s="168" t="s">
        <v>176</v>
      </c>
      <c r="L97" s="35"/>
      <c r="M97" s="173" t="s">
        <v>19</v>
      </c>
      <c r="N97" s="174" t="s">
        <v>43</v>
      </c>
      <c r="O97" s="36"/>
      <c r="P97" s="175">
        <f>O97*H97</f>
        <v>0</v>
      </c>
      <c r="Q97" s="175">
        <v>0</v>
      </c>
      <c r="R97" s="175">
        <f>Q97*H97</f>
        <v>0</v>
      </c>
      <c r="S97" s="175">
        <v>0.16</v>
      </c>
      <c r="T97" s="176">
        <f>S97*H97</f>
        <v>7.336</v>
      </c>
      <c r="AR97" s="18" t="s">
        <v>165</v>
      </c>
      <c r="AT97" s="18" t="s">
        <v>160</v>
      </c>
      <c r="AU97" s="18" t="s">
        <v>81</v>
      </c>
      <c r="AY97" s="18" t="s">
        <v>158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8" t="s">
        <v>79</v>
      </c>
      <c r="BK97" s="177">
        <f>ROUND(I97*H97,2)</f>
        <v>0</v>
      </c>
      <c r="BL97" s="18" t="s">
        <v>165</v>
      </c>
      <c r="BM97" s="18" t="s">
        <v>177</v>
      </c>
    </row>
    <row r="98" spans="2:47" s="1" customFormat="1" ht="40.5">
      <c r="B98" s="35"/>
      <c r="D98" s="178" t="s">
        <v>167</v>
      </c>
      <c r="F98" s="179" t="s">
        <v>178</v>
      </c>
      <c r="I98" s="139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167</v>
      </c>
      <c r="AU98" s="18" t="s">
        <v>81</v>
      </c>
    </row>
    <row r="99" spans="2:51" s="12" customFormat="1" ht="13.5">
      <c r="B99" s="188"/>
      <c r="D99" s="178" t="s">
        <v>169</v>
      </c>
      <c r="E99" s="189" t="s">
        <v>19</v>
      </c>
      <c r="F99" s="190" t="s">
        <v>710</v>
      </c>
      <c r="H99" s="191">
        <v>27.1</v>
      </c>
      <c r="I99" s="192"/>
      <c r="L99" s="188"/>
      <c r="M99" s="193"/>
      <c r="N99" s="194"/>
      <c r="O99" s="194"/>
      <c r="P99" s="194"/>
      <c r="Q99" s="194"/>
      <c r="R99" s="194"/>
      <c r="S99" s="194"/>
      <c r="T99" s="195"/>
      <c r="AT99" s="189" t="s">
        <v>169</v>
      </c>
      <c r="AU99" s="189" t="s">
        <v>81</v>
      </c>
      <c r="AV99" s="12" t="s">
        <v>81</v>
      </c>
      <c r="AW99" s="12" t="s">
        <v>33</v>
      </c>
      <c r="AX99" s="12" t="s">
        <v>72</v>
      </c>
      <c r="AY99" s="189" t="s">
        <v>158</v>
      </c>
    </row>
    <row r="100" spans="2:51" s="12" customFormat="1" ht="13.5">
      <c r="B100" s="188"/>
      <c r="D100" s="178" t="s">
        <v>169</v>
      </c>
      <c r="E100" s="189" t="s">
        <v>19</v>
      </c>
      <c r="F100" s="190" t="s">
        <v>711</v>
      </c>
      <c r="H100" s="191">
        <v>18.75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89" t="s">
        <v>169</v>
      </c>
      <c r="AU100" s="189" t="s">
        <v>81</v>
      </c>
      <c r="AV100" s="12" t="s">
        <v>81</v>
      </c>
      <c r="AW100" s="12" t="s">
        <v>33</v>
      </c>
      <c r="AX100" s="12" t="s">
        <v>72</v>
      </c>
      <c r="AY100" s="189" t="s">
        <v>158</v>
      </c>
    </row>
    <row r="101" spans="2:51" s="13" customFormat="1" ht="13.5">
      <c r="B101" s="196"/>
      <c r="D101" s="197" t="s">
        <v>169</v>
      </c>
      <c r="E101" s="198" t="s">
        <v>19</v>
      </c>
      <c r="F101" s="199" t="s">
        <v>173</v>
      </c>
      <c r="H101" s="200">
        <v>45.85</v>
      </c>
      <c r="I101" s="201"/>
      <c r="L101" s="196"/>
      <c r="M101" s="202"/>
      <c r="N101" s="203"/>
      <c r="O101" s="203"/>
      <c r="P101" s="203"/>
      <c r="Q101" s="203"/>
      <c r="R101" s="203"/>
      <c r="S101" s="203"/>
      <c r="T101" s="204"/>
      <c r="AT101" s="205" t="s">
        <v>169</v>
      </c>
      <c r="AU101" s="205" t="s">
        <v>81</v>
      </c>
      <c r="AV101" s="13" t="s">
        <v>165</v>
      </c>
      <c r="AW101" s="13" t="s">
        <v>33</v>
      </c>
      <c r="AX101" s="13" t="s">
        <v>79</v>
      </c>
      <c r="AY101" s="205" t="s">
        <v>158</v>
      </c>
    </row>
    <row r="102" spans="2:65" s="1" customFormat="1" ht="31.5" customHeight="1">
      <c r="B102" s="165"/>
      <c r="C102" s="166" t="s">
        <v>179</v>
      </c>
      <c r="D102" s="166" t="s">
        <v>160</v>
      </c>
      <c r="E102" s="167" t="s">
        <v>186</v>
      </c>
      <c r="F102" s="168" t="s">
        <v>187</v>
      </c>
      <c r="G102" s="169" t="s">
        <v>188</v>
      </c>
      <c r="H102" s="170">
        <v>44.016</v>
      </c>
      <c r="I102" s="171"/>
      <c r="J102" s="172">
        <f>ROUND(I102*H102,2)</f>
        <v>0</v>
      </c>
      <c r="K102" s="168" t="s">
        <v>164</v>
      </c>
      <c r="L102" s="35"/>
      <c r="M102" s="173" t="s">
        <v>19</v>
      </c>
      <c r="N102" s="174" t="s">
        <v>43</v>
      </c>
      <c r="O102" s="3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8" t="s">
        <v>165</v>
      </c>
      <c r="AT102" s="18" t="s">
        <v>160</v>
      </c>
      <c r="AU102" s="18" t="s">
        <v>81</v>
      </c>
      <c r="AY102" s="18" t="s">
        <v>158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79</v>
      </c>
      <c r="BK102" s="177">
        <f>ROUND(I102*H102,2)</f>
        <v>0</v>
      </c>
      <c r="BL102" s="18" t="s">
        <v>165</v>
      </c>
      <c r="BM102" s="18" t="s">
        <v>189</v>
      </c>
    </row>
    <row r="103" spans="2:47" s="1" customFormat="1" ht="27">
      <c r="B103" s="35"/>
      <c r="D103" s="178" t="s">
        <v>167</v>
      </c>
      <c r="F103" s="179" t="s">
        <v>190</v>
      </c>
      <c r="I103" s="139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167</v>
      </c>
      <c r="AU103" s="18" t="s">
        <v>81</v>
      </c>
    </row>
    <row r="104" spans="2:51" s="11" customFormat="1" ht="13.5">
      <c r="B104" s="180"/>
      <c r="D104" s="178" t="s">
        <v>169</v>
      </c>
      <c r="E104" s="181" t="s">
        <v>19</v>
      </c>
      <c r="F104" s="182" t="s">
        <v>712</v>
      </c>
      <c r="H104" s="183" t="s">
        <v>19</v>
      </c>
      <c r="I104" s="184"/>
      <c r="L104" s="180"/>
      <c r="M104" s="185"/>
      <c r="N104" s="186"/>
      <c r="O104" s="186"/>
      <c r="P104" s="186"/>
      <c r="Q104" s="186"/>
      <c r="R104" s="186"/>
      <c r="S104" s="186"/>
      <c r="T104" s="187"/>
      <c r="AT104" s="183" t="s">
        <v>169</v>
      </c>
      <c r="AU104" s="183" t="s">
        <v>81</v>
      </c>
      <c r="AV104" s="11" t="s">
        <v>79</v>
      </c>
      <c r="AW104" s="11" t="s">
        <v>33</v>
      </c>
      <c r="AX104" s="11" t="s">
        <v>72</v>
      </c>
      <c r="AY104" s="183" t="s">
        <v>158</v>
      </c>
    </row>
    <row r="105" spans="2:51" s="12" customFormat="1" ht="13.5">
      <c r="B105" s="188"/>
      <c r="D105" s="178" t="s">
        <v>169</v>
      </c>
      <c r="E105" s="189" t="s">
        <v>19</v>
      </c>
      <c r="F105" s="190" t="s">
        <v>713</v>
      </c>
      <c r="H105" s="191">
        <v>26.016</v>
      </c>
      <c r="I105" s="192"/>
      <c r="L105" s="188"/>
      <c r="M105" s="193"/>
      <c r="N105" s="194"/>
      <c r="O105" s="194"/>
      <c r="P105" s="194"/>
      <c r="Q105" s="194"/>
      <c r="R105" s="194"/>
      <c r="S105" s="194"/>
      <c r="T105" s="195"/>
      <c r="AT105" s="189" t="s">
        <v>169</v>
      </c>
      <c r="AU105" s="189" t="s">
        <v>81</v>
      </c>
      <c r="AV105" s="12" t="s">
        <v>81</v>
      </c>
      <c r="AW105" s="12" t="s">
        <v>33</v>
      </c>
      <c r="AX105" s="12" t="s">
        <v>72</v>
      </c>
      <c r="AY105" s="189" t="s">
        <v>158</v>
      </c>
    </row>
    <row r="106" spans="2:51" s="12" customFormat="1" ht="13.5">
      <c r="B106" s="188"/>
      <c r="D106" s="178" t="s">
        <v>169</v>
      </c>
      <c r="E106" s="189" t="s">
        <v>19</v>
      </c>
      <c r="F106" s="190" t="s">
        <v>714</v>
      </c>
      <c r="H106" s="191">
        <v>18</v>
      </c>
      <c r="I106" s="192"/>
      <c r="L106" s="188"/>
      <c r="M106" s="193"/>
      <c r="N106" s="194"/>
      <c r="O106" s="194"/>
      <c r="P106" s="194"/>
      <c r="Q106" s="194"/>
      <c r="R106" s="194"/>
      <c r="S106" s="194"/>
      <c r="T106" s="195"/>
      <c r="AT106" s="189" t="s">
        <v>169</v>
      </c>
      <c r="AU106" s="189" t="s">
        <v>81</v>
      </c>
      <c r="AV106" s="12" t="s">
        <v>81</v>
      </c>
      <c r="AW106" s="12" t="s">
        <v>33</v>
      </c>
      <c r="AX106" s="12" t="s">
        <v>72</v>
      </c>
      <c r="AY106" s="189" t="s">
        <v>158</v>
      </c>
    </row>
    <row r="107" spans="2:51" s="13" customFormat="1" ht="13.5">
      <c r="B107" s="196"/>
      <c r="D107" s="197" t="s">
        <v>169</v>
      </c>
      <c r="E107" s="198" t="s">
        <v>19</v>
      </c>
      <c r="F107" s="199" t="s">
        <v>173</v>
      </c>
      <c r="H107" s="200">
        <v>44.016</v>
      </c>
      <c r="I107" s="201"/>
      <c r="L107" s="196"/>
      <c r="M107" s="202"/>
      <c r="N107" s="203"/>
      <c r="O107" s="203"/>
      <c r="P107" s="203"/>
      <c r="Q107" s="203"/>
      <c r="R107" s="203"/>
      <c r="S107" s="203"/>
      <c r="T107" s="204"/>
      <c r="AT107" s="205" t="s">
        <v>169</v>
      </c>
      <c r="AU107" s="205" t="s">
        <v>81</v>
      </c>
      <c r="AV107" s="13" t="s">
        <v>165</v>
      </c>
      <c r="AW107" s="13" t="s">
        <v>33</v>
      </c>
      <c r="AX107" s="13" t="s">
        <v>79</v>
      </c>
      <c r="AY107" s="205" t="s">
        <v>158</v>
      </c>
    </row>
    <row r="108" spans="2:65" s="1" customFormat="1" ht="22.5" customHeight="1">
      <c r="B108" s="165"/>
      <c r="C108" s="166" t="s">
        <v>165</v>
      </c>
      <c r="D108" s="166" t="s">
        <v>160</v>
      </c>
      <c r="E108" s="167" t="s">
        <v>200</v>
      </c>
      <c r="F108" s="168" t="s">
        <v>201</v>
      </c>
      <c r="G108" s="169" t="s">
        <v>188</v>
      </c>
      <c r="H108" s="170">
        <v>44.016</v>
      </c>
      <c r="I108" s="171"/>
      <c r="J108" s="172">
        <f>ROUND(I108*H108,2)</f>
        <v>0</v>
      </c>
      <c r="K108" s="168" t="s">
        <v>176</v>
      </c>
      <c r="L108" s="35"/>
      <c r="M108" s="173" t="s">
        <v>19</v>
      </c>
      <c r="N108" s="174" t="s">
        <v>43</v>
      </c>
      <c r="O108" s="3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8" t="s">
        <v>165</v>
      </c>
      <c r="AT108" s="18" t="s">
        <v>160</v>
      </c>
      <c r="AU108" s="18" t="s">
        <v>81</v>
      </c>
      <c r="AY108" s="18" t="s">
        <v>158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8" t="s">
        <v>79</v>
      </c>
      <c r="BK108" s="177">
        <f>ROUND(I108*H108,2)</f>
        <v>0</v>
      </c>
      <c r="BL108" s="18" t="s">
        <v>165</v>
      </c>
      <c r="BM108" s="18" t="s">
        <v>202</v>
      </c>
    </row>
    <row r="109" spans="2:47" s="1" customFormat="1" ht="27">
      <c r="B109" s="35"/>
      <c r="D109" s="178" t="s">
        <v>167</v>
      </c>
      <c r="F109" s="179" t="s">
        <v>203</v>
      </c>
      <c r="I109" s="139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167</v>
      </c>
      <c r="AU109" s="18" t="s">
        <v>81</v>
      </c>
    </row>
    <row r="110" spans="2:51" s="11" customFormat="1" ht="13.5">
      <c r="B110" s="180"/>
      <c r="D110" s="178" t="s">
        <v>169</v>
      </c>
      <c r="E110" s="181" t="s">
        <v>19</v>
      </c>
      <c r="F110" s="182" t="s">
        <v>712</v>
      </c>
      <c r="H110" s="183" t="s">
        <v>19</v>
      </c>
      <c r="I110" s="184"/>
      <c r="L110" s="180"/>
      <c r="M110" s="185"/>
      <c r="N110" s="186"/>
      <c r="O110" s="186"/>
      <c r="P110" s="186"/>
      <c r="Q110" s="186"/>
      <c r="R110" s="186"/>
      <c r="S110" s="186"/>
      <c r="T110" s="187"/>
      <c r="AT110" s="183" t="s">
        <v>169</v>
      </c>
      <c r="AU110" s="183" t="s">
        <v>81</v>
      </c>
      <c r="AV110" s="11" t="s">
        <v>79</v>
      </c>
      <c r="AW110" s="11" t="s">
        <v>33</v>
      </c>
      <c r="AX110" s="11" t="s">
        <v>72</v>
      </c>
      <c r="AY110" s="183" t="s">
        <v>158</v>
      </c>
    </row>
    <row r="111" spans="2:51" s="12" customFormat="1" ht="13.5">
      <c r="B111" s="188"/>
      <c r="D111" s="178" t="s">
        <v>169</v>
      </c>
      <c r="E111" s="189" t="s">
        <v>19</v>
      </c>
      <c r="F111" s="190" t="s">
        <v>713</v>
      </c>
      <c r="H111" s="191">
        <v>26.016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89" t="s">
        <v>169</v>
      </c>
      <c r="AU111" s="189" t="s">
        <v>81</v>
      </c>
      <c r="AV111" s="12" t="s">
        <v>81</v>
      </c>
      <c r="AW111" s="12" t="s">
        <v>33</v>
      </c>
      <c r="AX111" s="12" t="s">
        <v>72</v>
      </c>
      <c r="AY111" s="189" t="s">
        <v>158</v>
      </c>
    </row>
    <row r="112" spans="2:51" s="12" customFormat="1" ht="13.5">
      <c r="B112" s="188"/>
      <c r="D112" s="178" t="s">
        <v>169</v>
      </c>
      <c r="E112" s="189" t="s">
        <v>19</v>
      </c>
      <c r="F112" s="190" t="s">
        <v>714</v>
      </c>
      <c r="H112" s="191">
        <v>18</v>
      </c>
      <c r="I112" s="192"/>
      <c r="L112" s="188"/>
      <c r="M112" s="193"/>
      <c r="N112" s="194"/>
      <c r="O112" s="194"/>
      <c r="P112" s="194"/>
      <c r="Q112" s="194"/>
      <c r="R112" s="194"/>
      <c r="S112" s="194"/>
      <c r="T112" s="195"/>
      <c r="AT112" s="189" t="s">
        <v>169</v>
      </c>
      <c r="AU112" s="189" t="s">
        <v>81</v>
      </c>
      <c r="AV112" s="12" t="s">
        <v>81</v>
      </c>
      <c r="AW112" s="12" t="s">
        <v>33</v>
      </c>
      <c r="AX112" s="12" t="s">
        <v>72</v>
      </c>
      <c r="AY112" s="189" t="s">
        <v>158</v>
      </c>
    </row>
    <row r="113" spans="2:51" s="13" customFormat="1" ht="13.5">
      <c r="B113" s="196"/>
      <c r="D113" s="197" t="s">
        <v>169</v>
      </c>
      <c r="E113" s="198" t="s">
        <v>19</v>
      </c>
      <c r="F113" s="199" t="s">
        <v>173</v>
      </c>
      <c r="H113" s="200">
        <v>44.016</v>
      </c>
      <c r="I113" s="201"/>
      <c r="L113" s="196"/>
      <c r="M113" s="202"/>
      <c r="N113" s="203"/>
      <c r="O113" s="203"/>
      <c r="P113" s="203"/>
      <c r="Q113" s="203"/>
      <c r="R113" s="203"/>
      <c r="S113" s="203"/>
      <c r="T113" s="204"/>
      <c r="AT113" s="205" t="s">
        <v>169</v>
      </c>
      <c r="AU113" s="205" t="s">
        <v>81</v>
      </c>
      <c r="AV113" s="13" t="s">
        <v>165</v>
      </c>
      <c r="AW113" s="13" t="s">
        <v>33</v>
      </c>
      <c r="AX113" s="13" t="s">
        <v>79</v>
      </c>
      <c r="AY113" s="205" t="s">
        <v>158</v>
      </c>
    </row>
    <row r="114" spans="2:65" s="1" customFormat="1" ht="22.5" customHeight="1">
      <c r="B114" s="165"/>
      <c r="C114" s="166" t="s">
        <v>199</v>
      </c>
      <c r="D114" s="166" t="s">
        <v>160</v>
      </c>
      <c r="E114" s="167" t="s">
        <v>219</v>
      </c>
      <c r="F114" s="168" t="s">
        <v>220</v>
      </c>
      <c r="G114" s="169" t="s">
        <v>163</v>
      </c>
      <c r="H114" s="170">
        <v>115.8</v>
      </c>
      <c r="I114" s="171"/>
      <c r="J114" s="172">
        <f>ROUND(I114*H114,2)</f>
        <v>0</v>
      </c>
      <c r="K114" s="168" t="s">
        <v>19</v>
      </c>
      <c r="L114" s="35"/>
      <c r="M114" s="173" t="s">
        <v>19</v>
      </c>
      <c r="N114" s="174" t="s">
        <v>43</v>
      </c>
      <c r="O114" s="36"/>
      <c r="P114" s="175">
        <f>O114*H114</f>
        <v>0</v>
      </c>
      <c r="Q114" s="175">
        <v>0</v>
      </c>
      <c r="R114" s="175">
        <f>Q114*H114</f>
        <v>0</v>
      </c>
      <c r="S114" s="175">
        <v>0</v>
      </c>
      <c r="T114" s="176">
        <f>S114*H114</f>
        <v>0</v>
      </c>
      <c r="AR114" s="18" t="s">
        <v>165</v>
      </c>
      <c r="AT114" s="18" t="s">
        <v>160</v>
      </c>
      <c r="AU114" s="18" t="s">
        <v>81</v>
      </c>
      <c r="AY114" s="18" t="s">
        <v>158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8" t="s">
        <v>79</v>
      </c>
      <c r="BK114" s="177">
        <f>ROUND(I114*H114,2)</f>
        <v>0</v>
      </c>
      <c r="BL114" s="18" t="s">
        <v>165</v>
      </c>
      <c r="BM114" s="18" t="s">
        <v>221</v>
      </c>
    </row>
    <row r="115" spans="2:47" s="1" customFormat="1" ht="13.5">
      <c r="B115" s="35"/>
      <c r="D115" s="197" t="s">
        <v>167</v>
      </c>
      <c r="F115" s="219" t="s">
        <v>222</v>
      </c>
      <c r="I115" s="139"/>
      <c r="L115" s="35"/>
      <c r="M115" s="64"/>
      <c r="N115" s="36"/>
      <c r="O115" s="36"/>
      <c r="P115" s="36"/>
      <c r="Q115" s="36"/>
      <c r="R115" s="36"/>
      <c r="S115" s="36"/>
      <c r="T115" s="65"/>
      <c r="AT115" s="18" t="s">
        <v>167</v>
      </c>
      <c r="AU115" s="18" t="s">
        <v>81</v>
      </c>
    </row>
    <row r="116" spans="2:65" s="1" customFormat="1" ht="22.5" customHeight="1">
      <c r="B116" s="165"/>
      <c r="C116" s="209" t="s">
        <v>204</v>
      </c>
      <c r="D116" s="209" t="s">
        <v>211</v>
      </c>
      <c r="E116" s="210" t="s">
        <v>224</v>
      </c>
      <c r="F116" s="211" t="s">
        <v>225</v>
      </c>
      <c r="G116" s="212" t="s">
        <v>226</v>
      </c>
      <c r="H116" s="213">
        <v>3.474</v>
      </c>
      <c r="I116" s="214"/>
      <c r="J116" s="215">
        <f>ROUND(I116*H116,2)</f>
        <v>0</v>
      </c>
      <c r="K116" s="211" t="s">
        <v>164</v>
      </c>
      <c r="L116" s="216"/>
      <c r="M116" s="217" t="s">
        <v>19</v>
      </c>
      <c r="N116" s="218" t="s">
        <v>43</v>
      </c>
      <c r="O116" s="36"/>
      <c r="P116" s="175">
        <f>O116*H116</f>
        <v>0</v>
      </c>
      <c r="Q116" s="175">
        <v>0.001</v>
      </c>
      <c r="R116" s="175">
        <f>Q116*H116</f>
        <v>0.003474</v>
      </c>
      <c r="S116" s="175">
        <v>0</v>
      </c>
      <c r="T116" s="176">
        <f>S116*H116</f>
        <v>0</v>
      </c>
      <c r="AR116" s="18" t="s">
        <v>215</v>
      </c>
      <c r="AT116" s="18" t="s">
        <v>211</v>
      </c>
      <c r="AU116" s="18" t="s">
        <v>81</v>
      </c>
      <c r="AY116" s="18" t="s">
        <v>158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8" t="s">
        <v>79</v>
      </c>
      <c r="BK116" s="177">
        <f>ROUND(I116*H116,2)</f>
        <v>0</v>
      </c>
      <c r="BL116" s="18" t="s">
        <v>165</v>
      </c>
      <c r="BM116" s="18" t="s">
        <v>227</v>
      </c>
    </row>
    <row r="117" spans="2:47" s="1" customFormat="1" ht="13.5">
      <c r="B117" s="35"/>
      <c r="D117" s="178" t="s">
        <v>167</v>
      </c>
      <c r="F117" s="179" t="s">
        <v>228</v>
      </c>
      <c r="I117" s="139"/>
      <c r="L117" s="35"/>
      <c r="M117" s="64"/>
      <c r="N117" s="36"/>
      <c r="O117" s="36"/>
      <c r="P117" s="36"/>
      <c r="Q117" s="36"/>
      <c r="R117" s="36"/>
      <c r="S117" s="36"/>
      <c r="T117" s="65"/>
      <c r="AT117" s="18" t="s">
        <v>167</v>
      </c>
      <c r="AU117" s="18" t="s">
        <v>81</v>
      </c>
    </row>
    <row r="118" spans="2:51" s="12" customFormat="1" ht="13.5">
      <c r="B118" s="188"/>
      <c r="D118" s="178" t="s">
        <v>169</v>
      </c>
      <c r="E118" s="189" t="s">
        <v>19</v>
      </c>
      <c r="F118" s="190" t="s">
        <v>715</v>
      </c>
      <c r="H118" s="191">
        <v>58.4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89" t="s">
        <v>169</v>
      </c>
      <c r="AU118" s="189" t="s">
        <v>81</v>
      </c>
      <c r="AV118" s="12" t="s">
        <v>81</v>
      </c>
      <c r="AW118" s="12" t="s">
        <v>33</v>
      </c>
      <c r="AX118" s="12" t="s">
        <v>72</v>
      </c>
      <c r="AY118" s="189" t="s">
        <v>158</v>
      </c>
    </row>
    <row r="119" spans="2:51" s="12" customFormat="1" ht="13.5">
      <c r="B119" s="188"/>
      <c r="D119" s="178" t="s">
        <v>169</v>
      </c>
      <c r="E119" s="189" t="s">
        <v>19</v>
      </c>
      <c r="F119" s="190" t="s">
        <v>716</v>
      </c>
      <c r="H119" s="191">
        <v>57.4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89" t="s">
        <v>169</v>
      </c>
      <c r="AU119" s="189" t="s">
        <v>81</v>
      </c>
      <c r="AV119" s="12" t="s">
        <v>81</v>
      </c>
      <c r="AW119" s="12" t="s">
        <v>33</v>
      </c>
      <c r="AX119" s="12" t="s">
        <v>72</v>
      </c>
      <c r="AY119" s="189" t="s">
        <v>158</v>
      </c>
    </row>
    <row r="120" spans="2:51" s="13" customFormat="1" ht="13.5">
      <c r="B120" s="196"/>
      <c r="D120" s="178" t="s">
        <v>169</v>
      </c>
      <c r="E120" s="221" t="s">
        <v>19</v>
      </c>
      <c r="F120" s="222" t="s">
        <v>173</v>
      </c>
      <c r="H120" s="223">
        <v>115.8</v>
      </c>
      <c r="I120" s="201"/>
      <c r="L120" s="196"/>
      <c r="M120" s="202"/>
      <c r="N120" s="203"/>
      <c r="O120" s="203"/>
      <c r="P120" s="203"/>
      <c r="Q120" s="203"/>
      <c r="R120" s="203"/>
      <c r="S120" s="203"/>
      <c r="T120" s="204"/>
      <c r="AT120" s="205" t="s">
        <v>169</v>
      </c>
      <c r="AU120" s="205" t="s">
        <v>81</v>
      </c>
      <c r="AV120" s="13" t="s">
        <v>165</v>
      </c>
      <c r="AW120" s="13" t="s">
        <v>33</v>
      </c>
      <c r="AX120" s="13" t="s">
        <v>79</v>
      </c>
      <c r="AY120" s="205" t="s">
        <v>158</v>
      </c>
    </row>
    <row r="121" spans="2:51" s="12" customFormat="1" ht="13.5">
      <c r="B121" s="188"/>
      <c r="D121" s="197" t="s">
        <v>169</v>
      </c>
      <c r="F121" s="207" t="s">
        <v>717</v>
      </c>
      <c r="H121" s="208">
        <v>3.474</v>
      </c>
      <c r="I121" s="192"/>
      <c r="L121" s="188"/>
      <c r="M121" s="193"/>
      <c r="N121" s="194"/>
      <c r="O121" s="194"/>
      <c r="P121" s="194"/>
      <c r="Q121" s="194"/>
      <c r="R121" s="194"/>
      <c r="S121" s="194"/>
      <c r="T121" s="195"/>
      <c r="AT121" s="189" t="s">
        <v>169</v>
      </c>
      <c r="AU121" s="189" t="s">
        <v>81</v>
      </c>
      <c r="AV121" s="12" t="s">
        <v>81</v>
      </c>
      <c r="AW121" s="12" t="s">
        <v>4</v>
      </c>
      <c r="AX121" s="12" t="s">
        <v>79</v>
      </c>
      <c r="AY121" s="189" t="s">
        <v>158</v>
      </c>
    </row>
    <row r="122" spans="2:65" s="1" customFormat="1" ht="22.5" customHeight="1">
      <c r="B122" s="165"/>
      <c r="C122" s="166" t="s">
        <v>210</v>
      </c>
      <c r="D122" s="166" t="s">
        <v>160</v>
      </c>
      <c r="E122" s="167" t="s">
        <v>232</v>
      </c>
      <c r="F122" s="168" t="s">
        <v>233</v>
      </c>
      <c r="G122" s="169" t="s">
        <v>163</v>
      </c>
      <c r="H122" s="170">
        <v>115.8</v>
      </c>
      <c r="I122" s="171"/>
      <c r="J122" s="172">
        <f>ROUND(I122*H122,2)</f>
        <v>0</v>
      </c>
      <c r="K122" s="168" t="s">
        <v>19</v>
      </c>
      <c r="L122" s="35"/>
      <c r="M122" s="173" t="s">
        <v>19</v>
      </c>
      <c r="N122" s="174" t="s">
        <v>43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8" t="s">
        <v>165</v>
      </c>
      <c r="AT122" s="18" t="s">
        <v>160</v>
      </c>
      <c r="AU122" s="18" t="s">
        <v>81</v>
      </c>
      <c r="AY122" s="18" t="s">
        <v>158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8" t="s">
        <v>79</v>
      </c>
      <c r="BK122" s="177">
        <f>ROUND(I122*H122,2)</f>
        <v>0</v>
      </c>
      <c r="BL122" s="18" t="s">
        <v>165</v>
      </c>
      <c r="BM122" s="18" t="s">
        <v>718</v>
      </c>
    </row>
    <row r="123" spans="2:47" s="1" customFormat="1" ht="13.5">
      <c r="B123" s="35"/>
      <c r="D123" s="178" t="s">
        <v>167</v>
      </c>
      <c r="F123" s="179" t="s">
        <v>235</v>
      </c>
      <c r="I123" s="139"/>
      <c r="L123" s="35"/>
      <c r="M123" s="64"/>
      <c r="N123" s="36"/>
      <c r="O123" s="36"/>
      <c r="P123" s="36"/>
      <c r="Q123" s="36"/>
      <c r="R123" s="36"/>
      <c r="S123" s="36"/>
      <c r="T123" s="65"/>
      <c r="AT123" s="18" t="s">
        <v>167</v>
      </c>
      <c r="AU123" s="18" t="s">
        <v>81</v>
      </c>
    </row>
    <row r="124" spans="2:51" s="12" customFormat="1" ht="13.5">
      <c r="B124" s="188"/>
      <c r="D124" s="178" t="s">
        <v>169</v>
      </c>
      <c r="E124" s="189" t="s">
        <v>19</v>
      </c>
      <c r="F124" s="190" t="s">
        <v>719</v>
      </c>
      <c r="H124" s="191">
        <v>115.8</v>
      </c>
      <c r="I124" s="192"/>
      <c r="L124" s="188"/>
      <c r="M124" s="193"/>
      <c r="N124" s="194"/>
      <c r="O124" s="194"/>
      <c r="P124" s="194"/>
      <c r="Q124" s="194"/>
      <c r="R124" s="194"/>
      <c r="S124" s="194"/>
      <c r="T124" s="195"/>
      <c r="AT124" s="189" t="s">
        <v>169</v>
      </c>
      <c r="AU124" s="189" t="s">
        <v>81</v>
      </c>
      <c r="AV124" s="12" t="s">
        <v>81</v>
      </c>
      <c r="AW124" s="12" t="s">
        <v>33</v>
      </c>
      <c r="AX124" s="12" t="s">
        <v>79</v>
      </c>
      <c r="AY124" s="189" t="s">
        <v>158</v>
      </c>
    </row>
    <row r="125" spans="2:63" s="10" customFormat="1" ht="29.25" customHeight="1">
      <c r="B125" s="151"/>
      <c r="D125" s="162" t="s">
        <v>71</v>
      </c>
      <c r="E125" s="163" t="s">
        <v>199</v>
      </c>
      <c r="F125" s="163" t="s">
        <v>246</v>
      </c>
      <c r="I125" s="154"/>
      <c r="J125" s="164">
        <f>BK125</f>
        <v>0</v>
      </c>
      <c r="L125" s="151"/>
      <c r="M125" s="156"/>
      <c r="N125" s="157"/>
      <c r="O125" s="157"/>
      <c r="P125" s="158">
        <f>SUM(P126:P130)</f>
        <v>0</v>
      </c>
      <c r="Q125" s="157"/>
      <c r="R125" s="158">
        <f>SUM(R126:R130)</f>
        <v>0</v>
      </c>
      <c r="S125" s="157"/>
      <c r="T125" s="159">
        <f>SUM(T126:T130)</f>
        <v>0</v>
      </c>
      <c r="AR125" s="152" t="s">
        <v>79</v>
      </c>
      <c r="AT125" s="160" t="s">
        <v>71</v>
      </c>
      <c r="AU125" s="160" t="s">
        <v>79</v>
      </c>
      <c r="AY125" s="152" t="s">
        <v>158</v>
      </c>
      <c r="BK125" s="161">
        <f>SUM(BK126:BK130)</f>
        <v>0</v>
      </c>
    </row>
    <row r="126" spans="2:65" s="1" customFormat="1" ht="22.5" customHeight="1">
      <c r="B126" s="165"/>
      <c r="C126" s="166" t="s">
        <v>215</v>
      </c>
      <c r="D126" s="166" t="s">
        <v>160</v>
      </c>
      <c r="E126" s="167" t="s">
        <v>248</v>
      </c>
      <c r="F126" s="168" t="s">
        <v>249</v>
      </c>
      <c r="G126" s="169" t="s">
        <v>163</v>
      </c>
      <c r="H126" s="170">
        <v>45.85</v>
      </c>
      <c r="I126" s="171"/>
      <c r="J126" s="172">
        <f>ROUND(I126*H126,2)</f>
        <v>0</v>
      </c>
      <c r="K126" s="168" t="s">
        <v>164</v>
      </c>
      <c r="L126" s="35"/>
      <c r="M126" s="173" t="s">
        <v>19</v>
      </c>
      <c r="N126" s="174" t="s">
        <v>43</v>
      </c>
      <c r="O126" s="36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AR126" s="18" t="s">
        <v>165</v>
      </c>
      <c r="AT126" s="18" t="s">
        <v>160</v>
      </c>
      <c r="AU126" s="18" t="s">
        <v>81</v>
      </c>
      <c r="AY126" s="18" t="s">
        <v>158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8" t="s">
        <v>79</v>
      </c>
      <c r="BK126" s="177">
        <f>ROUND(I126*H126,2)</f>
        <v>0</v>
      </c>
      <c r="BL126" s="18" t="s">
        <v>165</v>
      </c>
      <c r="BM126" s="18" t="s">
        <v>250</v>
      </c>
    </row>
    <row r="127" spans="2:47" s="1" customFormat="1" ht="27">
      <c r="B127" s="35"/>
      <c r="D127" s="178" t="s">
        <v>167</v>
      </c>
      <c r="F127" s="179" t="s">
        <v>251</v>
      </c>
      <c r="I127" s="139"/>
      <c r="L127" s="35"/>
      <c r="M127" s="64"/>
      <c r="N127" s="36"/>
      <c r="O127" s="36"/>
      <c r="P127" s="36"/>
      <c r="Q127" s="36"/>
      <c r="R127" s="36"/>
      <c r="S127" s="36"/>
      <c r="T127" s="65"/>
      <c r="AT127" s="18" t="s">
        <v>167</v>
      </c>
      <c r="AU127" s="18" t="s">
        <v>81</v>
      </c>
    </row>
    <row r="128" spans="2:51" s="12" customFormat="1" ht="13.5">
      <c r="B128" s="188"/>
      <c r="D128" s="178" t="s">
        <v>169</v>
      </c>
      <c r="E128" s="189" t="s">
        <v>19</v>
      </c>
      <c r="F128" s="190" t="s">
        <v>710</v>
      </c>
      <c r="H128" s="191">
        <v>27.1</v>
      </c>
      <c r="I128" s="192"/>
      <c r="L128" s="188"/>
      <c r="M128" s="193"/>
      <c r="N128" s="194"/>
      <c r="O128" s="194"/>
      <c r="P128" s="194"/>
      <c r="Q128" s="194"/>
      <c r="R128" s="194"/>
      <c r="S128" s="194"/>
      <c r="T128" s="195"/>
      <c r="AT128" s="189" t="s">
        <v>169</v>
      </c>
      <c r="AU128" s="189" t="s">
        <v>81</v>
      </c>
      <c r="AV128" s="12" t="s">
        <v>81</v>
      </c>
      <c r="AW128" s="12" t="s">
        <v>33</v>
      </c>
      <c r="AX128" s="12" t="s">
        <v>72</v>
      </c>
      <c r="AY128" s="189" t="s">
        <v>158</v>
      </c>
    </row>
    <row r="129" spans="2:51" s="12" customFormat="1" ht="13.5">
      <c r="B129" s="188"/>
      <c r="D129" s="178" t="s">
        <v>169</v>
      </c>
      <c r="E129" s="189" t="s">
        <v>19</v>
      </c>
      <c r="F129" s="190" t="s">
        <v>711</v>
      </c>
      <c r="H129" s="191">
        <v>18.75</v>
      </c>
      <c r="I129" s="192"/>
      <c r="L129" s="188"/>
      <c r="M129" s="193"/>
      <c r="N129" s="194"/>
      <c r="O129" s="194"/>
      <c r="P129" s="194"/>
      <c r="Q129" s="194"/>
      <c r="R129" s="194"/>
      <c r="S129" s="194"/>
      <c r="T129" s="195"/>
      <c r="AT129" s="189" t="s">
        <v>169</v>
      </c>
      <c r="AU129" s="189" t="s">
        <v>81</v>
      </c>
      <c r="AV129" s="12" t="s">
        <v>81</v>
      </c>
      <c r="AW129" s="12" t="s">
        <v>33</v>
      </c>
      <c r="AX129" s="12" t="s">
        <v>72</v>
      </c>
      <c r="AY129" s="189" t="s">
        <v>158</v>
      </c>
    </row>
    <row r="130" spans="2:51" s="13" customFormat="1" ht="13.5">
      <c r="B130" s="196"/>
      <c r="D130" s="178" t="s">
        <v>169</v>
      </c>
      <c r="E130" s="221" t="s">
        <v>19</v>
      </c>
      <c r="F130" s="222" t="s">
        <v>173</v>
      </c>
      <c r="H130" s="223">
        <v>45.85</v>
      </c>
      <c r="I130" s="201"/>
      <c r="L130" s="196"/>
      <c r="M130" s="202"/>
      <c r="N130" s="203"/>
      <c r="O130" s="203"/>
      <c r="P130" s="203"/>
      <c r="Q130" s="203"/>
      <c r="R130" s="203"/>
      <c r="S130" s="203"/>
      <c r="T130" s="204"/>
      <c r="AT130" s="205" t="s">
        <v>169</v>
      </c>
      <c r="AU130" s="205" t="s">
        <v>81</v>
      </c>
      <c r="AV130" s="13" t="s">
        <v>165</v>
      </c>
      <c r="AW130" s="13" t="s">
        <v>33</v>
      </c>
      <c r="AX130" s="13" t="s">
        <v>79</v>
      </c>
      <c r="AY130" s="205" t="s">
        <v>158</v>
      </c>
    </row>
    <row r="131" spans="2:63" s="10" customFormat="1" ht="29.25" customHeight="1">
      <c r="B131" s="151"/>
      <c r="D131" s="162" t="s">
        <v>71</v>
      </c>
      <c r="E131" s="163" t="s">
        <v>204</v>
      </c>
      <c r="F131" s="163" t="s">
        <v>253</v>
      </c>
      <c r="I131" s="154"/>
      <c r="J131" s="164">
        <f>BK131</f>
        <v>0</v>
      </c>
      <c r="L131" s="151"/>
      <c r="M131" s="156"/>
      <c r="N131" s="157"/>
      <c r="O131" s="157"/>
      <c r="P131" s="158">
        <f>SUM(P132:P348)</f>
        <v>0</v>
      </c>
      <c r="Q131" s="157"/>
      <c r="R131" s="158">
        <f>SUM(R132:R348)</f>
        <v>34.703347705</v>
      </c>
      <c r="S131" s="157"/>
      <c r="T131" s="159">
        <f>SUM(T132:T348)</f>
        <v>0</v>
      </c>
      <c r="AR131" s="152" t="s">
        <v>79</v>
      </c>
      <c r="AT131" s="160" t="s">
        <v>71</v>
      </c>
      <c r="AU131" s="160" t="s">
        <v>79</v>
      </c>
      <c r="AY131" s="152" t="s">
        <v>158</v>
      </c>
      <c r="BK131" s="161">
        <f>SUM(BK132:BK348)</f>
        <v>0</v>
      </c>
    </row>
    <row r="132" spans="2:65" s="1" customFormat="1" ht="22.5" customHeight="1">
      <c r="B132" s="165"/>
      <c r="C132" s="166" t="s">
        <v>223</v>
      </c>
      <c r="D132" s="166" t="s">
        <v>160</v>
      </c>
      <c r="E132" s="167" t="s">
        <v>255</v>
      </c>
      <c r="F132" s="168" t="s">
        <v>256</v>
      </c>
      <c r="G132" s="169" t="s">
        <v>163</v>
      </c>
      <c r="H132" s="170">
        <v>84.111</v>
      </c>
      <c r="I132" s="171"/>
      <c r="J132" s="172">
        <f>ROUND(I132*H132,2)</f>
        <v>0</v>
      </c>
      <c r="K132" s="168" t="s">
        <v>164</v>
      </c>
      <c r="L132" s="35"/>
      <c r="M132" s="173" t="s">
        <v>19</v>
      </c>
      <c r="N132" s="174" t="s">
        <v>43</v>
      </c>
      <c r="O132" s="36"/>
      <c r="P132" s="175">
        <f>O132*H132</f>
        <v>0</v>
      </c>
      <c r="Q132" s="175">
        <v>0.00546</v>
      </c>
      <c r="R132" s="175">
        <f>Q132*H132</f>
        <v>0.45924606</v>
      </c>
      <c r="S132" s="175">
        <v>0</v>
      </c>
      <c r="T132" s="176">
        <f>S132*H132</f>
        <v>0</v>
      </c>
      <c r="AR132" s="18" t="s">
        <v>165</v>
      </c>
      <c r="AT132" s="18" t="s">
        <v>160</v>
      </c>
      <c r="AU132" s="18" t="s">
        <v>81</v>
      </c>
      <c r="AY132" s="18" t="s">
        <v>158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8" t="s">
        <v>79</v>
      </c>
      <c r="BK132" s="177">
        <f>ROUND(I132*H132,2)</f>
        <v>0</v>
      </c>
      <c r="BL132" s="18" t="s">
        <v>165</v>
      </c>
      <c r="BM132" s="18" t="s">
        <v>257</v>
      </c>
    </row>
    <row r="133" spans="2:47" s="1" customFormat="1" ht="13.5">
      <c r="B133" s="35"/>
      <c r="D133" s="178" t="s">
        <v>167</v>
      </c>
      <c r="F133" s="179" t="s">
        <v>258</v>
      </c>
      <c r="I133" s="139"/>
      <c r="L133" s="35"/>
      <c r="M133" s="64"/>
      <c r="N133" s="36"/>
      <c r="O133" s="36"/>
      <c r="P133" s="36"/>
      <c r="Q133" s="36"/>
      <c r="R133" s="36"/>
      <c r="S133" s="36"/>
      <c r="T133" s="65"/>
      <c r="AT133" s="18" t="s">
        <v>167</v>
      </c>
      <c r="AU133" s="18" t="s">
        <v>81</v>
      </c>
    </row>
    <row r="134" spans="2:51" s="12" customFormat="1" ht="13.5">
      <c r="B134" s="188"/>
      <c r="D134" s="197" t="s">
        <v>169</v>
      </c>
      <c r="E134" s="206" t="s">
        <v>19</v>
      </c>
      <c r="F134" s="207" t="s">
        <v>720</v>
      </c>
      <c r="H134" s="208">
        <v>84.111</v>
      </c>
      <c r="I134" s="192"/>
      <c r="L134" s="188"/>
      <c r="M134" s="193"/>
      <c r="N134" s="194"/>
      <c r="O134" s="194"/>
      <c r="P134" s="194"/>
      <c r="Q134" s="194"/>
      <c r="R134" s="194"/>
      <c r="S134" s="194"/>
      <c r="T134" s="195"/>
      <c r="AT134" s="189" t="s">
        <v>169</v>
      </c>
      <c r="AU134" s="189" t="s">
        <v>81</v>
      </c>
      <c r="AV134" s="12" t="s">
        <v>81</v>
      </c>
      <c r="AW134" s="12" t="s">
        <v>33</v>
      </c>
      <c r="AX134" s="12" t="s">
        <v>79</v>
      </c>
      <c r="AY134" s="189" t="s">
        <v>158</v>
      </c>
    </row>
    <row r="135" spans="2:65" s="1" customFormat="1" ht="22.5" customHeight="1">
      <c r="B135" s="165"/>
      <c r="C135" s="166" t="s">
        <v>231</v>
      </c>
      <c r="D135" s="166" t="s">
        <v>160</v>
      </c>
      <c r="E135" s="167" t="s">
        <v>260</v>
      </c>
      <c r="F135" s="168" t="s">
        <v>261</v>
      </c>
      <c r="G135" s="169" t="s">
        <v>163</v>
      </c>
      <c r="H135" s="170">
        <v>48.24</v>
      </c>
      <c r="I135" s="171"/>
      <c r="J135" s="172">
        <f>ROUND(I135*H135,2)</f>
        <v>0</v>
      </c>
      <c r="K135" s="168" t="s">
        <v>262</v>
      </c>
      <c r="L135" s="35"/>
      <c r="M135" s="173" t="s">
        <v>19</v>
      </c>
      <c r="N135" s="174" t="s">
        <v>43</v>
      </c>
      <c r="O135" s="36"/>
      <c r="P135" s="175">
        <f>O135*H135</f>
        <v>0</v>
      </c>
      <c r="Q135" s="175">
        <v>0.00825</v>
      </c>
      <c r="R135" s="175">
        <f>Q135*H135</f>
        <v>0.39798000000000006</v>
      </c>
      <c r="S135" s="175">
        <v>0</v>
      </c>
      <c r="T135" s="176">
        <f>S135*H135</f>
        <v>0</v>
      </c>
      <c r="AR135" s="18" t="s">
        <v>165</v>
      </c>
      <c r="AT135" s="18" t="s">
        <v>160</v>
      </c>
      <c r="AU135" s="18" t="s">
        <v>81</v>
      </c>
      <c r="AY135" s="18" t="s">
        <v>158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8" t="s">
        <v>79</v>
      </c>
      <c r="BK135" s="177">
        <f>ROUND(I135*H135,2)</f>
        <v>0</v>
      </c>
      <c r="BL135" s="18" t="s">
        <v>165</v>
      </c>
      <c r="BM135" s="18" t="s">
        <v>263</v>
      </c>
    </row>
    <row r="136" spans="2:47" s="1" customFormat="1" ht="27">
      <c r="B136" s="35"/>
      <c r="D136" s="197" t="s">
        <v>167</v>
      </c>
      <c r="F136" s="219" t="s">
        <v>264</v>
      </c>
      <c r="I136" s="139"/>
      <c r="L136" s="35"/>
      <c r="M136" s="64"/>
      <c r="N136" s="36"/>
      <c r="O136" s="36"/>
      <c r="P136" s="36"/>
      <c r="Q136" s="36"/>
      <c r="R136" s="36"/>
      <c r="S136" s="36"/>
      <c r="T136" s="65"/>
      <c r="AT136" s="18" t="s">
        <v>167</v>
      </c>
      <c r="AU136" s="18" t="s">
        <v>81</v>
      </c>
    </row>
    <row r="137" spans="2:65" s="1" customFormat="1" ht="22.5" customHeight="1">
      <c r="B137" s="165"/>
      <c r="C137" s="209" t="s">
        <v>237</v>
      </c>
      <c r="D137" s="209" t="s">
        <v>211</v>
      </c>
      <c r="E137" s="210" t="s">
        <v>266</v>
      </c>
      <c r="F137" s="211" t="s">
        <v>721</v>
      </c>
      <c r="G137" s="212" t="s">
        <v>163</v>
      </c>
      <c r="H137" s="213">
        <v>52.099</v>
      </c>
      <c r="I137" s="214"/>
      <c r="J137" s="215">
        <f>ROUND(I137*H137,2)</f>
        <v>0</v>
      </c>
      <c r="K137" s="211" t="s">
        <v>19</v>
      </c>
      <c r="L137" s="216"/>
      <c r="M137" s="217" t="s">
        <v>19</v>
      </c>
      <c r="N137" s="218" t="s">
        <v>43</v>
      </c>
      <c r="O137" s="36"/>
      <c r="P137" s="175">
        <f>O137*H137</f>
        <v>0</v>
      </c>
      <c r="Q137" s="175">
        <v>0.0018</v>
      </c>
      <c r="R137" s="175">
        <f>Q137*H137</f>
        <v>0.09377819999999999</v>
      </c>
      <c r="S137" s="175">
        <v>0</v>
      </c>
      <c r="T137" s="176">
        <f>S137*H137</f>
        <v>0</v>
      </c>
      <c r="AR137" s="18" t="s">
        <v>215</v>
      </c>
      <c r="AT137" s="18" t="s">
        <v>211</v>
      </c>
      <c r="AU137" s="18" t="s">
        <v>81</v>
      </c>
      <c r="AY137" s="18" t="s">
        <v>158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79</v>
      </c>
      <c r="BK137" s="177">
        <f>ROUND(I137*H137,2)</f>
        <v>0</v>
      </c>
      <c r="BL137" s="18" t="s">
        <v>165</v>
      </c>
      <c r="BM137" s="18" t="s">
        <v>268</v>
      </c>
    </row>
    <row r="138" spans="2:47" s="1" customFormat="1" ht="13.5">
      <c r="B138" s="35"/>
      <c r="D138" s="178" t="s">
        <v>167</v>
      </c>
      <c r="F138" s="179" t="s">
        <v>269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167</v>
      </c>
      <c r="AU138" s="18" t="s">
        <v>81</v>
      </c>
    </row>
    <row r="139" spans="2:47" s="1" customFormat="1" ht="27">
      <c r="B139" s="35"/>
      <c r="D139" s="178" t="s">
        <v>270</v>
      </c>
      <c r="F139" s="220" t="s">
        <v>271</v>
      </c>
      <c r="I139" s="139"/>
      <c r="L139" s="35"/>
      <c r="M139" s="64"/>
      <c r="N139" s="36"/>
      <c r="O139" s="36"/>
      <c r="P139" s="36"/>
      <c r="Q139" s="36"/>
      <c r="R139" s="36"/>
      <c r="S139" s="36"/>
      <c r="T139" s="65"/>
      <c r="AT139" s="18" t="s">
        <v>270</v>
      </c>
      <c r="AU139" s="18" t="s">
        <v>81</v>
      </c>
    </row>
    <row r="140" spans="2:51" s="11" customFormat="1" ht="13.5">
      <c r="B140" s="180"/>
      <c r="D140" s="178" t="s">
        <v>169</v>
      </c>
      <c r="E140" s="181" t="s">
        <v>19</v>
      </c>
      <c r="F140" s="182" t="s">
        <v>712</v>
      </c>
      <c r="H140" s="183" t="s">
        <v>19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3" t="s">
        <v>169</v>
      </c>
      <c r="AU140" s="183" t="s">
        <v>81</v>
      </c>
      <c r="AV140" s="11" t="s">
        <v>79</v>
      </c>
      <c r="AW140" s="11" t="s">
        <v>33</v>
      </c>
      <c r="AX140" s="11" t="s">
        <v>72</v>
      </c>
      <c r="AY140" s="183" t="s">
        <v>158</v>
      </c>
    </row>
    <row r="141" spans="2:51" s="12" customFormat="1" ht="13.5">
      <c r="B141" s="188"/>
      <c r="D141" s="178" t="s">
        <v>169</v>
      </c>
      <c r="E141" s="189" t="s">
        <v>707</v>
      </c>
      <c r="F141" s="190" t="s">
        <v>722</v>
      </c>
      <c r="H141" s="191">
        <v>48.24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89" t="s">
        <v>169</v>
      </c>
      <c r="AU141" s="189" t="s">
        <v>81</v>
      </c>
      <c r="AV141" s="12" t="s">
        <v>81</v>
      </c>
      <c r="AW141" s="12" t="s">
        <v>33</v>
      </c>
      <c r="AX141" s="12" t="s">
        <v>79</v>
      </c>
      <c r="AY141" s="189" t="s">
        <v>158</v>
      </c>
    </row>
    <row r="142" spans="2:51" s="12" customFormat="1" ht="13.5">
      <c r="B142" s="188"/>
      <c r="D142" s="197" t="s">
        <v>169</v>
      </c>
      <c r="F142" s="207" t="s">
        <v>723</v>
      </c>
      <c r="H142" s="208">
        <v>52.099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169</v>
      </c>
      <c r="AU142" s="189" t="s">
        <v>81</v>
      </c>
      <c r="AV142" s="12" t="s">
        <v>81</v>
      </c>
      <c r="AW142" s="12" t="s">
        <v>4</v>
      </c>
      <c r="AX142" s="12" t="s">
        <v>79</v>
      </c>
      <c r="AY142" s="189" t="s">
        <v>158</v>
      </c>
    </row>
    <row r="143" spans="2:65" s="1" customFormat="1" ht="22.5" customHeight="1">
      <c r="B143" s="165"/>
      <c r="C143" s="166" t="s">
        <v>242</v>
      </c>
      <c r="D143" s="166" t="s">
        <v>160</v>
      </c>
      <c r="E143" s="167" t="s">
        <v>724</v>
      </c>
      <c r="F143" s="168" t="s">
        <v>725</v>
      </c>
      <c r="G143" s="169" t="s">
        <v>163</v>
      </c>
      <c r="H143" s="170">
        <v>77.72</v>
      </c>
      <c r="I143" s="171"/>
      <c r="J143" s="172">
        <f>ROUND(I143*H143,2)</f>
        <v>0</v>
      </c>
      <c r="K143" s="168" t="s">
        <v>164</v>
      </c>
      <c r="L143" s="35"/>
      <c r="M143" s="173" t="s">
        <v>19</v>
      </c>
      <c r="N143" s="174" t="s">
        <v>43</v>
      </c>
      <c r="O143" s="36"/>
      <c r="P143" s="175">
        <f>O143*H143</f>
        <v>0</v>
      </c>
      <c r="Q143" s="175">
        <v>0.0085</v>
      </c>
      <c r="R143" s="175">
        <f>Q143*H143</f>
        <v>0.66062</v>
      </c>
      <c r="S143" s="175">
        <v>0</v>
      </c>
      <c r="T143" s="176">
        <f>S143*H143</f>
        <v>0</v>
      </c>
      <c r="AR143" s="18" t="s">
        <v>165</v>
      </c>
      <c r="AT143" s="18" t="s">
        <v>160</v>
      </c>
      <c r="AU143" s="18" t="s">
        <v>81</v>
      </c>
      <c r="AY143" s="18" t="s">
        <v>158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79</v>
      </c>
      <c r="BK143" s="177">
        <f>ROUND(I143*H143,2)</f>
        <v>0</v>
      </c>
      <c r="BL143" s="18" t="s">
        <v>165</v>
      </c>
      <c r="BM143" s="18" t="s">
        <v>726</v>
      </c>
    </row>
    <row r="144" spans="2:47" s="1" customFormat="1" ht="27">
      <c r="B144" s="35"/>
      <c r="D144" s="197" t="s">
        <v>167</v>
      </c>
      <c r="F144" s="219" t="s">
        <v>727</v>
      </c>
      <c r="I144" s="139"/>
      <c r="L144" s="35"/>
      <c r="M144" s="64"/>
      <c r="N144" s="36"/>
      <c r="O144" s="36"/>
      <c r="P144" s="36"/>
      <c r="Q144" s="36"/>
      <c r="R144" s="36"/>
      <c r="S144" s="36"/>
      <c r="T144" s="65"/>
      <c r="AT144" s="18" t="s">
        <v>167</v>
      </c>
      <c r="AU144" s="18" t="s">
        <v>81</v>
      </c>
    </row>
    <row r="145" spans="2:65" s="1" customFormat="1" ht="22.5" customHeight="1">
      <c r="B145" s="165"/>
      <c r="C145" s="209" t="s">
        <v>247</v>
      </c>
      <c r="D145" s="209" t="s">
        <v>211</v>
      </c>
      <c r="E145" s="210" t="s">
        <v>728</v>
      </c>
      <c r="F145" s="211" t="s">
        <v>729</v>
      </c>
      <c r="G145" s="212" t="s">
        <v>163</v>
      </c>
      <c r="H145" s="213">
        <v>83.938</v>
      </c>
      <c r="I145" s="214"/>
      <c r="J145" s="215">
        <f>ROUND(I145*H145,2)</f>
        <v>0</v>
      </c>
      <c r="K145" s="211" t="s">
        <v>19</v>
      </c>
      <c r="L145" s="216"/>
      <c r="M145" s="217" t="s">
        <v>19</v>
      </c>
      <c r="N145" s="218" t="s">
        <v>43</v>
      </c>
      <c r="O145" s="36"/>
      <c r="P145" s="175">
        <f>O145*H145</f>
        <v>0</v>
      </c>
      <c r="Q145" s="175">
        <v>0.0041</v>
      </c>
      <c r="R145" s="175">
        <f>Q145*H145</f>
        <v>0.34414580000000006</v>
      </c>
      <c r="S145" s="175">
        <v>0</v>
      </c>
      <c r="T145" s="176">
        <f>S145*H145</f>
        <v>0</v>
      </c>
      <c r="AR145" s="18" t="s">
        <v>215</v>
      </c>
      <c r="AT145" s="18" t="s">
        <v>211</v>
      </c>
      <c r="AU145" s="18" t="s">
        <v>81</v>
      </c>
      <c r="AY145" s="18" t="s">
        <v>158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79</v>
      </c>
      <c r="BK145" s="177">
        <f>ROUND(I145*H145,2)</f>
        <v>0</v>
      </c>
      <c r="BL145" s="18" t="s">
        <v>165</v>
      </c>
      <c r="BM145" s="18" t="s">
        <v>730</v>
      </c>
    </row>
    <row r="146" spans="2:47" s="1" customFormat="1" ht="13.5">
      <c r="B146" s="35"/>
      <c r="D146" s="178" t="s">
        <v>167</v>
      </c>
      <c r="F146" s="179" t="s">
        <v>731</v>
      </c>
      <c r="I146" s="139"/>
      <c r="L146" s="35"/>
      <c r="M146" s="64"/>
      <c r="N146" s="36"/>
      <c r="O146" s="36"/>
      <c r="P146" s="36"/>
      <c r="Q146" s="36"/>
      <c r="R146" s="36"/>
      <c r="S146" s="36"/>
      <c r="T146" s="65"/>
      <c r="AT146" s="18" t="s">
        <v>167</v>
      </c>
      <c r="AU146" s="18" t="s">
        <v>81</v>
      </c>
    </row>
    <row r="147" spans="2:51" s="11" customFormat="1" ht="13.5">
      <c r="B147" s="180"/>
      <c r="D147" s="178" t="s">
        <v>169</v>
      </c>
      <c r="E147" s="181" t="s">
        <v>19</v>
      </c>
      <c r="F147" s="182" t="s">
        <v>712</v>
      </c>
      <c r="H147" s="183" t="s">
        <v>19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3" t="s">
        <v>169</v>
      </c>
      <c r="AU147" s="183" t="s">
        <v>81</v>
      </c>
      <c r="AV147" s="11" t="s">
        <v>79</v>
      </c>
      <c r="AW147" s="11" t="s">
        <v>33</v>
      </c>
      <c r="AX147" s="11" t="s">
        <v>72</v>
      </c>
      <c r="AY147" s="183" t="s">
        <v>158</v>
      </c>
    </row>
    <row r="148" spans="2:51" s="12" customFormat="1" ht="13.5">
      <c r="B148" s="188"/>
      <c r="D148" s="178" t="s">
        <v>169</v>
      </c>
      <c r="E148" s="189" t="s">
        <v>19</v>
      </c>
      <c r="F148" s="190" t="s">
        <v>732</v>
      </c>
      <c r="H148" s="191">
        <v>110.84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89" t="s">
        <v>169</v>
      </c>
      <c r="AU148" s="189" t="s">
        <v>81</v>
      </c>
      <c r="AV148" s="12" t="s">
        <v>81</v>
      </c>
      <c r="AW148" s="12" t="s">
        <v>33</v>
      </c>
      <c r="AX148" s="12" t="s">
        <v>72</v>
      </c>
      <c r="AY148" s="189" t="s">
        <v>158</v>
      </c>
    </row>
    <row r="149" spans="2:51" s="12" customFormat="1" ht="13.5">
      <c r="B149" s="188"/>
      <c r="D149" s="178" t="s">
        <v>169</v>
      </c>
      <c r="E149" s="189" t="s">
        <v>19</v>
      </c>
      <c r="F149" s="190" t="s">
        <v>733</v>
      </c>
      <c r="H149" s="191">
        <v>11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89" t="s">
        <v>169</v>
      </c>
      <c r="AU149" s="189" t="s">
        <v>81</v>
      </c>
      <c r="AV149" s="12" t="s">
        <v>81</v>
      </c>
      <c r="AW149" s="12" t="s">
        <v>33</v>
      </c>
      <c r="AX149" s="12" t="s">
        <v>72</v>
      </c>
      <c r="AY149" s="189" t="s">
        <v>158</v>
      </c>
    </row>
    <row r="150" spans="2:51" s="12" customFormat="1" ht="13.5">
      <c r="B150" s="188"/>
      <c r="D150" s="178" t="s">
        <v>169</v>
      </c>
      <c r="E150" s="189" t="s">
        <v>19</v>
      </c>
      <c r="F150" s="190" t="s">
        <v>734</v>
      </c>
      <c r="H150" s="191">
        <v>-44.12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169</v>
      </c>
      <c r="AU150" s="189" t="s">
        <v>81</v>
      </c>
      <c r="AV150" s="12" t="s">
        <v>81</v>
      </c>
      <c r="AW150" s="12" t="s">
        <v>33</v>
      </c>
      <c r="AX150" s="12" t="s">
        <v>72</v>
      </c>
      <c r="AY150" s="189" t="s">
        <v>158</v>
      </c>
    </row>
    <row r="151" spans="2:51" s="13" customFormat="1" ht="13.5">
      <c r="B151" s="196"/>
      <c r="D151" s="178" t="s">
        <v>169</v>
      </c>
      <c r="E151" s="221" t="s">
        <v>701</v>
      </c>
      <c r="F151" s="222" t="s">
        <v>173</v>
      </c>
      <c r="H151" s="223">
        <v>77.72</v>
      </c>
      <c r="I151" s="201"/>
      <c r="L151" s="196"/>
      <c r="M151" s="202"/>
      <c r="N151" s="203"/>
      <c r="O151" s="203"/>
      <c r="P151" s="203"/>
      <c r="Q151" s="203"/>
      <c r="R151" s="203"/>
      <c r="S151" s="203"/>
      <c r="T151" s="204"/>
      <c r="AT151" s="205" t="s">
        <v>169</v>
      </c>
      <c r="AU151" s="205" t="s">
        <v>81</v>
      </c>
      <c r="AV151" s="13" t="s">
        <v>165</v>
      </c>
      <c r="AW151" s="13" t="s">
        <v>33</v>
      </c>
      <c r="AX151" s="13" t="s">
        <v>79</v>
      </c>
      <c r="AY151" s="205" t="s">
        <v>158</v>
      </c>
    </row>
    <row r="152" spans="2:51" s="12" customFormat="1" ht="13.5">
      <c r="B152" s="188"/>
      <c r="D152" s="197" t="s">
        <v>169</v>
      </c>
      <c r="F152" s="207" t="s">
        <v>735</v>
      </c>
      <c r="H152" s="208">
        <v>83.938</v>
      </c>
      <c r="I152" s="192"/>
      <c r="L152" s="188"/>
      <c r="M152" s="193"/>
      <c r="N152" s="194"/>
      <c r="O152" s="194"/>
      <c r="P152" s="194"/>
      <c r="Q152" s="194"/>
      <c r="R152" s="194"/>
      <c r="S152" s="194"/>
      <c r="T152" s="195"/>
      <c r="AT152" s="189" t="s">
        <v>169</v>
      </c>
      <c r="AU152" s="189" t="s">
        <v>81</v>
      </c>
      <c r="AV152" s="12" t="s">
        <v>81</v>
      </c>
      <c r="AW152" s="12" t="s">
        <v>4</v>
      </c>
      <c r="AX152" s="12" t="s">
        <v>79</v>
      </c>
      <c r="AY152" s="189" t="s">
        <v>158</v>
      </c>
    </row>
    <row r="153" spans="2:65" s="1" customFormat="1" ht="22.5" customHeight="1">
      <c r="B153" s="165"/>
      <c r="C153" s="166" t="s">
        <v>254</v>
      </c>
      <c r="D153" s="166" t="s">
        <v>160</v>
      </c>
      <c r="E153" s="167" t="s">
        <v>278</v>
      </c>
      <c r="F153" s="168" t="s">
        <v>279</v>
      </c>
      <c r="G153" s="169" t="s">
        <v>163</v>
      </c>
      <c r="H153" s="170">
        <v>685.51</v>
      </c>
      <c r="I153" s="171"/>
      <c r="J153" s="172">
        <f>ROUND(I153*H153,2)</f>
        <v>0</v>
      </c>
      <c r="K153" s="168" t="s">
        <v>164</v>
      </c>
      <c r="L153" s="35"/>
      <c r="M153" s="173" t="s">
        <v>19</v>
      </c>
      <c r="N153" s="174" t="s">
        <v>43</v>
      </c>
      <c r="O153" s="36"/>
      <c r="P153" s="175">
        <f>O153*H153</f>
        <v>0</v>
      </c>
      <c r="Q153" s="175">
        <v>0.0085</v>
      </c>
      <c r="R153" s="175">
        <f>Q153*H153</f>
        <v>5.826835</v>
      </c>
      <c r="S153" s="175">
        <v>0</v>
      </c>
      <c r="T153" s="176">
        <f>S153*H153</f>
        <v>0</v>
      </c>
      <c r="AR153" s="18" t="s">
        <v>165</v>
      </c>
      <c r="AT153" s="18" t="s">
        <v>160</v>
      </c>
      <c r="AU153" s="18" t="s">
        <v>81</v>
      </c>
      <c r="AY153" s="18" t="s">
        <v>158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8" t="s">
        <v>79</v>
      </c>
      <c r="BK153" s="177">
        <f>ROUND(I153*H153,2)</f>
        <v>0</v>
      </c>
      <c r="BL153" s="18" t="s">
        <v>165</v>
      </c>
      <c r="BM153" s="18" t="s">
        <v>280</v>
      </c>
    </row>
    <row r="154" spans="2:47" s="1" customFormat="1" ht="27">
      <c r="B154" s="35"/>
      <c r="D154" s="197" t="s">
        <v>167</v>
      </c>
      <c r="F154" s="219" t="s">
        <v>281</v>
      </c>
      <c r="I154" s="139"/>
      <c r="L154" s="35"/>
      <c r="M154" s="64"/>
      <c r="N154" s="36"/>
      <c r="O154" s="36"/>
      <c r="P154" s="36"/>
      <c r="Q154" s="36"/>
      <c r="R154" s="36"/>
      <c r="S154" s="36"/>
      <c r="T154" s="65"/>
      <c r="AT154" s="18" t="s">
        <v>167</v>
      </c>
      <c r="AU154" s="18" t="s">
        <v>81</v>
      </c>
    </row>
    <row r="155" spans="2:65" s="1" customFormat="1" ht="22.5" customHeight="1">
      <c r="B155" s="165"/>
      <c r="C155" s="209" t="s">
        <v>8</v>
      </c>
      <c r="D155" s="209" t="s">
        <v>211</v>
      </c>
      <c r="E155" s="210" t="s">
        <v>283</v>
      </c>
      <c r="F155" s="211" t="s">
        <v>284</v>
      </c>
      <c r="G155" s="212" t="s">
        <v>163</v>
      </c>
      <c r="H155" s="213">
        <v>738.083</v>
      </c>
      <c r="I155" s="214"/>
      <c r="J155" s="215">
        <f>ROUND(I155*H155,2)</f>
        <v>0</v>
      </c>
      <c r="K155" s="211" t="s">
        <v>164</v>
      </c>
      <c r="L155" s="216"/>
      <c r="M155" s="217" t="s">
        <v>19</v>
      </c>
      <c r="N155" s="218" t="s">
        <v>43</v>
      </c>
      <c r="O155" s="36"/>
      <c r="P155" s="175">
        <f>O155*H155</f>
        <v>0</v>
      </c>
      <c r="Q155" s="175">
        <v>0.00306</v>
      </c>
      <c r="R155" s="175">
        <f>Q155*H155</f>
        <v>2.2585339799999997</v>
      </c>
      <c r="S155" s="175">
        <v>0</v>
      </c>
      <c r="T155" s="176">
        <f>S155*H155</f>
        <v>0</v>
      </c>
      <c r="AR155" s="18" t="s">
        <v>215</v>
      </c>
      <c r="AT155" s="18" t="s">
        <v>211</v>
      </c>
      <c r="AU155" s="18" t="s">
        <v>81</v>
      </c>
      <c r="AY155" s="18" t="s">
        <v>158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8" t="s">
        <v>79</v>
      </c>
      <c r="BK155" s="177">
        <f>ROUND(I155*H155,2)</f>
        <v>0</v>
      </c>
      <c r="BL155" s="18" t="s">
        <v>165</v>
      </c>
      <c r="BM155" s="18" t="s">
        <v>285</v>
      </c>
    </row>
    <row r="156" spans="2:47" s="1" customFormat="1" ht="40.5">
      <c r="B156" s="35"/>
      <c r="D156" s="178" t="s">
        <v>167</v>
      </c>
      <c r="F156" s="179" t="s">
        <v>286</v>
      </c>
      <c r="I156" s="139"/>
      <c r="L156" s="35"/>
      <c r="M156" s="64"/>
      <c r="N156" s="36"/>
      <c r="O156" s="36"/>
      <c r="P156" s="36"/>
      <c r="Q156" s="36"/>
      <c r="R156" s="36"/>
      <c r="S156" s="36"/>
      <c r="T156" s="65"/>
      <c r="AT156" s="18" t="s">
        <v>167</v>
      </c>
      <c r="AU156" s="18" t="s">
        <v>81</v>
      </c>
    </row>
    <row r="157" spans="2:47" s="1" customFormat="1" ht="27">
      <c r="B157" s="35"/>
      <c r="D157" s="178" t="s">
        <v>270</v>
      </c>
      <c r="F157" s="220" t="s">
        <v>287</v>
      </c>
      <c r="I157" s="139"/>
      <c r="L157" s="35"/>
      <c r="M157" s="64"/>
      <c r="N157" s="36"/>
      <c r="O157" s="36"/>
      <c r="P157" s="36"/>
      <c r="Q157" s="36"/>
      <c r="R157" s="36"/>
      <c r="S157" s="36"/>
      <c r="T157" s="65"/>
      <c r="AT157" s="18" t="s">
        <v>270</v>
      </c>
      <c r="AU157" s="18" t="s">
        <v>81</v>
      </c>
    </row>
    <row r="158" spans="2:51" s="11" customFormat="1" ht="13.5">
      <c r="B158" s="180"/>
      <c r="D158" s="178" t="s">
        <v>169</v>
      </c>
      <c r="E158" s="181" t="s">
        <v>19</v>
      </c>
      <c r="F158" s="182" t="s">
        <v>712</v>
      </c>
      <c r="H158" s="183" t="s">
        <v>19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3" t="s">
        <v>169</v>
      </c>
      <c r="AU158" s="183" t="s">
        <v>81</v>
      </c>
      <c r="AV158" s="11" t="s">
        <v>79</v>
      </c>
      <c r="AW158" s="11" t="s">
        <v>33</v>
      </c>
      <c r="AX158" s="11" t="s">
        <v>72</v>
      </c>
      <c r="AY158" s="183" t="s">
        <v>158</v>
      </c>
    </row>
    <row r="159" spans="2:51" s="12" customFormat="1" ht="13.5">
      <c r="B159" s="188"/>
      <c r="D159" s="178" t="s">
        <v>169</v>
      </c>
      <c r="E159" s="189" t="s">
        <v>19</v>
      </c>
      <c r="F159" s="190" t="s">
        <v>736</v>
      </c>
      <c r="H159" s="191">
        <v>554.2</v>
      </c>
      <c r="I159" s="192"/>
      <c r="L159" s="188"/>
      <c r="M159" s="193"/>
      <c r="N159" s="194"/>
      <c r="O159" s="194"/>
      <c r="P159" s="194"/>
      <c r="Q159" s="194"/>
      <c r="R159" s="194"/>
      <c r="S159" s="194"/>
      <c r="T159" s="195"/>
      <c r="AT159" s="189" t="s">
        <v>169</v>
      </c>
      <c r="AU159" s="189" t="s">
        <v>81</v>
      </c>
      <c r="AV159" s="12" t="s">
        <v>81</v>
      </c>
      <c r="AW159" s="12" t="s">
        <v>33</v>
      </c>
      <c r="AX159" s="12" t="s">
        <v>72</v>
      </c>
      <c r="AY159" s="189" t="s">
        <v>158</v>
      </c>
    </row>
    <row r="160" spans="2:51" s="12" customFormat="1" ht="13.5">
      <c r="B160" s="188"/>
      <c r="D160" s="178" t="s">
        <v>169</v>
      </c>
      <c r="E160" s="189" t="s">
        <v>19</v>
      </c>
      <c r="F160" s="190" t="s">
        <v>737</v>
      </c>
      <c r="H160" s="191">
        <v>301.5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169</v>
      </c>
      <c r="AU160" s="189" t="s">
        <v>81</v>
      </c>
      <c r="AV160" s="12" t="s">
        <v>81</v>
      </c>
      <c r="AW160" s="12" t="s">
        <v>33</v>
      </c>
      <c r="AX160" s="12" t="s">
        <v>72</v>
      </c>
      <c r="AY160" s="189" t="s">
        <v>158</v>
      </c>
    </row>
    <row r="161" spans="2:51" s="12" customFormat="1" ht="13.5">
      <c r="B161" s="188"/>
      <c r="D161" s="178" t="s">
        <v>169</v>
      </c>
      <c r="E161" s="189" t="s">
        <v>19</v>
      </c>
      <c r="F161" s="190" t="s">
        <v>738</v>
      </c>
      <c r="H161" s="191">
        <v>14</v>
      </c>
      <c r="I161" s="192"/>
      <c r="L161" s="188"/>
      <c r="M161" s="193"/>
      <c r="N161" s="194"/>
      <c r="O161" s="194"/>
      <c r="P161" s="194"/>
      <c r="Q161" s="194"/>
      <c r="R161" s="194"/>
      <c r="S161" s="194"/>
      <c r="T161" s="195"/>
      <c r="AT161" s="189" t="s">
        <v>169</v>
      </c>
      <c r="AU161" s="189" t="s">
        <v>81</v>
      </c>
      <c r="AV161" s="12" t="s">
        <v>81</v>
      </c>
      <c r="AW161" s="12" t="s">
        <v>33</v>
      </c>
      <c r="AX161" s="12" t="s">
        <v>72</v>
      </c>
      <c r="AY161" s="189" t="s">
        <v>158</v>
      </c>
    </row>
    <row r="162" spans="2:51" s="12" customFormat="1" ht="13.5">
      <c r="B162" s="188"/>
      <c r="D162" s="178" t="s">
        <v>169</v>
      </c>
      <c r="E162" s="189" t="s">
        <v>19</v>
      </c>
      <c r="F162" s="190" t="s">
        <v>739</v>
      </c>
      <c r="H162" s="191">
        <v>-186.29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169</v>
      </c>
      <c r="AU162" s="189" t="s">
        <v>81</v>
      </c>
      <c r="AV162" s="12" t="s">
        <v>81</v>
      </c>
      <c r="AW162" s="12" t="s">
        <v>33</v>
      </c>
      <c r="AX162" s="12" t="s">
        <v>72</v>
      </c>
      <c r="AY162" s="189" t="s">
        <v>158</v>
      </c>
    </row>
    <row r="163" spans="2:51" s="13" customFormat="1" ht="13.5">
      <c r="B163" s="196"/>
      <c r="D163" s="178" t="s">
        <v>169</v>
      </c>
      <c r="E163" s="221" t="s">
        <v>681</v>
      </c>
      <c r="F163" s="222" t="s">
        <v>173</v>
      </c>
      <c r="H163" s="223">
        <v>683.41</v>
      </c>
      <c r="I163" s="201"/>
      <c r="L163" s="196"/>
      <c r="M163" s="202"/>
      <c r="N163" s="203"/>
      <c r="O163" s="203"/>
      <c r="P163" s="203"/>
      <c r="Q163" s="203"/>
      <c r="R163" s="203"/>
      <c r="S163" s="203"/>
      <c r="T163" s="204"/>
      <c r="AT163" s="205" t="s">
        <v>169</v>
      </c>
      <c r="AU163" s="205" t="s">
        <v>81</v>
      </c>
      <c r="AV163" s="13" t="s">
        <v>165</v>
      </c>
      <c r="AW163" s="13" t="s">
        <v>33</v>
      </c>
      <c r="AX163" s="13" t="s">
        <v>79</v>
      </c>
      <c r="AY163" s="205" t="s">
        <v>158</v>
      </c>
    </row>
    <row r="164" spans="2:51" s="12" customFormat="1" ht="13.5">
      <c r="B164" s="188"/>
      <c r="D164" s="197" t="s">
        <v>169</v>
      </c>
      <c r="F164" s="207" t="s">
        <v>740</v>
      </c>
      <c r="H164" s="208">
        <v>738.083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169</v>
      </c>
      <c r="AU164" s="189" t="s">
        <v>81</v>
      </c>
      <c r="AV164" s="12" t="s">
        <v>81</v>
      </c>
      <c r="AW164" s="12" t="s">
        <v>4</v>
      </c>
      <c r="AX164" s="12" t="s">
        <v>79</v>
      </c>
      <c r="AY164" s="189" t="s">
        <v>158</v>
      </c>
    </row>
    <row r="165" spans="2:65" s="1" customFormat="1" ht="22.5" customHeight="1">
      <c r="B165" s="165"/>
      <c r="C165" s="209" t="s">
        <v>265</v>
      </c>
      <c r="D165" s="209" t="s">
        <v>211</v>
      </c>
      <c r="E165" s="210" t="s">
        <v>741</v>
      </c>
      <c r="F165" s="211" t="s">
        <v>742</v>
      </c>
      <c r="G165" s="212" t="s">
        <v>163</v>
      </c>
      <c r="H165" s="213">
        <v>2.1</v>
      </c>
      <c r="I165" s="214"/>
      <c r="J165" s="215">
        <f>ROUND(I165*H165,2)</f>
        <v>0</v>
      </c>
      <c r="K165" s="211" t="s">
        <v>164</v>
      </c>
      <c r="L165" s="216"/>
      <c r="M165" s="217" t="s">
        <v>19</v>
      </c>
      <c r="N165" s="218" t="s">
        <v>43</v>
      </c>
      <c r="O165" s="36"/>
      <c r="P165" s="175">
        <f>O165*H165</f>
        <v>0</v>
      </c>
      <c r="Q165" s="175">
        <v>0.0048</v>
      </c>
      <c r="R165" s="175">
        <f>Q165*H165</f>
        <v>0.010079999999999999</v>
      </c>
      <c r="S165" s="175">
        <v>0</v>
      </c>
      <c r="T165" s="176">
        <f>S165*H165</f>
        <v>0</v>
      </c>
      <c r="AR165" s="18" t="s">
        <v>215</v>
      </c>
      <c r="AT165" s="18" t="s">
        <v>211</v>
      </c>
      <c r="AU165" s="18" t="s">
        <v>81</v>
      </c>
      <c r="AY165" s="18" t="s">
        <v>158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79</v>
      </c>
      <c r="BK165" s="177">
        <f>ROUND(I165*H165,2)</f>
        <v>0</v>
      </c>
      <c r="BL165" s="18" t="s">
        <v>165</v>
      </c>
      <c r="BM165" s="18" t="s">
        <v>743</v>
      </c>
    </row>
    <row r="166" spans="2:47" s="1" customFormat="1" ht="13.5">
      <c r="B166" s="35"/>
      <c r="D166" s="178" t="s">
        <v>167</v>
      </c>
      <c r="F166" s="179" t="s">
        <v>731</v>
      </c>
      <c r="I166" s="139"/>
      <c r="L166" s="35"/>
      <c r="M166" s="64"/>
      <c r="N166" s="36"/>
      <c r="O166" s="36"/>
      <c r="P166" s="36"/>
      <c r="Q166" s="36"/>
      <c r="R166" s="36"/>
      <c r="S166" s="36"/>
      <c r="T166" s="65"/>
      <c r="AT166" s="18" t="s">
        <v>167</v>
      </c>
      <c r="AU166" s="18" t="s">
        <v>81</v>
      </c>
    </row>
    <row r="167" spans="2:51" s="12" customFormat="1" ht="13.5">
      <c r="B167" s="188"/>
      <c r="D167" s="197" t="s">
        <v>169</v>
      </c>
      <c r="E167" s="206" t="s">
        <v>19</v>
      </c>
      <c r="F167" s="207" t="s">
        <v>744</v>
      </c>
      <c r="H167" s="208">
        <v>2.1</v>
      </c>
      <c r="I167" s="192"/>
      <c r="L167" s="188"/>
      <c r="M167" s="193"/>
      <c r="N167" s="194"/>
      <c r="O167" s="194"/>
      <c r="P167" s="194"/>
      <c r="Q167" s="194"/>
      <c r="R167" s="194"/>
      <c r="S167" s="194"/>
      <c r="T167" s="195"/>
      <c r="AT167" s="189" t="s">
        <v>169</v>
      </c>
      <c r="AU167" s="189" t="s">
        <v>81</v>
      </c>
      <c r="AV167" s="12" t="s">
        <v>81</v>
      </c>
      <c r="AW167" s="12" t="s">
        <v>33</v>
      </c>
      <c r="AX167" s="12" t="s">
        <v>79</v>
      </c>
      <c r="AY167" s="189" t="s">
        <v>158</v>
      </c>
    </row>
    <row r="168" spans="2:65" s="1" customFormat="1" ht="31.5" customHeight="1">
      <c r="B168" s="165"/>
      <c r="C168" s="166" t="s">
        <v>277</v>
      </c>
      <c r="D168" s="166" t="s">
        <v>160</v>
      </c>
      <c r="E168" s="167" t="s">
        <v>745</v>
      </c>
      <c r="F168" s="168" t="s">
        <v>746</v>
      </c>
      <c r="G168" s="169" t="s">
        <v>182</v>
      </c>
      <c r="H168" s="170">
        <v>461.9</v>
      </c>
      <c r="I168" s="171"/>
      <c r="J168" s="172">
        <f>ROUND(I168*H168,2)</f>
        <v>0</v>
      </c>
      <c r="K168" s="168" t="s">
        <v>262</v>
      </c>
      <c r="L168" s="35"/>
      <c r="M168" s="173" t="s">
        <v>19</v>
      </c>
      <c r="N168" s="174" t="s">
        <v>43</v>
      </c>
      <c r="O168" s="36"/>
      <c r="P168" s="175">
        <f>O168*H168</f>
        <v>0</v>
      </c>
      <c r="Q168" s="175">
        <v>0.00168</v>
      </c>
      <c r="R168" s="175">
        <f>Q168*H168</f>
        <v>0.775992</v>
      </c>
      <c r="S168" s="175">
        <v>0</v>
      </c>
      <c r="T168" s="176">
        <f>S168*H168</f>
        <v>0</v>
      </c>
      <c r="AR168" s="18" t="s">
        <v>165</v>
      </c>
      <c r="AT168" s="18" t="s">
        <v>160</v>
      </c>
      <c r="AU168" s="18" t="s">
        <v>81</v>
      </c>
      <c r="AY168" s="18" t="s">
        <v>158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8" t="s">
        <v>79</v>
      </c>
      <c r="BK168" s="177">
        <f>ROUND(I168*H168,2)</f>
        <v>0</v>
      </c>
      <c r="BL168" s="18" t="s">
        <v>165</v>
      </c>
      <c r="BM168" s="18" t="s">
        <v>747</v>
      </c>
    </row>
    <row r="169" spans="2:47" s="1" customFormat="1" ht="27">
      <c r="B169" s="35"/>
      <c r="D169" s="178" t="s">
        <v>167</v>
      </c>
      <c r="F169" s="179" t="s">
        <v>748</v>
      </c>
      <c r="I169" s="139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167</v>
      </c>
      <c r="AU169" s="18" t="s">
        <v>81</v>
      </c>
    </row>
    <row r="170" spans="2:51" s="12" customFormat="1" ht="13.5">
      <c r="B170" s="188"/>
      <c r="D170" s="197" t="s">
        <v>169</v>
      </c>
      <c r="E170" s="206" t="s">
        <v>19</v>
      </c>
      <c r="F170" s="207" t="s">
        <v>749</v>
      </c>
      <c r="H170" s="208">
        <v>461.9</v>
      </c>
      <c r="I170" s="192"/>
      <c r="L170" s="188"/>
      <c r="M170" s="193"/>
      <c r="N170" s="194"/>
      <c r="O170" s="194"/>
      <c r="P170" s="194"/>
      <c r="Q170" s="194"/>
      <c r="R170" s="194"/>
      <c r="S170" s="194"/>
      <c r="T170" s="195"/>
      <c r="AT170" s="189" t="s">
        <v>169</v>
      </c>
      <c r="AU170" s="189" t="s">
        <v>81</v>
      </c>
      <c r="AV170" s="12" t="s">
        <v>81</v>
      </c>
      <c r="AW170" s="12" t="s">
        <v>33</v>
      </c>
      <c r="AX170" s="12" t="s">
        <v>79</v>
      </c>
      <c r="AY170" s="189" t="s">
        <v>158</v>
      </c>
    </row>
    <row r="171" spans="2:65" s="1" customFormat="1" ht="22.5" customHeight="1">
      <c r="B171" s="165"/>
      <c r="C171" s="209" t="s">
        <v>282</v>
      </c>
      <c r="D171" s="209" t="s">
        <v>211</v>
      </c>
      <c r="E171" s="210" t="s">
        <v>750</v>
      </c>
      <c r="F171" s="211" t="s">
        <v>751</v>
      </c>
      <c r="G171" s="212" t="s">
        <v>163</v>
      </c>
      <c r="H171" s="213">
        <v>54.734</v>
      </c>
      <c r="I171" s="214"/>
      <c r="J171" s="215">
        <f>ROUND(I171*H171,2)</f>
        <v>0</v>
      </c>
      <c r="K171" s="211" t="s">
        <v>19</v>
      </c>
      <c r="L171" s="216"/>
      <c r="M171" s="217" t="s">
        <v>19</v>
      </c>
      <c r="N171" s="218" t="s">
        <v>43</v>
      </c>
      <c r="O171" s="36"/>
      <c r="P171" s="175">
        <f>O171*H171</f>
        <v>0</v>
      </c>
      <c r="Q171" s="175">
        <v>0.00034</v>
      </c>
      <c r="R171" s="175">
        <f>Q171*H171</f>
        <v>0.01860956</v>
      </c>
      <c r="S171" s="175">
        <v>0</v>
      </c>
      <c r="T171" s="176">
        <f>S171*H171</f>
        <v>0</v>
      </c>
      <c r="AR171" s="18" t="s">
        <v>215</v>
      </c>
      <c r="AT171" s="18" t="s">
        <v>211</v>
      </c>
      <c r="AU171" s="18" t="s">
        <v>81</v>
      </c>
      <c r="AY171" s="18" t="s">
        <v>158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79</v>
      </c>
      <c r="BK171" s="177">
        <f>ROUND(I171*H171,2)</f>
        <v>0</v>
      </c>
      <c r="BL171" s="18" t="s">
        <v>165</v>
      </c>
      <c r="BM171" s="18" t="s">
        <v>752</v>
      </c>
    </row>
    <row r="172" spans="2:47" s="1" customFormat="1" ht="27">
      <c r="B172" s="35"/>
      <c r="D172" s="178" t="s">
        <v>167</v>
      </c>
      <c r="F172" s="179" t="s">
        <v>753</v>
      </c>
      <c r="I172" s="139"/>
      <c r="L172" s="35"/>
      <c r="M172" s="64"/>
      <c r="N172" s="36"/>
      <c r="O172" s="36"/>
      <c r="P172" s="36"/>
      <c r="Q172" s="36"/>
      <c r="R172" s="36"/>
      <c r="S172" s="36"/>
      <c r="T172" s="65"/>
      <c r="AT172" s="18" t="s">
        <v>167</v>
      </c>
      <c r="AU172" s="18" t="s">
        <v>81</v>
      </c>
    </row>
    <row r="173" spans="2:51" s="11" customFormat="1" ht="13.5">
      <c r="B173" s="180"/>
      <c r="D173" s="178" t="s">
        <v>169</v>
      </c>
      <c r="E173" s="181" t="s">
        <v>19</v>
      </c>
      <c r="F173" s="182" t="s">
        <v>754</v>
      </c>
      <c r="H173" s="183" t="s">
        <v>19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3" t="s">
        <v>169</v>
      </c>
      <c r="AU173" s="183" t="s">
        <v>81</v>
      </c>
      <c r="AV173" s="11" t="s">
        <v>79</v>
      </c>
      <c r="AW173" s="11" t="s">
        <v>33</v>
      </c>
      <c r="AX173" s="11" t="s">
        <v>72</v>
      </c>
      <c r="AY173" s="183" t="s">
        <v>158</v>
      </c>
    </row>
    <row r="174" spans="2:51" s="11" customFormat="1" ht="13.5">
      <c r="B174" s="180"/>
      <c r="D174" s="178" t="s">
        <v>169</v>
      </c>
      <c r="E174" s="181" t="s">
        <v>19</v>
      </c>
      <c r="F174" s="182" t="s">
        <v>755</v>
      </c>
      <c r="H174" s="183" t="s">
        <v>19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3" t="s">
        <v>169</v>
      </c>
      <c r="AU174" s="183" t="s">
        <v>81</v>
      </c>
      <c r="AV174" s="11" t="s">
        <v>79</v>
      </c>
      <c r="AW174" s="11" t="s">
        <v>33</v>
      </c>
      <c r="AX174" s="11" t="s">
        <v>72</v>
      </c>
      <c r="AY174" s="183" t="s">
        <v>158</v>
      </c>
    </row>
    <row r="175" spans="2:51" s="12" customFormat="1" ht="13.5">
      <c r="B175" s="188"/>
      <c r="D175" s="178" t="s">
        <v>169</v>
      </c>
      <c r="E175" s="189" t="s">
        <v>19</v>
      </c>
      <c r="F175" s="190" t="s">
        <v>756</v>
      </c>
      <c r="H175" s="191">
        <v>21</v>
      </c>
      <c r="I175" s="192"/>
      <c r="L175" s="188"/>
      <c r="M175" s="193"/>
      <c r="N175" s="194"/>
      <c r="O175" s="194"/>
      <c r="P175" s="194"/>
      <c r="Q175" s="194"/>
      <c r="R175" s="194"/>
      <c r="S175" s="194"/>
      <c r="T175" s="195"/>
      <c r="AT175" s="189" t="s">
        <v>169</v>
      </c>
      <c r="AU175" s="189" t="s">
        <v>81</v>
      </c>
      <c r="AV175" s="12" t="s">
        <v>81</v>
      </c>
      <c r="AW175" s="12" t="s">
        <v>33</v>
      </c>
      <c r="AX175" s="12" t="s">
        <v>72</v>
      </c>
      <c r="AY175" s="189" t="s">
        <v>158</v>
      </c>
    </row>
    <row r="176" spans="2:51" s="12" customFormat="1" ht="13.5">
      <c r="B176" s="188"/>
      <c r="D176" s="178" t="s">
        <v>169</v>
      </c>
      <c r="E176" s="189" t="s">
        <v>19</v>
      </c>
      <c r="F176" s="190" t="s">
        <v>757</v>
      </c>
      <c r="H176" s="191">
        <v>2.48</v>
      </c>
      <c r="I176" s="192"/>
      <c r="L176" s="188"/>
      <c r="M176" s="193"/>
      <c r="N176" s="194"/>
      <c r="O176" s="194"/>
      <c r="P176" s="194"/>
      <c r="Q176" s="194"/>
      <c r="R176" s="194"/>
      <c r="S176" s="194"/>
      <c r="T176" s="195"/>
      <c r="AT176" s="189" t="s">
        <v>169</v>
      </c>
      <c r="AU176" s="189" t="s">
        <v>81</v>
      </c>
      <c r="AV176" s="12" t="s">
        <v>81</v>
      </c>
      <c r="AW176" s="12" t="s">
        <v>33</v>
      </c>
      <c r="AX176" s="12" t="s">
        <v>72</v>
      </c>
      <c r="AY176" s="189" t="s">
        <v>158</v>
      </c>
    </row>
    <row r="177" spans="2:51" s="12" customFormat="1" ht="13.5">
      <c r="B177" s="188"/>
      <c r="D177" s="178" t="s">
        <v>169</v>
      </c>
      <c r="E177" s="189" t="s">
        <v>19</v>
      </c>
      <c r="F177" s="190" t="s">
        <v>758</v>
      </c>
      <c r="H177" s="191">
        <v>2.28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169</v>
      </c>
      <c r="AU177" s="189" t="s">
        <v>81</v>
      </c>
      <c r="AV177" s="12" t="s">
        <v>81</v>
      </c>
      <c r="AW177" s="12" t="s">
        <v>33</v>
      </c>
      <c r="AX177" s="12" t="s">
        <v>72</v>
      </c>
      <c r="AY177" s="189" t="s">
        <v>158</v>
      </c>
    </row>
    <row r="178" spans="2:51" s="12" customFormat="1" ht="13.5">
      <c r="B178" s="188"/>
      <c r="D178" s="178" t="s">
        <v>169</v>
      </c>
      <c r="E178" s="189" t="s">
        <v>19</v>
      </c>
      <c r="F178" s="190" t="s">
        <v>759</v>
      </c>
      <c r="H178" s="191">
        <v>2.28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169</v>
      </c>
      <c r="AU178" s="189" t="s">
        <v>81</v>
      </c>
      <c r="AV178" s="12" t="s">
        <v>81</v>
      </c>
      <c r="AW178" s="12" t="s">
        <v>33</v>
      </c>
      <c r="AX178" s="12" t="s">
        <v>72</v>
      </c>
      <c r="AY178" s="189" t="s">
        <v>158</v>
      </c>
    </row>
    <row r="179" spans="2:51" s="12" customFormat="1" ht="13.5">
      <c r="B179" s="188"/>
      <c r="D179" s="178" t="s">
        <v>169</v>
      </c>
      <c r="E179" s="189" t="s">
        <v>19</v>
      </c>
      <c r="F179" s="190" t="s">
        <v>760</v>
      </c>
      <c r="H179" s="191">
        <v>7.2</v>
      </c>
      <c r="I179" s="192"/>
      <c r="L179" s="188"/>
      <c r="M179" s="193"/>
      <c r="N179" s="194"/>
      <c r="O179" s="194"/>
      <c r="P179" s="194"/>
      <c r="Q179" s="194"/>
      <c r="R179" s="194"/>
      <c r="S179" s="194"/>
      <c r="T179" s="195"/>
      <c r="AT179" s="189" t="s">
        <v>169</v>
      </c>
      <c r="AU179" s="189" t="s">
        <v>81</v>
      </c>
      <c r="AV179" s="12" t="s">
        <v>81</v>
      </c>
      <c r="AW179" s="12" t="s">
        <v>33</v>
      </c>
      <c r="AX179" s="12" t="s">
        <v>72</v>
      </c>
      <c r="AY179" s="189" t="s">
        <v>158</v>
      </c>
    </row>
    <row r="180" spans="2:51" s="11" customFormat="1" ht="13.5">
      <c r="B180" s="180"/>
      <c r="D180" s="178" t="s">
        <v>169</v>
      </c>
      <c r="E180" s="181" t="s">
        <v>19</v>
      </c>
      <c r="F180" s="182" t="s">
        <v>761</v>
      </c>
      <c r="H180" s="183" t="s">
        <v>19</v>
      </c>
      <c r="I180" s="184"/>
      <c r="L180" s="180"/>
      <c r="M180" s="185"/>
      <c r="N180" s="186"/>
      <c r="O180" s="186"/>
      <c r="P180" s="186"/>
      <c r="Q180" s="186"/>
      <c r="R180" s="186"/>
      <c r="S180" s="186"/>
      <c r="T180" s="187"/>
      <c r="AT180" s="183" t="s">
        <v>169</v>
      </c>
      <c r="AU180" s="183" t="s">
        <v>81</v>
      </c>
      <c r="AV180" s="11" t="s">
        <v>79</v>
      </c>
      <c r="AW180" s="11" t="s">
        <v>33</v>
      </c>
      <c r="AX180" s="11" t="s">
        <v>72</v>
      </c>
      <c r="AY180" s="183" t="s">
        <v>158</v>
      </c>
    </row>
    <row r="181" spans="2:51" s="12" customFormat="1" ht="13.5">
      <c r="B181" s="188"/>
      <c r="D181" s="178" t="s">
        <v>169</v>
      </c>
      <c r="E181" s="189" t="s">
        <v>19</v>
      </c>
      <c r="F181" s="190" t="s">
        <v>762</v>
      </c>
      <c r="H181" s="191">
        <v>1.42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89" t="s">
        <v>169</v>
      </c>
      <c r="AU181" s="189" t="s">
        <v>81</v>
      </c>
      <c r="AV181" s="12" t="s">
        <v>81</v>
      </c>
      <c r="AW181" s="12" t="s">
        <v>33</v>
      </c>
      <c r="AX181" s="12" t="s">
        <v>72</v>
      </c>
      <c r="AY181" s="189" t="s">
        <v>158</v>
      </c>
    </row>
    <row r="182" spans="2:51" s="12" customFormat="1" ht="13.5">
      <c r="B182" s="188"/>
      <c r="D182" s="178" t="s">
        <v>169</v>
      </c>
      <c r="E182" s="189" t="s">
        <v>19</v>
      </c>
      <c r="F182" s="190" t="s">
        <v>763</v>
      </c>
      <c r="H182" s="191">
        <v>3.12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169</v>
      </c>
      <c r="AU182" s="189" t="s">
        <v>81</v>
      </c>
      <c r="AV182" s="12" t="s">
        <v>81</v>
      </c>
      <c r="AW182" s="12" t="s">
        <v>33</v>
      </c>
      <c r="AX182" s="12" t="s">
        <v>72</v>
      </c>
      <c r="AY182" s="189" t="s">
        <v>158</v>
      </c>
    </row>
    <row r="183" spans="2:51" s="12" customFormat="1" ht="13.5">
      <c r="B183" s="188"/>
      <c r="D183" s="178" t="s">
        <v>169</v>
      </c>
      <c r="E183" s="189" t="s">
        <v>19</v>
      </c>
      <c r="F183" s="190" t="s">
        <v>764</v>
      </c>
      <c r="H183" s="191">
        <v>5.4</v>
      </c>
      <c r="I183" s="192"/>
      <c r="L183" s="188"/>
      <c r="M183" s="193"/>
      <c r="N183" s="194"/>
      <c r="O183" s="194"/>
      <c r="P183" s="194"/>
      <c r="Q183" s="194"/>
      <c r="R183" s="194"/>
      <c r="S183" s="194"/>
      <c r="T183" s="195"/>
      <c r="AT183" s="189" t="s">
        <v>169</v>
      </c>
      <c r="AU183" s="189" t="s">
        <v>81</v>
      </c>
      <c r="AV183" s="12" t="s">
        <v>81</v>
      </c>
      <c r="AW183" s="12" t="s">
        <v>33</v>
      </c>
      <c r="AX183" s="12" t="s">
        <v>72</v>
      </c>
      <c r="AY183" s="189" t="s">
        <v>158</v>
      </c>
    </row>
    <row r="184" spans="2:51" s="12" customFormat="1" ht="13.5">
      <c r="B184" s="188"/>
      <c r="D184" s="178" t="s">
        <v>169</v>
      </c>
      <c r="E184" s="189" t="s">
        <v>19</v>
      </c>
      <c r="F184" s="190" t="s">
        <v>765</v>
      </c>
      <c r="H184" s="191">
        <v>4.14</v>
      </c>
      <c r="I184" s="192"/>
      <c r="L184" s="188"/>
      <c r="M184" s="193"/>
      <c r="N184" s="194"/>
      <c r="O184" s="194"/>
      <c r="P184" s="194"/>
      <c r="Q184" s="194"/>
      <c r="R184" s="194"/>
      <c r="S184" s="194"/>
      <c r="T184" s="195"/>
      <c r="AT184" s="189" t="s">
        <v>169</v>
      </c>
      <c r="AU184" s="189" t="s">
        <v>81</v>
      </c>
      <c r="AV184" s="12" t="s">
        <v>81</v>
      </c>
      <c r="AW184" s="12" t="s">
        <v>33</v>
      </c>
      <c r="AX184" s="12" t="s">
        <v>72</v>
      </c>
      <c r="AY184" s="189" t="s">
        <v>158</v>
      </c>
    </row>
    <row r="185" spans="2:51" s="12" customFormat="1" ht="13.5">
      <c r="B185" s="188"/>
      <c r="D185" s="178" t="s">
        <v>169</v>
      </c>
      <c r="E185" s="189" t="s">
        <v>19</v>
      </c>
      <c r="F185" s="190" t="s">
        <v>766</v>
      </c>
      <c r="H185" s="191">
        <v>1.36</v>
      </c>
      <c r="I185" s="192"/>
      <c r="L185" s="188"/>
      <c r="M185" s="193"/>
      <c r="N185" s="194"/>
      <c r="O185" s="194"/>
      <c r="P185" s="194"/>
      <c r="Q185" s="194"/>
      <c r="R185" s="194"/>
      <c r="S185" s="194"/>
      <c r="T185" s="195"/>
      <c r="AT185" s="189" t="s">
        <v>169</v>
      </c>
      <c r="AU185" s="189" t="s">
        <v>81</v>
      </c>
      <c r="AV185" s="12" t="s">
        <v>81</v>
      </c>
      <c r="AW185" s="12" t="s">
        <v>33</v>
      </c>
      <c r="AX185" s="12" t="s">
        <v>72</v>
      </c>
      <c r="AY185" s="189" t="s">
        <v>158</v>
      </c>
    </row>
    <row r="186" spans="2:51" s="13" customFormat="1" ht="13.5">
      <c r="B186" s="196"/>
      <c r="D186" s="178" t="s">
        <v>169</v>
      </c>
      <c r="E186" s="221" t="s">
        <v>683</v>
      </c>
      <c r="F186" s="222" t="s">
        <v>173</v>
      </c>
      <c r="H186" s="223">
        <v>50.68</v>
      </c>
      <c r="I186" s="201"/>
      <c r="L186" s="196"/>
      <c r="M186" s="202"/>
      <c r="N186" s="203"/>
      <c r="O186" s="203"/>
      <c r="P186" s="203"/>
      <c r="Q186" s="203"/>
      <c r="R186" s="203"/>
      <c r="S186" s="203"/>
      <c r="T186" s="204"/>
      <c r="AT186" s="205" t="s">
        <v>169</v>
      </c>
      <c r="AU186" s="205" t="s">
        <v>81</v>
      </c>
      <c r="AV186" s="13" t="s">
        <v>165</v>
      </c>
      <c r="AW186" s="13" t="s">
        <v>33</v>
      </c>
      <c r="AX186" s="13" t="s">
        <v>79</v>
      </c>
      <c r="AY186" s="205" t="s">
        <v>158</v>
      </c>
    </row>
    <row r="187" spans="2:51" s="12" customFormat="1" ht="13.5">
      <c r="B187" s="188"/>
      <c r="D187" s="197" t="s">
        <v>169</v>
      </c>
      <c r="F187" s="207" t="s">
        <v>767</v>
      </c>
      <c r="H187" s="208">
        <v>54.734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169</v>
      </c>
      <c r="AU187" s="189" t="s">
        <v>81</v>
      </c>
      <c r="AV187" s="12" t="s">
        <v>81</v>
      </c>
      <c r="AW187" s="12" t="s">
        <v>4</v>
      </c>
      <c r="AX187" s="12" t="s">
        <v>79</v>
      </c>
      <c r="AY187" s="189" t="s">
        <v>158</v>
      </c>
    </row>
    <row r="188" spans="2:65" s="1" customFormat="1" ht="22.5" customHeight="1">
      <c r="B188" s="165"/>
      <c r="C188" s="209" t="s">
        <v>299</v>
      </c>
      <c r="D188" s="209" t="s">
        <v>211</v>
      </c>
      <c r="E188" s="210" t="s">
        <v>768</v>
      </c>
      <c r="F188" s="211" t="s">
        <v>769</v>
      </c>
      <c r="G188" s="212" t="s">
        <v>163</v>
      </c>
      <c r="H188" s="213">
        <v>13.72</v>
      </c>
      <c r="I188" s="214"/>
      <c r="J188" s="215">
        <f>ROUND(I188*H188,2)</f>
        <v>0</v>
      </c>
      <c r="K188" s="211" t="s">
        <v>19</v>
      </c>
      <c r="L188" s="216"/>
      <c r="M188" s="217" t="s">
        <v>19</v>
      </c>
      <c r="N188" s="218" t="s">
        <v>43</v>
      </c>
      <c r="O188" s="36"/>
      <c r="P188" s="175">
        <f>O188*H188</f>
        <v>0</v>
      </c>
      <c r="Q188" s="175">
        <v>0.0006</v>
      </c>
      <c r="R188" s="175">
        <f>Q188*H188</f>
        <v>0.008232</v>
      </c>
      <c r="S188" s="175">
        <v>0</v>
      </c>
      <c r="T188" s="176">
        <f>S188*H188</f>
        <v>0</v>
      </c>
      <c r="AR188" s="18" t="s">
        <v>215</v>
      </c>
      <c r="AT188" s="18" t="s">
        <v>211</v>
      </c>
      <c r="AU188" s="18" t="s">
        <v>81</v>
      </c>
      <c r="AY188" s="18" t="s">
        <v>158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8" t="s">
        <v>79</v>
      </c>
      <c r="BK188" s="177">
        <f>ROUND(I188*H188,2)</f>
        <v>0</v>
      </c>
      <c r="BL188" s="18" t="s">
        <v>165</v>
      </c>
      <c r="BM188" s="18" t="s">
        <v>770</v>
      </c>
    </row>
    <row r="189" spans="2:47" s="1" customFormat="1" ht="13.5">
      <c r="B189" s="35"/>
      <c r="D189" s="178" t="s">
        <v>167</v>
      </c>
      <c r="F189" s="179" t="s">
        <v>731</v>
      </c>
      <c r="I189" s="139"/>
      <c r="L189" s="35"/>
      <c r="M189" s="64"/>
      <c r="N189" s="36"/>
      <c r="O189" s="36"/>
      <c r="P189" s="36"/>
      <c r="Q189" s="36"/>
      <c r="R189" s="36"/>
      <c r="S189" s="36"/>
      <c r="T189" s="65"/>
      <c r="AT189" s="18" t="s">
        <v>167</v>
      </c>
      <c r="AU189" s="18" t="s">
        <v>81</v>
      </c>
    </row>
    <row r="190" spans="2:47" s="1" customFormat="1" ht="27">
      <c r="B190" s="35"/>
      <c r="D190" s="178" t="s">
        <v>270</v>
      </c>
      <c r="F190" s="220" t="s">
        <v>771</v>
      </c>
      <c r="I190" s="139"/>
      <c r="L190" s="35"/>
      <c r="M190" s="64"/>
      <c r="N190" s="36"/>
      <c r="O190" s="36"/>
      <c r="P190" s="36"/>
      <c r="Q190" s="36"/>
      <c r="R190" s="36"/>
      <c r="S190" s="36"/>
      <c r="T190" s="65"/>
      <c r="AT190" s="18" t="s">
        <v>270</v>
      </c>
      <c r="AU190" s="18" t="s">
        <v>81</v>
      </c>
    </row>
    <row r="191" spans="2:51" s="11" customFormat="1" ht="13.5">
      <c r="B191" s="180"/>
      <c r="D191" s="178" t="s">
        <v>169</v>
      </c>
      <c r="E191" s="181" t="s">
        <v>19</v>
      </c>
      <c r="F191" s="182" t="s">
        <v>754</v>
      </c>
      <c r="H191" s="183" t="s">
        <v>19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3" t="s">
        <v>169</v>
      </c>
      <c r="AU191" s="183" t="s">
        <v>81</v>
      </c>
      <c r="AV191" s="11" t="s">
        <v>79</v>
      </c>
      <c r="AW191" s="11" t="s">
        <v>33</v>
      </c>
      <c r="AX191" s="11" t="s">
        <v>72</v>
      </c>
      <c r="AY191" s="183" t="s">
        <v>158</v>
      </c>
    </row>
    <row r="192" spans="2:51" s="12" customFormat="1" ht="13.5">
      <c r="B192" s="188"/>
      <c r="D192" s="178" t="s">
        <v>169</v>
      </c>
      <c r="E192" s="189" t="s">
        <v>19</v>
      </c>
      <c r="F192" s="190" t="s">
        <v>772</v>
      </c>
      <c r="H192" s="191">
        <v>9.12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169</v>
      </c>
      <c r="AU192" s="189" t="s">
        <v>81</v>
      </c>
      <c r="AV192" s="12" t="s">
        <v>81</v>
      </c>
      <c r="AW192" s="12" t="s">
        <v>33</v>
      </c>
      <c r="AX192" s="12" t="s">
        <v>72</v>
      </c>
      <c r="AY192" s="189" t="s">
        <v>158</v>
      </c>
    </row>
    <row r="193" spans="2:51" s="12" customFormat="1" ht="13.5">
      <c r="B193" s="188"/>
      <c r="D193" s="178" t="s">
        <v>169</v>
      </c>
      <c r="E193" s="189" t="s">
        <v>19</v>
      </c>
      <c r="F193" s="190" t="s">
        <v>773</v>
      </c>
      <c r="H193" s="191">
        <v>1.8</v>
      </c>
      <c r="I193" s="192"/>
      <c r="L193" s="188"/>
      <c r="M193" s="193"/>
      <c r="N193" s="194"/>
      <c r="O193" s="194"/>
      <c r="P193" s="194"/>
      <c r="Q193" s="194"/>
      <c r="R193" s="194"/>
      <c r="S193" s="194"/>
      <c r="T193" s="195"/>
      <c r="AT193" s="189" t="s">
        <v>169</v>
      </c>
      <c r="AU193" s="189" t="s">
        <v>81</v>
      </c>
      <c r="AV193" s="12" t="s">
        <v>81</v>
      </c>
      <c r="AW193" s="12" t="s">
        <v>33</v>
      </c>
      <c r="AX193" s="12" t="s">
        <v>72</v>
      </c>
      <c r="AY193" s="189" t="s">
        <v>158</v>
      </c>
    </row>
    <row r="194" spans="2:51" s="12" customFormat="1" ht="13.5">
      <c r="B194" s="188"/>
      <c r="D194" s="178" t="s">
        <v>169</v>
      </c>
      <c r="E194" s="189" t="s">
        <v>19</v>
      </c>
      <c r="F194" s="190" t="s">
        <v>774</v>
      </c>
      <c r="H194" s="191">
        <v>1</v>
      </c>
      <c r="I194" s="192"/>
      <c r="L194" s="188"/>
      <c r="M194" s="193"/>
      <c r="N194" s="194"/>
      <c r="O194" s="194"/>
      <c r="P194" s="194"/>
      <c r="Q194" s="194"/>
      <c r="R194" s="194"/>
      <c r="S194" s="194"/>
      <c r="T194" s="195"/>
      <c r="AT194" s="189" t="s">
        <v>169</v>
      </c>
      <c r="AU194" s="189" t="s">
        <v>81</v>
      </c>
      <c r="AV194" s="12" t="s">
        <v>81</v>
      </c>
      <c r="AW194" s="12" t="s">
        <v>33</v>
      </c>
      <c r="AX194" s="12" t="s">
        <v>72</v>
      </c>
      <c r="AY194" s="189" t="s">
        <v>158</v>
      </c>
    </row>
    <row r="195" spans="2:51" s="12" customFormat="1" ht="13.5">
      <c r="B195" s="188"/>
      <c r="D195" s="178" t="s">
        <v>169</v>
      </c>
      <c r="E195" s="189" t="s">
        <v>19</v>
      </c>
      <c r="F195" s="190" t="s">
        <v>773</v>
      </c>
      <c r="H195" s="191">
        <v>1.8</v>
      </c>
      <c r="I195" s="192"/>
      <c r="L195" s="188"/>
      <c r="M195" s="193"/>
      <c r="N195" s="194"/>
      <c r="O195" s="194"/>
      <c r="P195" s="194"/>
      <c r="Q195" s="194"/>
      <c r="R195" s="194"/>
      <c r="S195" s="194"/>
      <c r="T195" s="195"/>
      <c r="AT195" s="189" t="s">
        <v>169</v>
      </c>
      <c r="AU195" s="189" t="s">
        <v>81</v>
      </c>
      <c r="AV195" s="12" t="s">
        <v>81</v>
      </c>
      <c r="AW195" s="12" t="s">
        <v>33</v>
      </c>
      <c r="AX195" s="12" t="s">
        <v>72</v>
      </c>
      <c r="AY195" s="189" t="s">
        <v>158</v>
      </c>
    </row>
    <row r="196" spans="2:51" s="13" customFormat="1" ht="13.5">
      <c r="B196" s="196"/>
      <c r="D196" s="197" t="s">
        <v>169</v>
      </c>
      <c r="E196" s="198" t="s">
        <v>703</v>
      </c>
      <c r="F196" s="199" t="s">
        <v>173</v>
      </c>
      <c r="H196" s="200">
        <v>13.72</v>
      </c>
      <c r="I196" s="201"/>
      <c r="L196" s="196"/>
      <c r="M196" s="202"/>
      <c r="N196" s="203"/>
      <c r="O196" s="203"/>
      <c r="P196" s="203"/>
      <c r="Q196" s="203"/>
      <c r="R196" s="203"/>
      <c r="S196" s="203"/>
      <c r="T196" s="204"/>
      <c r="AT196" s="205" t="s">
        <v>169</v>
      </c>
      <c r="AU196" s="205" t="s">
        <v>81</v>
      </c>
      <c r="AV196" s="13" t="s">
        <v>165</v>
      </c>
      <c r="AW196" s="13" t="s">
        <v>33</v>
      </c>
      <c r="AX196" s="13" t="s">
        <v>79</v>
      </c>
      <c r="AY196" s="205" t="s">
        <v>158</v>
      </c>
    </row>
    <row r="197" spans="2:65" s="1" customFormat="1" ht="22.5" customHeight="1">
      <c r="B197" s="165"/>
      <c r="C197" s="209" t="s">
        <v>304</v>
      </c>
      <c r="D197" s="209" t="s">
        <v>211</v>
      </c>
      <c r="E197" s="210" t="s">
        <v>775</v>
      </c>
      <c r="F197" s="211" t="s">
        <v>776</v>
      </c>
      <c r="G197" s="212" t="s">
        <v>163</v>
      </c>
      <c r="H197" s="213">
        <v>6.48</v>
      </c>
      <c r="I197" s="214"/>
      <c r="J197" s="215">
        <f>ROUND(I197*H197,2)</f>
        <v>0</v>
      </c>
      <c r="K197" s="211" t="s">
        <v>19</v>
      </c>
      <c r="L197" s="216"/>
      <c r="M197" s="217" t="s">
        <v>19</v>
      </c>
      <c r="N197" s="218" t="s">
        <v>43</v>
      </c>
      <c r="O197" s="36"/>
      <c r="P197" s="175">
        <f>O197*H197</f>
        <v>0</v>
      </c>
      <c r="Q197" s="175">
        <v>0.0012</v>
      </c>
      <c r="R197" s="175">
        <f>Q197*H197</f>
        <v>0.007776</v>
      </c>
      <c r="S197" s="175">
        <v>0</v>
      </c>
      <c r="T197" s="176">
        <f>S197*H197</f>
        <v>0</v>
      </c>
      <c r="AR197" s="18" t="s">
        <v>215</v>
      </c>
      <c r="AT197" s="18" t="s">
        <v>211</v>
      </c>
      <c r="AU197" s="18" t="s">
        <v>81</v>
      </c>
      <c r="AY197" s="18" t="s">
        <v>158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8" t="s">
        <v>79</v>
      </c>
      <c r="BK197" s="177">
        <f>ROUND(I197*H197,2)</f>
        <v>0</v>
      </c>
      <c r="BL197" s="18" t="s">
        <v>165</v>
      </c>
      <c r="BM197" s="18" t="s">
        <v>777</v>
      </c>
    </row>
    <row r="198" spans="2:47" s="1" customFormat="1" ht="13.5">
      <c r="B198" s="35"/>
      <c r="D198" s="178" t="s">
        <v>167</v>
      </c>
      <c r="F198" s="179" t="s">
        <v>731</v>
      </c>
      <c r="I198" s="139"/>
      <c r="L198" s="35"/>
      <c r="M198" s="64"/>
      <c r="N198" s="36"/>
      <c r="O198" s="36"/>
      <c r="P198" s="36"/>
      <c r="Q198" s="36"/>
      <c r="R198" s="36"/>
      <c r="S198" s="36"/>
      <c r="T198" s="65"/>
      <c r="AT198" s="18" t="s">
        <v>167</v>
      </c>
      <c r="AU198" s="18" t="s">
        <v>81</v>
      </c>
    </row>
    <row r="199" spans="2:47" s="1" customFormat="1" ht="27">
      <c r="B199" s="35"/>
      <c r="D199" s="178" t="s">
        <v>270</v>
      </c>
      <c r="F199" s="220" t="s">
        <v>271</v>
      </c>
      <c r="I199" s="139"/>
      <c r="L199" s="35"/>
      <c r="M199" s="64"/>
      <c r="N199" s="36"/>
      <c r="O199" s="36"/>
      <c r="P199" s="36"/>
      <c r="Q199" s="36"/>
      <c r="R199" s="36"/>
      <c r="S199" s="36"/>
      <c r="T199" s="65"/>
      <c r="AT199" s="18" t="s">
        <v>270</v>
      </c>
      <c r="AU199" s="18" t="s">
        <v>81</v>
      </c>
    </row>
    <row r="200" spans="2:51" s="11" customFormat="1" ht="13.5">
      <c r="B200" s="180"/>
      <c r="D200" s="178" t="s">
        <v>169</v>
      </c>
      <c r="E200" s="181" t="s">
        <v>19</v>
      </c>
      <c r="F200" s="182" t="s">
        <v>754</v>
      </c>
      <c r="H200" s="183" t="s">
        <v>19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3" t="s">
        <v>169</v>
      </c>
      <c r="AU200" s="183" t="s">
        <v>81</v>
      </c>
      <c r="AV200" s="11" t="s">
        <v>79</v>
      </c>
      <c r="AW200" s="11" t="s">
        <v>33</v>
      </c>
      <c r="AX200" s="11" t="s">
        <v>72</v>
      </c>
      <c r="AY200" s="183" t="s">
        <v>158</v>
      </c>
    </row>
    <row r="201" spans="2:51" s="12" customFormat="1" ht="13.5">
      <c r="B201" s="188"/>
      <c r="D201" s="197" t="s">
        <v>169</v>
      </c>
      <c r="E201" s="206" t="s">
        <v>705</v>
      </c>
      <c r="F201" s="207" t="s">
        <v>778</v>
      </c>
      <c r="H201" s="208">
        <v>6.48</v>
      </c>
      <c r="I201" s="192"/>
      <c r="L201" s="188"/>
      <c r="M201" s="193"/>
      <c r="N201" s="194"/>
      <c r="O201" s="194"/>
      <c r="P201" s="194"/>
      <c r="Q201" s="194"/>
      <c r="R201" s="194"/>
      <c r="S201" s="194"/>
      <c r="T201" s="195"/>
      <c r="AT201" s="189" t="s">
        <v>169</v>
      </c>
      <c r="AU201" s="189" t="s">
        <v>81</v>
      </c>
      <c r="AV201" s="12" t="s">
        <v>81</v>
      </c>
      <c r="AW201" s="12" t="s">
        <v>33</v>
      </c>
      <c r="AX201" s="12" t="s">
        <v>79</v>
      </c>
      <c r="AY201" s="189" t="s">
        <v>158</v>
      </c>
    </row>
    <row r="202" spans="2:65" s="1" customFormat="1" ht="22.5" customHeight="1">
      <c r="B202" s="165"/>
      <c r="C202" s="209" t="s">
        <v>7</v>
      </c>
      <c r="D202" s="209" t="s">
        <v>211</v>
      </c>
      <c r="E202" s="210" t="s">
        <v>779</v>
      </c>
      <c r="F202" s="211" t="s">
        <v>780</v>
      </c>
      <c r="G202" s="212" t="s">
        <v>163</v>
      </c>
      <c r="H202" s="213">
        <v>23.22</v>
      </c>
      <c r="I202" s="214"/>
      <c r="J202" s="215">
        <f>ROUND(I202*H202,2)</f>
        <v>0</v>
      </c>
      <c r="K202" s="211" t="s">
        <v>19</v>
      </c>
      <c r="L202" s="216"/>
      <c r="M202" s="217" t="s">
        <v>19</v>
      </c>
      <c r="N202" s="218" t="s">
        <v>43</v>
      </c>
      <c r="O202" s="36"/>
      <c r="P202" s="175">
        <f>O202*H202</f>
        <v>0</v>
      </c>
      <c r="Q202" s="175">
        <v>0.00068</v>
      </c>
      <c r="R202" s="175">
        <f>Q202*H202</f>
        <v>0.0157896</v>
      </c>
      <c r="S202" s="175">
        <v>0</v>
      </c>
      <c r="T202" s="176">
        <f>S202*H202</f>
        <v>0</v>
      </c>
      <c r="AR202" s="18" t="s">
        <v>215</v>
      </c>
      <c r="AT202" s="18" t="s">
        <v>211</v>
      </c>
      <c r="AU202" s="18" t="s">
        <v>81</v>
      </c>
      <c r="AY202" s="18" t="s">
        <v>158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8" t="s">
        <v>79</v>
      </c>
      <c r="BK202" s="177">
        <f>ROUND(I202*H202,2)</f>
        <v>0</v>
      </c>
      <c r="BL202" s="18" t="s">
        <v>165</v>
      </c>
      <c r="BM202" s="18" t="s">
        <v>781</v>
      </c>
    </row>
    <row r="203" spans="2:47" s="1" customFormat="1" ht="27">
      <c r="B203" s="35"/>
      <c r="D203" s="178" t="s">
        <v>167</v>
      </c>
      <c r="F203" s="179" t="s">
        <v>782</v>
      </c>
      <c r="I203" s="139"/>
      <c r="L203" s="35"/>
      <c r="M203" s="64"/>
      <c r="N203" s="36"/>
      <c r="O203" s="36"/>
      <c r="P203" s="36"/>
      <c r="Q203" s="36"/>
      <c r="R203" s="36"/>
      <c r="S203" s="36"/>
      <c r="T203" s="65"/>
      <c r="AT203" s="18" t="s">
        <v>167</v>
      </c>
      <c r="AU203" s="18" t="s">
        <v>81</v>
      </c>
    </row>
    <row r="204" spans="2:47" s="1" customFormat="1" ht="27">
      <c r="B204" s="35"/>
      <c r="D204" s="178" t="s">
        <v>270</v>
      </c>
      <c r="F204" s="220" t="s">
        <v>287</v>
      </c>
      <c r="I204" s="139"/>
      <c r="L204" s="35"/>
      <c r="M204" s="64"/>
      <c r="N204" s="36"/>
      <c r="O204" s="36"/>
      <c r="P204" s="36"/>
      <c r="Q204" s="36"/>
      <c r="R204" s="36"/>
      <c r="S204" s="36"/>
      <c r="T204" s="65"/>
      <c r="AT204" s="18" t="s">
        <v>270</v>
      </c>
      <c r="AU204" s="18" t="s">
        <v>81</v>
      </c>
    </row>
    <row r="205" spans="2:51" s="11" customFormat="1" ht="13.5">
      <c r="B205" s="180"/>
      <c r="D205" s="178" t="s">
        <v>169</v>
      </c>
      <c r="E205" s="181" t="s">
        <v>19</v>
      </c>
      <c r="F205" s="182" t="s">
        <v>754</v>
      </c>
      <c r="H205" s="183" t="s">
        <v>19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3" t="s">
        <v>169</v>
      </c>
      <c r="AU205" s="183" t="s">
        <v>81</v>
      </c>
      <c r="AV205" s="11" t="s">
        <v>79</v>
      </c>
      <c r="AW205" s="11" t="s">
        <v>33</v>
      </c>
      <c r="AX205" s="11" t="s">
        <v>72</v>
      </c>
      <c r="AY205" s="183" t="s">
        <v>158</v>
      </c>
    </row>
    <row r="206" spans="2:51" s="11" customFormat="1" ht="13.5">
      <c r="B206" s="180"/>
      <c r="D206" s="178" t="s">
        <v>169</v>
      </c>
      <c r="E206" s="181" t="s">
        <v>19</v>
      </c>
      <c r="F206" s="182" t="s">
        <v>755</v>
      </c>
      <c r="H206" s="183" t="s">
        <v>19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3" t="s">
        <v>169</v>
      </c>
      <c r="AU206" s="183" t="s">
        <v>81</v>
      </c>
      <c r="AV206" s="11" t="s">
        <v>79</v>
      </c>
      <c r="AW206" s="11" t="s">
        <v>33</v>
      </c>
      <c r="AX206" s="11" t="s">
        <v>72</v>
      </c>
      <c r="AY206" s="183" t="s">
        <v>158</v>
      </c>
    </row>
    <row r="207" spans="2:51" s="12" customFormat="1" ht="13.5">
      <c r="B207" s="188"/>
      <c r="D207" s="178" t="s">
        <v>169</v>
      </c>
      <c r="E207" s="189" t="s">
        <v>19</v>
      </c>
      <c r="F207" s="190" t="s">
        <v>783</v>
      </c>
      <c r="H207" s="191">
        <v>14.48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89" t="s">
        <v>169</v>
      </c>
      <c r="AU207" s="189" t="s">
        <v>81</v>
      </c>
      <c r="AV207" s="12" t="s">
        <v>81</v>
      </c>
      <c r="AW207" s="12" t="s">
        <v>33</v>
      </c>
      <c r="AX207" s="12" t="s">
        <v>72</v>
      </c>
      <c r="AY207" s="189" t="s">
        <v>158</v>
      </c>
    </row>
    <row r="208" spans="2:51" s="11" customFormat="1" ht="13.5">
      <c r="B208" s="180"/>
      <c r="D208" s="178" t="s">
        <v>169</v>
      </c>
      <c r="E208" s="181" t="s">
        <v>19</v>
      </c>
      <c r="F208" s="182" t="s">
        <v>784</v>
      </c>
      <c r="H208" s="183" t="s">
        <v>19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3" t="s">
        <v>169</v>
      </c>
      <c r="AU208" s="183" t="s">
        <v>81</v>
      </c>
      <c r="AV208" s="11" t="s">
        <v>79</v>
      </c>
      <c r="AW208" s="11" t="s">
        <v>33</v>
      </c>
      <c r="AX208" s="11" t="s">
        <v>72</v>
      </c>
      <c r="AY208" s="183" t="s">
        <v>158</v>
      </c>
    </row>
    <row r="209" spans="2:51" s="12" customFormat="1" ht="13.5">
      <c r="B209" s="188"/>
      <c r="D209" s="178" t="s">
        <v>169</v>
      </c>
      <c r="E209" s="189" t="s">
        <v>19</v>
      </c>
      <c r="F209" s="190" t="s">
        <v>785</v>
      </c>
      <c r="H209" s="191">
        <v>7.02</v>
      </c>
      <c r="I209" s="192"/>
      <c r="L209" s="188"/>
      <c r="M209" s="193"/>
      <c r="N209" s="194"/>
      <c r="O209" s="194"/>
      <c r="P209" s="194"/>
      <c r="Q209" s="194"/>
      <c r="R209" s="194"/>
      <c r="S209" s="194"/>
      <c r="T209" s="195"/>
      <c r="AT209" s="189" t="s">
        <v>169</v>
      </c>
      <c r="AU209" s="189" t="s">
        <v>81</v>
      </c>
      <c r="AV209" s="12" t="s">
        <v>81</v>
      </c>
      <c r="AW209" s="12" t="s">
        <v>33</v>
      </c>
      <c r="AX209" s="12" t="s">
        <v>72</v>
      </c>
      <c r="AY209" s="189" t="s">
        <v>158</v>
      </c>
    </row>
    <row r="210" spans="2:51" s="13" customFormat="1" ht="13.5">
      <c r="B210" s="196"/>
      <c r="D210" s="178" t="s">
        <v>169</v>
      </c>
      <c r="E210" s="221" t="s">
        <v>685</v>
      </c>
      <c r="F210" s="222" t="s">
        <v>173</v>
      </c>
      <c r="H210" s="223">
        <v>21.5</v>
      </c>
      <c r="I210" s="201"/>
      <c r="L210" s="196"/>
      <c r="M210" s="202"/>
      <c r="N210" s="203"/>
      <c r="O210" s="203"/>
      <c r="P210" s="203"/>
      <c r="Q210" s="203"/>
      <c r="R210" s="203"/>
      <c r="S210" s="203"/>
      <c r="T210" s="204"/>
      <c r="AT210" s="205" t="s">
        <v>169</v>
      </c>
      <c r="AU210" s="205" t="s">
        <v>81</v>
      </c>
      <c r="AV210" s="13" t="s">
        <v>165</v>
      </c>
      <c r="AW210" s="13" t="s">
        <v>33</v>
      </c>
      <c r="AX210" s="13" t="s">
        <v>79</v>
      </c>
      <c r="AY210" s="205" t="s">
        <v>158</v>
      </c>
    </row>
    <row r="211" spans="2:51" s="12" customFormat="1" ht="13.5">
      <c r="B211" s="188"/>
      <c r="D211" s="197" t="s">
        <v>169</v>
      </c>
      <c r="F211" s="207" t="s">
        <v>786</v>
      </c>
      <c r="H211" s="208">
        <v>23.22</v>
      </c>
      <c r="I211" s="192"/>
      <c r="L211" s="188"/>
      <c r="M211" s="193"/>
      <c r="N211" s="194"/>
      <c r="O211" s="194"/>
      <c r="P211" s="194"/>
      <c r="Q211" s="194"/>
      <c r="R211" s="194"/>
      <c r="S211" s="194"/>
      <c r="T211" s="195"/>
      <c r="AT211" s="189" t="s">
        <v>169</v>
      </c>
      <c r="AU211" s="189" t="s">
        <v>81</v>
      </c>
      <c r="AV211" s="12" t="s">
        <v>81</v>
      </c>
      <c r="AW211" s="12" t="s">
        <v>4</v>
      </c>
      <c r="AX211" s="12" t="s">
        <v>79</v>
      </c>
      <c r="AY211" s="189" t="s">
        <v>158</v>
      </c>
    </row>
    <row r="212" spans="2:65" s="1" customFormat="1" ht="22.5" customHeight="1">
      <c r="B212" s="165"/>
      <c r="C212" s="166" t="s">
        <v>324</v>
      </c>
      <c r="D212" s="166" t="s">
        <v>160</v>
      </c>
      <c r="E212" s="167" t="s">
        <v>300</v>
      </c>
      <c r="F212" s="168" t="s">
        <v>301</v>
      </c>
      <c r="G212" s="169" t="s">
        <v>182</v>
      </c>
      <c r="H212" s="170">
        <v>1056.5</v>
      </c>
      <c r="I212" s="171"/>
      <c r="J212" s="172">
        <f>ROUND(I212*H212,2)</f>
        <v>0</v>
      </c>
      <c r="K212" s="168" t="s">
        <v>19</v>
      </c>
      <c r="L212" s="35"/>
      <c r="M212" s="173" t="s">
        <v>19</v>
      </c>
      <c r="N212" s="174" t="s">
        <v>43</v>
      </c>
      <c r="O212" s="36"/>
      <c r="P212" s="175">
        <f>O212*H212</f>
        <v>0</v>
      </c>
      <c r="Q212" s="175">
        <v>0.00025017</v>
      </c>
      <c r="R212" s="175">
        <f>Q212*H212</f>
        <v>0.264304605</v>
      </c>
      <c r="S212" s="175">
        <v>0</v>
      </c>
      <c r="T212" s="176">
        <f>S212*H212</f>
        <v>0</v>
      </c>
      <c r="AR212" s="18" t="s">
        <v>165</v>
      </c>
      <c r="AT212" s="18" t="s">
        <v>160</v>
      </c>
      <c r="AU212" s="18" t="s">
        <v>81</v>
      </c>
      <c r="AY212" s="18" t="s">
        <v>158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8" t="s">
        <v>79</v>
      </c>
      <c r="BK212" s="177">
        <f>ROUND(I212*H212,2)</f>
        <v>0</v>
      </c>
      <c r="BL212" s="18" t="s">
        <v>165</v>
      </c>
      <c r="BM212" s="18" t="s">
        <v>302</v>
      </c>
    </row>
    <row r="213" spans="2:47" s="1" customFormat="1" ht="13.5">
      <c r="B213" s="35"/>
      <c r="D213" s="197" t="s">
        <v>167</v>
      </c>
      <c r="F213" s="219" t="s">
        <v>303</v>
      </c>
      <c r="I213" s="139"/>
      <c r="L213" s="35"/>
      <c r="M213" s="64"/>
      <c r="N213" s="36"/>
      <c r="O213" s="36"/>
      <c r="P213" s="36"/>
      <c r="Q213" s="36"/>
      <c r="R213" s="36"/>
      <c r="S213" s="36"/>
      <c r="T213" s="65"/>
      <c r="AT213" s="18" t="s">
        <v>167</v>
      </c>
      <c r="AU213" s="18" t="s">
        <v>81</v>
      </c>
    </row>
    <row r="214" spans="2:65" s="1" customFormat="1" ht="22.5" customHeight="1">
      <c r="B214" s="165"/>
      <c r="C214" s="209" t="s">
        <v>330</v>
      </c>
      <c r="D214" s="209" t="s">
        <v>211</v>
      </c>
      <c r="E214" s="210" t="s">
        <v>787</v>
      </c>
      <c r="F214" s="211" t="s">
        <v>788</v>
      </c>
      <c r="G214" s="212" t="s">
        <v>182</v>
      </c>
      <c r="H214" s="213">
        <v>123.64</v>
      </c>
      <c r="I214" s="214"/>
      <c r="J214" s="215">
        <f>ROUND(I214*H214,2)</f>
        <v>0</v>
      </c>
      <c r="K214" s="211" t="s">
        <v>19</v>
      </c>
      <c r="L214" s="216"/>
      <c r="M214" s="217" t="s">
        <v>19</v>
      </c>
      <c r="N214" s="218" t="s">
        <v>43</v>
      </c>
      <c r="O214" s="36"/>
      <c r="P214" s="175">
        <f>O214*H214</f>
        <v>0</v>
      </c>
      <c r="Q214" s="175">
        <v>0.00052</v>
      </c>
      <c r="R214" s="175">
        <f>Q214*H214</f>
        <v>0.0642928</v>
      </c>
      <c r="S214" s="175">
        <v>0</v>
      </c>
      <c r="T214" s="176">
        <f>S214*H214</f>
        <v>0</v>
      </c>
      <c r="AR214" s="18" t="s">
        <v>215</v>
      </c>
      <c r="AT214" s="18" t="s">
        <v>211</v>
      </c>
      <c r="AU214" s="18" t="s">
        <v>81</v>
      </c>
      <c r="AY214" s="18" t="s">
        <v>158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8" t="s">
        <v>79</v>
      </c>
      <c r="BK214" s="177">
        <f>ROUND(I214*H214,2)</f>
        <v>0</v>
      </c>
      <c r="BL214" s="18" t="s">
        <v>165</v>
      </c>
      <c r="BM214" s="18" t="s">
        <v>789</v>
      </c>
    </row>
    <row r="215" spans="2:47" s="1" customFormat="1" ht="27">
      <c r="B215" s="35"/>
      <c r="D215" s="178" t="s">
        <v>167</v>
      </c>
      <c r="F215" s="179" t="s">
        <v>790</v>
      </c>
      <c r="I215" s="139"/>
      <c r="L215" s="35"/>
      <c r="M215" s="64"/>
      <c r="N215" s="36"/>
      <c r="O215" s="36"/>
      <c r="P215" s="36"/>
      <c r="Q215" s="36"/>
      <c r="R215" s="36"/>
      <c r="S215" s="36"/>
      <c r="T215" s="65"/>
      <c r="AT215" s="18" t="s">
        <v>167</v>
      </c>
      <c r="AU215" s="18" t="s">
        <v>81</v>
      </c>
    </row>
    <row r="216" spans="2:51" s="11" customFormat="1" ht="13.5">
      <c r="B216" s="180"/>
      <c r="D216" s="178" t="s">
        <v>169</v>
      </c>
      <c r="E216" s="181" t="s">
        <v>19</v>
      </c>
      <c r="F216" s="182" t="s">
        <v>755</v>
      </c>
      <c r="H216" s="183" t="s">
        <v>19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3" t="s">
        <v>169</v>
      </c>
      <c r="AU216" s="183" t="s">
        <v>81</v>
      </c>
      <c r="AV216" s="11" t="s">
        <v>79</v>
      </c>
      <c r="AW216" s="11" t="s">
        <v>33</v>
      </c>
      <c r="AX216" s="11" t="s">
        <v>72</v>
      </c>
      <c r="AY216" s="183" t="s">
        <v>158</v>
      </c>
    </row>
    <row r="217" spans="2:51" s="12" customFormat="1" ht="13.5">
      <c r="B217" s="188"/>
      <c r="D217" s="178" t="s">
        <v>169</v>
      </c>
      <c r="E217" s="189" t="s">
        <v>691</v>
      </c>
      <c r="F217" s="190" t="s">
        <v>791</v>
      </c>
      <c r="H217" s="191">
        <v>65.2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89" t="s">
        <v>169</v>
      </c>
      <c r="AU217" s="189" t="s">
        <v>81</v>
      </c>
      <c r="AV217" s="12" t="s">
        <v>81</v>
      </c>
      <c r="AW217" s="12" t="s">
        <v>33</v>
      </c>
      <c r="AX217" s="12" t="s">
        <v>72</v>
      </c>
      <c r="AY217" s="189" t="s">
        <v>158</v>
      </c>
    </row>
    <row r="218" spans="2:51" s="11" customFormat="1" ht="13.5">
      <c r="B218" s="180"/>
      <c r="D218" s="178" t="s">
        <v>169</v>
      </c>
      <c r="E218" s="181" t="s">
        <v>19</v>
      </c>
      <c r="F218" s="182" t="s">
        <v>784</v>
      </c>
      <c r="H218" s="183" t="s">
        <v>19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3" t="s">
        <v>169</v>
      </c>
      <c r="AU218" s="183" t="s">
        <v>81</v>
      </c>
      <c r="AV218" s="11" t="s">
        <v>79</v>
      </c>
      <c r="AW218" s="11" t="s">
        <v>33</v>
      </c>
      <c r="AX218" s="11" t="s">
        <v>72</v>
      </c>
      <c r="AY218" s="183" t="s">
        <v>158</v>
      </c>
    </row>
    <row r="219" spans="2:51" s="12" customFormat="1" ht="13.5">
      <c r="B219" s="188"/>
      <c r="D219" s="178" t="s">
        <v>169</v>
      </c>
      <c r="E219" s="189" t="s">
        <v>694</v>
      </c>
      <c r="F219" s="190" t="s">
        <v>792</v>
      </c>
      <c r="H219" s="191">
        <v>40.2</v>
      </c>
      <c r="I219" s="192"/>
      <c r="L219" s="188"/>
      <c r="M219" s="193"/>
      <c r="N219" s="194"/>
      <c r="O219" s="194"/>
      <c r="P219" s="194"/>
      <c r="Q219" s="194"/>
      <c r="R219" s="194"/>
      <c r="S219" s="194"/>
      <c r="T219" s="195"/>
      <c r="AT219" s="189" t="s">
        <v>169</v>
      </c>
      <c r="AU219" s="189" t="s">
        <v>81</v>
      </c>
      <c r="AV219" s="12" t="s">
        <v>81</v>
      </c>
      <c r="AW219" s="12" t="s">
        <v>33</v>
      </c>
      <c r="AX219" s="12" t="s">
        <v>72</v>
      </c>
      <c r="AY219" s="189" t="s">
        <v>158</v>
      </c>
    </row>
    <row r="220" spans="2:51" s="12" customFormat="1" ht="13.5">
      <c r="B220" s="188"/>
      <c r="D220" s="178" t="s">
        <v>169</v>
      </c>
      <c r="E220" s="189" t="s">
        <v>19</v>
      </c>
      <c r="F220" s="190" t="s">
        <v>210</v>
      </c>
      <c r="H220" s="191">
        <v>7</v>
      </c>
      <c r="I220" s="192"/>
      <c r="L220" s="188"/>
      <c r="M220" s="193"/>
      <c r="N220" s="194"/>
      <c r="O220" s="194"/>
      <c r="P220" s="194"/>
      <c r="Q220" s="194"/>
      <c r="R220" s="194"/>
      <c r="S220" s="194"/>
      <c r="T220" s="195"/>
      <c r="AT220" s="189" t="s">
        <v>169</v>
      </c>
      <c r="AU220" s="189" t="s">
        <v>81</v>
      </c>
      <c r="AV220" s="12" t="s">
        <v>81</v>
      </c>
      <c r="AW220" s="12" t="s">
        <v>33</v>
      </c>
      <c r="AX220" s="12" t="s">
        <v>72</v>
      </c>
      <c r="AY220" s="189" t="s">
        <v>158</v>
      </c>
    </row>
    <row r="221" spans="2:51" s="13" customFormat="1" ht="13.5">
      <c r="B221" s="196"/>
      <c r="D221" s="178" t="s">
        <v>169</v>
      </c>
      <c r="E221" s="221" t="s">
        <v>19</v>
      </c>
      <c r="F221" s="222" t="s">
        <v>173</v>
      </c>
      <c r="H221" s="223">
        <v>112.4</v>
      </c>
      <c r="I221" s="201"/>
      <c r="L221" s="196"/>
      <c r="M221" s="202"/>
      <c r="N221" s="203"/>
      <c r="O221" s="203"/>
      <c r="P221" s="203"/>
      <c r="Q221" s="203"/>
      <c r="R221" s="203"/>
      <c r="S221" s="203"/>
      <c r="T221" s="204"/>
      <c r="AT221" s="205" t="s">
        <v>169</v>
      </c>
      <c r="AU221" s="205" t="s">
        <v>81</v>
      </c>
      <c r="AV221" s="13" t="s">
        <v>165</v>
      </c>
      <c r="AW221" s="13" t="s">
        <v>33</v>
      </c>
      <c r="AX221" s="13" t="s">
        <v>79</v>
      </c>
      <c r="AY221" s="205" t="s">
        <v>158</v>
      </c>
    </row>
    <row r="222" spans="2:51" s="12" customFormat="1" ht="13.5">
      <c r="B222" s="188"/>
      <c r="D222" s="197" t="s">
        <v>169</v>
      </c>
      <c r="F222" s="207" t="s">
        <v>793</v>
      </c>
      <c r="H222" s="208">
        <v>123.64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89" t="s">
        <v>169</v>
      </c>
      <c r="AU222" s="189" t="s">
        <v>81</v>
      </c>
      <c r="AV222" s="12" t="s">
        <v>81</v>
      </c>
      <c r="AW222" s="12" t="s">
        <v>4</v>
      </c>
      <c r="AX222" s="12" t="s">
        <v>79</v>
      </c>
      <c r="AY222" s="189" t="s">
        <v>158</v>
      </c>
    </row>
    <row r="223" spans="2:65" s="1" customFormat="1" ht="22.5" customHeight="1">
      <c r="B223" s="165"/>
      <c r="C223" s="209" t="s">
        <v>337</v>
      </c>
      <c r="D223" s="209" t="s">
        <v>211</v>
      </c>
      <c r="E223" s="210" t="s">
        <v>312</v>
      </c>
      <c r="F223" s="211" t="s">
        <v>313</v>
      </c>
      <c r="G223" s="212" t="s">
        <v>182</v>
      </c>
      <c r="H223" s="213">
        <v>240.13</v>
      </c>
      <c r="I223" s="214"/>
      <c r="J223" s="215">
        <f>ROUND(I223*H223,2)</f>
        <v>0</v>
      </c>
      <c r="K223" s="211" t="s">
        <v>19</v>
      </c>
      <c r="L223" s="216"/>
      <c r="M223" s="217" t="s">
        <v>19</v>
      </c>
      <c r="N223" s="218" t="s">
        <v>43</v>
      </c>
      <c r="O223" s="36"/>
      <c r="P223" s="175">
        <f>O223*H223</f>
        <v>0</v>
      </c>
      <c r="Q223" s="175">
        <v>3E-05</v>
      </c>
      <c r="R223" s="175">
        <f>Q223*H223</f>
        <v>0.0072039</v>
      </c>
      <c r="S223" s="175">
        <v>0</v>
      </c>
      <c r="T223" s="176">
        <f>S223*H223</f>
        <v>0</v>
      </c>
      <c r="AR223" s="18" t="s">
        <v>215</v>
      </c>
      <c r="AT223" s="18" t="s">
        <v>211</v>
      </c>
      <c r="AU223" s="18" t="s">
        <v>81</v>
      </c>
      <c r="AY223" s="18" t="s">
        <v>158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8" t="s">
        <v>79</v>
      </c>
      <c r="BK223" s="177">
        <f>ROUND(I223*H223,2)</f>
        <v>0</v>
      </c>
      <c r="BL223" s="18" t="s">
        <v>165</v>
      </c>
      <c r="BM223" s="18" t="s">
        <v>314</v>
      </c>
    </row>
    <row r="224" spans="2:47" s="1" customFormat="1" ht="13.5">
      <c r="B224" s="35"/>
      <c r="D224" s="178" t="s">
        <v>167</v>
      </c>
      <c r="F224" s="179" t="s">
        <v>315</v>
      </c>
      <c r="I224" s="139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167</v>
      </c>
      <c r="AU224" s="18" t="s">
        <v>81</v>
      </c>
    </row>
    <row r="225" spans="2:51" s="11" customFormat="1" ht="13.5">
      <c r="B225" s="180"/>
      <c r="D225" s="178" t="s">
        <v>169</v>
      </c>
      <c r="E225" s="181" t="s">
        <v>19</v>
      </c>
      <c r="F225" s="182" t="s">
        <v>316</v>
      </c>
      <c r="H225" s="183" t="s">
        <v>19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3" t="s">
        <v>169</v>
      </c>
      <c r="AU225" s="183" t="s">
        <v>81</v>
      </c>
      <c r="AV225" s="11" t="s">
        <v>79</v>
      </c>
      <c r="AW225" s="11" t="s">
        <v>33</v>
      </c>
      <c r="AX225" s="11" t="s">
        <v>72</v>
      </c>
      <c r="AY225" s="183" t="s">
        <v>158</v>
      </c>
    </row>
    <row r="226" spans="2:51" s="12" customFormat="1" ht="13.5">
      <c r="B226" s="188"/>
      <c r="D226" s="178" t="s">
        <v>169</v>
      </c>
      <c r="E226" s="189" t="s">
        <v>19</v>
      </c>
      <c r="F226" s="190" t="s">
        <v>794</v>
      </c>
      <c r="H226" s="191">
        <v>55.5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169</v>
      </c>
      <c r="AU226" s="189" t="s">
        <v>81</v>
      </c>
      <c r="AV226" s="12" t="s">
        <v>81</v>
      </c>
      <c r="AW226" s="12" t="s">
        <v>33</v>
      </c>
      <c r="AX226" s="12" t="s">
        <v>72</v>
      </c>
      <c r="AY226" s="189" t="s">
        <v>158</v>
      </c>
    </row>
    <row r="227" spans="2:51" s="11" customFormat="1" ht="13.5">
      <c r="B227" s="180"/>
      <c r="D227" s="178" t="s">
        <v>169</v>
      </c>
      <c r="E227" s="181" t="s">
        <v>19</v>
      </c>
      <c r="F227" s="182" t="s">
        <v>795</v>
      </c>
      <c r="H227" s="183" t="s">
        <v>19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3" t="s">
        <v>169</v>
      </c>
      <c r="AU227" s="183" t="s">
        <v>81</v>
      </c>
      <c r="AV227" s="11" t="s">
        <v>79</v>
      </c>
      <c r="AW227" s="11" t="s">
        <v>33</v>
      </c>
      <c r="AX227" s="11" t="s">
        <v>72</v>
      </c>
      <c r="AY227" s="183" t="s">
        <v>158</v>
      </c>
    </row>
    <row r="228" spans="2:51" s="11" customFormat="1" ht="13.5">
      <c r="B228" s="180"/>
      <c r="D228" s="178" t="s">
        <v>169</v>
      </c>
      <c r="E228" s="181" t="s">
        <v>19</v>
      </c>
      <c r="F228" s="182" t="s">
        <v>755</v>
      </c>
      <c r="H228" s="183" t="s">
        <v>19</v>
      </c>
      <c r="I228" s="184"/>
      <c r="L228" s="180"/>
      <c r="M228" s="185"/>
      <c r="N228" s="186"/>
      <c r="O228" s="186"/>
      <c r="P228" s="186"/>
      <c r="Q228" s="186"/>
      <c r="R228" s="186"/>
      <c r="S228" s="186"/>
      <c r="T228" s="187"/>
      <c r="AT228" s="183" t="s">
        <v>169</v>
      </c>
      <c r="AU228" s="183" t="s">
        <v>81</v>
      </c>
      <c r="AV228" s="11" t="s">
        <v>79</v>
      </c>
      <c r="AW228" s="11" t="s">
        <v>33</v>
      </c>
      <c r="AX228" s="11" t="s">
        <v>72</v>
      </c>
      <c r="AY228" s="183" t="s">
        <v>158</v>
      </c>
    </row>
    <row r="229" spans="2:51" s="11" customFormat="1" ht="13.5">
      <c r="B229" s="180"/>
      <c r="D229" s="178" t="s">
        <v>169</v>
      </c>
      <c r="E229" s="181" t="s">
        <v>19</v>
      </c>
      <c r="F229" s="182" t="s">
        <v>796</v>
      </c>
      <c r="H229" s="183" t="s">
        <v>19</v>
      </c>
      <c r="I229" s="184"/>
      <c r="L229" s="180"/>
      <c r="M229" s="185"/>
      <c r="N229" s="186"/>
      <c r="O229" s="186"/>
      <c r="P229" s="186"/>
      <c r="Q229" s="186"/>
      <c r="R229" s="186"/>
      <c r="S229" s="186"/>
      <c r="T229" s="187"/>
      <c r="AT229" s="183" t="s">
        <v>169</v>
      </c>
      <c r="AU229" s="183" t="s">
        <v>81</v>
      </c>
      <c r="AV229" s="11" t="s">
        <v>79</v>
      </c>
      <c r="AW229" s="11" t="s">
        <v>33</v>
      </c>
      <c r="AX229" s="11" t="s">
        <v>72</v>
      </c>
      <c r="AY229" s="183" t="s">
        <v>158</v>
      </c>
    </row>
    <row r="230" spans="2:51" s="12" customFormat="1" ht="13.5">
      <c r="B230" s="188"/>
      <c r="D230" s="178" t="s">
        <v>169</v>
      </c>
      <c r="E230" s="189" t="s">
        <v>19</v>
      </c>
      <c r="F230" s="190" t="s">
        <v>797</v>
      </c>
      <c r="H230" s="191">
        <v>85.2</v>
      </c>
      <c r="I230" s="192"/>
      <c r="L230" s="188"/>
      <c r="M230" s="193"/>
      <c r="N230" s="194"/>
      <c r="O230" s="194"/>
      <c r="P230" s="194"/>
      <c r="Q230" s="194"/>
      <c r="R230" s="194"/>
      <c r="S230" s="194"/>
      <c r="T230" s="195"/>
      <c r="AT230" s="189" t="s">
        <v>169</v>
      </c>
      <c r="AU230" s="189" t="s">
        <v>81</v>
      </c>
      <c r="AV230" s="12" t="s">
        <v>81</v>
      </c>
      <c r="AW230" s="12" t="s">
        <v>33</v>
      </c>
      <c r="AX230" s="12" t="s">
        <v>72</v>
      </c>
      <c r="AY230" s="189" t="s">
        <v>158</v>
      </c>
    </row>
    <row r="231" spans="2:51" s="11" customFormat="1" ht="13.5">
      <c r="B231" s="180"/>
      <c r="D231" s="178" t="s">
        <v>169</v>
      </c>
      <c r="E231" s="181" t="s">
        <v>19</v>
      </c>
      <c r="F231" s="182" t="s">
        <v>49</v>
      </c>
      <c r="H231" s="183" t="s">
        <v>19</v>
      </c>
      <c r="I231" s="184"/>
      <c r="L231" s="180"/>
      <c r="M231" s="185"/>
      <c r="N231" s="186"/>
      <c r="O231" s="186"/>
      <c r="P231" s="186"/>
      <c r="Q231" s="186"/>
      <c r="R231" s="186"/>
      <c r="S231" s="186"/>
      <c r="T231" s="187"/>
      <c r="AT231" s="183" t="s">
        <v>169</v>
      </c>
      <c r="AU231" s="183" t="s">
        <v>81</v>
      </c>
      <c r="AV231" s="11" t="s">
        <v>79</v>
      </c>
      <c r="AW231" s="11" t="s">
        <v>33</v>
      </c>
      <c r="AX231" s="11" t="s">
        <v>72</v>
      </c>
      <c r="AY231" s="183" t="s">
        <v>158</v>
      </c>
    </row>
    <row r="232" spans="2:51" s="12" customFormat="1" ht="13.5">
      <c r="B232" s="188"/>
      <c r="D232" s="178" t="s">
        <v>169</v>
      </c>
      <c r="E232" s="189" t="s">
        <v>19</v>
      </c>
      <c r="F232" s="190" t="s">
        <v>798</v>
      </c>
      <c r="H232" s="191">
        <v>16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89" t="s">
        <v>169</v>
      </c>
      <c r="AU232" s="189" t="s">
        <v>81</v>
      </c>
      <c r="AV232" s="12" t="s">
        <v>81</v>
      </c>
      <c r="AW232" s="12" t="s">
        <v>33</v>
      </c>
      <c r="AX232" s="12" t="s">
        <v>72</v>
      </c>
      <c r="AY232" s="189" t="s">
        <v>158</v>
      </c>
    </row>
    <row r="233" spans="2:51" s="11" customFormat="1" ht="13.5">
      <c r="B233" s="180"/>
      <c r="D233" s="178" t="s">
        <v>169</v>
      </c>
      <c r="E233" s="181" t="s">
        <v>19</v>
      </c>
      <c r="F233" s="182" t="s">
        <v>799</v>
      </c>
      <c r="H233" s="183" t="s">
        <v>19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3" t="s">
        <v>169</v>
      </c>
      <c r="AU233" s="183" t="s">
        <v>81</v>
      </c>
      <c r="AV233" s="11" t="s">
        <v>79</v>
      </c>
      <c r="AW233" s="11" t="s">
        <v>33</v>
      </c>
      <c r="AX233" s="11" t="s">
        <v>72</v>
      </c>
      <c r="AY233" s="183" t="s">
        <v>158</v>
      </c>
    </row>
    <row r="234" spans="2:51" s="12" customFormat="1" ht="13.5">
      <c r="B234" s="188"/>
      <c r="D234" s="178" t="s">
        <v>169</v>
      </c>
      <c r="E234" s="189" t="s">
        <v>19</v>
      </c>
      <c r="F234" s="190" t="s">
        <v>800</v>
      </c>
      <c r="H234" s="191">
        <v>18</v>
      </c>
      <c r="I234" s="192"/>
      <c r="L234" s="188"/>
      <c r="M234" s="193"/>
      <c r="N234" s="194"/>
      <c r="O234" s="194"/>
      <c r="P234" s="194"/>
      <c r="Q234" s="194"/>
      <c r="R234" s="194"/>
      <c r="S234" s="194"/>
      <c r="T234" s="195"/>
      <c r="AT234" s="189" t="s">
        <v>169</v>
      </c>
      <c r="AU234" s="189" t="s">
        <v>81</v>
      </c>
      <c r="AV234" s="12" t="s">
        <v>81</v>
      </c>
      <c r="AW234" s="12" t="s">
        <v>33</v>
      </c>
      <c r="AX234" s="12" t="s">
        <v>72</v>
      </c>
      <c r="AY234" s="189" t="s">
        <v>158</v>
      </c>
    </row>
    <row r="235" spans="2:51" s="11" customFormat="1" ht="13.5">
      <c r="B235" s="180"/>
      <c r="D235" s="178" t="s">
        <v>169</v>
      </c>
      <c r="E235" s="181" t="s">
        <v>19</v>
      </c>
      <c r="F235" s="182" t="s">
        <v>784</v>
      </c>
      <c r="H235" s="183" t="s">
        <v>19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3" t="s">
        <v>169</v>
      </c>
      <c r="AU235" s="183" t="s">
        <v>81</v>
      </c>
      <c r="AV235" s="11" t="s">
        <v>79</v>
      </c>
      <c r="AW235" s="11" t="s">
        <v>33</v>
      </c>
      <c r="AX235" s="11" t="s">
        <v>72</v>
      </c>
      <c r="AY235" s="183" t="s">
        <v>158</v>
      </c>
    </row>
    <row r="236" spans="2:51" s="11" customFormat="1" ht="13.5">
      <c r="B236" s="180"/>
      <c r="D236" s="178" t="s">
        <v>169</v>
      </c>
      <c r="E236" s="181" t="s">
        <v>19</v>
      </c>
      <c r="F236" s="182" t="s">
        <v>49</v>
      </c>
      <c r="H236" s="183" t="s">
        <v>19</v>
      </c>
      <c r="I236" s="184"/>
      <c r="L236" s="180"/>
      <c r="M236" s="185"/>
      <c r="N236" s="186"/>
      <c r="O236" s="186"/>
      <c r="P236" s="186"/>
      <c r="Q236" s="186"/>
      <c r="R236" s="186"/>
      <c r="S236" s="186"/>
      <c r="T236" s="187"/>
      <c r="AT236" s="183" t="s">
        <v>169</v>
      </c>
      <c r="AU236" s="183" t="s">
        <v>81</v>
      </c>
      <c r="AV236" s="11" t="s">
        <v>79</v>
      </c>
      <c r="AW236" s="11" t="s">
        <v>33</v>
      </c>
      <c r="AX236" s="11" t="s">
        <v>72</v>
      </c>
      <c r="AY236" s="183" t="s">
        <v>158</v>
      </c>
    </row>
    <row r="237" spans="2:51" s="12" customFormat="1" ht="13.5">
      <c r="B237" s="188"/>
      <c r="D237" s="178" t="s">
        <v>169</v>
      </c>
      <c r="E237" s="189" t="s">
        <v>19</v>
      </c>
      <c r="F237" s="190" t="s">
        <v>801</v>
      </c>
      <c r="H237" s="191">
        <v>10.4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89" t="s">
        <v>169</v>
      </c>
      <c r="AU237" s="189" t="s">
        <v>81</v>
      </c>
      <c r="AV237" s="12" t="s">
        <v>81</v>
      </c>
      <c r="AW237" s="12" t="s">
        <v>33</v>
      </c>
      <c r="AX237" s="12" t="s">
        <v>72</v>
      </c>
      <c r="AY237" s="189" t="s">
        <v>158</v>
      </c>
    </row>
    <row r="238" spans="2:51" s="11" customFormat="1" ht="13.5">
      <c r="B238" s="180"/>
      <c r="D238" s="178" t="s">
        <v>169</v>
      </c>
      <c r="E238" s="181" t="s">
        <v>19</v>
      </c>
      <c r="F238" s="182" t="s">
        <v>802</v>
      </c>
      <c r="H238" s="183" t="s">
        <v>19</v>
      </c>
      <c r="I238" s="184"/>
      <c r="L238" s="180"/>
      <c r="M238" s="185"/>
      <c r="N238" s="186"/>
      <c r="O238" s="186"/>
      <c r="P238" s="186"/>
      <c r="Q238" s="186"/>
      <c r="R238" s="186"/>
      <c r="S238" s="186"/>
      <c r="T238" s="187"/>
      <c r="AT238" s="183" t="s">
        <v>169</v>
      </c>
      <c r="AU238" s="183" t="s">
        <v>81</v>
      </c>
      <c r="AV238" s="11" t="s">
        <v>79</v>
      </c>
      <c r="AW238" s="11" t="s">
        <v>33</v>
      </c>
      <c r="AX238" s="11" t="s">
        <v>72</v>
      </c>
      <c r="AY238" s="183" t="s">
        <v>158</v>
      </c>
    </row>
    <row r="239" spans="2:51" s="12" customFormat="1" ht="13.5">
      <c r="B239" s="188"/>
      <c r="D239" s="178" t="s">
        <v>169</v>
      </c>
      <c r="E239" s="189" t="s">
        <v>19</v>
      </c>
      <c r="F239" s="190" t="s">
        <v>803</v>
      </c>
      <c r="H239" s="191">
        <v>33.2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89" t="s">
        <v>169</v>
      </c>
      <c r="AU239" s="189" t="s">
        <v>81</v>
      </c>
      <c r="AV239" s="12" t="s">
        <v>81</v>
      </c>
      <c r="AW239" s="12" t="s">
        <v>33</v>
      </c>
      <c r="AX239" s="12" t="s">
        <v>72</v>
      </c>
      <c r="AY239" s="189" t="s">
        <v>158</v>
      </c>
    </row>
    <row r="240" spans="2:51" s="12" customFormat="1" ht="13.5">
      <c r="B240" s="188"/>
      <c r="D240" s="197" t="s">
        <v>169</v>
      </c>
      <c r="F240" s="207" t="s">
        <v>804</v>
      </c>
      <c r="H240" s="208">
        <v>240.13</v>
      </c>
      <c r="I240" s="192"/>
      <c r="L240" s="188"/>
      <c r="M240" s="193"/>
      <c r="N240" s="194"/>
      <c r="O240" s="194"/>
      <c r="P240" s="194"/>
      <c r="Q240" s="194"/>
      <c r="R240" s="194"/>
      <c r="S240" s="194"/>
      <c r="T240" s="195"/>
      <c r="AT240" s="189" t="s">
        <v>169</v>
      </c>
      <c r="AU240" s="189" t="s">
        <v>81</v>
      </c>
      <c r="AV240" s="12" t="s">
        <v>81</v>
      </c>
      <c r="AW240" s="12" t="s">
        <v>4</v>
      </c>
      <c r="AX240" s="12" t="s">
        <v>79</v>
      </c>
      <c r="AY240" s="189" t="s">
        <v>158</v>
      </c>
    </row>
    <row r="241" spans="2:65" s="1" customFormat="1" ht="22.5" customHeight="1">
      <c r="B241" s="165"/>
      <c r="C241" s="209" t="s">
        <v>343</v>
      </c>
      <c r="D241" s="209" t="s">
        <v>211</v>
      </c>
      <c r="E241" s="210" t="s">
        <v>325</v>
      </c>
      <c r="F241" s="211" t="s">
        <v>326</v>
      </c>
      <c r="G241" s="212" t="s">
        <v>182</v>
      </c>
      <c r="H241" s="213">
        <v>479.93</v>
      </c>
      <c r="I241" s="214"/>
      <c r="J241" s="215">
        <f>ROUND(I241*H241,2)</f>
        <v>0</v>
      </c>
      <c r="K241" s="211" t="s">
        <v>19</v>
      </c>
      <c r="L241" s="216"/>
      <c r="M241" s="217" t="s">
        <v>19</v>
      </c>
      <c r="N241" s="218" t="s">
        <v>43</v>
      </c>
      <c r="O241" s="36"/>
      <c r="P241" s="175">
        <f>O241*H241</f>
        <v>0</v>
      </c>
      <c r="Q241" s="175">
        <v>0.0003</v>
      </c>
      <c r="R241" s="175">
        <f>Q241*H241</f>
        <v>0.143979</v>
      </c>
      <c r="S241" s="175">
        <v>0</v>
      </c>
      <c r="T241" s="176">
        <f>S241*H241</f>
        <v>0</v>
      </c>
      <c r="AR241" s="18" t="s">
        <v>215</v>
      </c>
      <c r="AT241" s="18" t="s">
        <v>211</v>
      </c>
      <c r="AU241" s="18" t="s">
        <v>81</v>
      </c>
      <c r="AY241" s="18" t="s">
        <v>158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18" t="s">
        <v>79</v>
      </c>
      <c r="BK241" s="177">
        <f>ROUND(I241*H241,2)</f>
        <v>0</v>
      </c>
      <c r="BL241" s="18" t="s">
        <v>165</v>
      </c>
      <c r="BM241" s="18" t="s">
        <v>327</v>
      </c>
    </row>
    <row r="242" spans="2:47" s="1" customFormat="1" ht="13.5">
      <c r="B242" s="35"/>
      <c r="D242" s="178" t="s">
        <v>167</v>
      </c>
      <c r="F242" s="179" t="s">
        <v>326</v>
      </c>
      <c r="I242" s="139"/>
      <c r="L242" s="35"/>
      <c r="M242" s="64"/>
      <c r="N242" s="36"/>
      <c r="O242" s="36"/>
      <c r="P242" s="36"/>
      <c r="Q242" s="36"/>
      <c r="R242" s="36"/>
      <c r="S242" s="36"/>
      <c r="T242" s="65"/>
      <c r="AT242" s="18" t="s">
        <v>167</v>
      </c>
      <c r="AU242" s="18" t="s">
        <v>81</v>
      </c>
    </row>
    <row r="243" spans="2:51" s="11" customFormat="1" ht="13.5">
      <c r="B243" s="180"/>
      <c r="D243" s="178" t="s">
        <v>169</v>
      </c>
      <c r="E243" s="181" t="s">
        <v>19</v>
      </c>
      <c r="F243" s="182" t="s">
        <v>795</v>
      </c>
      <c r="H243" s="183" t="s">
        <v>19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3" t="s">
        <v>169</v>
      </c>
      <c r="AU243" s="183" t="s">
        <v>81</v>
      </c>
      <c r="AV243" s="11" t="s">
        <v>79</v>
      </c>
      <c r="AW243" s="11" t="s">
        <v>33</v>
      </c>
      <c r="AX243" s="11" t="s">
        <v>72</v>
      </c>
      <c r="AY243" s="183" t="s">
        <v>158</v>
      </c>
    </row>
    <row r="244" spans="2:51" s="11" customFormat="1" ht="13.5">
      <c r="B244" s="180"/>
      <c r="D244" s="178" t="s">
        <v>169</v>
      </c>
      <c r="E244" s="181" t="s">
        <v>19</v>
      </c>
      <c r="F244" s="182" t="s">
        <v>755</v>
      </c>
      <c r="H244" s="183" t="s">
        <v>19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3" t="s">
        <v>169</v>
      </c>
      <c r="AU244" s="183" t="s">
        <v>81</v>
      </c>
      <c r="AV244" s="11" t="s">
        <v>79</v>
      </c>
      <c r="AW244" s="11" t="s">
        <v>33</v>
      </c>
      <c r="AX244" s="11" t="s">
        <v>72</v>
      </c>
      <c r="AY244" s="183" t="s">
        <v>158</v>
      </c>
    </row>
    <row r="245" spans="2:51" s="11" customFormat="1" ht="13.5">
      <c r="B245" s="180"/>
      <c r="D245" s="178" t="s">
        <v>169</v>
      </c>
      <c r="E245" s="181" t="s">
        <v>19</v>
      </c>
      <c r="F245" s="182" t="s">
        <v>796</v>
      </c>
      <c r="H245" s="183" t="s">
        <v>19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3" t="s">
        <v>169</v>
      </c>
      <c r="AU245" s="183" t="s">
        <v>81</v>
      </c>
      <c r="AV245" s="11" t="s">
        <v>79</v>
      </c>
      <c r="AW245" s="11" t="s">
        <v>33</v>
      </c>
      <c r="AX245" s="11" t="s">
        <v>72</v>
      </c>
      <c r="AY245" s="183" t="s">
        <v>158</v>
      </c>
    </row>
    <row r="246" spans="2:51" s="12" customFormat="1" ht="13.5">
      <c r="B246" s="188"/>
      <c r="D246" s="178" t="s">
        <v>169</v>
      </c>
      <c r="E246" s="189" t="s">
        <v>19</v>
      </c>
      <c r="F246" s="190" t="s">
        <v>797</v>
      </c>
      <c r="H246" s="191">
        <v>85.2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89" t="s">
        <v>169</v>
      </c>
      <c r="AU246" s="189" t="s">
        <v>81</v>
      </c>
      <c r="AV246" s="12" t="s">
        <v>81</v>
      </c>
      <c r="AW246" s="12" t="s">
        <v>33</v>
      </c>
      <c r="AX246" s="12" t="s">
        <v>72</v>
      </c>
      <c r="AY246" s="189" t="s">
        <v>158</v>
      </c>
    </row>
    <row r="247" spans="2:51" s="11" customFormat="1" ht="13.5">
      <c r="B247" s="180"/>
      <c r="D247" s="178" t="s">
        <v>169</v>
      </c>
      <c r="E247" s="181" t="s">
        <v>19</v>
      </c>
      <c r="F247" s="182" t="s">
        <v>49</v>
      </c>
      <c r="H247" s="183" t="s">
        <v>19</v>
      </c>
      <c r="I247" s="184"/>
      <c r="L247" s="180"/>
      <c r="M247" s="185"/>
      <c r="N247" s="186"/>
      <c r="O247" s="186"/>
      <c r="P247" s="186"/>
      <c r="Q247" s="186"/>
      <c r="R247" s="186"/>
      <c r="S247" s="186"/>
      <c r="T247" s="187"/>
      <c r="AT247" s="183" t="s">
        <v>169</v>
      </c>
      <c r="AU247" s="183" t="s">
        <v>81</v>
      </c>
      <c r="AV247" s="11" t="s">
        <v>79</v>
      </c>
      <c r="AW247" s="11" t="s">
        <v>33</v>
      </c>
      <c r="AX247" s="11" t="s">
        <v>72</v>
      </c>
      <c r="AY247" s="183" t="s">
        <v>158</v>
      </c>
    </row>
    <row r="248" spans="2:51" s="12" customFormat="1" ht="13.5">
      <c r="B248" s="188"/>
      <c r="D248" s="178" t="s">
        <v>169</v>
      </c>
      <c r="E248" s="189" t="s">
        <v>19</v>
      </c>
      <c r="F248" s="190" t="s">
        <v>798</v>
      </c>
      <c r="H248" s="191">
        <v>16</v>
      </c>
      <c r="I248" s="192"/>
      <c r="L248" s="188"/>
      <c r="M248" s="193"/>
      <c r="N248" s="194"/>
      <c r="O248" s="194"/>
      <c r="P248" s="194"/>
      <c r="Q248" s="194"/>
      <c r="R248" s="194"/>
      <c r="S248" s="194"/>
      <c r="T248" s="195"/>
      <c r="AT248" s="189" t="s">
        <v>169</v>
      </c>
      <c r="AU248" s="189" t="s">
        <v>81</v>
      </c>
      <c r="AV248" s="12" t="s">
        <v>81</v>
      </c>
      <c r="AW248" s="12" t="s">
        <v>33</v>
      </c>
      <c r="AX248" s="12" t="s">
        <v>72</v>
      </c>
      <c r="AY248" s="189" t="s">
        <v>158</v>
      </c>
    </row>
    <row r="249" spans="2:51" s="11" customFormat="1" ht="13.5">
      <c r="B249" s="180"/>
      <c r="D249" s="178" t="s">
        <v>169</v>
      </c>
      <c r="E249" s="181" t="s">
        <v>19</v>
      </c>
      <c r="F249" s="182" t="s">
        <v>799</v>
      </c>
      <c r="H249" s="183" t="s">
        <v>19</v>
      </c>
      <c r="I249" s="184"/>
      <c r="L249" s="180"/>
      <c r="M249" s="185"/>
      <c r="N249" s="186"/>
      <c r="O249" s="186"/>
      <c r="P249" s="186"/>
      <c r="Q249" s="186"/>
      <c r="R249" s="186"/>
      <c r="S249" s="186"/>
      <c r="T249" s="187"/>
      <c r="AT249" s="183" t="s">
        <v>169</v>
      </c>
      <c r="AU249" s="183" t="s">
        <v>81</v>
      </c>
      <c r="AV249" s="11" t="s">
        <v>79</v>
      </c>
      <c r="AW249" s="11" t="s">
        <v>33</v>
      </c>
      <c r="AX249" s="11" t="s">
        <v>72</v>
      </c>
      <c r="AY249" s="183" t="s">
        <v>158</v>
      </c>
    </row>
    <row r="250" spans="2:51" s="12" customFormat="1" ht="13.5">
      <c r="B250" s="188"/>
      <c r="D250" s="178" t="s">
        <v>169</v>
      </c>
      <c r="E250" s="189" t="s">
        <v>19</v>
      </c>
      <c r="F250" s="190" t="s">
        <v>800</v>
      </c>
      <c r="H250" s="191">
        <v>18</v>
      </c>
      <c r="I250" s="192"/>
      <c r="L250" s="188"/>
      <c r="M250" s="193"/>
      <c r="N250" s="194"/>
      <c r="O250" s="194"/>
      <c r="P250" s="194"/>
      <c r="Q250" s="194"/>
      <c r="R250" s="194"/>
      <c r="S250" s="194"/>
      <c r="T250" s="195"/>
      <c r="AT250" s="189" t="s">
        <v>169</v>
      </c>
      <c r="AU250" s="189" t="s">
        <v>81</v>
      </c>
      <c r="AV250" s="12" t="s">
        <v>81</v>
      </c>
      <c r="AW250" s="12" t="s">
        <v>33</v>
      </c>
      <c r="AX250" s="12" t="s">
        <v>72</v>
      </c>
      <c r="AY250" s="189" t="s">
        <v>158</v>
      </c>
    </row>
    <row r="251" spans="2:51" s="11" customFormat="1" ht="13.5">
      <c r="B251" s="180"/>
      <c r="D251" s="178" t="s">
        <v>169</v>
      </c>
      <c r="E251" s="181" t="s">
        <v>19</v>
      </c>
      <c r="F251" s="182" t="s">
        <v>784</v>
      </c>
      <c r="H251" s="183" t="s">
        <v>19</v>
      </c>
      <c r="I251" s="184"/>
      <c r="L251" s="180"/>
      <c r="M251" s="185"/>
      <c r="N251" s="186"/>
      <c r="O251" s="186"/>
      <c r="P251" s="186"/>
      <c r="Q251" s="186"/>
      <c r="R251" s="186"/>
      <c r="S251" s="186"/>
      <c r="T251" s="187"/>
      <c r="AT251" s="183" t="s">
        <v>169</v>
      </c>
      <c r="AU251" s="183" t="s">
        <v>81</v>
      </c>
      <c r="AV251" s="11" t="s">
        <v>79</v>
      </c>
      <c r="AW251" s="11" t="s">
        <v>33</v>
      </c>
      <c r="AX251" s="11" t="s">
        <v>72</v>
      </c>
      <c r="AY251" s="183" t="s">
        <v>158</v>
      </c>
    </row>
    <row r="252" spans="2:51" s="11" customFormat="1" ht="13.5">
      <c r="B252" s="180"/>
      <c r="D252" s="178" t="s">
        <v>169</v>
      </c>
      <c r="E252" s="181" t="s">
        <v>19</v>
      </c>
      <c r="F252" s="182" t="s">
        <v>49</v>
      </c>
      <c r="H252" s="183" t="s">
        <v>19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3" t="s">
        <v>169</v>
      </c>
      <c r="AU252" s="183" t="s">
        <v>81</v>
      </c>
      <c r="AV252" s="11" t="s">
        <v>79</v>
      </c>
      <c r="AW252" s="11" t="s">
        <v>33</v>
      </c>
      <c r="AX252" s="11" t="s">
        <v>72</v>
      </c>
      <c r="AY252" s="183" t="s">
        <v>158</v>
      </c>
    </row>
    <row r="253" spans="2:51" s="12" customFormat="1" ht="13.5">
      <c r="B253" s="188"/>
      <c r="D253" s="178" t="s">
        <v>169</v>
      </c>
      <c r="E253" s="189" t="s">
        <v>19</v>
      </c>
      <c r="F253" s="190" t="s">
        <v>801</v>
      </c>
      <c r="H253" s="191">
        <v>10.4</v>
      </c>
      <c r="I253" s="192"/>
      <c r="L253" s="188"/>
      <c r="M253" s="193"/>
      <c r="N253" s="194"/>
      <c r="O253" s="194"/>
      <c r="P253" s="194"/>
      <c r="Q253" s="194"/>
      <c r="R253" s="194"/>
      <c r="S253" s="194"/>
      <c r="T253" s="195"/>
      <c r="AT253" s="189" t="s">
        <v>169</v>
      </c>
      <c r="AU253" s="189" t="s">
        <v>81</v>
      </c>
      <c r="AV253" s="12" t="s">
        <v>81</v>
      </c>
      <c r="AW253" s="12" t="s">
        <v>33</v>
      </c>
      <c r="AX253" s="12" t="s">
        <v>72</v>
      </c>
      <c r="AY253" s="189" t="s">
        <v>158</v>
      </c>
    </row>
    <row r="254" spans="2:51" s="11" customFormat="1" ht="13.5">
      <c r="B254" s="180"/>
      <c r="D254" s="178" t="s">
        <v>169</v>
      </c>
      <c r="E254" s="181" t="s">
        <v>19</v>
      </c>
      <c r="F254" s="182" t="s">
        <v>802</v>
      </c>
      <c r="H254" s="183" t="s">
        <v>19</v>
      </c>
      <c r="I254" s="184"/>
      <c r="L254" s="180"/>
      <c r="M254" s="185"/>
      <c r="N254" s="186"/>
      <c r="O254" s="186"/>
      <c r="P254" s="186"/>
      <c r="Q254" s="186"/>
      <c r="R254" s="186"/>
      <c r="S254" s="186"/>
      <c r="T254" s="187"/>
      <c r="AT254" s="183" t="s">
        <v>169</v>
      </c>
      <c r="AU254" s="183" t="s">
        <v>81</v>
      </c>
      <c r="AV254" s="11" t="s">
        <v>79</v>
      </c>
      <c r="AW254" s="11" t="s">
        <v>33</v>
      </c>
      <c r="AX254" s="11" t="s">
        <v>72</v>
      </c>
      <c r="AY254" s="183" t="s">
        <v>158</v>
      </c>
    </row>
    <row r="255" spans="2:51" s="12" customFormat="1" ht="13.5">
      <c r="B255" s="188"/>
      <c r="D255" s="178" t="s">
        <v>169</v>
      </c>
      <c r="E255" s="189" t="s">
        <v>19</v>
      </c>
      <c r="F255" s="190" t="s">
        <v>803</v>
      </c>
      <c r="H255" s="191">
        <v>33.2</v>
      </c>
      <c r="I255" s="192"/>
      <c r="L255" s="188"/>
      <c r="M255" s="193"/>
      <c r="N255" s="194"/>
      <c r="O255" s="194"/>
      <c r="P255" s="194"/>
      <c r="Q255" s="194"/>
      <c r="R255" s="194"/>
      <c r="S255" s="194"/>
      <c r="T255" s="195"/>
      <c r="AT255" s="189" t="s">
        <v>169</v>
      </c>
      <c r="AU255" s="189" t="s">
        <v>81</v>
      </c>
      <c r="AV255" s="12" t="s">
        <v>81</v>
      </c>
      <c r="AW255" s="12" t="s">
        <v>33</v>
      </c>
      <c r="AX255" s="12" t="s">
        <v>72</v>
      </c>
      <c r="AY255" s="189" t="s">
        <v>158</v>
      </c>
    </row>
    <row r="256" spans="2:51" s="12" customFormat="1" ht="13.5">
      <c r="B256" s="188"/>
      <c r="D256" s="178" t="s">
        <v>169</v>
      </c>
      <c r="E256" s="189" t="s">
        <v>19</v>
      </c>
      <c r="F256" s="190" t="s">
        <v>102</v>
      </c>
      <c r="H256" s="191">
        <v>139</v>
      </c>
      <c r="I256" s="192"/>
      <c r="L256" s="188"/>
      <c r="M256" s="193"/>
      <c r="N256" s="194"/>
      <c r="O256" s="194"/>
      <c r="P256" s="194"/>
      <c r="Q256" s="194"/>
      <c r="R256" s="194"/>
      <c r="S256" s="194"/>
      <c r="T256" s="195"/>
      <c r="AT256" s="189" t="s">
        <v>169</v>
      </c>
      <c r="AU256" s="189" t="s">
        <v>81</v>
      </c>
      <c r="AV256" s="12" t="s">
        <v>81</v>
      </c>
      <c r="AW256" s="12" t="s">
        <v>33</v>
      </c>
      <c r="AX256" s="12" t="s">
        <v>72</v>
      </c>
      <c r="AY256" s="189" t="s">
        <v>158</v>
      </c>
    </row>
    <row r="257" spans="2:51" s="12" customFormat="1" ht="13.5">
      <c r="B257" s="188"/>
      <c r="D257" s="178" t="s">
        <v>169</v>
      </c>
      <c r="E257" s="189" t="s">
        <v>19</v>
      </c>
      <c r="F257" s="190" t="s">
        <v>107</v>
      </c>
      <c r="H257" s="191">
        <v>134.5</v>
      </c>
      <c r="I257" s="192"/>
      <c r="L257" s="188"/>
      <c r="M257" s="193"/>
      <c r="N257" s="194"/>
      <c r="O257" s="194"/>
      <c r="P257" s="194"/>
      <c r="Q257" s="194"/>
      <c r="R257" s="194"/>
      <c r="S257" s="194"/>
      <c r="T257" s="195"/>
      <c r="AT257" s="189" t="s">
        <v>169</v>
      </c>
      <c r="AU257" s="189" t="s">
        <v>81</v>
      </c>
      <c r="AV257" s="12" t="s">
        <v>81</v>
      </c>
      <c r="AW257" s="12" t="s">
        <v>33</v>
      </c>
      <c r="AX257" s="12" t="s">
        <v>72</v>
      </c>
      <c r="AY257" s="189" t="s">
        <v>158</v>
      </c>
    </row>
    <row r="258" spans="2:51" s="13" customFormat="1" ht="13.5">
      <c r="B258" s="196"/>
      <c r="D258" s="178" t="s">
        <v>169</v>
      </c>
      <c r="E258" s="221" t="s">
        <v>19</v>
      </c>
      <c r="F258" s="222" t="s">
        <v>173</v>
      </c>
      <c r="H258" s="223">
        <v>436.3</v>
      </c>
      <c r="I258" s="201"/>
      <c r="L258" s="196"/>
      <c r="M258" s="202"/>
      <c r="N258" s="203"/>
      <c r="O258" s="203"/>
      <c r="P258" s="203"/>
      <c r="Q258" s="203"/>
      <c r="R258" s="203"/>
      <c r="S258" s="203"/>
      <c r="T258" s="204"/>
      <c r="AT258" s="205" t="s">
        <v>169</v>
      </c>
      <c r="AU258" s="205" t="s">
        <v>81</v>
      </c>
      <c r="AV258" s="13" t="s">
        <v>165</v>
      </c>
      <c r="AW258" s="13" t="s">
        <v>33</v>
      </c>
      <c r="AX258" s="13" t="s">
        <v>79</v>
      </c>
      <c r="AY258" s="205" t="s">
        <v>158</v>
      </c>
    </row>
    <row r="259" spans="2:51" s="12" customFormat="1" ht="13.5">
      <c r="B259" s="188"/>
      <c r="D259" s="197" t="s">
        <v>169</v>
      </c>
      <c r="F259" s="207" t="s">
        <v>805</v>
      </c>
      <c r="H259" s="208">
        <v>479.93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89" t="s">
        <v>169</v>
      </c>
      <c r="AU259" s="189" t="s">
        <v>81</v>
      </c>
      <c r="AV259" s="12" t="s">
        <v>81</v>
      </c>
      <c r="AW259" s="12" t="s">
        <v>4</v>
      </c>
      <c r="AX259" s="12" t="s">
        <v>79</v>
      </c>
      <c r="AY259" s="189" t="s">
        <v>158</v>
      </c>
    </row>
    <row r="260" spans="2:65" s="1" customFormat="1" ht="22.5" customHeight="1">
      <c r="B260" s="165"/>
      <c r="C260" s="209" t="s">
        <v>350</v>
      </c>
      <c r="D260" s="209" t="s">
        <v>211</v>
      </c>
      <c r="E260" s="210" t="s">
        <v>331</v>
      </c>
      <c r="F260" s="211" t="s">
        <v>332</v>
      </c>
      <c r="G260" s="212" t="s">
        <v>182</v>
      </c>
      <c r="H260" s="213">
        <v>152.9</v>
      </c>
      <c r="I260" s="214"/>
      <c r="J260" s="215">
        <f>ROUND(I260*H260,2)</f>
        <v>0</v>
      </c>
      <c r="K260" s="211" t="s">
        <v>19</v>
      </c>
      <c r="L260" s="216"/>
      <c r="M260" s="217" t="s">
        <v>19</v>
      </c>
      <c r="N260" s="218" t="s">
        <v>43</v>
      </c>
      <c r="O260" s="36"/>
      <c r="P260" s="175">
        <f>O260*H260</f>
        <v>0</v>
      </c>
      <c r="Q260" s="175">
        <v>0.0004</v>
      </c>
      <c r="R260" s="175">
        <f>Q260*H260</f>
        <v>0.061160000000000006</v>
      </c>
      <c r="S260" s="175">
        <v>0</v>
      </c>
      <c r="T260" s="176">
        <f>S260*H260</f>
        <v>0</v>
      </c>
      <c r="AR260" s="18" t="s">
        <v>215</v>
      </c>
      <c r="AT260" s="18" t="s">
        <v>211</v>
      </c>
      <c r="AU260" s="18" t="s">
        <v>81</v>
      </c>
      <c r="AY260" s="18" t="s">
        <v>158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8" t="s">
        <v>79</v>
      </c>
      <c r="BK260" s="177">
        <f>ROUND(I260*H260,2)</f>
        <v>0</v>
      </c>
      <c r="BL260" s="18" t="s">
        <v>165</v>
      </c>
      <c r="BM260" s="18" t="s">
        <v>333</v>
      </c>
    </row>
    <row r="261" spans="2:47" s="1" customFormat="1" ht="13.5">
      <c r="B261" s="35"/>
      <c r="D261" s="178" t="s">
        <v>167</v>
      </c>
      <c r="F261" s="179" t="s">
        <v>334</v>
      </c>
      <c r="I261" s="139"/>
      <c r="L261" s="35"/>
      <c r="M261" s="64"/>
      <c r="N261" s="36"/>
      <c r="O261" s="36"/>
      <c r="P261" s="36"/>
      <c r="Q261" s="36"/>
      <c r="R261" s="36"/>
      <c r="S261" s="36"/>
      <c r="T261" s="65"/>
      <c r="AT261" s="18" t="s">
        <v>167</v>
      </c>
      <c r="AU261" s="18" t="s">
        <v>81</v>
      </c>
    </row>
    <row r="262" spans="2:51" s="11" customFormat="1" ht="13.5">
      <c r="B262" s="180"/>
      <c r="D262" s="178" t="s">
        <v>169</v>
      </c>
      <c r="E262" s="181" t="s">
        <v>19</v>
      </c>
      <c r="F262" s="182" t="s">
        <v>755</v>
      </c>
      <c r="H262" s="183" t="s">
        <v>19</v>
      </c>
      <c r="I262" s="184"/>
      <c r="L262" s="180"/>
      <c r="M262" s="185"/>
      <c r="N262" s="186"/>
      <c r="O262" s="186"/>
      <c r="P262" s="186"/>
      <c r="Q262" s="186"/>
      <c r="R262" s="186"/>
      <c r="S262" s="186"/>
      <c r="T262" s="187"/>
      <c r="AT262" s="183" t="s">
        <v>169</v>
      </c>
      <c r="AU262" s="183" t="s">
        <v>81</v>
      </c>
      <c r="AV262" s="11" t="s">
        <v>79</v>
      </c>
      <c r="AW262" s="11" t="s">
        <v>33</v>
      </c>
      <c r="AX262" s="11" t="s">
        <v>72</v>
      </c>
      <c r="AY262" s="183" t="s">
        <v>158</v>
      </c>
    </row>
    <row r="263" spans="2:51" s="11" customFormat="1" ht="13.5">
      <c r="B263" s="180"/>
      <c r="D263" s="178" t="s">
        <v>169</v>
      </c>
      <c r="E263" s="181" t="s">
        <v>19</v>
      </c>
      <c r="F263" s="182" t="s">
        <v>796</v>
      </c>
      <c r="H263" s="183" t="s">
        <v>19</v>
      </c>
      <c r="I263" s="184"/>
      <c r="L263" s="180"/>
      <c r="M263" s="185"/>
      <c r="N263" s="186"/>
      <c r="O263" s="186"/>
      <c r="P263" s="186"/>
      <c r="Q263" s="186"/>
      <c r="R263" s="186"/>
      <c r="S263" s="186"/>
      <c r="T263" s="187"/>
      <c r="AT263" s="183" t="s">
        <v>169</v>
      </c>
      <c r="AU263" s="183" t="s">
        <v>81</v>
      </c>
      <c r="AV263" s="11" t="s">
        <v>79</v>
      </c>
      <c r="AW263" s="11" t="s">
        <v>33</v>
      </c>
      <c r="AX263" s="11" t="s">
        <v>72</v>
      </c>
      <c r="AY263" s="183" t="s">
        <v>158</v>
      </c>
    </row>
    <row r="264" spans="2:51" s="12" customFormat="1" ht="13.5">
      <c r="B264" s="188"/>
      <c r="D264" s="178" t="s">
        <v>169</v>
      </c>
      <c r="E264" s="189" t="s">
        <v>19</v>
      </c>
      <c r="F264" s="190" t="s">
        <v>806</v>
      </c>
      <c r="H264" s="191">
        <v>64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89" t="s">
        <v>169</v>
      </c>
      <c r="AU264" s="189" t="s">
        <v>81</v>
      </c>
      <c r="AV264" s="12" t="s">
        <v>81</v>
      </c>
      <c r="AW264" s="12" t="s">
        <v>33</v>
      </c>
      <c r="AX264" s="12" t="s">
        <v>72</v>
      </c>
      <c r="AY264" s="189" t="s">
        <v>158</v>
      </c>
    </row>
    <row r="265" spans="2:51" s="11" customFormat="1" ht="13.5">
      <c r="B265" s="180"/>
      <c r="D265" s="178" t="s">
        <v>169</v>
      </c>
      <c r="E265" s="181" t="s">
        <v>19</v>
      </c>
      <c r="F265" s="182" t="s">
        <v>49</v>
      </c>
      <c r="H265" s="183" t="s">
        <v>19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3" t="s">
        <v>169</v>
      </c>
      <c r="AU265" s="183" t="s">
        <v>81</v>
      </c>
      <c r="AV265" s="11" t="s">
        <v>79</v>
      </c>
      <c r="AW265" s="11" t="s">
        <v>33</v>
      </c>
      <c r="AX265" s="11" t="s">
        <v>72</v>
      </c>
      <c r="AY265" s="183" t="s">
        <v>158</v>
      </c>
    </row>
    <row r="266" spans="2:51" s="12" customFormat="1" ht="13.5">
      <c r="B266" s="188"/>
      <c r="D266" s="178" t="s">
        <v>169</v>
      </c>
      <c r="E266" s="189" t="s">
        <v>19</v>
      </c>
      <c r="F266" s="190" t="s">
        <v>807</v>
      </c>
      <c r="H266" s="191">
        <v>9.4</v>
      </c>
      <c r="I266" s="192"/>
      <c r="L266" s="188"/>
      <c r="M266" s="193"/>
      <c r="N266" s="194"/>
      <c r="O266" s="194"/>
      <c r="P266" s="194"/>
      <c r="Q266" s="194"/>
      <c r="R266" s="194"/>
      <c r="S266" s="194"/>
      <c r="T266" s="195"/>
      <c r="AT266" s="189" t="s">
        <v>169</v>
      </c>
      <c r="AU266" s="189" t="s">
        <v>81</v>
      </c>
      <c r="AV266" s="12" t="s">
        <v>81</v>
      </c>
      <c r="AW266" s="12" t="s">
        <v>33</v>
      </c>
      <c r="AX266" s="12" t="s">
        <v>72</v>
      </c>
      <c r="AY266" s="189" t="s">
        <v>158</v>
      </c>
    </row>
    <row r="267" spans="2:51" s="11" customFormat="1" ht="13.5">
      <c r="B267" s="180"/>
      <c r="D267" s="178" t="s">
        <v>169</v>
      </c>
      <c r="E267" s="181" t="s">
        <v>19</v>
      </c>
      <c r="F267" s="182" t="s">
        <v>799</v>
      </c>
      <c r="H267" s="183" t="s">
        <v>19</v>
      </c>
      <c r="I267" s="184"/>
      <c r="L267" s="180"/>
      <c r="M267" s="185"/>
      <c r="N267" s="186"/>
      <c r="O267" s="186"/>
      <c r="P267" s="186"/>
      <c r="Q267" s="186"/>
      <c r="R267" s="186"/>
      <c r="S267" s="186"/>
      <c r="T267" s="187"/>
      <c r="AT267" s="183" t="s">
        <v>169</v>
      </c>
      <c r="AU267" s="183" t="s">
        <v>81</v>
      </c>
      <c r="AV267" s="11" t="s">
        <v>79</v>
      </c>
      <c r="AW267" s="11" t="s">
        <v>33</v>
      </c>
      <c r="AX267" s="11" t="s">
        <v>72</v>
      </c>
      <c r="AY267" s="183" t="s">
        <v>158</v>
      </c>
    </row>
    <row r="268" spans="2:51" s="12" customFormat="1" ht="13.5">
      <c r="B268" s="188"/>
      <c r="D268" s="178" t="s">
        <v>169</v>
      </c>
      <c r="E268" s="189" t="s">
        <v>19</v>
      </c>
      <c r="F268" s="190" t="s">
        <v>808</v>
      </c>
      <c r="H268" s="191">
        <v>27</v>
      </c>
      <c r="I268" s="192"/>
      <c r="L268" s="188"/>
      <c r="M268" s="193"/>
      <c r="N268" s="194"/>
      <c r="O268" s="194"/>
      <c r="P268" s="194"/>
      <c r="Q268" s="194"/>
      <c r="R268" s="194"/>
      <c r="S268" s="194"/>
      <c r="T268" s="195"/>
      <c r="AT268" s="189" t="s">
        <v>169</v>
      </c>
      <c r="AU268" s="189" t="s">
        <v>81</v>
      </c>
      <c r="AV268" s="12" t="s">
        <v>81</v>
      </c>
      <c r="AW268" s="12" t="s">
        <v>33</v>
      </c>
      <c r="AX268" s="12" t="s">
        <v>72</v>
      </c>
      <c r="AY268" s="189" t="s">
        <v>158</v>
      </c>
    </row>
    <row r="269" spans="2:51" s="14" customFormat="1" ht="13.5">
      <c r="B269" s="224"/>
      <c r="D269" s="178" t="s">
        <v>169</v>
      </c>
      <c r="E269" s="225" t="s">
        <v>19</v>
      </c>
      <c r="F269" s="226" t="s">
        <v>291</v>
      </c>
      <c r="H269" s="227">
        <v>100.4</v>
      </c>
      <c r="I269" s="228"/>
      <c r="L269" s="224"/>
      <c r="M269" s="229"/>
      <c r="N269" s="230"/>
      <c r="O269" s="230"/>
      <c r="P269" s="230"/>
      <c r="Q269" s="230"/>
      <c r="R269" s="230"/>
      <c r="S269" s="230"/>
      <c r="T269" s="231"/>
      <c r="AT269" s="225" t="s">
        <v>169</v>
      </c>
      <c r="AU269" s="225" t="s">
        <v>81</v>
      </c>
      <c r="AV269" s="14" t="s">
        <v>179</v>
      </c>
      <c r="AW269" s="14" t="s">
        <v>33</v>
      </c>
      <c r="AX269" s="14" t="s">
        <v>72</v>
      </c>
      <c r="AY269" s="225" t="s">
        <v>158</v>
      </c>
    </row>
    <row r="270" spans="2:51" s="11" customFormat="1" ht="13.5">
      <c r="B270" s="180"/>
      <c r="D270" s="178" t="s">
        <v>169</v>
      </c>
      <c r="E270" s="181" t="s">
        <v>19</v>
      </c>
      <c r="F270" s="182" t="s">
        <v>784</v>
      </c>
      <c r="H270" s="183" t="s">
        <v>19</v>
      </c>
      <c r="I270" s="184"/>
      <c r="L270" s="180"/>
      <c r="M270" s="185"/>
      <c r="N270" s="186"/>
      <c r="O270" s="186"/>
      <c r="P270" s="186"/>
      <c r="Q270" s="186"/>
      <c r="R270" s="186"/>
      <c r="S270" s="186"/>
      <c r="T270" s="187"/>
      <c r="AT270" s="183" t="s">
        <v>169</v>
      </c>
      <c r="AU270" s="183" t="s">
        <v>81</v>
      </c>
      <c r="AV270" s="11" t="s">
        <v>79</v>
      </c>
      <c r="AW270" s="11" t="s">
        <v>33</v>
      </c>
      <c r="AX270" s="11" t="s">
        <v>72</v>
      </c>
      <c r="AY270" s="183" t="s">
        <v>158</v>
      </c>
    </row>
    <row r="271" spans="2:51" s="11" customFormat="1" ht="13.5">
      <c r="B271" s="180"/>
      <c r="D271" s="178" t="s">
        <v>169</v>
      </c>
      <c r="E271" s="181" t="s">
        <v>19</v>
      </c>
      <c r="F271" s="182" t="s">
        <v>49</v>
      </c>
      <c r="H271" s="183" t="s">
        <v>19</v>
      </c>
      <c r="I271" s="184"/>
      <c r="L271" s="180"/>
      <c r="M271" s="185"/>
      <c r="N271" s="186"/>
      <c r="O271" s="186"/>
      <c r="P271" s="186"/>
      <c r="Q271" s="186"/>
      <c r="R271" s="186"/>
      <c r="S271" s="186"/>
      <c r="T271" s="187"/>
      <c r="AT271" s="183" t="s">
        <v>169</v>
      </c>
      <c r="AU271" s="183" t="s">
        <v>81</v>
      </c>
      <c r="AV271" s="11" t="s">
        <v>79</v>
      </c>
      <c r="AW271" s="11" t="s">
        <v>33</v>
      </c>
      <c r="AX271" s="11" t="s">
        <v>72</v>
      </c>
      <c r="AY271" s="183" t="s">
        <v>158</v>
      </c>
    </row>
    <row r="272" spans="2:51" s="12" customFormat="1" ht="13.5">
      <c r="B272" s="188"/>
      <c r="D272" s="178" t="s">
        <v>169</v>
      </c>
      <c r="E272" s="189" t="s">
        <v>19</v>
      </c>
      <c r="F272" s="190" t="s">
        <v>809</v>
      </c>
      <c r="H272" s="191">
        <v>12.3</v>
      </c>
      <c r="I272" s="192"/>
      <c r="L272" s="188"/>
      <c r="M272" s="193"/>
      <c r="N272" s="194"/>
      <c r="O272" s="194"/>
      <c r="P272" s="194"/>
      <c r="Q272" s="194"/>
      <c r="R272" s="194"/>
      <c r="S272" s="194"/>
      <c r="T272" s="195"/>
      <c r="AT272" s="189" t="s">
        <v>169</v>
      </c>
      <c r="AU272" s="189" t="s">
        <v>81</v>
      </c>
      <c r="AV272" s="12" t="s">
        <v>81</v>
      </c>
      <c r="AW272" s="12" t="s">
        <v>33</v>
      </c>
      <c r="AX272" s="12" t="s">
        <v>72</v>
      </c>
      <c r="AY272" s="189" t="s">
        <v>158</v>
      </c>
    </row>
    <row r="273" spans="2:51" s="11" customFormat="1" ht="13.5">
      <c r="B273" s="180"/>
      <c r="D273" s="178" t="s">
        <v>169</v>
      </c>
      <c r="E273" s="181" t="s">
        <v>19</v>
      </c>
      <c r="F273" s="182" t="s">
        <v>802</v>
      </c>
      <c r="H273" s="183" t="s">
        <v>19</v>
      </c>
      <c r="I273" s="184"/>
      <c r="L273" s="180"/>
      <c r="M273" s="185"/>
      <c r="N273" s="186"/>
      <c r="O273" s="186"/>
      <c r="P273" s="186"/>
      <c r="Q273" s="186"/>
      <c r="R273" s="186"/>
      <c r="S273" s="186"/>
      <c r="T273" s="187"/>
      <c r="AT273" s="183" t="s">
        <v>169</v>
      </c>
      <c r="AU273" s="183" t="s">
        <v>81</v>
      </c>
      <c r="AV273" s="11" t="s">
        <v>79</v>
      </c>
      <c r="AW273" s="11" t="s">
        <v>33</v>
      </c>
      <c r="AX273" s="11" t="s">
        <v>72</v>
      </c>
      <c r="AY273" s="183" t="s">
        <v>158</v>
      </c>
    </row>
    <row r="274" spans="2:51" s="12" customFormat="1" ht="13.5">
      <c r="B274" s="188"/>
      <c r="D274" s="178" t="s">
        <v>169</v>
      </c>
      <c r="E274" s="189" t="s">
        <v>19</v>
      </c>
      <c r="F274" s="190" t="s">
        <v>810</v>
      </c>
      <c r="H274" s="191">
        <v>26.3</v>
      </c>
      <c r="I274" s="192"/>
      <c r="L274" s="188"/>
      <c r="M274" s="193"/>
      <c r="N274" s="194"/>
      <c r="O274" s="194"/>
      <c r="P274" s="194"/>
      <c r="Q274" s="194"/>
      <c r="R274" s="194"/>
      <c r="S274" s="194"/>
      <c r="T274" s="195"/>
      <c r="AT274" s="189" t="s">
        <v>169</v>
      </c>
      <c r="AU274" s="189" t="s">
        <v>81</v>
      </c>
      <c r="AV274" s="12" t="s">
        <v>81</v>
      </c>
      <c r="AW274" s="12" t="s">
        <v>33</v>
      </c>
      <c r="AX274" s="12" t="s">
        <v>72</v>
      </c>
      <c r="AY274" s="189" t="s">
        <v>158</v>
      </c>
    </row>
    <row r="275" spans="2:51" s="14" customFormat="1" ht="13.5">
      <c r="B275" s="224"/>
      <c r="D275" s="178" t="s">
        <v>169</v>
      </c>
      <c r="E275" s="225" t="s">
        <v>19</v>
      </c>
      <c r="F275" s="226" t="s">
        <v>291</v>
      </c>
      <c r="H275" s="227">
        <v>38.6</v>
      </c>
      <c r="I275" s="228"/>
      <c r="L275" s="224"/>
      <c r="M275" s="229"/>
      <c r="N275" s="230"/>
      <c r="O275" s="230"/>
      <c r="P275" s="230"/>
      <c r="Q275" s="230"/>
      <c r="R275" s="230"/>
      <c r="S275" s="230"/>
      <c r="T275" s="231"/>
      <c r="AT275" s="225" t="s">
        <v>169</v>
      </c>
      <c r="AU275" s="225" t="s">
        <v>81</v>
      </c>
      <c r="AV275" s="14" t="s">
        <v>179</v>
      </c>
      <c r="AW275" s="14" t="s">
        <v>33</v>
      </c>
      <c r="AX275" s="14" t="s">
        <v>72</v>
      </c>
      <c r="AY275" s="225" t="s">
        <v>158</v>
      </c>
    </row>
    <row r="276" spans="2:51" s="13" customFormat="1" ht="13.5">
      <c r="B276" s="196"/>
      <c r="D276" s="178" t="s">
        <v>169</v>
      </c>
      <c r="E276" s="221" t="s">
        <v>102</v>
      </c>
      <c r="F276" s="222" t="s">
        <v>173</v>
      </c>
      <c r="H276" s="223">
        <v>139</v>
      </c>
      <c r="I276" s="201"/>
      <c r="L276" s="196"/>
      <c r="M276" s="202"/>
      <c r="N276" s="203"/>
      <c r="O276" s="203"/>
      <c r="P276" s="203"/>
      <c r="Q276" s="203"/>
      <c r="R276" s="203"/>
      <c r="S276" s="203"/>
      <c r="T276" s="204"/>
      <c r="AT276" s="205" t="s">
        <v>169</v>
      </c>
      <c r="AU276" s="205" t="s">
        <v>81</v>
      </c>
      <c r="AV276" s="13" t="s">
        <v>165</v>
      </c>
      <c r="AW276" s="13" t="s">
        <v>33</v>
      </c>
      <c r="AX276" s="13" t="s">
        <v>79</v>
      </c>
      <c r="AY276" s="205" t="s">
        <v>158</v>
      </c>
    </row>
    <row r="277" spans="2:51" s="12" customFormat="1" ht="13.5">
      <c r="B277" s="188"/>
      <c r="D277" s="197" t="s">
        <v>169</v>
      </c>
      <c r="F277" s="207" t="s">
        <v>811</v>
      </c>
      <c r="H277" s="208">
        <v>152.9</v>
      </c>
      <c r="I277" s="192"/>
      <c r="L277" s="188"/>
      <c r="M277" s="193"/>
      <c r="N277" s="194"/>
      <c r="O277" s="194"/>
      <c r="P277" s="194"/>
      <c r="Q277" s="194"/>
      <c r="R277" s="194"/>
      <c r="S277" s="194"/>
      <c r="T277" s="195"/>
      <c r="AT277" s="189" t="s">
        <v>169</v>
      </c>
      <c r="AU277" s="189" t="s">
        <v>81</v>
      </c>
      <c r="AV277" s="12" t="s">
        <v>81</v>
      </c>
      <c r="AW277" s="12" t="s">
        <v>4</v>
      </c>
      <c r="AX277" s="12" t="s">
        <v>79</v>
      </c>
      <c r="AY277" s="189" t="s">
        <v>158</v>
      </c>
    </row>
    <row r="278" spans="2:65" s="1" customFormat="1" ht="22.5" customHeight="1">
      <c r="B278" s="165"/>
      <c r="C278" s="209" t="s">
        <v>108</v>
      </c>
      <c r="D278" s="209" t="s">
        <v>211</v>
      </c>
      <c r="E278" s="210" t="s">
        <v>338</v>
      </c>
      <c r="F278" s="211" t="s">
        <v>339</v>
      </c>
      <c r="G278" s="212" t="s">
        <v>182</v>
      </c>
      <c r="H278" s="213">
        <v>147.95</v>
      </c>
      <c r="I278" s="214"/>
      <c r="J278" s="215">
        <f>ROUND(I278*H278,2)</f>
        <v>0</v>
      </c>
      <c r="K278" s="211" t="s">
        <v>19</v>
      </c>
      <c r="L278" s="216"/>
      <c r="M278" s="217" t="s">
        <v>19</v>
      </c>
      <c r="N278" s="218" t="s">
        <v>43</v>
      </c>
      <c r="O278" s="36"/>
      <c r="P278" s="175">
        <f>O278*H278</f>
        <v>0</v>
      </c>
      <c r="Q278" s="175">
        <v>0.0004</v>
      </c>
      <c r="R278" s="175">
        <f>Q278*H278</f>
        <v>0.059179999999999996</v>
      </c>
      <c r="S278" s="175">
        <v>0</v>
      </c>
      <c r="T278" s="176">
        <f>S278*H278</f>
        <v>0</v>
      </c>
      <c r="AR278" s="18" t="s">
        <v>215</v>
      </c>
      <c r="AT278" s="18" t="s">
        <v>211</v>
      </c>
      <c r="AU278" s="18" t="s">
        <v>81</v>
      </c>
      <c r="AY278" s="18" t="s">
        <v>158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8" t="s">
        <v>79</v>
      </c>
      <c r="BK278" s="177">
        <f>ROUND(I278*H278,2)</f>
        <v>0</v>
      </c>
      <c r="BL278" s="18" t="s">
        <v>165</v>
      </c>
      <c r="BM278" s="18" t="s">
        <v>340</v>
      </c>
    </row>
    <row r="279" spans="2:47" s="1" customFormat="1" ht="13.5">
      <c r="B279" s="35"/>
      <c r="D279" s="178" t="s">
        <v>167</v>
      </c>
      <c r="F279" s="179" t="s">
        <v>339</v>
      </c>
      <c r="I279" s="139"/>
      <c r="L279" s="35"/>
      <c r="M279" s="64"/>
      <c r="N279" s="36"/>
      <c r="O279" s="36"/>
      <c r="P279" s="36"/>
      <c r="Q279" s="36"/>
      <c r="R279" s="36"/>
      <c r="S279" s="36"/>
      <c r="T279" s="65"/>
      <c r="AT279" s="18" t="s">
        <v>167</v>
      </c>
      <c r="AU279" s="18" t="s">
        <v>81</v>
      </c>
    </row>
    <row r="280" spans="2:51" s="11" customFormat="1" ht="13.5">
      <c r="B280" s="180"/>
      <c r="D280" s="178" t="s">
        <v>169</v>
      </c>
      <c r="E280" s="181" t="s">
        <v>19</v>
      </c>
      <c r="F280" s="182" t="s">
        <v>755</v>
      </c>
      <c r="H280" s="183" t="s">
        <v>19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3" t="s">
        <v>169</v>
      </c>
      <c r="AU280" s="183" t="s">
        <v>81</v>
      </c>
      <c r="AV280" s="11" t="s">
        <v>79</v>
      </c>
      <c r="AW280" s="11" t="s">
        <v>33</v>
      </c>
      <c r="AX280" s="11" t="s">
        <v>72</v>
      </c>
      <c r="AY280" s="183" t="s">
        <v>158</v>
      </c>
    </row>
    <row r="281" spans="2:51" s="11" customFormat="1" ht="13.5">
      <c r="B281" s="180"/>
      <c r="D281" s="178" t="s">
        <v>169</v>
      </c>
      <c r="E281" s="181" t="s">
        <v>19</v>
      </c>
      <c r="F281" s="182" t="s">
        <v>796</v>
      </c>
      <c r="H281" s="183" t="s">
        <v>19</v>
      </c>
      <c r="I281" s="184"/>
      <c r="L281" s="180"/>
      <c r="M281" s="185"/>
      <c r="N281" s="186"/>
      <c r="O281" s="186"/>
      <c r="P281" s="186"/>
      <c r="Q281" s="186"/>
      <c r="R281" s="186"/>
      <c r="S281" s="186"/>
      <c r="T281" s="187"/>
      <c r="AT281" s="183" t="s">
        <v>169</v>
      </c>
      <c r="AU281" s="183" t="s">
        <v>81</v>
      </c>
      <c r="AV281" s="11" t="s">
        <v>79</v>
      </c>
      <c r="AW281" s="11" t="s">
        <v>33</v>
      </c>
      <c r="AX281" s="11" t="s">
        <v>72</v>
      </c>
      <c r="AY281" s="183" t="s">
        <v>158</v>
      </c>
    </row>
    <row r="282" spans="2:51" s="12" customFormat="1" ht="13.5">
      <c r="B282" s="188"/>
      <c r="D282" s="178" t="s">
        <v>169</v>
      </c>
      <c r="E282" s="189" t="s">
        <v>19</v>
      </c>
      <c r="F282" s="190" t="s">
        <v>806</v>
      </c>
      <c r="H282" s="191">
        <v>64</v>
      </c>
      <c r="I282" s="192"/>
      <c r="L282" s="188"/>
      <c r="M282" s="193"/>
      <c r="N282" s="194"/>
      <c r="O282" s="194"/>
      <c r="P282" s="194"/>
      <c r="Q282" s="194"/>
      <c r="R282" s="194"/>
      <c r="S282" s="194"/>
      <c r="T282" s="195"/>
      <c r="AT282" s="189" t="s">
        <v>169</v>
      </c>
      <c r="AU282" s="189" t="s">
        <v>81</v>
      </c>
      <c r="AV282" s="12" t="s">
        <v>81</v>
      </c>
      <c r="AW282" s="12" t="s">
        <v>33</v>
      </c>
      <c r="AX282" s="12" t="s">
        <v>72</v>
      </c>
      <c r="AY282" s="189" t="s">
        <v>158</v>
      </c>
    </row>
    <row r="283" spans="2:51" s="11" customFormat="1" ht="13.5">
      <c r="B283" s="180"/>
      <c r="D283" s="178" t="s">
        <v>169</v>
      </c>
      <c r="E283" s="181" t="s">
        <v>19</v>
      </c>
      <c r="F283" s="182" t="s">
        <v>49</v>
      </c>
      <c r="H283" s="183" t="s">
        <v>19</v>
      </c>
      <c r="I283" s="184"/>
      <c r="L283" s="180"/>
      <c r="M283" s="185"/>
      <c r="N283" s="186"/>
      <c r="O283" s="186"/>
      <c r="P283" s="186"/>
      <c r="Q283" s="186"/>
      <c r="R283" s="186"/>
      <c r="S283" s="186"/>
      <c r="T283" s="187"/>
      <c r="AT283" s="183" t="s">
        <v>169</v>
      </c>
      <c r="AU283" s="183" t="s">
        <v>81</v>
      </c>
      <c r="AV283" s="11" t="s">
        <v>79</v>
      </c>
      <c r="AW283" s="11" t="s">
        <v>33</v>
      </c>
      <c r="AX283" s="11" t="s">
        <v>72</v>
      </c>
      <c r="AY283" s="183" t="s">
        <v>158</v>
      </c>
    </row>
    <row r="284" spans="2:51" s="12" customFormat="1" ht="13.5">
      <c r="B284" s="188"/>
      <c r="D284" s="178" t="s">
        <v>169</v>
      </c>
      <c r="E284" s="189" t="s">
        <v>19</v>
      </c>
      <c r="F284" s="190" t="s">
        <v>812</v>
      </c>
      <c r="H284" s="191">
        <v>8.4</v>
      </c>
      <c r="I284" s="192"/>
      <c r="L284" s="188"/>
      <c r="M284" s="193"/>
      <c r="N284" s="194"/>
      <c r="O284" s="194"/>
      <c r="P284" s="194"/>
      <c r="Q284" s="194"/>
      <c r="R284" s="194"/>
      <c r="S284" s="194"/>
      <c r="T284" s="195"/>
      <c r="AT284" s="189" t="s">
        <v>169</v>
      </c>
      <c r="AU284" s="189" t="s">
        <v>81</v>
      </c>
      <c r="AV284" s="12" t="s">
        <v>81</v>
      </c>
      <c r="AW284" s="12" t="s">
        <v>33</v>
      </c>
      <c r="AX284" s="12" t="s">
        <v>72</v>
      </c>
      <c r="AY284" s="189" t="s">
        <v>158</v>
      </c>
    </row>
    <row r="285" spans="2:51" s="11" customFormat="1" ht="13.5">
      <c r="B285" s="180"/>
      <c r="D285" s="178" t="s">
        <v>169</v>
      </c>
      <c r="E285" s="181" t="s">
        <v>19</v>
      </c>
      <c r="F285" s="182" t="s">
        <v>799</v>
      </c>
      <c r="H285" s="183" t="s">
        <v>19</v>
      </c>
      <c r="I285" s="184"/>
      <c r="L285" s="180"/>
      <c r="M285" s="185"/>
      <c r="N285" s="186"/>
      <c r="O285" s="186"/>
      <c r="P285" s="186"/>
      <c r="Q285" s="186"/>
      <c r="R285" s="186"/>
      <c r="S285" s="186"/>
      <c r="T285" s="187"/>
      <c r="AT285" s="183" t="s">
        <v>169</v>
      </c>
      <c r="AU285" s="183" t="s">
        <v>81</v>
      </c>
      <c r="AV285" s="11" t="s">
        <v>79</v>
      </c>
      <c r="AW285" s="11" t="s">
        <v>33</v>
      </c>
      <c r="AX285" s="11" t="s">
        <v>72</v>
      </c>
      <c r="AY285" s="183" t="s">
        <v>158</v>
      </c>
    </row>
    <row r="286" spans="2:51" s="12" customFormat="1" ht="13.5">
      <c r="B286" s="188"/>
      <c r="D286" s="178" t="s">
        <v>169</v>
      </c>
      <c r="E286" s="189" t="s">
        <v>19</v>
      </c>
      <c r="F286" s="190" t="s">
        <v>808</v>
      </c>
      <c r="H286" s="191">
        <v>27</v>
      </c>
      <c r="I286" s="192"/>
      <c r="L286" s="188"/>
      <c r="M286" s="193"/>
      <c r="N286" s="194"/>
      <c r="O286" s="194"/>
      <c r="P286" s="194"/>
      <c r="Q286" s="194"/>
      <c r="R286" s="194"/>
      <c r="S286" s="194"/>
      <c r="T286" s="195"/>
      <c r="AT286" s="189" t="s">
        <v>169</v>
      </c>
      <c r="AU286" s="189" t="s">
        <v>81</v>
      </c>
      <c r="AV286" s="12" t="s">
        <v>81</v>
      </c>
      <c r="AW286" s="12" t="s">
        <v>33</v>
      </c>
      <c r="AX286" s="12" t="s">
        <v>72</v>
      </c>
      <c r="AY286" s="189" t="s">
        <v>158</v>
      </c>
    </row>
    <row r="287" spans="2:51" s="14" customFormat="1" ht="13.5">
      <c r="B287" s="224"/>
      <c r="D287" s="178" t="s">
        <v>169</v>
      </c>
      <c r="E287" s="225" t="s">
        <v>19</v>
      </c>
      <c r="F287" s="226" t="s">
        <v>291</v>
      </c>
      <c r="H287" s="227">
        <v>99.4</v>
      </c>
      <c r="I287" s="228"/>
      <c r="L287" s="224"/>
      <c r="M287" s="229"/>
      <c r="N287" s="230"/>
      <c r="O287" s="230"/>
      <c r="P287" s="230"/>
      <c r="Q287" s="230"/>
      <c r="R287" s="230"/>
      <c r="S287" s="230"/>
      <c r="T287" s="231"/>
      <c r="AT287" s="225" t="s">
        <v>169</v>
      </c>
      <c r="AU287" s="225" t="s">
        <v>81</v>
      </c>
      <c r="AV287" s="14" t="s">
        <v>179</v>
      </c>
      <c r="AW287" s="14" t="s">
        <v>33</v>
      </c>
      <c r="AX287" s="14" t="s">
        <v>72</v>
      </c>
      <c r="AY287" s="225" t="s">
        <v>158</v>
      </c>
    </row>
    <row r="288" spans="2:51" s="11" customFormat="1" ht="13.5">
      <c r="B288" s="180"/>
      <c r="D288" s="178" t="s">
        <v>169</v>
      </c>
      <c r="E288" s="181" t="s">
        <v>19</v>
      </c>
      <c r="F288" s="182" t="s">
        <v>784</v>
      </c>
      <c r="H288" s="183" t="s">
        <v>19</v>
      </c>
      <c r="I288" s="184"/>
      <c r="L288" s="180"/>
      <c r="M288" s="185"/>
      <c r="N288" s="186"/>
      <c r="O288" s="186"/>
      <c r="P288" s="186"/>
      <c r="Q288" s="186"/>
      <c r="R288" s="186"/>
      <c r="S288" s="186"/>
      <c r="T288" s="187"/>
      <c r="AT288" s="183" t="s">
        <v>169</v>
      </c>
      <c r="AU288" s="183" t="s">
        <v>81</v>
      </c>
      <c r="AV288" s="11" t="s">
        <v>79</v>
      </c>
      <c r="AW288" s="11" t="s">
        <v>33</v>
      </c>
      <c r="AX288" s="11" t="s">
        <v>72</v>
      </c>
      <c r="AY288" s="183" t="s">
        <v>158</v>
      </c>
    </row>
    <row r="289" spans="2:51" s="11" customFormat="1" ht="13.5">
      <c r="B289" s="180"/>
      <c r="D289" s="178" t="s">
        <v>169</v>
      </c>
      <c r="E289" s="181" t="s">
        <v>19</v>
      </c>
      <c r="F289" s="182" t="s">
        <v>49</v>
      </c>
      <c r="H289" s="183" t="s">
        <v>19</v>
      </c>
      <c r="I289" s="184"/>
      <c r="L289" s="180"/>
      <c r="M289" s="185"/>
      <c r="N289" s="186"/>
      <c r="O289" s="186"/>
      <c r="P289" s="186"/>
      <c r="Q289" s="186"/>
      <c r="R289" s="186"/>
      <c r="S289" s="186"/>
      <c r="T289" s="187"/>
      <c r="AT289" s="183" t="s">
        <v>169</v>
      </c>
      <c r="AU289" s="183" t="s">
        <v>81</v>
      </c>
      <c r="AV289" s="11" t="s">
        <v>79</v>
      </c>
      <c r="AW289" s="11" t="s">
        <v>33</v>
      </c>
      <c r="AX289" s="11" t="s">
        <v>72</v>
      </c>
      <c r="AY289" s="183" t="s">
        <v>158</v>
      </c>
    </row>
    <row r="290" spans="2:51" s="12" customFormat="1" ht="13.5">
      <c r="B290" s="188"/>
      <c r="D290" s="178" t="s">
        <v>169</v>
      </c>
      <c r="E290" s="189" t="s">
        <v>19</v>
      </c>
      <c r="F290" s="190" t="s">
        <v>813</v>
      </c>
      <c r="H290" s="191">
        <v>10.8</v>
      </c>
      <c r="I290" s="192"/>
      <c r="L290" s="188"/>
      <c r="M290" s="193"/>
      <c r="N290" s="194"/>
      <c r="O290" s="194"/>
      <c r="P290" s="194"/>
      <c r="Q290" s="194"/>
      <c r="R290" s="194"/>
      <c r="S290" s="194"/>
      <c r="T290" s="195"/>
      <c r="AT290" s="189" t="s">
        <v>169</v>
      </c>
      <c r="AU290" s="189" t="s">
        <v>81</v>
      </c>
      <c r="AV290" s="12" t="s">
        <v>81</v>
      </c>
      <c r="AW290" s="12" t="s">
        <v>33</v>
      </c>
      <c r="AX290" s="12" t="s">
        <v>72</v>
      </c>
      <c r="AY290" s="189" t="s">
        <v>158</v>
      </c>
    </row>
    <row r="291" spans="2:51" s="11" customFormat="1" ht="13.5">
      <c r="B291" s="180"/>
      <c r="D291" s="178" t="s">
        <v>169</v>
      </c>
      <c r="E291" s="181" t="s">
        <v>19</v>
      </c>
      <c r="F291" s="182" t="s">
        <v>802</v>
      </c>
      <c r="H291" s="183" t="s">
        <v>19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3" t="s">
        <v>169</v>
      </c>
      <c r="AU291" s="183" t="s">
        <v>81</v>
      </c>
      <c r="AV291" s="11" t="s">
        <v>79</v>
      </c>
      <c r="AW291" s="11" t="s">
        <v>33</v>
      </c>
      <c r="AX291" s="11" t="s">
        <v>72</v>
      </c>
      <c r="AY291" s="183" t="s">
        <v>158</v>
      </c>
    </row>
    <row r="292" spans="2:51" s="12" customFormat="1" ht="13.5">
      <c r="B292" s="188"/>
      <c r="D292" s="178" t="s">
        <v>169</v>
      </c>
      <c r="E292" s="189" t="s">
        <v>19</v>
      </c>
      <c r="F292" s="190" t="s">
        <v>814</v>
      </c>
      <c r="H292" s="191">
        <v>24.3</v>
      </c>
      <c r="I292" s="192"/>
      <c r="L292" s="188"/>
      <c r="M292" s="193"/>
      <c r="N292" s="194"/>
      <c r="O292" s="194"/>
      <c r="P292" s="194"/>
      <c r="Q292" s="194"/>
      <c r="R292" s="194"/>
      <c r="S292" s="194"/>
      <c r="T292" s="195"/>
      <c r="AT292" s="189" t="s">
        <v>169</v>
      </c>
      <c r="AU292" s="189" t="s">
        <v>81</v>
      </c>
      <c r="AV292" s="12" t="s">
        <v>81</v>
      </c>
      <c r="AW292" s="12" t="s">
        <v>33</v>
      </c>
      <c r="AX292" s="12" t="s">
        <v>72</v>
      </c>
      <c r="AY292" s="189" t="s">
        <v>158</v>
      </c>
    </row>
    <row r="293" spans="2:51" s="14" customFormat="1" ht="13.5">
      <c r="B293" s="224"/>
      <c r="D293" s="178" t="s">
        <v>169</v>
      </c>
      <c r="E293" s="225" t="s">
        <v>19</v>
      </c>
      <c r="F293" s="226" t="s">
        <v>291</v>
      </c>
      <c r="H293" s="227">
        <v>35.1</v>
      </c>
      <c r="I293" s="228"/>
      <c r="L293" s="224"/>
      <c r="M293" s="229"/>
      <c r="N293" s="230"/>
      <c r="O293" s="230"/>
      <c r="P293" s="230"/>
      <c r="Q293" s="230"/>
      <c r="R293" s="230"/>
      <c r="S293" s="230"/>
      <c r="T293" s="231"/>
      <c r="AT293" s="225" t="s">
        <v>169</v>
      </c>
      <c r="AU293" s="225" t="s">
        <v>81</v>
      </c>
      <c r="AV293" s="14" t="s">
        <v>179</v>
      </c>
      <c r="AW293" s="14" t="s">
        <v>33</v>
      </c>
      <c r="AX293" s="14" t="s">
        <v>72</v>
      </c>
      <c r="AY293" s="225" t="s">
        <v>158</v>
      </c>
    </row>
    <row r="294" spans="2:51" s="13" customFormat="1" ht="13.5">
      <c r="B294" s="196"/>
      <c r="D294" s="178" t="s">
        <v>169</v>
      </c>
      <c r="E294" s="221" t="s">
        <v>107</v>
      </c>
      <c r="F294" s="222" t="s">
        <v>173</v>
      </c>
      <c r="H294" s="223">
        <v>134.5</v>
      </c>
      <c r="I294" s="201"/>
      <c r="L294" s="196"/>
      <c r="M294" s="202"/>
      <c r="N294" s="203"/>
      <c r="O294" s="203"/>
      <c r="P294" s="203"/>
      <c r="Q294" s="203"/>
      <c r="R294" s="203"/>
      <c r="S294" s="203"/>
      <c r="T294" s="204"/>
      <c r="AT294" s="205" t="s">
        <v>169</v>
      </c>
      <c r="AU294" s="205" t="s">
        <v>81</v>
      </c>
      <c r="AV294" s="13" t="s">
        <v>165</v>
      </c>
      <c r="AW294" s="13" t="s">
        <v>33</v>
      </c>
      <c r="AX294" s="13" t="s">
        <v>79</v>
      </c>
      <c r="AY294" s="205" t="s">
        <v>158</v>
      </c>
    </row>
    <row r="295" spans="2:51" s="12" customFormat="1" ht="13.5">
      <c r="B295" s="188"/>
      <c r="D295" s="197" t="s">
        <v>169</v>
      </c>
      <c r="F295" s="207" t="s">
        <v>815</v>
      </c>
      <c r="H295" s="208">
        <v>147.95</v>
      </c>
      <c r="I295" s="192"/>
      <c r="L295" s="188"/>
      <c r="M295" s="193"/>
      <c r="N295" s="194"/>
      <c r="O295" s="194"/>
      <c r="P295" s="194"/>
      <c r="Q295" s="194"/>
      <c r="R295" s="194"/>
      <c r="S295" s="194"/>
      <c r="T295" s="195"/>
      <c r="AT295" s="189" t="s">
        <v>169</v>
      </c>
      <c r="AU295" s="189" t="s">
        <v>81</v>
      </c>
      <c r="AV295" s="12" t="s">
        <v>81</v>
      </c>
      <c r="AW295" s="12" t="s">
        <v>4</v>
      </c>
      <c r="AX295" s="12" t="s">
        <v>79</v>
      </c>
      <c r="AY295" s="189" t="s">
        <v>158</v>
      </c>
    </row>
    <row r="296" spans="2:65" s="1" customFormat="1" ht="22.5" customHeight="1">
      <c r="B296" s="165"/>
      <c r="C296" s="209" t="s">
        <v>365</v>
      </c>
      <c r="D296" s="209" t="s">
        <v>211</v>
      </c>
      <c r="E296" s="210" t="s">
        <v>344</v>
      </c>
      <c r="F296" s="211" t="s">
        <v>345</v>
      </c>
      <c r="G296" s="212" t="s">
        <v>182</v>
      </c>
      <c r="H296" s="213">
        <v>17.6</v>
      </c>
      <c r="I296" s="214"/>
      <c r="J296" s="215">
        <f>ROUND(I296*H296,2)</f>
        <v>0</v>
      </c>
      <c r="K296" s="211" t="s">
        <v>262</v>
      </c>
      <c r="L296" s="216"/>
      <c r="M296" s="217" t="s">
        <v>19</v>
      </c>
      <c r="N296" s="218" t="s">
        <v>43</v>
      </c>
      <c r="O296" s="36"/>
      <c r="P296" s="175">
        <f>O296*H296</f>
        <v>0</v>
      </c>
      <c r="Q296" s="175">
        <v>0.0005</v>
      </c>
      <c r="R296" s="175">
        <f>Q296*H296</f>
        <v>0.0088</v>
      </c>
      <c r="S296" s="175">
        <v>0</v>
      </c>
      <c r="T296" s="176">
        <f>S296*H296</f>
        <v>0</v>
      </c>
      <c r="AR296" s="18" t="s">
        <v>215</v>
      </c>
      <c r="AT296" s="18" t="s">
        <v>211</v>
      </c>
      <c r="AU296" s="18" t="s">
        <v>81</v>
      </c>
      <c r="AY296" s="18" t="s">
        <v>158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8" t="s">
        <v>79</v>
      </c>
      <c r="BK296" s="177">
        <f>ROUND(I296*H296,2)</f>
        <v>0</v>
      </c>
      <c r="BL296" s="18" t="s">
        <v>165</v>
      </c>
      <c r="BM296" s="18" t="s">
        <v>346</v>
      </c>
    </row>
    <row r="297" spans="2:47" s="1" customFormat="1" ht="27">
      <c r="B297" s="35"/>
      <c r="D297" s="178" t="s">
        <v>167</v>
      </c>
      <c r="F297" s="179" t="s">
        <v>347</v>
      </c>
      <c r="I297" s="139"/>
      <c r="L297" s="35"/>
      <c r="M297" s="64"/>
      <c r="N297" s="36"/>
      <c r="O297" s="36"/>
      <c r="P297" s="36"/>
      <c r="Q297" s="36"/>
      <c r="R297" s="36"/>
      <c r="S297" s="36"/>
      <c r="T297" s="65"/>
      <c r="AT297" s="18" t="s">
        <v>167</v>
      </c>
      <c r="AU297" s="18" t="s">
        <v>81</v>
      </c>
    </row>
    <row r="298" spans="2:51" s="12" customFormat="1" ht="13.5">
      <c r="B298" s="188"/>
      <c r="D298" s="178" t="s">
        <v>169</v>
      </c>
      <c r="E298" s="189" t="s">
        <v>19</v>
      </c>
      <c r="F298" s="190" t="s">
        <v>816</v>
      </c>
      <c r="H298" s="191">
        <v>16</v>
      </c>
      <c r="I298" s="192"/>
      <c r="L298" s="188"/>
      <c r="M298" s="193"/>
      <c r="N298" s="194"/>
      <c r="O298" s="194"/>
      <c r="P298" s="194"/>
      <c r="Q298" s="194"/>
      <c r="R298" s="194"/>
      <c r="S298" s="194"/>
      <c r="T298" s="195"/>
      <c r="AT298" s="189" t="s">
        <v>169</v>
      </c>
      <c r="AU298" s="189" t="s">
        <v>81</v>
      </c>
      <c r="AV298" s="12" t="s">
        <v>81</v>
      </c>
      <c r="AW298" s="12" t="s">
        <v>33</v>
      </c>
      <c r="AX298" s="12" t="s">
        <v>79</v>
      </c>
      <c r="AY298" s="189" t="s">
        <v>158</v>
      </c>
    </row>
    <row r="299" spans="2:51" s="12" customFormat="1" ht="13.5">
      <c r="B299" s="188"/>
      <c r="D299" s="197" t="s">
        <v>169</v>
      </c>
      <c r="F299" s="207" t="s">
        <v>817</v>
      </c>
      <c r="H299" s="208">
        <v>17.6</v>
      </c>
      <c r="I299" s="192"/>
      <c r="L299" s="188"/>
      <c r="M299" s="193"/>
      <c r="N299" s="194"/>
      <c r="O299" s="194"/>
      <c r="P299" s="194"/>
      <c r="Q299" s="194"/>
      <c r="R299" s="194"/>
      <c r="S299" s="194"/>
      <c r="T299" s="195"/>
      <c r="AT299" s="189" t="s">
        <v>169</v>
      </c>
      <c r="AU299" s="189" t="s">
        <v>81</v>
      </c>
      <c r="AV299" s="12" t="s">
        <v>81</v>
      </c>
      <c r="AW299" s="12" t="s">
        <v>4</v>
      </c>
      <c r="AX299" s="12" t="s">
        <v>79</v>
      </c>
      <c r="AY299" s="189" t="s">
        <v>158</v>
      </c>
    </row>
    <row r="300" spans="2:65" s="1" customFormat="1" ht="22.5" customHeight="1">
      <c r="B300" s="165"/>
      <c r="C300" s="166" t="s">
        <v>372</v>
      </c>
      <c r="D300" s="166" t="s">
        <v>160</v>
      </c>
      <c r="E300" s="167" t="s">
        <v>351</v>
      </c>
      <c r="F300" s="168" t="s">
        <v>352</v>
      </c>
      <c r="G300" s="169" t="s">
        <v>163</v>
      </c>
      <c r="H300" s="170">
        <v>126.06</v>
      </c>
      <c r="I300" s="171"/>
      <c r="J300" s="172">
        <f>ROUND(I300*H300,2)</f>
        <v>0</v>
      </c>
      <c r="K300" s="168" t="s">
        <v>19</v>
      </c>
      <c r="L300" s="35"/>
      <c r="M300" s="173" t="s">
        <v>19</v>
      </c>
      <c r="N300" s="174" t="s">
        <v>43</v>
      </c>
      <c r="O300" s="36"/>
      <c r="P300" s="175">
        <f>O300*H300</f>
        <v>0</v>
      </c>
      <c r="Q300" s="175">
        <v>0.08807</v>
      </c>
      <c r="R300" s="175">
        <f>Q300*H300</f>
        <v>11.1021042</v>
      </c>
      <c r="S300" s="175">
        <v>0</v>
      </c>
      <c r="T300" s="176">
        <f>S300*H300</f>
        <v>0</v>
      </c>
      <c r="AR300" s="18" t="s">
        <v>165</v>
      </c>
      <c r="AT300" s="18" t="s">
        <v>160</v>
      </c>
      <c r="AU300" s="18" t="s">
        <v>81</v>
      </c>
      <c r="AY300" s="18" t="s">
        <v>158</v>
      </c>
      <c r="BE300" s="177">
        <f>IF(N300="základní",J300,0)</f>
        <v>0</v>
      </c>
      <c r="BF300" s="177">
        <f>IF(N300="snížená",J300,0)</f>
        <v>0</v>
      </c>
      <c r="BG300" s="177">
        <f>IF(N300="zákl. přenesená",J300,0)</f>
        <v>0</v>
      </c>
      <c r="BH300" s="177">
        <f>IF(N300="sníž. přenesená",J300,0)</f>
        <v>0</v>
      </c>
      <c r="BI300" s="177">
        <f>IF(N300="nulová",J300,0)</f>
        <v>0</v>
      </c>
      <c r="BJ300" s="18" t="s">
        <v>79</v>
      </c>
      <c r="BK300" s="177">
        <f>ROUND(I300*H300,2)</f>
        <v>0</v>
      </c>
      <c r="BL300" s="18" t="s">
        <v>165</v>
      </c>
      <c r="BM300" s="18" t="s">
        <v>353</v>
      </c>
    </row>
    <row r="301" spans="2:47" s="1" customFormat="1" ht="13.5">
      <c r="B301" s="35"/>
      <c r="D301" s="178" t="s">
        <v>167</v>
      </c>
      <c r="F301" s="179" t="s">
        <v>352</v>
      </c>
      <c r="I301" s="139"/>
      <c r="L301" s="35"/>
      <c r="M301" s="64"/>
      <c r="N301" s="36"/>
      <c r="O301" s="36"/>
      <c r="P301" s="36"/>
      <c r="Q301" s="36"/>
      <c r="R301" s="36"/>
      <c r="S301" s="36"/>
      <c r="T301" s="65"/>
      <c r="AT301" s="18" t="s">
        <v>167</v>
      </c>
      <c r="AU301" s="18" t="s">
        <v>81</v>
      </c>
    </row>
    <row r="302" spans="2:51" s="11" customFormat="1" ht="13.5">
      <c r="B302" s="180"/>
      <c r="D302" s="178" t="s">
        <v>169</v>
      </c>
      <c r="E302" s="181" t="s">
        <v>19</v>
      </c>
      <c r="F302" s="182" t="s">
        <v>754</v>
      </c>
      <c r="H302" s="183" t="s">
        <v>19</v>
      </c>
      <c r="I302" s="184"/>
      <c r="L302" s="180"/>
      <c r="M302" s="185"/>
      <c r="N302" s="186"/>
      <c r="O302" s="186"/>
      <c r="P302" s="186"/>
      <c r="Q302" s="186"/>
      <c r="R302" s="186"/>
      <c r="S302" s="186"/>
      <c r="T302" s="187"/>
      <c r="AT302" s="183" t="s">
        <v>169</v>
      </c>
      <c r="AU302" s="183" t="s">
        <v>81</v>
      </c>
      <c r="AV302" s="11" t="s">
        <v>79</v>
      </c>
      <c r="AW302" s="11" t="s">
        <v>33</v>
      </c>
      <c r="AX302" s="11" t="s">
        <v>72</v>
      </c>
      <c r="AY302" s="183" t="s">
        <v>158</v>
      </c>
    </row>
    <row r="303" spans="2:51" s="12" customFormat="1" ht="13.5">
      <c r="B303" s="188"/>
      <c r="D303" s="178" t="s">
        <v>169</v>
      </c>
      <c r="E303" s="189" t="s">
        <v>19</v>
      </c>
      <c r="F303" s="190" t="s">
        <v>818</v>
      </c>
      <c r="H303" s="191">
        <v>28.14</v>
      </c>
      <c r="I303" s="192"/>
      <c r="L303" s="188"/>
      <c r="M303" s="193"/>
      <c r="N303" s="194"/>
      <c r="O303" s="194"/>
      <c r="P303" s="194"/>
      <c r="Q303" s="194"/>
      <c r="R303" s="194"/>
      <c r="S303" s="194"/>
      <c r="T303" s="195"/>
      <c r="AT303" s="189" t="s">
        <v>169</v>
      </c>
      <c r="AU303" s="189" t="s">
        <v>81</v>
      </c>
      <c r="AV303" s="12" t="s">
        <v>81</v>
      </c>
      <c r="AW303" s="12" t="s">
        <v>33</v>
      </c>
      <c r="AX303" s="12" t="s">
        <v>72</v>
      </c>
      <c r="AY303" s="189" t="s">
        <v>158</v>
      </c>
    </row>
    <row r="304" spans="2:51" s="12" customFormat="1" ht="13.5">
      <c r="B304" s="188"/>
      <c r="D304" s="178" t="s">
        <v>169</v>
      </c>
      <c r="E304" s="189" t="s">
        <v>19</v>
      </c>
      <c r="F304" s="190" t="s">
        <v>732</v>
      </c>
      <c r="H304" s="191">
        <v>110.84</v>
      </c>
      <c r="I304" s="192"/>
      <c r="L304" s="188"/>
      <c r="M304" s="193"/>
      <c r="N304" s="194"/>
      <c r="O304" s="194"/>
      <c r="P304" s="194"/>
      <c r="Q304" s="194"/>
      <c r="R304" s="194"/>
      <c r="S304" s="194"/>
      <c r="T304" s="195"/>
      <c r="AT304" s="189" t="s">
        <v>169</v>
      </c>
      <c r="AU304" s="189" t="s">
        <v>81</v>
      </c>
      <c r="AV304" s="12" t="s">
        <v>81</v>
      </c>
      <c r="AW304" s="12" t="s">
        <v>33</v>
      </c>
      <c r="AX304" s="12" t="s">
        <v>72</v>
      </c>
      <c r="AY304" s="189" t="s">
        <v>158</v>
      </c>
    </row>
    <row r="305" spans="2:51" s="12" customFormat="1" ht="13.5">
      <c r="B305" s="188"/>
      <c r="D305" s="178" t="s">
        <v>169</v>
      </c>
      <c r="E305" s="189" t="s">
        <v>19</v>
      </c>
      <c r="F305" s="190" t="s">
        <v>733</v>
      </c>
      <c r="H305" s="191">
        <v>11</v>
      </c>
      <c r="I305" s="192"/>
      <c r="L305" s="188"/>
      <c r="M305" s="193"/>
      <c r="N305" s="194"/>
      <c r="O305" s="194"/>
      <c r="P305" s="194"/>
      <c r="Q305" s="194"/>
      <c r="R305" s="194"/>
      <c r="S305" s="194"/>
      <c r="T305" s="195"/>
      <c r="AT305" s="189" t="s">
        <v>169</v>
      </c>
      <c r="AU305" s="189" t="s">
        <v>81</v>
      </c>
      <c r="AV305" s="12" t="s">
        <v>81</v>
      </c>
      <c r="AW305" s="12" t="s">
        <v>33</v>
      </c>
      <c r="AX305" s="12" t="s">
        <v>72</v>
      </c>
      <c r="AY305" s="189" t="s">
        <v>158</v>
      </c>
    </row>
    <row r="306" spans="2:51" s="12" customFormat="1" ht="13.5">
      <c r="B306" s="188"/>
      <c r="D306" s="178" t="s">
        <v>169</v>
      </c>
      <c r="E306" s="189" t="s">
        <v>19</v>
      </c>
      <c r="F306" s="190" t="s">
        <v>734</v>
      </c>
      <c r="H306" s="191">
        <v>-44.12</v>
      </c>
      <c r="I306" s="192"/>
      <c r="L306" s="188"/>
      <c r="M306" s="193"/>
      <c r="N306" s="194"/>
      <c r="O306" s="194"/>
      <c r="P306" s="194"/>
      <c r="Q306" s="194"/>
      <c r="R306" s="194"/>
      <c r="S306" s="194"/>
      <c r="T306" s="195"/>
      <c r="AT306" s="189" t="s">
        <v>169</v>
      </c>
      <c r="AU306" s="189" t="s">
        <v>81</v>
      </c>
      <c r="AV306" s="12" t="s">
        <v>81</v>
      </c>
      <c r="AW306" s="12" t="s">
        <v>33</v>
      </c>
      <c r="AX306" s="12" t="s">
        <v>72</v>
      </c>
      <c r="AY306" s="189" t="s">
        <v>158</v>
      </c>
    </row>
    <row r="307" spans="2:51" s="12" customFormat="1" ht="13.5">
      <c r="B307" s="188"/>
      <c r="D307" s="178" t="s">
        <v>169</v>
      </c>
      <c r="E307" s="189" t="s">
        <v>19</v>
      </c>
      <c r="F307" s="190" t="s">
        <v>819</v>
      </c>
      <c r="H307" s="191">
        <v>20.2</v>
      </c>
      <c r="I307" s="192"/>
      <c r="L307" s="188"/>
      <c r="M307" s="193"/>
      <c r="N307" s="194"/>
      <c r="O307" s="194"/>
      <c r="P307" s="194"/>
      <c r="Q307" s="194"/>
      <c r="R307" s="194"/>
      <c r="S307" s="194"/>
      <c r="T307" s="195"/>
      <c r="AT307" s="189" t="s">
        <v>169</v>
      </c>
      <c r="AU307" s="189" t="s">
        <v>81</v>
      </c>
      <c r="AV307" s="12" t="s">
        <v>81</v>
      </c>
      <c r="AW307" s="12" t="s">
        <v>33</v>
      </c>
      <c r="AX307" s="12" t="s">
        <v>72</v>
      </c>
      <c r="AY307" s="189" t="s">
        <v>158</v>
      </c>
    </row>
    <row r="308" spans="2:51" s="13" customFormat="1" ht="13.5">
      <c r="B308" s="196"/>
      <c r="D308" s="197" t="s">
        <v>169</v>
      </c>
      <c r="E308" s="198" t="s">
        <v>19</v>
      </c>
      <c r="F308" s="199" t="s">
        <v>173</v>
      </c>
      <c r="H308" s="200">
        <v>126.06</v>
      </c>
      <c r="I308" s="201"/>
      <c r="L308" s="196"/>
      <c r="M308" s="202"/>
      <c r="N308" s="203"/>
      <c r="O308" s="203"/>
      <c r="P308" s="203"/>
      <c r="Q308" s="203"/>
      <c r="R308" s="203"/>
      <c r="S308" s="203"/>
      <c r="T308" s="204"/>
      <c r="AT308" s="205" t="s">
        <v>169</v>
      </c>
      <c r="AU308" s="205" t="s">
        <v>81</v>
      </c>
      <c r="AV308" s="13" t="s">
        <v>165</v>
      </c>
      <c r="AW308" s="13" t="s">
        <v>33</v>
      </c>
      <c r="AX308" s="13" t="s">
        <v>79</v>
      </c>
      <c r="AY308" s="205" t="s">
        <v>158</v>
      </c>
    </row>
    <row r="309" spans="2:65" s="1" customFormat="1" ht="22.5" customHeight="1">
      <c r="B309" s="165"/>
      <c r="C309" s="166" t="s">
        <v>114</v>
      </c>
      <c r="D309" s="166" t="s">
        <v>160</v>
      </c>
      <c r="E309" s="167" t="s">
        <v>355</v>
      </c>
      <c r="F309" s="168" t="s">
        <v>356</v>
      </c>
      <c r="G309" s="169" t="s">
        <v>163</v>
      </c>
      <c r="H309" s="170">
        <v>734.09</v>
      </c>
      <c r="I309" s="171"/>
      <c r="J309" s="172">
        <f>ROUND(I309*H309,2)</f>
        <v>0</v>
      </c>
      <c r="K309" s="168" t="s">
        <v>164</v>
      </c>
      <c r="L309" s="35"/>
      <c r="M309" s="173" t="s">
        <v>19</v>
      </c>
      <c r="N309" s="174" t="s">
        <v>43</v>
      </c>
      <c r="O309" s="36"/>
      <c r="P309" s="175">
        <f>O309*H309</f>
        <v>0</v>
      </c>
      <c r="Q309" s="175">
        <v>0.00348</v>
      </c>
      <c r="R309" s="175">
        <f>Q309*H309</f>
        <v>2.5546332</v>
      </c>
      <c r="S309" s="175">
        <v>0</v>
      </c>
      <c r="T309" s="176">
        <f>S309*H309</f>
        <v>0</v>
      </c>
      <c r="AR309" s="18" t="s">
        <v>165</v>
      </c>
      <c r="AT309" s="18" t="s">
        <v>160</v>
      </c>
      <c r="AU309" s="18" t="s">
        <v>81</v>
      </c>
      <c r="AY309" s="18" t="s">
        <v>158</v>
      </c>
      <c r="BE309" s="177">
        <f>IF(N309="základní",J309,0)</f>
        <v>0</v>
      </c>
      <c r="BF309" s="177">
        <f>IF(N309="snížená",J309,0)</f>
        <v>0</v>
      </c>
      <c r="BG309" s="177">
        <f>IF(N309="zákl. přenesená",J309,0)</f>
        <v>0</v>
      </c>
      <c r="BH309" s="177">
        <f>IF(N309="sníž. přenesená",J309,0)</f>
        <v>0</v>
      </c>
      <c r="BI309" s="177">
        <f>IF(N309="nulová",J309,0)</f>
        <v>0</v>
      </c>
      <c r="BJ309" s="18" t="s">
        <v>79</v>
      </c>
      <c r="BK309" s="177">
        <f>ROUND(I309*H309,2)</f>
        <v>0</v>
      </c>
      <c r="BL309" s="18" t="s">
        <v>165</v>
      </c>
      <c r="BM309" s="18" t="s">
        <v>357</v>
      </c>
    </row>
    <row r="310" spans="2:47" s="1" customFormat="1" ht="27">
      <c r="B310" s="35"/>
      <c r="D310" s="178" t="s">
        <v>167</v>
      </c>
      <c r="F310" s="179" t="s">
        <v>358</v>
      </c>
      <c r="I310" s="139"/>
      <c r="L310" s="35"/>
      <c r="M310" s="64"/>
      <c r="N310" s="36"/>
      <c r="O310" s="36"/>
      <c r="P310" s="36"/>
      <c r="Q310" s="36"/>
      <c r="R310" s="36"/>
      <c r="S310" s="36"/>
      <c r="T310" s="65"/>
      <c r="AT310" s="18" t="s">
        <v>167</v>
      </c>
      <c r="AU310" s="18" t="s">
        <v>81</v>
      </c>
    </row>
    <row r="311" spans="2:51" s="11" customFormat="1" ht="13.5">
      <c r="B311" s="180"/>
      <c r="D311" s="178" t="s">
        <v>169</v>
      </c>
      <c r="E311" s="181" t="s">
        <v>19</v>
      </c>
      <c r="F311" s="182" t="s">
        <v>754</v>
      </c>
      <c r="H311" s="183" t="s">
        <v>19</v>
      </c>
      <c r="I311" s="184"/>
      <c r="L311" s="180"/>
      <c r="M311" s="185"/>
      <c r="N311" s="186"/>
      <c r="O311" s="186"/>
      <c r="P311" s="186"/>
      <c r="Q311" s="186"/>
      <c r="R311" s="186"/>
      <c r="S311" s="186"/>
      <c r="T311" s="187"/>
      <c r="AT311" s="183" t="s">
        <v>169</v>
      </c>
      <c r="AU311" s="183" t="s">
        <v>81</v>
      </c>
      <c r="AV311" s="11" t="s">
        <v>79</v>
      </c>
      <c r="AW311" s="11" t="s">
        <v>33</v>
      </c>
      <c r="AX311" s="11" t="s">
        <v>72</v>
      </c>
      <c r="AY311" s="183" t="s">
        <v>158</v>
      </c>
    </row>
    <row r="312" spans="2:51" s="12" customFormat="1" ht="13.5">
      <c r="B312" s="188"/>
      <c r="D312" s="178" t="s">
        <v>169</v>
      </c>
      <c r="E312" s="189" t="s">
        <v>19</v>
      </c>
      <c r="F312" s="190" t="s">
        <v>681</v>
      </c>
      <c r="H312" s="191">
        <v>683.41</v>
      </c>
      <c r="I312" s="192"/>
      <c r="L312" s="188"/>
      <c r="M312" s="193"/>
      <c r="N312" s="194"/>
      <c r="O312" s="194"/>
      <c r="P312" s="194"/>
      <c r="Q312" s="194"/>
      <c r="R312" s="194"/>
      <c r="S312" s="194"/>
      <c r="T312" s="195"/>
      <c r="AT312" s="189" t="s">
        <v>169</v>
      </c>
      <c r="AU312" s="189" t="s">
        <v>81</v>
      </c>
      <c r="AV312" s="12" t="s">
        <v>81</v>
      </c>
      <c r="AW312" s="12" t="s">
        <v>33</v>
      </c>
      <c r="AX312" s="12" t="s">
        <v>72</v>
      </c>
      <c r="AY312" s="189" t="s">
        <v>158</v>
      </c>
    </row>
    <row r="313" spans="2:51" s="12" customFormat="1" ht="13.5">
      <c r="B313" s="188"/>
      <c r="D313" s="178" t="s">
        <v>169</v>
      </c>
      <c r="E313" s="189" t="s">
        <v>19</v>
      </c>
      <c r="F313" s="190" t="s">
        <v>683</v>
      </c>
      <c r="H313" s="191">
        <v>50.68</v>
      </c>
      <c r="I313" s="192"/>
      <c r="L313" s="188"/>
      <c r="M313" s="193"/>
      <c r="N313" s="194"/>
      <c r="O313" s="194"/>
      <c r="P313" s="194"/>
      <c r="Q313" s="194"/>
      <c r="R313" s="194"/>
      <c r="S313" s="194"/>
      <c r="T313" s="195"/>
      <c r="AT313" s="189" t="s">
        <v>169</v>
      </c>
      <c r="AU313" s="189" t="s">
        <v>81</v>
      </c>
      <c r="AV313" s="12" t="s">
        <v>81</v>
      </c>
      <c r="AW313" s="12" t="s">
        <v>33</v>
      </c>
      <c r="AX313" s="12" t="s">
        <v>72</v>
      </c>
      <c r="AY313" s="189" t="s">
        <v>158</v>
      </c>
    </row>
    <row r="314" spans="2:51" s="13" customFormat="1" ht="13.5">
      <c r="B314" s="196"/>
      <c r="D314" s="197" t="s">
        <v>169</v>
      </c>
      <c r="E314" s="198" t="s">
        <v>19</v>
      </c>
      <c r="F314" s="199" t="s">
        <v>173</v>
      </c>
      <c r="H314" s="200">
        <v>734.09</v>
      </c>
      <c r="I314" s="201"/>
      <c r="L314" s="196"/>
      <c r="M314" s="202"/>
      <c r="N314" s="203"/>
      <c r="O314" s="203"/>
      <c r="P314" s="203"/>
      <c r="Q314" s="203"/>
      <c r="R314" s="203"/>
      <c r="S314" s="203"/>
      <c r="T314" s="204"/>
      <c r="AT314" s="205" t="s">
        <v>169</v>
      </c>
      <c r="AU314" s="205" t="s">
        <v>81</v>
      </c>
      <c r="AV314" s="13" t="s">
        <v>165</v>
      </c>
      <c r="AW314" s="13" t="s">
        <v>33</v>
      </c>
      <c r="AX314" s="13" t="s">
        <v>79</v>
      </c>
      <c r="AY314" s="205" t="s">
        <v>158</v>
      </c>
    </row>
    <row r="315" spans="2:65" s="1" customFormat="1" ht="22.5" customHeight="1">
      <c r="B315" s="165"/>
      <c r="C315" s="166" t="s">
        <v>383</v>
      </c>
      <c r="D315" s="166" t="s">
        <v>160</v>
      </c>
      <c r="E315" s="167" t="s">
        <v>366</v>
      </c>
      <c r="F315" s="168" t="s">
        <v>367</v>
      </c>
      <c r="G315" s="169" t="s">
        <v>163</v>
      </c>
      <c r="H315" s="170">
        <v>186.29</v>
      </c>
      <c r="I315" s="171"/>
      <c r="J315" s="172">
        <f>ROUND(I315*H315,2)</f>
        <v>0</v>
      </c>
      <c r="K315" s="168" t="s">
        <v>368</v>
      </c>
      <c r="L315" s="35"/>
      <c r="M315" s="173" t="s">
        <v>19</v>
      </c>
      <c r="N315" s="174" t="s">
        <v>43</v>
      </c>
      <c r="O315" s="36"/>
      <c r="P315" s="175">
        <f>O315*H315</f>
        <v>0</v>
      </c>
      <c r="Q315" s="175">
        <v>0.00012</v>
      </c>
      <c r="R315" s="175">
        <f>Q315*H315</f>
        <v>0.0223548</v>
      </c>
      <c r="S315" s="175">
        <v>0</v>
      </c>
      <c r="T315" s="176">
        <f>S315*H315</f>
        <v>0</v>
      </c>
      <c r="AR315" s="18" t="s">
        <v>165</v>
      </c>
      <c r="AT315" s="18" t="s">
        <v>160</v>
      </c>
      <c r="AU315" s="18" t="s">
        <v>81</v>
      </c>
      <c r="AY315" s="18" t="s">
        <v>158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8" t="s">
        <v>79</v>
      </c>
      <c r="BK315" s="177">
        <f>ROUND(I315*H315,2)</f>
        <v>0</v>
      </c>
      <c r="BL315" s="18" t="s">
        <v>165</v>
      </c>
      <c r="BM315" s="18" t="s">
        <v>369</v>
      </c>
    </row>
    <row r="316" spans="2:47" s="1" customFormat="1" ht="27">
      <c r="B316" s="35"/>
      <c r="D316" s="178" t="s">
        <v>167</v>
      </c>
      <c r="F316" s="179" t="s">
        <v>370</v>
      </c>
      <c r="I316" s="139"/>
      <c r="L316" s="35"/>
      <c r="M316" s="64"/>
      <c r="N316" s="36"/>
      <c r="O316" s="36"/>
      <c r="P316" s="36"/>
      <c r="Q316" s="36"/>
      <c r="R316" s="36"/>
      <c r="S316" s="36"/>
      <c r="T316" s="65"/>
      <c r="AT316" s="18" t="s">
        <v>167</v>
      </c>
      <c r="AU316" s="18" t="s">
        <v>81</v>
      </c>
    </row>
    <row r="317" spans="2:51" s="11" customFormat="1" ht="13.5">
      <c r="B317" s="180"/>
      <c r="D317" s="178" t="s">
        <v>169</v>
      </c>
      <c r="E317" s="181" t="s">
        <v>19</v>
      </c>
      <c r="F317" s="182" t="s">
        <v>755</v>
      </c>
      <c r="H317" s="183" t="s">
        <v>19</v>
      </c>
      <c r="I317" s="184"/>
      <c r="L317" s="180"/>
      <c r="M317" s="185"/>
      <c r="N317" s="186"/>
      <c r="O317" s="186"/>
      <c r="P317" s="186"/>
      <c r="Q317" s="186"/>
      <c r="R317" s="186"/>
      <c r="S317" s="186"/>
      <c r="T317" s="187"/>
      <c r="AT317" s="183" t="s">
        <v>169</v>
      </c>
      <c r="AU317" s="183" t="s">
        <v>81</v>
      </c>
      <c r="AV317" s="11" t="s">
        <v>79</v>
      </c>
      <c r="AW317" s="11" t="s">
        <v>33</v>
      </c>
      <c r="AX317" s="11" t="s">
        <v>72</v>
      </c>
      <c r="AY317" s="183" t="s">
        <v>158</v>
      </c>
    </row>
    <row r="318" spans="2:51" s="11" customFormat="1" ht="13.5">
      <c r="B318" s="180"/>
      <c r="D318" s="178" t="s">
        <v>169</v>
      </c>
      <c r="E318" s="181" t="s">
        <v>19</v>
      </c>
      <c r="F318" s="182" t="s">
        <v>796</v>
      </c>
      <c r="H318" s="183" t="s">
        <v>19</v>
      </c>
      <c r="I318" s="184"/>
      <c r="L318" s="180"/>
      <c r="M318" s="185"/>
      <c r="N318" s="186"/>
      <c r="O318" s="186"/>
      <c r="P318" s="186"/>
      <c r="Q318" s="186"/>
      <c r="R318" s="186"/>
      <c r="S318" s="186"/>
      <c r="T318" s="187"/>
      <c r="AT318" s="183" t="s">
        <v>169</v>
      </c>
      <c r="AU318" s="183" t="s">
        <v>81</v>
      </c>
      <c r="AV318" s="11" t="s">
        <v>79</v>
      </c>
      <c r="AW318" s="11" t="s">
        <v>33</v>
      </c>
      <c r="AX318" s="11" t="s">
        <v>72</v>
      </c>
      <c r="AY318" s="183" t="s">
        <v>158</v>
      </c>
    </row>
    <row r="319" spans="2:51" s="12" customFormat="1" ht="13.5">
      <c r="B319" s="188"/>
      <c r="D319" s="178" t="s">
        <v>169</v>
      </c>
      <c r="E319" s="189" t="s">
        <v>19</v>
      </c>
      <c r="F319" s="190" t="s">
        <v>820</v>
      </c>
      <c r="H319" s="191">
        <v>90.72</v>
      </c>
      <c r="I319" s="192"/>
      <c r="L319" s="188"/>
      <c r="M319" s="193"/>
      <c r="N319" s="194"/>
      <c r="O319" s="194"/>
      <c r="P319" s="194"/>
      <c r="Q319" s="194"/>
      <c r="R319" s="194"/>
      <c r="S319" s="194"/>
      <c r="T319" s="195"/>
      <c r="AT319" s="189" t="s">
        <v>169</v>
      </c>
      <c r="AU319" s="189" t="s">
        <v>81</v>
      </c>
      <c r="AV319" s="12" t="s">
        <v>81</v>
      </c>
      <c r="AW319" s="12" t="s">
        <v>33</v>
      </c>
      <c r="AX319" s="12" t="s">
        <v>72</v>
      </c>
      <c r="AY319" s="189" t="s">
        <v>158</v>
      </c>
    </row>
    <row r="320" spans="2:51" s="12" customFormat="1" ht="13.5">
      <c r="B320" s="188"/>
      <c r="D320" s="178" t="s">
        <v>169</v>
      </c>
      <c r="E320" s="189" t="s">
        <v>19</v>
      </c>
      <c r="F320" s="190" t="s">
        <v>821</v>
      </c>
      <c r="H320" s="191">
        <v>6.72</v>
      </c>
      <c r="I320" s="192"/>
      <c r="L320" s="188"/>
      <c r="M320" s="193"/>
      <c r="N320" s="194"/>
      <c r="O320" s="194"/>
      <c r="P320" s="194"/>
      <c r="Q320" s="194"/>
      <c r="R320" s="194"/>
      <c r="S320" s="194"/>
      <c r="T320" s="195"/>
      <c r="AT320" s="189" t="s">
        <v>169</v>
      </c>
      <c r="AU320" s="189" t="s">
        <v>81</v>
      </c>
      <c r="AV320" s="12" t="s">
        <v>81</v>
      </c>
      <c r="AW320" s="12" t="s">
        <v>33</v>
      </c>
      <c r="AX320" s="12" t="s">
        <v>72</v>
      </c>
      <c r="AY320" s="189" t="s">
        <v>158</v>
      </c>
    </row>
    <row r="321" spans="2:51" s="12" customFormat="1" ht="13.5">
      <c r="B321" s="188"/>
      <c r="D321" s="178" t="s">
        <v>169</v>
      </c>
      <c r="E321" s="189" t="s">
        <v>19</v>
      </c>
      <c r="F321" s="190" t="s">
        <v>822</v>
      </c>
      <c r="H321" s="191">
        <v>4.32</v>
      </c>
      <c r="I321" s="192"/>
      <c r="L321" s="188"/>
      <c r="M321" s="193"/>
      <c r="N321" s="194"/>
      <c r="O321" s="194"/>
      <c r="P321" s="194"/>
      <c r="Q321" s="194"/>
      <c r="R321" s="194"/>
      <c r="S321" s="194"/>
      <c r="T321" s="195"/>
      <c r="AT321" s="189" t="s">
        <v>169</v>
      </c>
      <c r="AU321" s="189" t="s">
        <v>81</v>
      </c>
      <c r="AV321" s="12" t="s">
        <v>81</v>
      </c>
      <c r="AW321" s="12" t="s">
        <v>33</v>
      </c>
      <c r="AX321" s="12" t="s">
        <v>72</v>
      </c>
      <c r="AY321" s="189" t="s">
        <v>158</v>
      </c>
    </row>
    <row r="322" spans="2:51" s="11" customFormat="1" ht="13.5">
      <c r="B322" s="180"/>
      <c r="D322" s="178" t="s">
        <v>169</v>
      </c>
      <c r="E322" s="181" t="s">
        <v>19</v>
      </c>
      <c r="F322" s="182" t="s">
        <v>49</v>
      </c>
      <c r="H322" s="183" t="s">
        <v>19</v>
      </c>
      <c r="I322" s="184"/>
      <c r="L322" s="180"/>
      <c r="M322" s="185"/>
      <c r="N322" s="186"/>
      <c r="O322" s="186"/>
      <c r="P322" s="186"/>
      <c r="Q322" s="186"/>
      <c r="R322" s="186"/>
      <c r="S322" s="186"/>
      <c r="T322" s="187"/>
      <c r="AT322" s="183" t="s">
        <v>169</v>
      </c>
      <c r="AU322" s="183" t="s">
        <v>81</v>
      </c>
      <c r="AV322" s="11" t="s">
        <v>79</v>
      </c>
      <c r="AW322" s="11" t="s">
        <v>33</v>
      </c>
      <c r="AX322" s="11" t="s">
        <v>72</v>
      </c>
      <c r="AY322" s="183" t="s">
        <v>158</v>
      </c>
    </row>
    <row r="323" spans="2:51" s="12" customFormat="1" ht="13.5">
      <c r="B323" s="188"/>
      <c r="D323" s="178" t="s">
        <v>169</v>
      </c>
      <c r="E323" s="189" t="s">
        <v>19</v>
      </c>
      <c r="F323" s="190" t="s">
        <v>823</v>
      </c>
      <c r="H323" s="191">
        <v>4.86</v>
      </c>
      <c r="I323" s="192"/>
      <c r="L323" s="188"/>
      <c r="M323" s="193"/>
      <c r="N323" s="194"/>
      <c r="O323" s="194"/>
      <c r="P323" s="194"/>
      <c r="Q323" s="194"/>
      <c r="R323" s="194"/>
      <c r="S323" s="194"/>
      <c r="T323" s="195"/>
      <c r="AT323" s="189" t="s">
        <v>169</v>
      </c>
      <c r="AU323" s="189" t="s">
        <v>81</v>
      </c>
      <c r="AV323" s="12" t="s">
        <v>81</v>
      </c>
      <c r="AW323" s="12" t="s">
        <v>33</v>
      </c>
      <c r="AX323" s="12" t="s">
        <v>72</v>
      </c>
      <c r="AY323" s="189" t="s">
        <v>158</v>
      </c>
    </row>
    <row r="324" spans="2:51" s="12" customFormat="1" ht="13.5">
      <c r="B324" s="188"/>
      <c r="D324" s="178" t="s">
        <v>169</v>
      </c>
      <c r="E324" s="189" t="s">
        <v>19</v>
      </c>
      <c r="F324" s="190" t="s">
        <v>824</v>
      </c>
      <c r="H324" s="191">
        <v>2</v>
      </c>
      <c r="I324" s="192"/>
      <c r="L324" s="188"/>
      <c r="M324" s="193"/>
      <c r="N324" s="194"/>
      <c r="O324" s="194"/>
      <c r="P324" s="194"/>
      <c r="Q324" s="194"/>
      <c r="R324" s="194"/>
      <c r="S324" s="194"/>
      <c r="T324" s="195"/>
      <c r="AT324" s="189" t="s">
        <v>169</v>
      </c>
      <c r="AU324" s="189" t="s">
        <v>81</v>
      </c>
      <c r="AV324" s="12" t="s">
        <v>81</v>
      </c>
      <c r="AW324" s="12" t="s">
        <v>33</v>
      </c>
      <c r="AX324" s="12" t="s">
        <v>72</v>
      </c>
      <c r="AY324" s="189" t="s">
        <v>158</v>
      </c>
    </row>
    <row r="325" spans="2:51" s="12" customFormat="1" ht="13.5">
      <c r="B325" s="188"/>
      <c r="D325" s="178" t="s">
        <v>169</v>
      </c>
      <c r="E325" s="189" t="s">
        <v>19</v>
      </c>
      <c r="F325" s="190" t="s">
        <v>825</v>
      </c>
      <c r="H325" s="191">
        <v>6.3</v>
      </c>
      <c r="I325" s="192"/>
      <c r="L325" s="188"/>
      <c r="M325" s="193"/>
      <c r="N325" s="194"/>
      <c r="O325" s="194"/>
      <c r="P325" s="194"/>
      <c r="Q325" s="194"/>
      <c r="R325" s="194"/>
      <c r="S325" s="194"/>
      <c r="T325" s="195"/>
      <c r="AT325" s="189" t="s">
        <v>169</v>
      </c>
      <c r="AU325" s="189" t="s">
        <v>81</v>
      </c>
      <c r="AV325" s="12" t="s">
        <v>81</v>
      </c>
      <c r="AW325" s="12" t="s">
        <v>33</v>
      </c>
      <c r="AX325" s="12" t="s">
        <v>72</v>
      </c>
      <c r="AY325" s="189" t="s">
        <v>158</v>
      </c>
    </row>
    <row r="326" spans="2:51" s="11" customFormat="1" ht="13.5">
      <c r="B326" s="180"/>
      <c r="D326" s="178" t="s">
        <v>169</v>
      </c>
      <c r="E326" s="181" t="s">
        <v>19</v>
      </c>
      <c r="F326" s="182" t="s">
        <v>799</v>
      </c>
      <c r="H326" s="183" t="s">
        <v>19</v>
      </c>
      <c r="I326" s="184"/>
      <c r="L326" s="180"/>
      <c r="M326" s="185"/>
      <c r="N326" s="186"/>
      <c r="O326" s="186"/>
      <c r="P326" s="186"/>
      <c r="Q326" s="186"/>
      <c r="R326" s="186"/>
      <c r="S326" s="186"/>
      <c r="T326" s="187"/>
      <c r="AT326" s="183" t="s">
        <v>169</v>
      </c>
      <c r="AU326" s="183" t="s">
        <v>81</v>
      </c>
      <c r="AV326" s="11" t="s">
        <v>79</v>
      </c>
      <c r="AW326" s="11" t="s">
        <v>33</v>
      </c>
      <c r="AX326" s="11" t="s">
        <v>72</v>
      </c>
      <c r="AY326" s="183" t="s">
        <v>158</v>
      </c>
    </row>
    <row r="327" spans="2:51" s="12" customFormat="1" ht="13.5">
      <c r="B327" s="188"/>
      <c r="D327" s="178" t="s">
        <v>169</v>
      </c>
      <c r="E327" s="189" t="s">
        <v>19</v>
      </c>
      <c r="F327" s="190" t="s">
        <v>823</v>
      </c>
      <c r="H327" s="191">
        <v>4.86</v>
      </c>
      <c r="I327" s="192"/>
      <c r="L327" s="188"/>
      <c r="M327" s="193"/>
      <c r="N327" s="194"/>
      <c r="O327" s="194"/>
      <c r="P327" s="194"/>
      <c r="Q327" s="194"/>
      <c r="R327" s="194"/>
      <c r="S327" s="194"/>
      <c r="T327" s="195"/>
      <c r="AT327" s="189" t="s">
        <v>169</v>
      </c>
      <c r="AU327" s="189" t="s">
        <v>81</v>
      </c>
      <c r="AV327" s="12" t="s">
        <v>81</v>
      </c>
      <c r="AW327" s="12" t="s">
        <v>33</v>
      </c>
      <c r="AX327" s="12" t="s">
        <v>72</v>
      </c>
      <c r="AY327" s="189" t="s">
        <v>158</v>
      </c>
    </row>
    <row r="328" spans="2:51" s="12" customFormat="1" ht="13.5">
      <c r="B328" s="188"/>
      <c r="D328" s="178" t="s">
        <v>169</v>
      </c>
      <c r="E328" s="189" t="s">
        <v>19</v>
      </c>
      <c r="F328" s="190" t="s">
        <v>826</v>
      </c>
      <c r="H328" s="191">
        <v>19.44</v>
      </c>
      <c r="I328" s="192"/>
      <c r="L328" s="188"/>
      <c r="M328" s="193"/>
      <c r="N328" s="194"/>
      <c r="O328" s="194"/>
      <c r="P328" s="194"/>
      <c r="Q328" s="194"/>
      <c r="R328" s="194"/>
      <c r="S328" s="194"/>
      <c r="T328" s="195"/>
      <c r="AT328" s="189" t="s">
        <v>169</v>
      </c>
      <c r="AU328" s="189" t="s">
        <v>81</v>
      </c>
      <c r="AV328" s="12" t="s">
        <v>81</v>
      </c>
      <c r="AW328" s="12" t="s">
        <v>33</v>
      </c>
      <c r="AX328" s="12" t="s">
        <v>72</v>
      </c>
      <c r="AY328" s="189" t="s">
        <v>158</v>
      </c>
    </row>
    <row r="329" spans="2:51" s="11" customFormat="1" ht="13.5">
      <c r="B329" s="180"/>
      <c r="D329" s="178" t="s">
        <v>169</v>
      </c>
      <c r="E329" s="181" t="s">
        <v>19</v>
      </c>
      <c r="F329" s="182" t="s">
        <v>784</v>
      </c>
      <c r="H329" s="183" t="s">
        <v>19</v>
      </c>
      <c r="I329" s="184"/>
      <c r="L329" s="180"/>
      <c r="M329" s="185"/>
      <c r="N329" s="186"/>
      <c r="O329" s="186"/>
      <c r="P329" s="186"/>
      <c r="Q329" s="186"/>
      <c r="R329" s="186"/>
      <c r="S329" s="186"/>
      <c r="T329" s="187"/>
      <c r="AT329" s="183" t="s">
        <v>169</v>
      </c>
      <c r="AU329" s="183" t="s">
        <v>81</v>
      </c>
      <c r="AV329" s="11" t="s">
        <v>79</v>
      </c>
      <c r="AW329" s="11" t="s">
        <v>33</v>
      </c>
      <c r="AX329" s="11" t="s">
        <v>72</v>
      </c>
      <c r="AY329" s="183" t="s">
        <v>158</v>
      </c>
    </row>
    <row r="330" spans="2:51" s="11" customFormat="1" ht="13.5">
      <c r="B330" s="180"/>
      <c r="D330" s="178" t="s">
        <v>169</v>
      </c>
      <c r="E330" s="181" t="s">
        <v>19</v>
      </c>
      <c r="F330" s="182" t="s">
        <v>49</v>
      </c>
      <c r="H330" s="183" t="s">
        <v>19</v>
      </c>
      <c r="I330" s="184"/>
      <c r="L330" s="180"/>
      <c r="M330" s="185"/>
      <c r="N330" s="186"/>
      <c r="O330" s="186"/>
      <c r="P330" s="186"/>
      <c r="Q330" s="186"/>
      <c r="R330" s="186"/>
      <c r="S330" s="186"/>
      <c r="T330" s="187"/>
      <c r="AT330" s="183" t="s">
        <v>169</v>
      </c>
      <c r="AU330" s="183" t="s">
        <v>81</v>
      </c>
      <c r="AV330" s="11" t="s">
        <v>79</v>
      </c>
      <c r="AW330" s="11" t="s">
        <v>33</v>
      </c>
      <c r="AX330" s="11" t="s">
        <v>72</v>
      </c>
      <c r="AY330" s="183" t="s">
        <v>158</v>
      </c>
    </row>
    <row r="331" spans="2:51" s="12" customFormat="1" ht="13.5">
      <c r="B331" s="188"/>
      <c r="D331" s="178" t="s">
        <v>169</v>
      </c>
      <c r="E331" s="189" t="s">
        <v>19</v>
      </c>
      <c r="F331" s="190" t="s">
        <v>827</v>
      </c>
      <c r="H331" s="191">
        <v>4.2</v>
      </c>
      <c r="I331" s="192"/>
      <c r="L331" s="188"/>
      <c r="M331" s="193"/>
      <c r="N331" s="194"/>
      <c r="O331" s="194"/>
      <c r="P331" s="194"/>
      <c r="Q331" s="194"/>
      <c r="R331" s="194"/>
      <c r="S331" s="194"/>
      <c r="T331" s="195"/>
      <c r="AT331" s="189" t="s">
        <v>169</v>
      </c>
      <c r="AU331" s="189" t="s">
        <v>81</v>
      </c>
      <c r="AV331" s="12" t="s">
        <v>81</v>
      </c>
      <c r="AW331" s="12" t="s">
        <v>33</v>
      </c>
      <c r="AX331" s="12" t="s">
        <v>72</v>
      </c>
      <c r="AY331" s="189" t="s">
        <v>158</v>
      </c>
    </row>
    <row r="332" spans="2:51" s="12" customFormat="1" ht="13.5">
      <c r="B332" s="188"/>
      <c r="D332" s="178" t="s">
        <v>169</v>
      </c>
      <c r="E332" s="189" t="s">
        <v>19</v>
      </c>
      <c r="F332" s="190" t="s">
        <v>828</v>
      </c>
      <c r="H332" s="191">
        <v>6.48</v>
      </c>
      <c r="I332" s="192"/>
      <c r="L332" s="188"/>
      <c r="M332" s="193"/>
      <c r="N332" s="194"/>
      <c r="O332" s="194"/>
      <c r="P332" s="194"/>
      <c r="Q332" s="194"/>
      <c r="R332" s="194"/>
      <c r="S332" s="194"/>
      <c r="T332" s="195"/>
      <c r="AT332" s="189" t="s">
        <v>169</v>
      </c>
      <c r="AU332" s="189" t="s">
        <v>81</v>
      </c>
      <c r="AV332" s="12" t="s">
        <v>81</v>
      </c>
      <c r="AW332" s="12" t="s">
        <v>33</v>
      </c>
      <c r="AX332" s="12" t="s">
        <v>72</v>
      </c>
      <c r="AY332" s="189" t="s">
        <v>158</v>
      </c>
    </row>
    <row r="333" spans="2:51" s="11" customFormat="1" ht="13.5">
      <c r="B333" s="180"/>
      <c r="D333" s="178" t="s">
        <v>169</v>
      </c>
      <c r="E333" s="181" t="s">
        <v>19</v>
      </c>
      <c r="F333" s="182" t="s">
        <v>802</v>
      </c>
      <c r="H333" s="183" t="s">
        <v>19</v>
      </c>
      <c r="I333" s="184"/>
      <c r="L333" s="180"/>
      <c r="M333" s="185"/>
      <c r="N333" s="186"/>
      <c r="O333" s="186"/>
      <c r="P333" s="186"/>
      <c r="Q333" s="186"/>
      <c r="R333" s="186"/>
      <c r="S333" s="186"/>
      <c r="T333" s="187"/>
      <c r="AT333" s="183" t="s">
        <v>169</v>
      </c>
      <c r="AU333" s="183" t="s">
        <v>81</v>
      </c>
      <c r="AV333" s="11" t="s">
        <v>79</v>
      </c>
      <c r="AW333" s="11" t="s">
        <v>33</v>
      </c>
      <c r="AX333" s="11" t="s">
        <v>72</v>
      </c>
      <c r="AY333" s="183" t="s">
        <v>158</v>
      </c>
    </row>
    <row r="334" spans="2:51" s="12" customFormat="1" ht="13.5">
      <c r="B334" s="188"/>
      <c r="D334" s="178" t="s">
        <v>169</v>
      </c>
      <c r="E334" s="189" t="s">
        <v>19</v>
      </c>
      <c r="F334" s="190" t="s">
        <v>829</v>
      </c>
      <c r="H334" s="191">
        <v>14.58</v>
      </c>
      <c r="I334" s="192"/>
      <c r="L334" s="188"/>
      <c r="M334" s="193"/>
      <c r="N334" s="194"/>
      <c r="O334" s="194"/>
      <c r="P334" s="194"/>
      <c r="Q334" s="194"/>
      <c r="R334" s="194"/>
      <c r="S334" s="194"/>
      <c r="T334" s="195"/>
      <c r="AT334" s="189" t="s">
        <v>169</v>
      </c>
      <c r="AU334" s="189" t="s">
        <v>81</v>
      </c>
      <c r="AV334" s="12" t="s">
        <v>81</v>
      </c>
      <c r="AW334" s="12" t="s">
        <v>33</v>
      </c>
      <c r="AX334" s="12" t="s">
        <v>72</v>
      </c>
      <c r="AY334" s="189" t="s">
        <v>158</v>
      </c>
    </row>
    <row r="335" spans="2:51" s="12" customFormat="1" ht="13.5">
      <c r="B335" s="188"/>
      <c r="D335" s="178" t="s">
        <v>169</v>
      </c>
      <c r="E335" s="189" t="s">
        <v>19</v>
      </c>
      <c r="F335" s="190" t="s">
        <v>830</v>
      </c>
      <c r="H335" s="191">
        <v>17.01</v>
      </c>
      <c r="I335" s="192"/>
      <c r="L335" s="188"/>
      <c r="M335" s="193"/>
      <c r="N335" s="194"/>
      <c r="O335" s="194"/>
      <c r="P335" s="194"/>
      <c r="Q335" s="194"/>
      <c r="R335" s="194"/>
      <c r="S335" s="194"/>
      <c r="T335" s="195"/>
      <c r="AT335" s="189" t="s">
        <v>169</v>
      </c>
      <c r="AU335" s="189" t="s">
        <v>81</v>
      </c>
      <c r="AV335" s="12" t="s">
        <v>81</v>
      </c>
      <c r="AW335" s="12" t="s">
        <v>33</v>
      </c>
      <c r="AX335" s="12" t="s">
        <v>72</v>
      </c>
      <c r="AY335" s="189" t="s">
        <v>158</v>
      </c>
    </row>
    <row r="336" spans="2:51" s="12" customFormat="1" ht="13.5">
      <c r="B336" s="188"/>
      <c r="D336" s="178" t="s">
        <v>169</v>
      </c>
      <c r="E336" s="189" t="s">
        <v>19</v>
      </c>
      <c r="F336" s="190" t="s">
        <v>831</v>
      </c>
      <c r="H336" s="191">
        <v>4.8</v>
      </c>
      <c r="I336" s="192"/>
      <c r="L336" s="188"/>
      <c r="M336" s="193"/>
      <c r="N336" s="194"/>
      <c r="O336" s="194"/>
      <c r="P336" s="194"/>
      <c r="Q336" s="194"/>
      <c r="R336" s="194"/>
      <c r="S336" s="194"/>
      <c r="T336" s="195"/>
      <c r="AT336" s="189" t="s">
        <v>169</v>
      </c>
      <c r="AU336" s="189" t="s">
        <v>81</v>
      </c>
      <c r="AV336" s="12" t="s">
        <v>81</v>
      </c>
      <c r="AW336" s="12" t="s">
        <v>33</v>
      </c>
      <c r="AX336" s="12" t="s">
        <v>72</v>
      </c>
      <c r="AY336" s="189" t="s">
        <v>158</v>
      </c>
    </row>
    <row r="337" spans="2:51" s="13" customFormat="1" ht="13.5">
      <c r="B337" s="196"/>
      <c r="D337" s="197" t="s">
        <v>169</v>
      </c>
      <c r="E337" s="198" t="s">
        <v>696</v>
      </c>
      <c r="F337" s="199" t="s">
        <v>173</v>
      </c>
      <c r="H337" s="200">
        <v>186.29</v>
      </c>
      <c r="I337" s="201"/>
      <c r="L337" s="196"/>
      <c r="M337" s="202"/>
      <c r="N337" s="203"/>
      <c r="O337" s="203"/>
      <c r="P337" s="203"/>
      <c r="Q337" s="203"/>
      <c r="R337" s="203"/>
      <c r="S337" s="203"/>
      <c r="T337" s="204"/>
      <c r="AT337" s="205" t="s">
        <v>169</v>
      </c>
      <c r="AU337" s="205" t="s">
        <v>81</v>
      </c>
      <c r="AV337" s="13" t="s">
        <v>165</v>
      </c>
      <c r="AW337" s="13" t="s">
        <v>33</v>
      </c>
      <c r="AX337" s="13" t="s">
        <v>79</v>
      </c>
      <c r="AY337" s="205" t="s">
        <v>158</v>
      </c>
    </row>
    <row r="338" spans="2:65" s="1" customFormat="1" ht="22.5" customHeight="1">
      <c r="B338" s="165"/>
      <c r="C338" s="166" t="s">
        <v>388</v>
      </c>
      <c r="D338" s="166" t="s">
        <v>160</v>
      </c>
      <c r="E338" s="167" t="s">
        <v>373</v>
      </c>
      <c r="F338" s="168" t="s">
        <v>374</v>
      </c>
      <c r="G338" s="169" t="s">
        <v>163</v>
      </c>
      <c r="H338" s="170">
        <v>809.37</v>
      </c>
      <c r="I338" s="171"/>
      <c r="J338" s="172">
        <f>ROUND(I338*H338,2)</f>
        <v>0</v>
      </c>
      <c r="K338" s="168" t="s">
        <v>19</v>
      </c>
      <c r="L338" s="35"/>
      <c r="M338" s="173" t="s">
        <v>19</v>
      </c>
      <c r="N338" s="174" t="s">
        <v>43</v>
      </c>
      <c r="O338" s="36"/>
      <c r="P338" s="175">
        <f>O338*H338</f>
        <v>0</v>
      </c>
      <c r="Q338" s="175">
        <v>0</v>
      </c>
      <c r="R338" s="175">
        <f>Q338*H338</f>
        <v>0</v>
      </c>
      <c r="S338" s="175">
        <v>0</v>
      </c>
      <c r="T338" s="176">
        <f>S338*H338</f>
        <v>0</v>
      </c>
      <c r="AR338" s="18" t="s">
        <v>165</v>
      </c>
      <c r="AT338" s="18" t="s">
        <v>160</v>
      </c>
      <c r="AU338" s="18" t="s">
        <v>81</v>
      </c>
      <c r="AY338" s="18" t="s">
        <v>158</v>
      </c>
      <c r="BE338" s="177">
        <f>IF(N338="základní",J338,0)</f>
        <v>0</v>
      </c>
      <c r="BF338" s="177">
        <f>IF(N338="snížená",J338,0)</f>
        <v>0</v>
      </c>
      <c r="BG338" s="177">
        <f>IF(N338="zákl. přenesená",J338,0)</f>
        <v>0</v>
      </c>
      <c r="BH338" s="177">
        <f>IF(N338="sníž. přenesená",J338,0)</f>
        <v>0</v>
      </c>
      <c r="BI338" s="177">
        <f>IF(N338="nulová",J338,0)</f>
        <v>0</v>
      </c>
      <c r="BJ338" s="18" t="s">
        <v>79</v>
      </c>
      <c r="BK338" s="177">
        <f>ROUND(I338*H338,2)</f>
        <v>0</v>
      </c>
      <c r="BL338" s="18" t="s">
        <v>165</v>
      </c>
      <c r="BM338" s="18" t="s">
        <v>375</v>
      </c>
    </row>
    <row r="339" spans="2:47" s="1" customFormat="1" ht="13.5">
      <c r="B339" s="35"/>
      <c r="D339" s="178" t="s">
        <v>167</v>
      </c>
      <c r="F339" s="179" t="s">
        <v>376</v>
      </c>
      <c r="I339" s="139"/>
      <c r="L339" s="35"/>
      <c r="M339" s="64"/>
      <c r="N339" s="36"/>
      <c r="O339" s="36"/>
      <c r="P339" s="36"/>
      <c r="Q339" s="36"/>
      <c r="R339" s="36"/>
      <c r="S339" s="36"/>
      <c r="T339" s="65"/>
      <c r="AT339" s="18" t="s">
        <v>167</v>
      </c>
      <c r="AU339" s="18" t="s">
        <v>81</v>
      </c>
    </row>
    <row r="340" spans="2:51" s="12" customFormat="1" ht="13.5">
      <c r="B340" s="188"/>
      <c r="D340" s="178" t="s">
        <v>169</v>
      </c>
      <c r="E340" s="189" t="s">
        <v>19</v>
      </c>
      <c r="F340" s="190" t="s">
        <v>681</v>
      </c>
      <c r="H340" s="191">
        <v>683.41</v>
      </c>
      <c r="I340" s="192"/>
      <c r="L340" s="188"/>
      <c r="M340" s="193"/>
      <c r="N340" s="194"/>
      <c r="O340" s="194"/>
      <c r="P340" s="194"/>
      <c r="Q340" s="194"/>
      <c r="R340" s="194"/>
      <c r="S340" s="194"/>
      <c r="T340" s="195"/>
      <c r="AT340" s="189" t="s">
        <v>169</v>
      </c>
      <c r="AU340" s="189" t="s">
        <v>81</v>
      </c>
      <c r="AV340" s="12" t="s">
        <v>81</v>
      </c>
      <c r="AW340" s="12" t="s">
        <v>33</v>
      </c>
      <c r="AX340" s="12" t="s">
        <v>72</v>
      </c>
      <c r="AY340" s="189" t="s">
        <v>158</v>
      </c>
    </row>
    <row r="341" spans="2:51" s="12" customFormat="1" ht="13.5">
      <c r="B341" s="188"/>
      <c r="D341" s="178" t="s">
        <v>169</v>
      </c>
      <c r="E341" s="189" t="s">
        <v>19</v>
      </c>
      <c r="F341" s="190" t="s">
        <v>701</v>
      </c>
      <c r="H341" s="191">
        <v>77.72</v>
      </c>
      <c r="I341" s="192"/>
      <c r="L341" s="188"/>
      <c r="M341" s="193"/>
      <c r="N341" s="194"/>
      <c r="O341" s="194"/>
      <c r="P341" s="194"/>
      <c r="Q341" s="194"/>
      <c r="R341" s="194"/>
      <c r="S341" s="194"/>
      <c r="T341" s="195"/>
      <c r="AT341" s="189" t="s">
        <v>169</v>
      </c>
      <c r="AU341" s="189" t="s">
        <v>81</v>
      </c>
      <c r="AV341" s="12" t="s">
        <v>81</v>
      </c>
      <c r="AW341" s="12" t="s">
        <v>33</v>
      </c>
      <c r="AX341" s="12" t="s">
        <v>72</v>
      </c>
      <c r="AY341" s="189" t="s">
        <v>158</v>
      </c>
    </row>
    <row r="342" spans="2:51" s="12" customFormat="1" ht="13.5">
      <c r="B342" s="188"/>
      <c r="D342" s="178" t="s">
        <v>169</v>
      </c>
      <c r="E342" s="189" t="s">
        <v>19</v>
      </c>
      <c r="F342" s="190" t="s">
        <v>707</v>
      </c>
      <c r="H342" s="191">
        <v>48.24</v>
      </c>
      <c r="I342" s="192"/>
      <c r="L342" s="188"/>
      <c r="M342" s="193"/>
      <c r="N342" s="194"/>
      <c r="O342" s="194"/>
      <c r="P342" s="194"/>
      <c r="Q342" s="194"/>
      <c r="R342" s="194"/>
      <c r="S342" s="194"/>
      <c r="T342" s="195"/>
      <c r="AT342" s="189" t="s">
        <v>169</v>
      </c>
      <c r="AU342" s="189" t="s">
        <v>81</v>
      </c>
      <c r="AV342" s="12" t="s">
        <v>81</v>
      </c>
      <c r="AW342" s="12" t="s">
        <v>33</v>
      </c>
      <c r="AX342" s="12" t="s">
        <v>72</v>
      </c>
      <c r="AY342" s="189" t="s">
        <v>158</v>
      </c>
    </row>
    <row r="343" spans="2:51" s="13" customFormat="1" ht="13.5">
      <c r="B343" s="196"/>
      <c r="D343" s="197" t="s">
        <v>169</v>
      </c>
      <c r="E343" s="198" t="s">
        <v>19</v>
      </c>
      <c r="F343" s="199" t="s">
        <v>173</v>
      </c>
      <c r="H343" s="200">
        <v>809.37</v>
      </c>
      <c r="I343" s="201"/>
      <c r="L343" s="196"/>
      <c r="M343" s="202"/>
      <c r="N343" s="203"/>
      <c r="O343" s="203"/>
      <c r="P343" s="203"/>
      <c r="Q343" s="203"/>
      <c r="R343" s="203"/>
      <c r="S343" s="203"/>
      <c r="T343" s="204"/>
      <c r="AT343" s="205" t="s">
        <v>169</v>
      </c>
      <c r="AU343" s="205" t="s">
        <v>81</v>
      </c>
      <c r="AV343" s="13" t="s">
        <v>165</v>
      </c>
      <c r="AW343" s="13" t="s">
        <v>33</v>
      </c>
      <c r="AX343" s="13" t="s">
        <v>79</v>
      </c>
      <c r="AY343" s="205" t="s">
        <v>158</v>
      </c>
    </row>
    <row r="344" spans="2:65" s="1" customFormat="1" ht="22.5" customHeight="1">
      <c r="B344" s="165"/>
      <c r="C344" s="166" t="s">
        <v>396</v>
      </c>
      <c r="D344" s="166" t="s">
        <v>160</v>
      </c>
      <c r="E344" s="167" t="s">
        <v>377</v>
      </c>
      <c r="F344" s="168" t="s">
        <v>378</v>
      </c>
      <c r="G344" s="169" t="s">
        <v>163</v>
      </c>
      <c r="H344" s="170">
        <v>45.85</v>
      </c>
      <c r="I344" s="171"/>
      <c r="J344" s="172">
        <f>ROUND(I344*H344,2)</f>
        <v>0</v>
      </c>
      <c r="K344" s="168" t="s">
        <v>164</v>
      </c>
      <c r="L344" s="35"/>
      <c r="M344" s="173" t="s">
        <v>19</v>
      </c>
      <c r="N344" s="174" t="s">
        <v>43</v>
      </c>
      <c r="O344" s="36"/>
      <c r="P344" s="175">
        <f>O344*H344</f>
        <v>0</v>
      </c>
      <c r="Q344" s="175">
        <v>0.20802</v>
      </c>
      <c r="R344" s="175">
        <f>Q344*H344</f>
        <v>9.537717</v>
      </c>
      <c r="S344" s="175">
        <v>0</v>
      </c>
      <c r="T344" s="176">
        <f>S344*H344</f>
        <v>0</v>
      </c>
      <c r="AR344" s="18" t="s">
        <v>165</v>
      </c>
      <c r="AT344" s="18" t="s">
        <v>160</v>
      </c>
      <c r="AU344" s="18" t="s">
        <v>81</v>
      </c>
      <c r="AY344" s="18" t="s">
        <v>158</v>
      </c>
      <c r="BE344" s="177">
        <f>IF(N344="základní",J344,0)</f>
        <v>0</v>
      </c>
      <c r="BF344" s="177">
        <f>IF(N344="snížená",J344,0)</f>
        <v>0</v>
      </c>
      <c r="BG344" s="177">
        <f>IF(N344="zákl. přenesená",J344,0)</f>
        <v>0</v>
      </c>
      <c r="BH344" s="177">
        <f>IF(N344="sníž. přenesená",J344,0)</f>
        <v>0</v>
      </c>
      <c r="BI344" s="177">
        <f>IF(N344="nulová",J344,0)</f>
        <v>0</v>
      </c>
      <c r="BJ344" s="18" t="s">
        <v>79</v>
      </c>
      <c r="BK344" s="177">
        <f>ROUND(I344*H344,2)</f>
        <v>0</v>
      </c>
      <c r="BL344" s="18" t="s">
        <v>165</v>
      </c>
      <c r="BM344" s="18" t="s">
        <v>379</v>
      </c>
    </row>
    <row r="345" spans="2:47" s="1" customFormat="1" ht="27">
      <c r="B345" s="35"/>
      <c r="D345" s="178" t="s">
        <v>167</v>
      </c>
      <c r="F345" s="179" t="s">
        <v>380</v>
      </c>
      <c r="I345" s="139"/>
      <c r="L345" s="35"/>
      <c r="M345" s="64"/>
      <c r="N345" s="36"/>
      <c r="O345" s="36"/>
      <c r="P345" s="36"/>
      <c r="Q345" s="36"/>
      <c r="R345" s="36"/>
      <c r="S345" s="36"/>
      <c r="T345" s="65"/>
      <c r="AT345" s="18" t="s">
        <v>167</v>
      </c>
      <c r="AU345" s="18" t="s">
        <v>81</v>
      </c>
    </row>
    <row r="346" spans="2:51" s="12" customFormat="1" ht="13.5">
      <c r="B346" s="188"/>
      <c r="D346" s="178" t="s">
        <v>169</v>
      </c>
      <c r="E346" s="189" t="s">
        <v>19</v>
      </c>
      <c r="F346" s="190" t="s">
        <v>710</v>
      </c>
      <c r="H346" s="191">
        <v>27.1</v>
      </c>
      <c r="I346" s="192"/>
      <c r="L346" s="188"/>
      <c r="M346" s="193"/>
      <c r="N346" s="194"/>
      <c r="O346" s="194"/>
      <c r="P346" s="194"/>
      <c r="Q346" s="194"/>
      <c r="R346" s="194"/>
      <c r="S346" s="194"/>
      <c r="T346" s="195"/>
      <c r="AT346" s="189" t="s">
        <v>169</v>
      </c>
      <c r="AU346" s="189" t="s">
        <v>81</v>
      </c>
      <c r="AV346" s="12" t="s">
        <v>81</v>
      </c>
      <c r="AW346" s="12" t="s">
        <v>33</v>
      </c>
      <c r="AX346" s="12" t="s">
        <v>72</v>
      </c>
      <c r="AY346" s="189" t="s">
        <v>158</v>
      </c>
    </row>
    <row r="347" spans="2:51" s="12" customFormat="1" ht="13.5">
      <c r="B347" s="188"/>
      <c r="D347" s="178" t="s">
        <v>169</v>
      </c>
      <c r="E347" s="189" t="s">
        <v>19</v>
      </c>
      <c r="F347" s="190" t="s">
        <v>711</v>
      </c>
      <c r="H347" s="191">
        <v>18.75</v>
      </c>
      <c r="I347" s="192"/>
      <c r="L347" s="188"/>
      <c r="M347" s="193"/>
      <c r="N347" s="194"/>
      <c r="O347" s="194"/>
      <c r="P347" s="194"/>
      <c r="Q347" s="194"/>
      <c r="R347" s="194"/>
      <c r="S347" s="194"/>
      <c r="T347" s="195"/>
      <c r="AT347" s="189" t="s">
        <v>169</v>
      </c>
      <c r="AU347" s="189" t="s">
        <v>81</v>
      </c>
      <c r="AV347" s="12" t="s">
        <v>81</v>
      </c>
      <c r="AW347" s="12" t="s">
        <v>33</v>
      </c>
      <c r="AX347" s="12" t="s">
        <v>72</v>
      </c>
      <c r="AY347" s="189" t="s">
        <v>158</v>
      </c>
    </row>
    <row r="348" spans="2:51" s="13" customFormat="1" ht="13.5">
      <c r="B348" s="196"/>
      <c r="D348" s="178" t="s">
        <v>169</v>
      </c>
      <c r="E348" s="221" t="s">
        <v>19</v>
      </c>
      <c r="F348" s="222" t="s">
        <v>173</v>
      </c>
      <c r="H348" s="223">
        <v>45.85</v>
      </c>
      <c r="I348" s="201"/>
      <c r="L348" s="196"/>
      <c r="M348" s="202"/>
      <c r="N348" s="203"/>
      <c r="O348" s="203"/>
      <c r="P348" s="203"/>
      <c r="Q348" s="203"/>
      <c r="R348" s="203"/>
      <c r="S348" s="203"/>
      <c r="T348" s="204"/>
      <c r="AT348" s="205" t="s">
        <v>169</v>
      </c>
      <c r="AU348" s="205" t="s">
        <v>81</v>
      </c>
      <c r="AV348" s="13" t="s">
        <v>165</v>
      </c>
      <c r="AW348" s="13" t="s">
        <v>33</v>
      </c>
      <c r="AX348" s="13" t="s">
        <v>79</v>
      </c>
      <c r="AY348" s="205" t="s">
        <v>158</v>
      </c>
    </row>
    <row r="349" spans="2:63" s="10" customFormat="1" ht="29.25" customHeight="1">
      <c r="B349" s="151"/>
      <c r="D349" s="162" t="s">
        <v>71</v>
      </c>
      <c r="E349" s="163" t="s">
        <v>223</v>
      </c>
      <c r="F349" s="163" t="s">
        <v>382</v>
      </c>
      <c r="I349" s="154"/>
      <c r="J349" s="164">
        <f>BK349</f>
        <v>0</v>
      </c>
      <c r="L349" s="151"/>
      <c r="M349" s="156"/>
      <c r="N349" s="157"/>
      <c r="O349" s="157"/>
      <c r="P349" s="158">
        <f>SUM(P350:P395)</f>
        <v>0</v>
      </c>
      <c r="Q349" s="157"/>
      <c r="R349" s="158">
        <f>SUM(R350:R395)</f>
        <v>0.021787920000000002</v>
      </c>
      <c r="S349" s="157"/>
      <c r="T349" s="159">
        <f>SUM(T350:T395)</f>
        <v>14.720533</v>
      </c>
      <c r="AR349" s="152" t="s">
        <v>79</v>
      </c>
      <c r="AT349" s="160" t="s">
        <v>71</v>
      </c>
      <c r="AU349" s="160" t="s">
        <v>79</v>
      </c>
      <c r="AY349" s="152" t="s">
        <v>158</v>
      </c>
      <c r="BK349" s="161">
        <f>SUM(BK350:BK395)</f>
        <v>0</v>
      </c>
    </row>
    <row r="350" spans="2:65" s="1" customFormat="1" ht="22.5" customHeight="1">
      <c r="B350" s="165"/>
      <c r="C350" s="166" t="s">
        <v>403</v>
      </c>
      <c r="D350" s="166" t="s">
        <v>160</v>
      </c>
      <c r="E350" s="167" t="s">
        <v>384</v>
      </c>
      <c r="F350" s="168" t="s">
        <v>385</v>
      </c>
      <c r="G350" s="169" t="s">
        <v>163</v>
      </c>
      <c r="H350" s="170">
        <v>60.522</v>
      </c>
      <c r="I350" s="171"/>
      <c r="J350" s="172">
        <f>ROUND(I350*H350,2)</f>
        <v>0</v>
      </c>
      <c r="K350" s="168" t="s">
        <v>176</v>
      </c>
      <c r="L350" s="35"/>
      <c r="M350" s="173" t="s">
        <v>19</v>
      </c>
      <c r="N350" s="174" t="s">
        <v>43</v>
      </c>
      <c r="O350" s="36"/>
      <c r="P350" s="175">
        <f>O350*H350</f>
        <v>0</v>
      </c>
      <c r="Q350" s="175">
        <v>0.00036</v>
      </c>
      <c r="R350" s="175">
        <f>Q350*H350</f>
        <v>0.021787920000000002</v>
      </c>
      <c r="S350" s="175">
        <v>0</v>
      </c>
      <c r="T350" s="176">
        <f>S350*H350</f>
        <v>0</v>
      </c>
      <c r="AR350" s="18" t="s">
        <v>165</v>
      </c>
      <c r="AT350" s="18" t="s">
        <v>160</v>
      </c>
      <c r="AU350" s="18" t="s">
        <v>81</v>
      </c>
      <c r="AY350" s="18" t="s">
        <v>158</v>
      </c>
      <c r="BE350" s="177">
        <f>IF(N350="základní",J350,0)</f>
        <v>0</v>
      </c>
      <c r="BF350" s="177">
        <f>IF(N350="snížená",J350,0)</f>
        <v>0</v>
      </c>
      <c r="BG350" s="177">
        <f>IF(N350="zákl. přenesená",J350,0)</f>
        <v>0</v>
      </c>
      <c r="BH350" s="177">
        <f>IF(N350="sníž. přenesená",J350,0)</f>
        <v>0</v>
      </c>
      <c r="BI350" s="177">
        <f>IF(N350="nulová",J350,0)</f>
        <v>0</v>
      </c>
      <c r="BJ350" s="18" t="s">
        <v>79</v>
      </c>
      <c r="BK350" s="177">
        <f>ROUND(I350*H350,2)</f>
        <v>0</v>
      </c>
      <c r="BL350" s="18" t="s">
        <v>165</v>
      </c>
      <c r="BM350" s="18" t="s">
        <v>832</v>
      </c>
    </row>
    <row r="351" spans="2:47" s="1" customFormat="1" ht="13.5">
      <c r="B351" s="35"/>
      <c r="D351" s="178" t="s">
        <v>167</v>
      </c>
      <c r="F351" s="179" t="s">
        <v>387</v>
      </c>
      <c r="I351" s="139"/>
      <c r="L351" s="35"/>
      <c r="M351" s="64"/>
      <c r="N351" s="36"/>
      <c r="O351" s="36"/>
      <c r="P351" s="36"/>
      <c r="Q351" s="36"/>
      <c r="R351" s="36"/>
      <c r="S351" s="36"/>
      <c r="T351" s="65"/>
      <c r="AT351" s="18" t="s">
        <v>167</v>
      </c>
      <c r="AU351" s="18" t="s">
        <v>81</v>
      </c>
    </row>
    <row r="352" spans="2:51" s="12" customFormat="1" ht="13.5">
      <c r="B352" s="188"/>
      <c r="D352" s="178" t="s">
        <v>169</v>
      </c>
      <c r="E352" s="189" t="s">
        <v>19</v>
      </c>
      <c r="F352" s="190" t="s">
        <v>99</v>
      </c>
      <c r="H352" s="191">
        <v>55.02</v>
      </c>
      <c r="I352" s="192"/>
      <c r="L352" s="188"/>
      <c r="M352" s="193"/>
      <c r="N352" s="194"/>
      <c r="O352" s="194"/>
      <c r="P352" s="194"/>
      <c r="Q352" s="194"/>
      <c r="R352" s="194"/>
      <c r="S352" s="194"/>
      <c r="T352" s="195"/>
      <c r="AT352" s="189" t="s">
        <v>169</v>
      </c>
      <c r="AU352" s="189" t="s">
        <v>81</v>
      </c>
      <c r="AV352" s="12" t="s">
        <v>81</v>
      </c>
      <c r="AW352" s="12" t="s">
        <v>33</v>
      </c>
      <c r="AX352" s="12" t="s">
        <v>79</v>
      </c>
      <c r="AY352" s="189" t="s">
        <v>158</v>
      </c>
    </row>
    <row r="353" spans="2:51" s="12" customFormat="1" ht="13.5">
      <c r="B353" s="188"/>
      <c r="D353" s="197" t="s">
        <v>169</v>
      </c>
      <c r="F353" s="207" t="s">
        <v>833</v>
      </c>
      <c r="H353" s="208">
        <v>60.522</v>
      </c>
      <c r="I353" s="192"/>
      <c r="L353" s="188"/>
      <c r="M353" s="193"/>
      <c r="N353" s="194"/>
      <c r="O353" s="194"/>
      <c r="P353" s="194"/>
      <c r="Q353" s="194"/>
      <c r="R353" s="194"/>
      <c r="S353" s="194"/>
      <c r="T353" s="195"/>
      <c r="AT353" s="189" t="s">
        <v>169</v>
      </c>
      <c r="AU353" s="189" t="s">
        <v>81</v>
      </c>
      <c r="AV353" s="12" t="s">
        <v>81</v>
      </c>
      <c r="AW353" s="12" t="s">
        <v>4</v>
      </c>
      <c r="AX353" s="12" t="s">
        <v>79</v>
      </c>
      <c r="AY353" s="189" t="s">
        <v>158</v>
      </c>
    </row>
    <row r="354" spans="2:65" s="1" customFormat="1" ht="31.5" customHeight="1">
      <c r="B354" s="165"/>
      <c r="C354" s="166" t="s">
        <v>408</v>
      </c>
      <c r="D354" s="166" t="s">
        <v>160</v>
      </c>
      <c r="E354" s="167" t="s">
        <v>389</v>
      </c>
      <c r="F354" s="168" t="s">
        <v>390</v>
      </c>
      <c r="G354" s="169" t="s">
        <v>163</v>
      </c>
      <c r="H354" s="170">
        <v>1055.8</v>
      </c>
      <c r="I354" s="171"/>
      <c r="J354" s="172">
        <f>ROUND(I354*H354,2)</f>
        <v>0</v>
      </c>
      <c r="K354" s="168" t="s">
        <v>368</v>
      </c>
      <c r="L354" s="35"/>
      <c r="M354" s="173" t="s">
        <v>19</v>
      </c>
      <c r="N354" s="174" t="s">
        <v>43</v>
      </c>
      <c r="O354" s="36"/>
      <c r="P354" s="175">
        <f>O354*H354</f>
        <v>0</v>
      </c>
      <c r="Q354" s="175">
        <v>0</v>
      </c>
      <c r="R354" s="175">
        <f>Q354*H354</f>
        <v>0</v>
      </c>
      <c r="S354" s="175">
        <v>0</v>
      </c>
      <c r="T354" s="176">
        <f>S354*H354</f>
        <v>0</v>
      </c>
      <c r="AR354" s="18" t="s">
        <v>165</v>
      </c>
      <c r="AT354" s="18" t="s">
        <v>160</v>
      </c>
      <c r="AU354" s="18" t="s">
        <v>81</v>
      </c>
      <c r="AY354" s="18" t="s">
        <v>158</v>
      </c>
      <c r="BE354" s="177">
        <f>IF(N354="základní",J354,0)</f>
        <v>0</v>
      </c>
      <c r="BF354" s="177">
        <f>IF(N354="snížená",J354,0)</f>
        <v>0</v>
      </c>
      <c r="BG354" s="177">
        <f>IF(N354="zákl. přenesená",J354,0)</f>
        <v>0</v>
      </c>
      <c r="BH354" s="177">
        <f>IF(N354="sníž. přenesená",J354,0)</f>
        <v>0</v>
      </c>
      <c r="BI354" s="177">
        <f>IF(N354="nulová",J354,0)</f>
        <v>0</v>
      </c>
      <c r="BJ354" s="18" t="s">
        <v>79</v>
      </c>
      <c r="BK354" s="177">
        <f>ROUND(I354*H354,2)</f>
        <v>0</v>
      </c>
      <c r="BL354" s="18" t="s">
        <v>165</v>
      </c>
      <c r="BM354" s="18" t="s">
        <v>391</v>
      </c>
    </row>
    <row r="355" spans="2:47" s="1" customFormat="1" ht="27">
      <c r="B355" s="35"/>
      <c r="D355" s="178" t="s">
        <v>167</v>
      </c>
      <c r="F355" s="179" t="s">
        <v>392</v>
      </c>
      <c r="I355" s="139"/>
      <c r="L355" s="35"/>
      <c r="M355" s="64"/>
      <c r="N355" s="36"/>
      <c r="O355" s="36"/>
      <c r="P355" s="36"/>
      <c r="Q355" s="36"/>
      <c r="R355" s="36"/>
      <c r="S355" s="36"/>
      <c r="T355" s="65"/>
      <c r="AT355" s="18" t="s">
        <v>167</v>
      </c>
      <c r="AU355" s="18" t="s">
        <v>81</v>
      </c>
    </row>
    <row r="356" spans="2:51" s="11" customFormat="1" ht="13.5">
      <c r="B356" s="180"/>
      <c r="D356" s="178" t="s">
        <v>169</v>
      </c>
      <c r="E356" s="181" t="s">
        <v>19</v>
      </c>
      <c r="F356" s="182" t="s">
        <v>754</v>
      </c>
      <c r="H356" s="183" t="s">
        <v>19</v>
      </c>
      <c r="I356" s="184"/>
      <c r="L356" s="180"/>
      <c r="M356" s="185"/>
      <c r="N356" s="186"/>
      <c r="O356" s="186"/>
      <c r="P356" s="186"/>
      <c r="Q356" s="186"/>
      <c r="R356" s="186"/>
      <c r="S356" s="186"/>
      <c r="T356" s="187"/>
      <c r="AT356" s="183" t="s">
        <v>169</v>
      </c>
      <c r="AU356" s="183" t="s">
        <v>81</v>
      </c>
      <c r="AV356" s="11" t="s">
        <v>79</v>
      </c>
      <c r="AW356" s="11" t="s">
        <v>33</v>
      </c>
      <c r="AX356" s="11" t="s">
        <v>72</v>
      </c>
      <c r="AY356" s="183" t="s">
        <v>158</v>
      </c>
    </row>
    <row r="357" spans="2:51" s="11" customFormat="1" ht="13.5">
      <c r="B357" s="180"/>
      <c r="D357" s="178" t="s">
        <v>169</v>
      </c>
      <c r="E357" s="181" t="s">
        <v>19</v>
      </c>
      <c r="F357" s="182" t="s">
        <v>755</v>
      </c>
      <c r="H357" s="183" t="s">
        <v>19</v>
      </c>
      <c r="I357" s="184"/>
      <c r="L357" s="180"/>
      <c r="M357" s="185"/>
      <c r="N357" s="186"/>
      <c r="O357" s="186"/>
      <c r="P357" s="186"/>
      <c r="Q357" s="186"/>
      <c r="R357" s="186"/>
      <c r="S357" s="186"/>
      <c r="T357" s="187"/>
      <c r="AT357" s="183" t="s">
        <v>169</v>
      </c>
      <c r="AU357" s="183" t="s">
        <v>81</v>
      </c>
      <c r="AV357" s="11" t="s">
        <v>79</v>
      </c>
      <c r="AW357" s="11" t="s">
        <v>33</v>
      </c>
      <c r="AX357" s="11" t="s">
        <v>72</v>
      </c>
      <c r="AY357" s="183" t="s">
        <v>158</v>
      </c>
    </row>
    <row r="358" spans="2:51" s="12" customFormat="1" ht="13.5">
      <c r="B358" s="188"/>
      <c r="D358" s="178" t="s">
        <v>169</v>
      </c>
      <c r="E358" s="189" t="s">
        <v>19</v>
      </c>
      <c r="F358" s="190" t="s">
        <v>834</v>
      </c>
      <c r="H358" s="191">
        <v>687.8</v>
      </c>
      <c r="I358" s="192"/>
      <c r="L358" s="188"/>
      <c r="M358" s="193"/>
      <c r="N358" s="194"/>
      <c r="O358" s="194"/>
      <c r="P358" s="194"/>
      <c r="Q358" s="194"/>
      <c r="R358" s="194"/>
      <c r="S358" s="194"/>
      <c r="T358" s="195"/>
      <c r="AT358" s="189" t="s">
        <v>169</v>
      </c>
      <c r="AU358" s="189" t="s">
        <v>81</v>
      </c>
      <c r="AV358" s="12" t="s">
        <v>81</v>
      </c>
      <c r="AW358" s="12" t="s">
        <v>33</v>
      </c>
      <c r="AX358" s="12" t="s">
        <v>72</v>
      </c>
      <c r="AY358" s="189" t="s">
        <v>158</v>
      </c>
    </row>
    <row r="359" spans="2:51" s="11" customFormat="1" ht="13.5">
      <c r="B359" s="180"/>
      <c r="D359" s="178" t="s">
        <v>169</v>
      </c>
      <c r="E359" s="181" t="s">
        <v>19</v>
      </c>
      <c r="F359" s="182" t="s">
        <v>784</v>
      </c>
      <c r="H359" s="183" t="s">
        <v>19</v>
      </c>
      <c r="I359" s="184"/>
      <c r="L359" s="180"/>
      <c r="M359" s="185"/>
      <c r="N359" s="186"/>
      <c r="O359" s="186"/>
      <c r="P359" s="186"/>
      <c r="Q359" s="186"/>
      <c r="R359" s="186"/>
      <c r="S359" s="186"/>
      <c r="T359" s="187"/>
      <c r="AT359" s="183" t="s">
        <v>169</v>
      </c>
      <c r="AU359" s="183" t="s">
        <v>81</v>
      </c>
      <c r="AV359" s="11" t="s">
        <v>79</v>
      </c>
      <c r="AW359" s="11" t="s">
        <v>33</v>
      </c>
      <c r="AX359" s="11" t="s">
        <v>72</v>
      </c>
      <c r="AY359" s="183" t="s">
        <v>158</v>
      </c>
    </row>
    <row r="360" spans="2:51" s="12" customFormat="1" ht="13.5">
      <c r="B360" s="188"/>
      <c r="D360" s="178" t="s">
        <v>169</v>
      </c>
      <c r="E360" s="189" t="s">
        <v>19</v>
      </c>
      <c r="F360" s="190" t="s">
        <v>835</v>
      </c>
      <c r="H360" s="191">
        <v>368</v>
      </c>
      <c r="I360" s="192"/>
      <c r="L360" s="188"/>
      <c r="M360" s="193"/>
      <c r="N360" s="194"/>
      <c r="O360" s="194"/>
      <c r="P360" s="194"/>
      <c r="Q360" s="194"/>
      <c r="R360" s="194"/>
      <c r="S360" s="194"/>
      <c r="T360" s="195"/>
      <c r="AT360" s="189" t="s">
        <v>169</v>
      </c>
      <c r="AU360" s="189" t="s">
        <v>81</v>
      </c>
      <c r="AV360" s="12" t="s">
        <v>81</v>
      </c>
      <c r="AW360" s="12" t="s">
        <v>33</v>
      </c>
      <c r="AX360" s="12" t="s">
        <v>72</v>
      </c>
      <c r="AY360" s="189" t="s">
        <v>158</v>
      </c>
    </row>
    <row r="361" spans="2:51" s="13" customFormat="1" ht="13.5">
      <c r="B361" s="196"/>
      <c r="D361" s="197" t="s">
        <v>169</v>
      </c>
      <c r="E361" s="198" t="s">
        <v>688</v>
      </c>
      <c r="F361" s="199" t="s">
        <v>173</v>
      </c>
      <c r="H361" s="200">
        <v>1055.8</v>
      </c>
      <c r="I361" s="201"/>
      <c r="L361" s="196"/>
      <c r="M361" s="202"/>
      <c r="N361" s="203"/>
      <c r="O361" s="203"/>
      <c r="P361" s="203"/>
      <c r="Q361" s="203"/>
      <c r="R361" s="203"/>
      <c r="S361" s="203"/>
      <c r="T361" s="204"/>
      <c r="AT361" s="205" t="s">
        <v>169</v>
      </c>
      <c r="AU361" s="205" t="s">
        <v>81</v>
      </c>
      <c r="AV361" s="13" t="s">
        <v>165</v>
      </c>
      <c r="AW361" s="13" t="s">
        <v>33</v>
      </c>
      <c r="AX361" s="13" t="s">
        <v>79</v>
      </c>
      <c r="AY361" s="205" t="s">
        <v>158</v>
      </c>
    </row>
    <row r="362" spans="2:65" s="1" customFormat="1" ht="31.5" customHeight="1">
      <c r="B362" s="165"/>
      <c r="C362" s="166" t="s">
        <v>413</v>
      </c>
      <c r="D362" s="166" t="s">
        <v>160</v>
      </c>
      <c r="E362" s="167" t="s">
        <v>397</v>
      </c>
      <c r="F362" s="168" t="s">
        <v>398</v>
      </c>
      <c r="G362" s="169" t="s">
        <v>163</v>
      </c>
      <c r="H362" s="170">
        <v>31674</v>
      </c>
      <c r="I362" s="171"/>
      <c r="J362" s="172">
        <f>ROUND(I362*H362,2)</f>
        <v>0</v>
      </c>
      <c r="K362" s="168" t="s">
        <v>368</v>
      </c>
      <c r="L362" s="35"/>
      <c r="M362" s="173" t="s">
        <v>19</v>
      </c>
      <c r="N362" s="174" t="s">
        <v>43</v>
      </c>
      <c r="O362" s="36"/>
      <c r="P362" s="175">
        <f>O362*H362</f>
        <v>0</v>
      </c>
      <c r="Q362" s="175">
        <v>0</v>
      </c>
      <c r="R362" s="175">
        <f>Q362*H362</f>
        <v>0</v>
      </c>
      <c r="S362" s="175">
        <v>0</v>
      </c>
      <c r="T362" s="176">
        <f>S362*H362</f>
        <v>0</v>
      </c>
      <c r="AR362" s="18" t="s">
        <v>165</v>
      </c>
      <c r="AT362" s="18" t="s">
        <v>160</v>
      </c>
      <c r="AU362" s="18" t="s">
        <v>81</v>
      </c>
      <c r="AY362" s="18" t="s">
        <v>158</v>
      </c>
      <c r="BE362" s="177">
        <f>IF(N362="základní",J362,0)</f>
        <v>0</v>
      </c>
      <c r="BF362" s="177">
        <f>IF(N362="snížená",J362,0)</f>
        <v>0</v>
      </c>
      <c r="BG362" s="177">
        <f>IF(N362="zákl. přenesená",J362,0)</f>
        <v>0</v>
      </c>
      <c r="BH362" s="177">
        <f>IF(N362="sníž. přenesená",J362,0)</f>
        <v>0</v>
      </c>
      <c r="BI362" s="177">
        <f>IF(N362="nulová",J362,0)</f>
        <v>0</v>
      </c>
      <c r="BJ362" s="18" t="s">
        <v>79</v>
      </c>
      <c r="BK362" s="177">
        <f>ROUND(I362*H362,2)</f>
        <v>0</v>
      </c>
      <c r="BL362" s="18" t="s">
        <v>165</v>
      </c>
      <c r="BM362" s="18" t="s">
        <v>399</v>
      </c>
    </row>
    <row r="363" spans="2:47" s="1" customFormat="1" ht="27">
      <c r="B363" s="35"/>
      <c r="D363" s="178" t="s">
        <v>167</v>
      </c>
      <c r="F363" s="179" t="s">
        <v>400</v>
      </c>
      <c r="I363" s="139"/>
      <c r="L363" s="35"/>
      <c r="M363" s="64"/>
      <c r="N363" s="36"/>
      <c r="O363" s="36"/>
      <c r="P363" s="36"/>
      <c r="Q363" s="36"/>
      <c r="R363" s="36"/>
      <c r="S363" s="36"/>
      <c r="T363" s="65"/>
      <c r="AT363" s="18" t="s">
        <v>167</v>
      </c>
      <c r="AU363" s="18" t="s">
        <v>81</v>
      </c>
    </row>
    <row r="364" spans="2:51" s="12" customFormat="1" ht="13.5">
      <c r="B364" s="188"/>
      <c r="D364" s="197" t="s">
        <v>169</v>
      </c>
      <c r="E364" s="206" t="s">
        <v>19</v>
      </c>
      <c r="F364" s="207" t="s">
        <v>836</v>
      </c>
      <c r="H364" s="208">
        <v>31674</v>
      </c>
      <c r="I364" s="192"/>
      <c r="L364" s="188"/>
      <c r="M364" s="193"/>
      <c r="N364" s="194"/>
      <c r="O364" s="194"/>
      <c r="P364" s="194"/>
      <c r="Q364" s="194"/>
      <c r="R364" s="194"/>
      <c r="S364" s="194"/>
      <c r="T364" s="195"/>
      <c r="AT364" s="189" t="s">
        <v>169</v>
      </c>
      <c r="AU364" s="189" t="s">
        <v>81</v>
      </c>
      <c r="AV364" s="12" t="s">
        <v>81</v>
      </c>
      <c r="AW364" s="12" t="s">
        <v>33</v>
      </c>
      <c r="AX364" s="12" t="s">
        <v>79</v>
      </c>
      <c r="AY364" s="189" t="s">
        <v>158</v>
      </c>
    </row>
    <row r="365" spans="2:65" s="1" customFormat="1" ht="31.5" customHeight="1">
      <c r="B365" s="165"/>
      <c r="C365" s="166" t="s">
        <v>418</v>
      </c>
      <c r="D365" s="166" t="s">
        <v>160</v>
      </c>
      <c r="E365" s="167" t="s">
        <v>404</v>
      </c>
      <c r="F365" s="168" t="s">
        <v>405</v>
      </c>
      <c r="G365" s="169" t="s">
        <v>163</v>
      </c>
      <c r="H365" s="170">
        <v>1055.8</v>
      </c>
      <c r="I365" s="171"/>
      <c r="J365" s="172">
        <f>ROUND(I365*H365,2)</f>
        <v>0</v>
      </c>
      <c r="K365" s="168" t="s">
        <v>368</v>
      </c>
      <c r="L365" s="35"/>
      <c r="M365" s="173" t="s">
        <v>19</v>
      </c>
      <c r="N365" s="174" t="s">
        <v>43</v>
      </c>
      <c r="O365" s="36"/>
      <c r="P365" s="175">
        <f>O365*H365</f>
        <v>0</v>
      </c>
      <c r="Q365" s="175">
        <v>0</v>
      </c>
      <c r="R365" s="175">
        <f>Q365*H365</f>
        <v>0</v>
      </c>
      <c r="S365" s="175">
        <v>0</v>
      </c>
      <c r="T365" s="176">
        <f>S365*H365</f>
        <v>0</v>
      </c>
      <c r="AR365" s="18" t="s">
        <v>165</v>
      </c>
      <c r="AT365" s="18" t="s">
        <v>160</v>
      </c>
      <c r="AU365" s="18" t="s">
        <v>81</v>
      </c>
      <c r="AY365" s="18" t="s">
        <v>158</v>
      </c>
      <c r="BE365" s="177">
        <f>IF(N365="základní",J365,0)</f>
        <v>0</v>
      </c>
      <c r="BF365" s="177">
        <f>IF(N365="snížená",J365,0)</f>
        <v>0</v>
      </c>
      <c r="BG365" s="177">
        <f>IF(N365="zákl. přenesená",J365,0)</f>
        <v>0</v>
      </c>
      <c r="BH365" s="177">
        <f>IF(N365="sníž. přenesená",J365,0)</f>
        <v>0</v>
      </c>
      <c r="BI365" s="177">
        <f>IF(N365="nulová",J365,0)</f>
        <v>0</v>
      </c>
      <c r="BJ365" s="18" t="s">
        <v>79</v>
      </c>
      <c r="BK365" s="177">
        <f>ROUND(I365*H365,2)</f>
        <v>0</v>
      </c>
      <c r="BL365" s="18" t="s">
        <v>165</v>
      </c>
      <c r="BM365" s="18" t="s">
        <v>406</v>
      </c>
    </row>
    <row r="366" spans="2:47" s="1" customFormat="1" ht="27">
      <c r="B366" s="35"/>
      <c r="D366" s="178" t="s">
        <v>167</v>
      </c>
      <c r="F366" s="179" t="s">
        <v>407</v>
      </c>
      <c r="I366" s="139"/>
      <c r="L366" s="35"/>
      <c r="M366" s="64"/>
      <c r="N366" s="36"/>
      <c r="O366" s="36"/>
      <c r="P366" s="36"/>
      <c r="Q366" s="36"/>
      <c r="R366" s="36"/>
      <c r="S366" s="36"/>
      <c r="T366" s="65"/>
      <c r="AT366" s="18" t="s">
        <v>167</v>
      </c>
      <c r="AU366" s="18" t="s">
        <v>81</v>
      </c>
    </row>
    <row r="367" spans="2:51" s="12" customFormat="1" ht="13.5">
      <c r="B367" s="188"/>
      <c r="D367" s="197" t="s">
        <v>169</v>
      </c>
      <c r="E367" s="206" t="s">
        <v>19</v>
      </c>
      <c r="F367" s="207" t="s">
        <v>688</v>
      </c>
      <c r="H367" s="208">
        <v>1055.8</v>
      </c>
      <c r="I367" s="192"/>
      <c r="L367" s="188"/>
      <c r="M367" s="193"/>
      <c r="N367" s="194"/>
      <c r="O367" s="194"/>
      <c r="P367" s="194"/>
      <c r="Q367" s="194"/>
      <c r="R367" s="194"/>
      <c r="S367" s="194"/>
      <c r="T367" s="195"/>
      <c r="AT367" s="189" t="s">
        <v>169</v>
      </c>
      <c r="AU367" s="189" t="s">
        <v>81</v>
      </c>
      <c r="AV367" s="12" t="s">
        <v>81</v>
      </c>
      <c r="AW367" s="12" t="s">
        <v>33</v>
      </c>
      <c r="AX367" s="12" t="s">
        <v>79</v>
      </c>
      <c r="AY367" s="189" t="s">
        <v>158</v>
      </c>
    </row>
    <row r="368" spans="2:65" s="1" customFormat="1" ht="22.5" customHeight="1">
      <c r="B368" s="165"/>
      <c r="C368" s="166" t="s">
        <v>423</v>
      </c>
      <c r="D368" s="166" t="s">
        <v>160</v>
      </c>
      <c r="E368" s="167" t="s">
        <v>409</v>
      </c>
      <c r="F368" s="168" t="s">
        <v>410</v>
      </c>
      <c r="G368" s="169" t="s">
        <v>163</v>
      </c>
      <c r="H368" s="170">
        <v>1055.8</v>
      </c>
      <c r="I368" s="171"/>
      <c r="J368" s="172">
        <f>ROUND(I368*H368,2)</f>
        <v>0</v>
      </c>
      <c r="K368" s="168" t="s">
        <v>368</v>
      </c>
      <c r="L368" s="35"/>
      <c r="M368" s="173" t="s">
        <v>19</v>
      </c>
      <c r="N368" s="174" t="s">
        <v>43</v>
      </c>
      <c r="O368" s="36"/>
      <c r="P368" s="175">
        <f>O368*H368</f>
        <v>0</v>
      </c>
      <c r="Q368" s="175">
        <v>0</v>
      </c>
      <c r="R368" s="175">
        <f>Q368*H368</f>
        <v>0</v>
      </c>
      <c r="S368" s="175">
        <v>0</v>
      </c>
      <c r="T368" s="176">
        <f>S368*H368</f>
        <v>0</v>
      </c>
      <c r="AR368" s="18" t="s">
        <v>165</v>
      </c>
      <c r="AT368" s="18" t="s">
        <v>160</v>
      </c>
      <c r="AU368" s="18" t="s">
        <v>81</v>
      </c>
      <c r="AY368" s="18" t="s">
        <v>158</v>
      </c>
      <c r="BE368" s="177">
        <f>IF(N368="základní",J368,0)</f>
        <v>0</v>
      </c>
      <c r="BF368" s="177">
        <f>IF(N368="snížená",J368,0)</f>
        <v>0</v>
      </c>
      <c r="BG368" s="177">
        <f>IF(N368="zákl. přenesená",J368,0)</f>
        <v>0</v>
      </c>
      <c r="BH368" s="177">
        <f>IF(N368="sníž. přenesená",J368,0)</f>
        <v>0</v>
      </c>
      <c r="BI368" s="177">
        <f>IF(N368="nulová",J368,0)</f>
        <v>0</v>
      </c>
      <c r="BJ368" s="18" t="s">
        <v>79</v>
      </c>
      <c r="BK368" s="177">
        <f>ROUND(I368*H368,2)</f>
        <v>0</v>
      </c>
      <c r="BL368" s="18" t="s">
        <v>165</v>
      </c>
      <c r="BM368" s="18" t="s">
        <v>411</v>
      </c>
    </row>
    <row r="369" spans="2:47" s="1" customFormat="1" ht="13.5">
      <c r="B369" s="35"/>
      <c r="D369" s="178" t="s">
        <v>167</v>
      </c>
      <c r="F369" s="179" t="s">
        <v>412</v>
      </c>
      <c r="I369" s="139"/>
      <c r="L369" s="35"/>
      <c r="M369" s="64"/>
      <c r="N369" s="36"/>
      <c r="O369" s="36"/>
      <c r="P369" s="36"/>
      <c r="Q369" s="36"/>
      <c r="R369" s="36"/>
      <c r="S369" s="36"/>
      <c r="T369" s="65"/>
      <c r="AT369" s="18" t="s">
        <v>167</v>
      </c>
      <c r="AU369" s="18" t="s">
        <v>81</v>
      </c>
    </row>
    <row r="370" spans="2:51" s="12" customFormat="1" ht="13.5">
      <c r="B370" s="188"/>
      <c r="D370" s="197" t="s">
        <v>169</v>
      </c>
      <c r="E370" s="206" t="s">
        <v>19</v>
      </c>
      <c r="F370" s="207" t="s">
        <v>688</v>
      </c>
      <c r="H370" s="208">
        <v>1055.8</v>
      </c>
      <c r="I370" s="192"/>
      <c r="L370" s="188"/>
      <c r="M370" s="193"/>
      <c r="N370" s="194"/>
      <c r="O370" s="194"/>
      <c r="P370" s="194"/>
      <c r="Q370" s="194"/>
      <c r="R370" s="194"/>
      <c r="S370" s="194"/>
      <c r="T370" s="195"/>
      <c r="AT370" s="189" t="s">
        <v>169</v>
      </c>
      <c r="AU370" s="189" t="s">
        <v>81</v>
      </c>
      <c r="AV370" s="12" t="s">
        <v>81</v>
      </c>
      <c r="AW370" s="12" t="s">
        <v>33</v>
      </c>
      <c r="AX370" s="12" t="s">
        <v>79</v>
      </c>
      <c r="AY370" s="189" t="s">
        <v>158</v>
      </c>
    </row>
    <row r="371" spans="2:65" s="1" customFormat="1" ht="22.5" customHeight="1">
      <c r="B371" s="165"/>
      <c r="C371" s="166" t="s">
        <v>428</v>
      </c>
      <c r="D371" s="166" t="s">
        <v>160</v>
      </c>
      <c r="E371" s="167" t="s">
        <v>414</v>
      </c>
      <c r="F371" s="168" t="s">
        <v>415</v>
      </c>
      <c r="G371" s="169" t="s">
        <v>163</v>
      </c>
      <c r="H371" s="170">
        <v>31674</v>
      </c>
      <c r="I371" s="171"/>
      <c r="J371" s="172">
        <f>ROUND(I371*H371,2)</f>
        <v>0</v>
      </c>
      <c r="K371" s="168" t="s">
        <v>368</v>
      </c>
      <c r="L371" s="35"/>
      <c r="M371" s="173" t="s">
        <v>19</v>
      </c>
      <c r="N371" s="174" t="s">
        <v>43</v>
      </c>
      <c r="O371" s="36"/>
      <c r="P371" s="175">
        <f>O371*H371</f>
        <v>0</v>
      </c>
      <c r="Q371" s="175">
        <v>0</v>
      </c>
      <c r="R371" s="175">
        <f>Q371*H371</f>
        <v>0</v>
      </c>
      <c r="S371" s="175">
        <v>0</v>
      </c>
      <c r="T371" s="176">
        <f>S371*H371</f>
        <v>0</v>
      </c>
      <c r="AR371" s="18" t="s">
        <v>165</v>
      </c>
      <c r="AT371" s="18" t="s">
        <v>160</v>
      </c>
      <c r="AU371" s="18" t="s">
        <v>81</v>
      </c>
      <c r="AY371" s="18" t="s">
        <v>158</v>
      </c>
      <c r="BE371" s="177">
        <f>IF(N371="základní",J371,0)</f>
        <v>0</v>
      </c>
      <c r="BF371" s="177">
        <f>IF(N371="snížená",J371,0)</f>
        <v>0</v>
      </c>
      <c r="BG371" s="177">
        <f>IF(N371="zákl. přenesená",J371,0)</f>
        <v>0</v>
      </c>
      <c r="BH371" s="177">
        <f>IF(N371="sníž. přenesená",J371,0)</f>
        <v>0</v>
      </c>
      <c r="BI371" s="177">
        <f>IF(N371="nulová",J371,0)</f>
        <v>0</v>
      </c>
      <c r="BJ371" s="18" t="s">
        <v>79</v>
      </c>
      <c r="BK371" s="177">
        <f>ROUND(I371*H371,2)</f>
        <v>0</v>
      </c>
      <c r="BL371" s="18" t="s">
        <v>165</v>
      </c>
      <c r="BM371" s="18" t="s">
        <v>416</v>
      </c>
    </row>
    <row r="372" spans="2:47" s="1" customFormat="1" ht="13.5">
      <c r="B372" s="35"/>
      <c r="D372" s="178" t="s">
        <v>167</v>
      </c>
      <c r="F372" s="179" t="s">
        <v>417</v>
      </c>
      <c r="I372" s="139"/>
      <c r="L372" s="35"/>
      <c r="M372" s="64"/>
      <c r="N372" s="36"/>
      <c r="O372" s="36"/>
      <c r="P372" s="36"/>
      <c r="Q372" s="36"/>
      <c r="R372" s="36"/>
      <c r="S372" s="36"/>
      <c r="T372" s="65"/>
      <c r="AT372" s="18" t="s">
        <v>167</v>
      </c>
      <c r="AU372" s="18" t="s">
        <v>81</v>
      </c>
    </row>
    <row r="373" spans="2:51" s="12" customFormat="1" ht="13.5">
      <c r="B373" s="188"/>
      <c r="D373" s="197" t="s">
        <v>169</v>
      </c>
      <c r="E373" s="206" t="s">
        <v>19</v>
      </c>
      <c r="F373" s="207" t="s">
        <v>836</v>
      </c>
      <c r="H373" s="208">
        <v>31674</v>
      </c>
      <c r="I373" s="192"/>
      <c r="L373" s="188"/>
      <c r="M373" s="193"/>
      <c r="N373" s="194"/>
      <c r="O373" s="194"/>
      <c r="P373" s="194"/>
      <c r="Q373" s="194"/>
      <c r="R373" s="194"/>
      <c r="S373" s="194"/>
      <c r="T373" s="195"/>
      <c r="AT373" s="189" t="s">
        <v>169</v>
      </c>
      <c r="AU373" s="189" t="s">
        <v>81</v>
      </c>
      <c r="AV373" s="12" t="s">
        <v>81</v>
      </c>
      <c r="AW373" s="12" t="s">
        <v>33</v>
      </c>
      <c r="AX373" s="12" t="s">
        <v>79</v>
      </c>
      <c r="AY373" s="189" t="s">
        <v>158</v>
      </c>
    </row>
    <row r="374" spans="2:65" s="1" customFormat="1" ht="22.5" customHeight="1">
      <c r="B374" s="165"/>
      <c r="C374" s="166" t="s">
        <v>434</v>
      </c>
      <c r="D374" s="166" t="s">
        <v>160</v>
      </c>
      <c r="E374" s="167" t="s">
        <v>419</v>
      </c>
      <c r="F374" s="168" t="s">
        <v>420</v>
      </c>
      <c r="G374" s="169" t="s">
        <v>163</v>
      </c>
      <c r="H374" s="170">
        <v>1055.8</v>
      </c>
      <c r="I374" s="171"/>
      <c r="J374" s="172">
        <f>ROUND(I374*H374,2)</f>
        <v>0</v>
      </c>
      <c r="K374" s="168" t="s">
        <v>368</v>
      </c>
      <c r="L374" s="35"/>
      <c r="M374" s="173" t="s">
        <v>19</v>
      </c>
      <c r="N374" s="174" t="s">
        <v>43</v>
      </c>
      <c r="O374" s="36"/>
      <c r="P374" s="175">
        <f>O374*H374</f>
        <v>0</v>
      </c>
      <c r="Q374" s="175">
        <v>0</v>
      </c>
      <c r="R374" s="175">
        <f>Q374*H374</f>
        <v>0</v>
      </c>
      <c r="S374" s="175">
        <v>0</v>
      </c>
      <c r="T374" s="176">
        <f>S374*H374</f>
        <v>0</v>
      </c>
      <c r="AR374" s="18" t="s">
        <v>165</v>
      </c>
      <c r="AT374" s="18" t="s">
        <v>160</v>
      </c>
      <c r="AU374" s="18" t="s">
        <v>81</v>
      </c>
      <c r="AY374" s="18" t="s">
        <v>158</v>
      </c>
      <c r="BE374" s="177">
        <f>IF(N374="základní",J374,0)</f>
        <v>0</v>
      </c>
      <c r="BF374" s="177">
        <f>IF(N374="snížená",J374,0)</f>
        <v>0</v>
      </c>
      <c r="BG374" s="177">
        <f>IF(N374="zákl. přenesená",J374,0)</f>
        <v>0</v>
      </c>
      <c r="BH374" s="177">
        <f>IF(N374="sníž. přenesená",J374,0)</f>
        <v>0</v>
      </c>
      <c r="BI374" s="177">
        <f>IF(N374="nulová",J374,0)</f>
        <v>0</v>
      </c>
      <c r="BJ374" s="18" t="s">
        <v>79</v>
      </c>
      <c r="BK374" s="177">
        <f>ROUND(I374*H374,2)</f>
        <v>0</v>
      </c>
      <c r="BL374" s="18" t="s">
        <v>165</v>
      </c>
      <c r="BM374" s="18" t="s">
        <v>421</v>
      </c>
    </row>
    <row r="375" spans="2:47" s="1" customFormat="1" ht="13.5">
      <c r="B375" s="35"/>
      <c r="D375" s="178" t="s">
        <v>167</v>
      </c>
      <c r="F375" s="179" t="s">
        <v>422</v>
      </c>
      <c r="I375" s="139"/>
      <c r="L375" s="35"/>
      <c r="M375" s="64"/>
      <c r="N375" s="36"/>
      <c r="O375" s="36"/>
      <c r="P375" s="36"/>
      <c r="Q375" s="36"/>
      <c r="R375" s="36"/>
      <c r="S375" s="36"/>
      <c r="T375" s="65"/>
      <c r="AT375" s="18" t="s">
        <v>167</v>
      </c>
      <c r="AU375" s="18" t="s">
        <v>81</v>
      </c>
    </row>
    <row r="376" spans="2:51" s="12" customFormat="1" ht="13.5">
      <c r="B376" s="188"/>
      <c r="D376" s="197" t="s">
        <v>169</v>
      </c>
      <c r="E376" s="206" t="s">
        <v>19</v>
      </c>
      <c r="F376" s="207" t="s">
        <v>688</v>
      </c>
      <c r="H376" s="208">
        <v>1055.8</v>
      </c>
      <c r="I376" s="192"/>
      <c r="L376" s="188"/>
      <c r="M376" s="193"/>
      <c r="N376" s="194"/>
      <c r="O376" s="194"/>
      <c r="P376" s="194"/>
      <c r="Q376" s="194"/>
      <c r="R376" s="194"/>
      <c r="S376" s="194"/>
      <c r="T376" s="195"/>
      <c r="AT376" s="189" t="s">
        <v>169</v>
      </c>
      <c r="AU376" s="189" t="s">
        <v>81</v>
      </c>
      <c r="AV376" s="12" t="s">
        <v>81</v>
      </c>
      <c r="AW376" s="12" t="s">
        <v>33</v>
      </c>
      <c r="AX376" s="12" t="s">
        <v>79</v>
      </c>
      <c r="AY376" s="189" t="s">
        <v>158</v>
      </c>
    </row>
    <row r="377" spans="2:65" s="1" customFormat="1" ht="22.5" customHeight="1">
      <c r="B377" s="165"/>
      <c r="C377" s="166" t="s">
        <v>439</v>
      </c>
      <c r="D377" s="166" t="s">
        <v>160</v>
      </c>
      <c r="E377" s="167" t="s">
        <v>424</v>
      </c>
      <c r="F377" s="168" t="s">
        <v>425</v>
      </c>
      <c r="G377" s="169" t="s">
        <v>182</v>
      </c>
      <c r="H377" s="170">
        <v>6</v>
      </c>
      <c r="I377" s="171"/>
      <c r="J377" s="172">
        <f>ROUND(I377*H377,2)</f>
        <v>0</v>
      </c>
      <c r="K377" s="168" t="s">
        <v>176</v>
      </c>
      <c r="L377" s="35"/>
      <c r="M377" s="173" t="s">
        <v>19</v>
      </c>
      <c r="N377" s="174" t="s">
        <v>43</v>
      </c>
      <c r="O377" s="36"/>
      <c r="P377" s="175">
        <f>O377*H377</f>
        <v>0</v>
      </c>
      <c r="Q377" s="175">
        <v>0</v>
      </c>
      <c r="R377" s="175">
        <f>Q377*H377</f>
        <v>0</v>
      </c>
      <c r="S377" s="175">
        <v>0</v>
      </c>
      <c r="T377" s="176">
        <f>S377*H377</f>
        <v>0</v>
      </c>
      <c r="AR377" s="18" t="s">
        <v>165</v>
      </c>
      <c r="AT377" s="18" t="s">
        <v>160</v>
      </c>
      <c r="AU377" s="18" t="s">
        <v>81</v>
      </c>
      <c r="AY377" s="18" t="s">
        <v>158</v>
      </c>
      <c r="BE377" s="177">
        <f>IF(N377="základní",J377,0)</f>
        <v>0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8" t="s">
        <v>79</v>
      </c>
      <c r="BK377" s="177">
        <f>ROUND(I377*H377,2)</f>
        <v>0</v>
      </c>
      <c r="BL377" s="18" t="s">
        <v>165</v>
      </c>
      <c r="BM377" s="18" t="s">
        <v>426</v>
      </c>
    </row>
    <row r="378" spans="2:47" s="1" customFormat="1" ht="13.5">
      <c r="B378" s="35"/>
      <c r="D378" s="178" t="s">
        <v>167</v>
      </c>
      <c r="F378" s="179" t="s">
        <v>427</v>
      </c>
      <c r="I378" s="139"/>
      <c r="L378" s="35"/>
      <c r="M378" s="64"/>
      <c r="N378" s="36"/>
      <c r="O378" s="36"/>
      <c r="P378" s="36"/>
      <c r="Q378" s="36"/>
      <c r="R378" s="36"/>
      <c r="S378" s="36"/>
      <c r="T378" s="65"/>
      <c r="AT378" s="18" t="s">
        <v>167</v>
      </c>
      <c r="AU378" s="18" t="s">
        <v>81</v>
      </c>
    </row>
    <row r="379" spans="2:51" s="12" customFormat="1" ht="13.5">
      <c r="B379" s="188"/>
      <c r="D379" s="197" t="s">
        <v>169</v>
      </c>
      <c r="E379" s="206" t="s">
        <v>19</v>
      </c>
      <c r="F379" s="207" t="s">
        <v>204</v>
      </c>
      <c r="H379" s="208">
        <v>6</v>
      </c>
      <c r="I379" s="192"/>
      <c r="L379" s="188"/>
      <c r="M379" s="193"/>
      <c r="N379" s="194"/>
      <c r="O379" s="194"/>
      <c r="P379" s="194"/>
      <c r="Q379" s="194"/>
      <c r="R379" s="194"/>
      <c r="S379" s="194"/>
      <c r="T379" s="195"/>
      <c r="AT379" s="189" t="s">
        <v>169</v>
      </c>
      <c r="AU379" s="189" t="s">
        <v>81</v>
      </c>
      <c r="AV379" s="12" t="s">
        <v>81</v>
      </c>
      <c r="AW379" s="12" t="s">
        <v>33</v>
      </c>
      <c r="AX379" s="12" t="s">
        <v>79</v>
      </c>
      <c r="AY379" s="189" t="s">
        <v>158</v>
      </c>
    </row>
    <row r="380" spans="2:65" s="1" customFormat="1" ht="22.5" customHeight="1">
      <c r="B380" s="165"/>
      <c r="C380" s="166" t="s">
        <v>446</v>
      </c>
      <c r="D380" s="166" t="s">
        <v>160</v>
      </c>
      <c r="E380" s="167" t="s">
        <v>429</v>
      </c>
      <c r="F380" s="168" t="s">
        <v>430</v>
      </c>
      <c r="G380" s="169" t="s">
        <v>182</v>
      </c>
      <c r="H380" s="170">
        <v>180</v>
      </c>
      <c r="I380" s="171"/>
      <c r="J380" s="172">
        <f>ROUND(I380*H380,2)</f>
        <v>0</v>
      </c>
      <c r="K380" s="168" t="s">
        <v>176</v>
      </c>
      <c r="L380" s="35"/>
      <c r="M380" s="173" t="s">
        <v>19</v>
      </c>
      <c r="N380" s="174" t="s">
        <v>43</v>
      </c>
      <c r="O380" s="36"/>
      <c r="P380" s="175">
        <f>O380*H380</f>
        <v>0</v>
      </c>
      <c r="Q380" s="175">
        <v>0</v>
      </c>
      <c r="R380" s="175">
        <f>Q380*H380</f>
        <v>0</v>
      </c>
      <c r="S380" s="175">
        <v>0</v>
      </c>
      <c r="T380" s="176">
        <f>S380*H380</f>
        <v>0</v>
      </c>
      <c r="AR380" s="18" t="s">
        <v>165</v>
      </c>
      <c r="AT380" s="18" t="s">
        <v>160</v>
      </c>
      <c r="AU380" s="18" t="s">
        <v>81</v>
      </c>
      <c r="AY380" s="18" t="s">
        <v>158</v>
      </c>
      <c r="BE380" s="177">
        <f>IF(N380="základní",J380,0)</f>
        <v>0</v>
      </c>
      <c r="BF380" s="177">
        <f>IF(N380="snížená",J380,0)</f>
        <v>0</v>
      </c>
      <c r="BG380" s="177">
        <f>IF(N380="zákl. přenesená",J380,0)</f>
        <v>0</v>
      </c>
      <c r="BH380" s="177">
        <f>IF(N380="sníž. přenesená",J380,0)</f>
        <v>0</v>
      </c>
      <c r="BI380" s="177">
        <f>IF(N380="nulová",J380,0)</f>
        <v>0</v>
      </c>
      <c r="BJ380" s="18" t="s">
        <v>79</v>
      </c>
      <c r="BK380" s="177">
        <f>ROUND(I380*H380,2)</f>
        <v>0</v>
      </c>
      <c r="BL380" s="18" t="s">
        <v>165</v>
      </c>
      <c r="BM380" s="18" t="s">
        <v>431</v>
      </c>
    </row>
    <row r="381" spans="2:47" s="1" customFormat="1" ht="13.5">
      <c r="B381" s="35"/>
      <c r="D381" s="178" t="s">
        <v>167</v>
      </c>
      <c r="F381" s="179" t="s">
        <v>432</v>
      </c>
      <c r="I381" s="139"/>
      <c r="L381" s="35"/>
      <c r="M381" s="64"/>
      <c r="N381" s="36"/>
      <c r="O381" s="36"/>
      <c r="P381" s="36"/>
      <c r="Q381" s="36"/>
      <c r="R381" s="36"/>
      <c r="S381" s="36"/>
      <c r="T381" s="65"/>
      <c r="AT381" s="18" t="s">
        <v>167</v>
      </c>
      <c r="AU381" s="18" t="s">
        <v>81</v>
      </c>
    </row>
    <row r="382" spans="2:51" s="12" customFormat="1" ht="13.5">
      <c r="B382" s="188"/>
      <c r="D382" s="197" t="s">
        <v>169</v>
      </c>
      <c r="E382" s="206" t="s">
        <v>19</v>
      </c>
      <c r="F382" s="207" t="s">
        <v>837</v>
      </c>
      <c r="H382" s="208">
        <v>180</v>
      </c>
      <c r="I382" s="192"/>
      <c r="L382" s="188"/>
      <c r="M382" s="193"/>
      <c r="N382" s="194"/>
      <c r="O382" s="194"/>
      <c r="P382" s="194"/>
      <c r="Q382" s="194"/>
      <c r="R382" s="194"/>
      <c r="S382" s="194"/>
      <c r="T382" s="195"/>
      <c r="AT382" s="189" t="s">
        <v>169</v>
      </c>
      <c r="AU382" s="189" t="s">
        <v>81</v>
      </c>
      <c r="AV382" s="12" t="s">
        <v>81</v>
      </c>
      <c r="AW382" s="12" t="s">
        <v>33</v>
      </c>
      <c r="AX382" s="12" t="s">
        <v>79</v>
      </c>
      <c r="AY382" s="189" t="s">
        <v>158</v>
      </c>
    </row>
    <row r="383" spans="2:65" s="1" customFormat="1" ht="22.5" customHeight="1">
      <c r="B383" s="165"/>
      <c r="C383" s="166" t="s">
        <v>454</v>
      </c>
      <c r="D383" s="166" t="s">
        <v>160</v>
      </c>
      <c r="E383" s="167" t="s">
        <v>435</v>
      </c>
      <c r="F383" s="168" t="s">
        <v>436</v>
      </c>
      <c r="G383" s="169" t="s">
        <v>182</v>
      </c>
      <c r="H383" s="170">
        <v>6</v>
      </c>
      <c r="I383" s="171"/>
      <c r="J383" s="172">
        <f>ROUND(I383*H383,2)</f>
        <v>0</v>
      </c>
      <c r="K383" s="168" t="s">
        <v>176</v>
      </c>
      <c r="L383" s="35"/>
      <c r="M383" s="173" t="s">
        <v>19</v>
      </c>
      <c r="N383" s="174" t="s">
        <v>43</v>
      </c>
      <c r="O383" s="36"/>
      <c r="P383" s="175">
        <f>O383*H383</f>
        <v>0</v>
      </c>
      <c r="Q383" s="175">
        <v>0</v>
      </c>
      <c r="R383" s="175">
        <f>Q383*H383</f>
        <v>0</v>
      </c>
      <c r="S383" s="175">
        <v>0</v>
      </c>
      <c r="T383" s="176">
        <f>S383*H383</f>
        <v>0</v>
      </c>
      <c r="AR383" s="18" t="s">
        <v>165</v>
      </c>
      <c r="AT383" s="18" t="s">
        <v>160</v>
      </c>
      <c r="AU383" s="18" t="s">
        <v>81</v>
      </c>
      <c r="AY383" s="18" t="s">
        <v>158</v>
      </c>
      <c r="BE383" s="177">
        <f>IF(N383="základní",J383,0)</f>
        <v>0</v>
      </c>
      <c r="BF383" s="177">
        <f>IF(N383="snížená",J383,0)</f>
        <v>0</v>
      </c>
      <c r="BG383" s="177">
        <f>IF(N383="zákl. přenesená",J383,0)</f>
        <v>0</v>
      </c>
      <c r="BH383" s="177">
        <f>IF(N383="sníž. přenesená",J383,0)</f>
        <v>0</v>
      </c>
      <c r="BI383" s="177">
        <f>IF(N383="nulová",J383,0)</f>
        <v>0</v>
      </c>
      <c r="BJ383" s="18" t="s">
        <v>79</v>
      </c>
      <c r="BK383" s="177">
        <f>ROUND(I383*H383,2)</f>
        <v>0</v>
      </c>
      <c r="BL383" s="18" t="s">
        <v>165</v>
      </c>
      <c r="BM383" s="18" t="s">
        <v>437</v>
      </c>
    </row>
    <row r="384" spans="2:47" s="1" customFormat="1" ht="13.5">
      <c r="B384" s="35"/>
      <c r="D384" s="178" t="s">
        <v>167</v>
      </c>
      <c r="F384" s="179" t="s">
        <v>438</v>
      </c>
      <c r="I384" s="139"/>
      <c r="L384" s="35"/>
      <c r="M384" s="64"/>
      <c r="N384" s="36"/>
      <c r="O384" s="36"/>
      <c r="P384" s="36"/>
      <c r="Q384" s="36"/>
      <c r="R384" s="36"/>
      <c r="S384" s="36"/>
      <c r="T384" s="65"/>
      <c r="AT384" s="18" t="s">
        <v>167</v>
      </c>
      <c r="AU384" s="18" t="s">
        <v>81</v>
      </c>
    </row>
    <row r="385" spans="2:51" s="12" customFormat="1" ht="13.5">
      <c r="B385" s="188"/>
      <c r="D385" s="197" t="s">
        <v>169</v>
      </c>
      <c r="E385" s="206" t="s">
        <v>19</v>
      </c>
      <c r="F385" s="207" t="s">
        <v>204</v>
      </c>
      <c r="H385" s="208">
        <v>6</v>
      </c>
      <c r="I385" s="192"/>
      <c r="L385" s="188"/>
      <c r="M385" s="193"/>
      <c r="N385" s="194"/>
      <c r="O385" s="194"/>
      <c r="P385" s="194"/>
      <c r="Q385" s="194"/>
      <c r="R385" s="194"/>
      <c r="S385" s="194"/>
      <c r="T385" s="195"/>
      <c r="AT385" s="189" t="s">
        <v>169</v>
      </c>
      <c r="AU385" s="189" t="s">
        <v>81</v>
      </c>
      <c r="AV385" s="12" t="s">
        <v>81</v>
      </c>
      <c r="AW385" s="12" t="s">
        <v>33</v>
      </c>
      <c r="AX385" s="12" t="s">
        <v>79</v>
      </c>
      <c r="AY385" s="189" t="s">
        <v>158</v>
      </c>
    </row>
    <row r="386" spans="2:65" s="1" customFormat="1" ht="22.5" customHeight="1">
      <c r="B386" s="165"/>
      <c r="C386" s="166" t="s">
        <v>94</v>
      </c>
      <c r="D386" s="166" t="s">
        <v>160</v>
      </c>
      <c r="E386" s="167" t="s">
        <v>447</v>
      </c>
      <c r="F386" s="168" t="s">
        <v>448</v>
      </c>
      <c r="G386" s="169" t="s">
        <v>163</v>
      </c>
      <c r="H386" s="170">
        <v>105.86</v>
      </c>
      <c r="I386" s="171"/>
      <c r="J386" s="172">
        <f>ROUND(I386*H386,2)</f>
        <v>0</v>
      </c>
      <c r="K386" s="168" t="s">
        <v>164</v>
      </c>
      <c r="L386" s="35"/>
      <c r="M386" s="173" t="s">
        <v>19</v>
      </c>
      <c r="N386" s="174" t="s">
        <v>43</v>
      </c>
      <c r="O386" s="36"/>
      <c r="P386" s="175">
        <f>O386*H386</f>
        <v>0</v>
      </c>
      <c r="Q386" s="175">
        <v>0</v>
      </c>
      <c r="R386" s="175">
        <f>Q386*H386</f>
        <v>0</v>
      </c>
      <c r="S386" s="175">
        <v>0.089</v>
      </c>
      <c r="T386" s="176">
        <f>S386*H386</f>
        <v>9.42154</v>
      </c>
      <c r="AR386" s="18" t="s">
        <v>165</v>
      </c>
      <c r="AT386" s="18" t="s">
        <v>160</v>
      </c>
      <c r="AU386" s="18" t="s">
        <v>81</v>
      </c>
      <c r="AY386" s="18" t="s">
        <v>158</v>
      </c>
      <c r="BE386" s="177">
        <f>IF(N386="základní",J386,0)</f>
        <v>0</v>
      </c>
      <c r="BF386" s="177">
        <f>IF(N386="snížená",J386,0)</f>
        <v>0</v>
      </c>
      <c r="BG386" s="177">
        <f>IF(N386="zákl. přenesená",J386,0)</f>
        <v>0</v>
      </c>
      <c r="BH386" s="177">
        <f>IF(N386="sníž. přenesená",J386,0)</f>
        <v>0</v>
      </c>
      <c r="BI386" s="177">
        <f>IF(N386="nulová",J386,0)</f>
        <v>0</v>
      </c>
      <c r="BJ386" s="18" t="s">
        <v>79</v>
      </c>
      <c r="BK386" s="177">
        <f>ROUND(I386*H386,2)</f>
        <v>0</v>
      </c>
      <c r="BL386" s="18" t="s">
        <v>165</v>
      </c>
      <c r="BM386" s="18" t="s">
        <v>449</v>
      </c>
    </row>
    <row r="387" spans="2:47" s="1" customFormat="1" ht="27">
      <c r="B387" s="35"/>
      <c r="D387" s="178" t="s">
        <v>167</v>
      </c>
      <c r="F387" s="179" t="s">
        <v>450</v>
      </c>
      <c r="I387" s="139"/>
      <c r="L387" s="35"/>
      <c r="M387" s="64"/>
      <c r="N387" s="36"/>
      <c r="O387" s="36"/>
      <c r="P387" s="36"/>
      <c r="Q387" s="36"/>
      <c r="R387" s="36"/>
      <c r="S387" s="36"/>
      <c r="T387" s="65"/>
      <c r="AT387" s="18" t="s">
        <v>167</v>
      </c>
      <c r="AU387" s="18" t="s">
        <v>81</v>
      </c>
    </row>
    <row r="388" spans="2:51" s="12" customFormat="1" ht="13.5">
      <c r="B388" s="188"/>
      <c r="D388" s="178" t="s">
        <v>169</v>
      </c>
      <c r="E388" s="189" t="s">
        <v>19</v>
      </c>
      <c r="F388" s="190" t="s">
        <v>818</v>
      </c>
      <c r="H388" s="191">
        <v>28.14</v>
      </c>
      <c r="I388" s="192"/>
      <c r="L388" s="188"/>
      <c r="M388" s="193"/>
      <c r="N388" s="194"/>
      <c r="O388" s="194"/>
      <c r="P388" s="194"/>
      <c r="Q388" s="194"/>
      <c r="R388" s="194"/>
      <c r="S388" s="194"/>
      <c r="T388" s="195"/>
      <c r="AT388" s="189" t="s">
        <v>169</v>
      </c>
      <c r="AU388" s="189" t="s">
        <v>81</v>
      </c>
      <c r="AV388" s="12" t="s">
        <v>81</v>
      </c>
      <c r="AW388" s="12" t="s">
        <v>33</v>
      </c>
      <c r="AX388" s="12" t="s">
        <v>72</v>
      </c>
      <c r="AY388" s="189" t="s">
        <v>158</v>
      </c>
    </row>
    <row r="389" spans="2:51" s="12" customFormat="1" ht="13.5">
      <c r="B389" s="188"/>
      <c r="D389" s="178" t="s">
        <v>169</v>
      </c>
      <c r="E389" s="189" t="s">
        <v>19</v>
      </c>
      <c r="F389" s="190" t="s">
        <v>732</v>
      </c>
      <c r="H389" s="191">
        <v>110.84</v>
      </c>
      <c r="I389" s="192"/>
      <c r="L389" s="188"/>
      <c r="M389" s="193"/>
      <c r="N389" s="194"/>
      <c r="O389" s="194"/>
      <c r="P389" s="194"/>
      <c r="Q389" s="194"/>
      <c r="R389" s="194"/>
      <c r="S389" s="194"/>
      <c r="T389" s="195"/>
      <c r="AT389" s="189" t="s">
        <v>169</v>
      </c>
      <c r="AU389" s="189" t="s">
        <v>81</v>
      </c>
      <c r="AV389" s="12" t="s">
        <v>81</v>
      </c>
      <c r="AW389" s="12" t="s">
        <v>33</v>
      </c>
      <c r="AX389" s="12" t="s">
        <v>72</v>
      </c>
      <c r="AY389" s="189" t="s">
        <v>158</v>
      </c>
    </row>
    <row r="390" spans="2:51" s="12" customFormat="1" ht="13.5">
      <c r="B390" s="188"/>
      <c r="D390" s="178" t="s">
        <v>169</v>
      </c>
      <c r="E390" s="189" t="s">
        <v>19</v>
      </c>
      <c r="F390" s="190" t="s">
        <v>733</v>
      </c>
      <c r="H390" s="191">
        <v>11</v>
      </c>
      <c r="I390" s="192"/>
      <c r="L390" s="188"/>
      <c r="M390" s="193"/>
      <c r="N390" s="194"/>
      <c r="O390" s="194"/>
      <c r="P390" s="194"/>
      <c r="Q390" s="194"/>
      <c r="R390" s="194"/>
      <c r="S390" s="194"/>
      <c r="T390" s="195"/>
      <c r="AT390" s="189" t="s">
        <v>169</v>
      </c>
      <c r="AU390" s="189" t="s">
        <v>81</v>
      </c>
      <c r="AV390" s="12" t="s">
        <v>81</v>
      </c>
      <c r="AW390" s="12" t="s">
        <v>33</v>
      </c>
      <c r="AX390" s="12" t="s">
        <v>72</v>
      </c>
      <c r="AY390" s="189" t="s">
        <v>158</v>
      </c>
    </row>
    <row r="391" spans="2:51" s="12" customFormat="1" ht="13.5">
      <c r="B391" s="188"/>
      <c r="D391" s="178" t="s">
        <v>169</v>
      </c>
      <c r="E391" s="189" t="s">
        <v>19</v>
      </c>
      <c r="F391" s="190" t="s">
        <v>734</v>
      </c>
      <c r="H391" s="191">
        <v>-44.12</v>
      </c>
      <c r="I391" s="192"/>
      <c r="L391" s="188"/>
      <c r="M391" s="193"/>
      <c r="N391" s="194"/>
      <c r="O391" s="194"/>
      <c r="P391" s="194"/>
      <c r="Q391" s="194"/>
      <c r="R391" s="194"/>
      <c r="S391" s="194"/>
      <c r="T391" s="195"/>
      <c r="AT391" s="189" t="s">
        <v>169</v>
      </c>
      <c r="AU391" s="189" t="s">
        <v>81</v>
      </c>
      <c r="AV391" s="12" t="s">
        <v>81</v>
      </c>
      <c r="AW391" s="12" t="s">
        <v>33</v>
      </c>
      <c r="AX391" s="12" t="s">
        <v>72</v>
      </c>
      <c r="AY391" s="189" t="s">
        <v>158</v>
      </c>
    </row>
    <row r="392" spans="2:51" s="13" customFormat="1" ht="13.5">
      <c r="B392" s="196"/>
      <c r="D392" s="197" t="s">
        <v>169</v>
      </c>
      <c r="E392" s="198" t="s">
        <v>19</v>
      </c>
      <c r="F392" s="199" t="s">
        <v>173</v>
      </c>
      <c r="H392" s="200">
        <v>105.86</v>
      </c>
      <c r="I392" s="201"/>
      <c r="L392" s="196"/>
      <c r="M392" s="202"/>
      <c r="N392" s="203"/>
      <c r="O392" s="203"/>
      <c r="P392" s="203"/>
      <c r="Q392" s="203"/>
      <c r="R392" s="203"/>
      <c r="S392" s="203"/>
      <c r="T392" s="204"/>
      <c r="AT392" s="205" t="s">
        <v>169</v>
      </c>
      <c r="AU392" s="205" t="s">
        <v>81</v>
      </c>
      <c r="AV392" s="13" t="s">
        <v>165</v>
      </c>
      <c r="AW392" s="13" t="s">
        <v>33</v>
      </c>
      <c r="AX392" s="13" t="s">
        <v>79</v>
      </c>
      <c r="AY392" s="205" t="s">
        <v>158</v>
      </c>
    </row>
    <row r="393" spans="2:65" s="1" customFormat="1" ht="22.5" customHeight="1">
      <c r="B393" s="165"/>
      <c r="C393" s="166" t="s">
        <v>462</v>
      </c>
      <c r="D393" s="166" t="s">
        <v>160</v>
      </c>
      <c r="E393" s="167" t="s">
        <v>838</v>
      </c>
      <c r="F393" s="168" t="s">
        <v>839</v>
      </c>
      <c r="G393" s="169" t="s">
        <v>163</v>
      </c>
      <c r="H393" s="170">
        <v>84.111</v>
      </c>
      <c r="I393" s="171"/>
      <c r="J393" s="172">
        <f>ROUND(I393*H393,2)</f>
        <v>0</v>
      </c>
      <c r="K393" s="168" t="s">
        <v>176</v>
      </c>
      <c r="L393" s="35"/>
      <c r="M393" s="173" t="s">
        <v>19</v>
      </c>
      <c r="N393" s="174" t="s">
        <v>43</v>
      </c>
      <c r="O393" s="36"/>
      <c r="P393" s="175">
        <f>O393*H393</f>
        <v>0</v>
      </c>
      <c r="Q393" s="175">
        <v>0</v>
      </c>
      <c r="R393" s="175">
        <f>Q393*H393</f>
        <v>0</v>
      </c>
      <c r="S393" s="175">
        <v>0.063</v>
      </c>
      <c r="T393" s="176">
        <f>S393*H393</f>
        <v>5.298993</v>
      </c>
      <c r="AR393" s="18" t="s">
        <v>165</v>
      </c>
      <c r="AT393" s="18" t="s">
        <v>160</v>
      </c>
      <c r="AU393" s="18" t="s">
        <v>81</v>
      </c>
      <c r="AY393" s="18" t="s">
        <v>158</v>
      </c>
      <c r="BE393" s="177">
        <f>IF(N393="základní",J393,0)</f>
        <v>0</v>
      </c>
      <c r="BF393" s="177">
        <f>IF(N393="snížená",J393,0)</f>
        <v>0</v>
      </c>
      <c r="BG393" s="177">
        <f>IF(N393="zákl. přenesená",J393,0)</f>
        <v>0</v>
      </c>
      <c r="BH393" s="177">
        <f>IF(N393="sníž. přenesená",J393,0)</f>
        <v>0</v>
      </c>
      <c r="BI393" s="177">
        <f>IF(N393="nulová",J393,0)</f>
        <v>0</v>
      </c>
      <c r="BJ393" s="18" t="s">
        <v>79</v>
      </c>
      <c r="BK393" s="177">
        <f>ROUND(I393*H393,2)</f>
        <v>0</v>
      </c>
      <c r="BL393" s="18" t="s">
        <v>165</v>
      </c>
      <c r="BM393" s="18" t="s">
        <v>840</v>
      </c>
    </row>
    <row r="394" spans="2:47" s="1" customFormat="1" ht="13.5">
      <c r="B394" s="35"/>
      <c r="D394" s="178" t="s">
        <v>167</v>
      </c>
      <c r="F394" s="179" t="s">
        <v>841</v>
      </c>
      <c r="I394" s="139"/>
      <c r="L394" s="35"/>
      <c r="M394" s="64"/>
      <c r="N394" s="36"/>
      <c r="O394" s="36"/>
      <c r="P394" s="36"/>
      <c r="Q394" s="36"/>
      <c r="R394" s="36"/>
      <c r="S394" s="36"/>
      <c r="T394" s="65"/>
      <c r="AT394" s="18" t="s">
        <v>167</v>
      </c>
      <c r="AU394" s="18" t="s">
        <v>81</v>
      </c>
    </row>
    <row r="395" spans="2:51" s="12" customFormat="1" ht="13.5">
      <c r="B395" s="188"/>
      <c r="D395" s="178" t="s">
        <v>169</v>
      </c>
      <c r="E395" s="189" t="s">
        <v>19</v>
      </c>
      <c r="F395" s="190" t="s">
        <v>720</v>
      </c>
      <c r="H395" s="191">
        <v>84.111</v>
      </c>
      <c r="I395" s="192"/>
      <c r="L395" s="188"/>
      <c r="M395" s="193"/>
      <c r="N395" s="194"/>
      <c r="O395" s="194"/>
      <c r="P395" s="194"/>
      <c r="Q395" s="194"/>
      <c r="R395" s="194"/>
      <c r="S395" s="194"/>
      <c r="T395" s="195"/>
      <c r="AT395" s="189" t="s">
        <v>169</v>
      </c>
      <c r="AU395" s="189" t="s">
        <v>81</v>
      </c>
      <c r="AV395" s="12" t="s">
        <v>81</v>
      </c>
      <c r="AW395" s="12" t="s">
        <v>33</v>
      </c>
      <c r="AX395" s="12" t="s">
        <v>79</v>
      </c>
      <c r="AY395" s="189" t="s">
        <v>158</v>
      </c>
    </row>
    <row r="396" spans="2:63" s="10" customFormat="1" ht="29.25" customHeight="1">
      <c r="B396" s="151"/>
      <c r="D396" s="162" t="s">
        <v>71</v>
      </c>
      <c r="E396" s="163" t="s">
        <v>452</v>
      </c>
      <c r="F396" s="163" t="s">
        <v>453</v>
      </c>
      <c r="I396" s="154"/>
      <c r="J396" s="164">
        <f>BK396</f>
        <v>0</v>
      </c>
      <c r="L396" s="151"/>
      <c r="M396" s="156"/>
      <c r="N396" s="157"/>
      <c r="O396" s="157"/>
      <c r="P396" s="158">
        <f>SUM(P397:P407)</f>
        <v>0</v>
      </c>
      <c r="Q396" s="157"/>
      <c r="R396" s="158">
        <f>SUM(R397:R407)</f>
        <v>0</v>
      </c>
      <c r="S396" s="157"/>
      <c r="T396" s="159">
        <f>SUM(T397:T407)</f>
        <v>0</v>
      </c>
      <c r="AR396" s="152" t="s">
        <v>79</v>
      </c>
      <c r="AT396" s="160" t="s">
        <v>71</v>
      </c>
      <c r="AU396" s="160" t="s">
        <v>79</v>
      </c>
      <c r="AY396" s="152" t="s">
        <v>158</v>
      </c>
      <c r="BK396" s="161">
        <f>SUM(BK397:BK407)</f>
        <v>0</v>
      </c>
    </row>
    <row r="397" spans="2:65" s="1" customFormat="1" ht="22.5" customHeight="1">
      <c r="B397" s="165"/>
      <c r="C397" s="166" t="s">
        <v>467</v>
      </c>
      <c r="D397" s="166" t="s">
        <v>160</v>
      </c>
      <c r="E397" s="167" t="s">
        <v>455</v>
      </c>
      <c r="F397" s="168" t="s">
        <v>456</v>
      </c>
      <c r="G397" s="169" t="s">
        <v>214</v>
      </c>
      <c r="H397" s="170">
        <v>34.023</v>
      </c>
      <c r="I397" s="171"/>
      <c r="J397" s="172">
        <f>ROUND(I397*H397,2)</f>
        <v>0</v>
      </c>
      <c r="K397" s="168" t="s">
        <v>368</v>
      </c>
      <c r="L397" s="35"/>
      <c r="M397" s="173" t="s">
        <v>19</v>
      </c>
      <c r="N397" s="174" t="s">
        <v>43</v>
      </c>
      <c r="O397" s="36"/>
      <c r="P397" s="175">
        <f>O397*H397</f>
        <v>0</v>
      </c>
      <c r="Q397" s="175">
        <v>0</v>
      </c>
      <c r="R397" s="175">
        <f>Q397*H397</f>
        <v>0</v>
      </c>
      <c r="S397" s="175">
        <v>0</v>
      </c>
      <c r="T397" s="176">
        <f>S397*H397</f>
        <v>0</v>
      </c>
      <c r="AR397" s="18" t="s">
        <v>165</v>
      </c>
      <c r="AT397" s="18" t="s">
        <v>160</v>
      </c>
      <c r="AU397" s="18" t="s">
        <v>81</v>
      </c>
      <c r="AY397" s="18" t="s">
        <v>158</v>
      </c>
      <c r="BE397" s="177">
        <f>IF(N397="základní",J397,0)</f>
        <v>0</v>
      </c>
      <c r="BF397" s="177">
        <f>IF(N397="snížená",J397,0)</f>
        <v>0</v>
      </c>
      <c r="BG397" s="177">
        <f>IF(N397="zákl. přenesená",J397,0)</f>
        <v>0</v>
      </c>
      <c r="BH397" s="177">
        <f>IF(N397="sníž. přenesená",J397,0)</f>
        <v>0</v>
      </c>
      <c r="BI397" s="177">
        <f>IF(N397="nulová",J397,0)</f>
        <v>0</v>
      </c>
      <c r="BJ397" s="18" t="s">
        <v>79</v>
      </c>
      <c r="BK397" s="177">
        <f>ROUND(I397*H397,2)</f>
        <v>0</v>
      </c>
      <c r="BL397" s="18" t="s">
        <v>165</v>
      </c>
      <c r="BM397" s="18" t="s">
        <v>457</v>
      </c>
    </row>
    <row r="398" spans="2:47" s="1" customFormat="1" ht="13.5">
      <c r="B398" s="35"/>
      <c r="D398" s="197" t="s">
        <v>167</v>
      </c>
      <c r="F398" s="219" t="s">
        <v>456</v>
      </c>
      <c r="I398" s="139"/>
      <c r="L398" s="35"/>
      <c r="M398" s="64"/>
      <c r="N398" s="36"/>
      <c r="O398" s="36"/>
      <c r="P398" s="36"/>
      <c r="Q398" s="36"/>
      <c r="R398" s="36"/>
      <c r="S398" s="36"/>
      <c r="T398" s="65"/>
      <c r="AT398" s="18" t="s">
        <v>167</v>
      </c>
      <c r="AU398" s="18" t="s">
        <v>81</v>
      </c>
    </row>
    <row r="399" spans="2:65" s="1" customFormat="1" ht="31.5" customHeight="1">
      <c r="B399" s="165"/>
      <c r="C399" s="166" t="s">
        <v>472</v>
      </c>
      <c r="D399" s="166" t="s">
        <v>160</v>
      </c>
      <c r="E399" s="167" t="s">
        <v>458</v>
      </c>
      <c r="F399" s="168" t="s">
        <v>459</v>
      </c>
      <c r="G399" s="169" t="s">
        <v>214</v>
      </c>
      <c r="H399" s="170">
        <v>34.023</v>
      </c>
      <c r="I399" s="171"/>
      <c r="J399" s="172">
        <f>ROUND(I399*H399,2)</f>
        <v>0</v>
      </c>
      <c r="K399" s="168" t="s">
        <v>262</v>
      </c>
      <c r="L399" s="35"/>
      <c r="M399" s="173" t="s">
        <v>19</v>
      </c>
      <c r="N399" s="174" t="s">
        <v>43</v>
      </c>
      <c r="O399" s="36"/>
      <c r="P399" s="175">
        <f>O399*H399</f>
        <v>0</v>
      </c>
      <c r="Q399" s="175">
        <v>0</v>
      </c>
      <c r="R399" s="175">
        <f>Q399*H399</f>
        <v>0</v>
      </c>
      <c r="S399" s="175">
        <v>0</v>
      </c>
      <c r="T399" s="176">
        <f>S399*H399</f>
        <v>0</v>
      </c>
      <c r="AR399" s="18" t="s">
        <v>165</v>
      </c>
      <c r="AT399" s="18" t="s">
        <v>160</v>
      </c>
      <c r="AU399" s="18" t="s">
        <v>81</v>
      </c>
      <c r="AY399" s="18" t="s">
        <v>158</v>
      </c>
      <c r="BE399" s="177">
        <f>IF(N399="základní",J399,0)</f>
        <v>0</v>
      </c>
      <c r="BF399" s="177">
        <f>IF(N399="snížená",J399,0)</f>
        <v>0</v>
      </c>
      <c r="BG399" s="177">
        <f>IF(N399="zákl. přenesená",J399,0)</f>
        <v>0</v>
      </c>
      <c r="BH399" s="177">
        <f>IF(N399="sníž. přenesená",J399,0)</f>
        <v>0</v>
      </c>
      <c r="BI399" s="177">
        <f>IF(N399="nulová",J399,0)</f>
        <v>0</v>
      </c>
      <c r="BJ399" s="18" t="s">
        <v>79</v>
      </c>
      <c r="BK399" s="177">
        <f>ROUND(I399*H399,2)</f>
        <v>0</v>
      </c>
      <c r="BL399" s="18" t="s">
        <v>165</v>
      </c>
      <c r="BM399" s="18" t="s">
        <v>460</v>
      </c>
    </row>
    <row r="400" spans="2:47" s="1" customFormat="1" ht="27">
      <c r="B400" s="35"/>
      <c r="D400" s="197" t="s">
        <v>167</v>
      </c>
      <c r="F400" s="219" t="s">
        <v>461</v>
      </c>
      <c r="I400" s="139"/>
      <c r="L400" s="35"/>
      <c r="M400" s="64"/>
      <c r="N400" s="36"/>
      <c r="O400" s="36"/>
      <c r="P400" s="36"/>
      <c r="Q400" s="36"/>
      <c r="R400" s="36"/>
      <c r="S400" s="36"/>
      <c r="T400" s="65"/>
      <c r="AT400" s="18" t="s">
        <v>167</v>
      </c>
      <c r="AU400" s="18" t="s">
        <v>81</v>
      </c>
    </row>
    <row r="401" spans="2:65" s="1" customFormat="1" ht="22.5" customHeight="1">
      <c r="B401" s="165"/>
      <c r="C401" s="166" t="s">
        <v>478</v>
      </c>
      <c r="D401" s="166" t="s">
        <v>160</v>
      </c>
      <c r="E401" s="167" t="s">
        <v>463</v>
      </c>
      <c r="F401" s="168" t="s">
        <v>464</v>
      </c>
      <c r="G401" s="169" t="s">
        <v>214</v>
      </c>
      <c r="H401" s="170">
        <v>34.023</v>
      </c>
      <c r="I401" s="171"/>
      <c r="J401" s="172">
        <f>ROUND(I401*H401,2)</f>
        <v>0</v>
      </c>
      <c r="K401" s="168" t="s">
        <v>368</v>
      </c>
      <c r="L401" s="35"/>
      <c r="M401" s="173" t="s">
        <v>19</v>
      </c>
      <c r="N401" s="174" t="s">
        <v>43</v>
      </c>
      <c r="O401" s="36"/>
      <c r="P401" s="175">
        <f>O401*H401</f>
        <v>0</v>
      </c>
      <c r="Q401" s="175">
        <v>0</v>
      </c>
      <c r="R401" s="175">
        <f>Q401*H401</f>
        <v>0</v>
      </c>
      <c r="S401" s="175">
        <v>0</v>
      </c>
      <c r="T401" s="176">
        <f>S401*H401</f>
        <v>0</v>
      </c>
      <c r="AR401" s="18" t="s">
        <v>165</v>
      </c>
      <c r="AT401" s="18" t="s">
        <v>160</v>
      </c>
      <c r="AU401" s="18" t="s">
        <v>81</v>
      </c>
      <c r="AY401" s="18" t="s">
        <v>158</v>
      </c>
      <c r="BE401" s="177">
        <f>IF(N401="základní",J401,0)</f>
        <v>0</v>
      </c>
      <c r="BF401" s="177">
        <f>IF(N401="snížená",J401,0)</f>
        <v>0</v>
      </c>
      <c r="BG401" s="177">
        <f>IF(N401="zákl. přenesená",J401,0)</f>
        <v>0</v>
      </c>
      <c r="BH401" s="177">
        <f>IF(N401="sníž. přenesená",J401,0)</f>
        <v>0</v>
      </c>
      <c r="BI401" s="177">
        <f>IF(N401="nulová",J401,0)</f>
        <v>0</v>
      </c>
      <c r="BJ401" s="18" t="s">
        <v>79</v>
      </c>
      <c r="BK401" s="177">
        <f>ROUND(I401*H401,2)</f>
        <v>0</v>
      </c>
      <c r="BL401" s="18" t="s">
        <v>165</v>
      </c>
      <c r="BM401" s="18" t="s">
        <v>465</v>
      </c>
    </row>
    <row r="402" spans="2:47" s="1" customFormat="1" ht="13.5">
      <c r="B402" s="35"/>
      <c r="D402" s="197" t="s">
        <v>167</v>
      </c>
      <c r="F402" s="219" t="s">
        <v>466</v>
      </c>
      <c r="I402" s="139"/>
      <c r="L402" s="35"/>
      <c r="M402" s="64"/>
      <c r="N402" s="36"/>
      <c r="O402" s="36"/>
      <c r="P402" s="36"/>
      <c r="Q402" s="36"/>
      <c r="R402" s="36"/>
      <c r="S402" s="36"/>
      <c r="T402" s="65"/>
      <c r="AT402" s="18" t="s">
        <v>167</v>
      </c>
      <c r="AU402" s="18" t="s">
        <v>81</v>
      </c>
    </row>
    <row r="403" spans="2:65" s="1" customFormat="1" ht="22.5" customHeight="1">
      <c r="B403" s="165"/>
      <c r="C403" s="166" t="s">
        <v>487</v>
      </c>
      <c r="D403" s="166" t="s">
        <v>160</v>
      </c>
      <c r="E403" s="167" t="s">
        <v>468</v>
      </c>
      <c r="F403" s="168" t="s">
        <v>469</v>
      </c>
      <c r="G403" s="169" t="s">
        <v>214</v>
      </c>
      <c r="H403" s="170">
        <v>340.23</v>
      </c>
      <c r="I403" s="171"/>
      <c r="J403" s="172">
        <f>ROUND(I403*H403,2)</f>
        <v>0</v>
      </c>
      <c r="K403" s="168" t="s">
        <v>368</v>
      </c>
      <c r="L403" s="35"/>
      <c r="M403" s="173" t="s">
        <v>19</v>
      </c>
      <c r="N403" s="174" t="s">
        <v>43</v>
      </c>
      <c r="O403" s="36"/>
      <c r="P403" s="175">
        <f>O403*H403</f>
        <v>0</v>
      </c>
      <c r="Q403" s="175">
        <v>0</v>
      </c>
      <c r="R403" s="175">
        <f>Q403*H403</f>
        <v>0</v>
      </c>
      <c r="S403" s="175">
        <v>0</v>
      </c>
      <c r="T403" s="176">
        <f>S403*H403</f>
        <v>0</v>
      </c>
      <c r="AR403" s="18" t="s">
        <v>165</v>
      </c>
      <c r="AT403" s="18" t="s">
        <v>160</v>
      </c>
      <c r="AU403" s="18" t="s">
        <v>81</v>
      </c>
      <c r="AY403" s="18" t="s">
        <v>158</v>
      </c>
      <c r="BE403" s="177">
        <f>IF(N403="základní",J403,0)</f>
        <v>0</v>
      </c>
      <c r="BF403" s="177">
        <f>IF(N403="snížená",J403,0)</f>
        <v>0</v>
      </c>
      <c r="BG403" s="177">
        <f>IF(N403="zákl. přenesená",J403,0)</f>
        <v>0</v>
      </c>
      <c r="BH403" s="177">
        <f>IF(N403="sníž. přenesená",J403,0)</f>
        <v>0</v>
      </c>
      <c r="BI403" s="177">
        <f>IF(N403="nulová",J403,0)</f>
        <v>0</v>
      </c>
      <c r="BJ403" s="18" t="s">
        <v>79</v>
      </c>
      <c r="BK403" s="177">
        <f>ROUND(I403*H403,2)</f>
        <v>0</v>
      </c>
      <c r="BL403" s="18" t="s">
        <v>165</v>
      </c>
      <c r="BM403" s="18" t="s">
        <v>470</v>
      </c>
    </row>
    <row r="404" spans="2:47" s="1" customFormat="1" ht="13.5">
      <c r="B404" s="35"/>
      <c r="D404" s="178" t="s">
        <v>167</v>
      </c>
      <c r="F404" s="179" t="s">
        <v>469</v>
      </c>
      <c r="I404" s="139"/>
      <c r="L404" s="35"/>
      <c r="M404" s="64"/>
      <c r="N404" s="36"/>
      <c r="O404" s="36"/>
      <c r="P404" s="36"/>
      <c r="Q404" s="36"/>
      <c r="R404" s="36"/>
      <c r="S404" s="36"/>
      <c r="T404" s="65"/>
      <c r="AT404" s="18" t="s">
        <v>167</v>
      </c>
      <c r="AU404" s="18" t="s">
        <v>81</v>
      </c>
    </row>
    <row r="405" spans="2:51" s="12" customFormat="1" ht="13.5">
      <c r="B405" s="188"/>
      <c r="D405" s="197" t="s">
        <v>169</v>
      </c>
      <c r="F405" s="207" t="s">
        <v>842</v>
      </c>
      <c r="H405" s="208">
        <v>340.23</v>
      </c>
      <c r="I405" s="192"/>
      <c r="L405" s="188"/>
      <c r="M405" s="193"/>
      <c r="N405" s="194"/>
      <c r="O405" s="194"/>
      <c r="P405" s="194"/>
      <c r="Q405" s="194"/>
      <c r="R405" s="194"/>
      <c r="S405" s="194"/>
      <c r="T405" s="195"/>
      <c r="AT405" s="189" t="s">
        <v>169</v>
      </c>
      <c r="AU405" s="189" t="s">
        <v>81</v>
      </c>
      <c r="AV405" s="12" t="s">
        <v>81</v>
      </c>
      <c r="AW405" s="12" t="s">
        <v>4</v>
      </c>
      <c r="AX405" s="12" t="s">
        <v>79</v>
      </c>
      <c r="AY405" s="189" t="s">
        <v>158</v>
      </c>
    </row>
    <row r="406" spans="2:65" s="1" customFormat="1" ht="22.5" customHeight="1">
      <c r="B406" s="165"/>
      <c r="C406" s="166" t="s">
        <v>493</v>
      </c>
      <c r="D406" s="166" t="s">
        <v>160</v>
      </c>
      <c r="E406" s="167" t="s">
        <v>473</v>
      </c>
      <c r="F406" s="168" t="s">
        <v>474</v>
      </c>
      <c r="G406" s="169" t="s">
        <v>214</v>
      </c>
      <c r="H406" s="170">
        <v>34.023</v>
      </c>
      <c r="I406" s="171"/>
      <c r="J406" s="172">
        <f>ROUND(I406*H406,2)</f>
        <v>0</v>
      </c>
      <c r="K406" s="168" t="s">
        <v>368</v>
      </c>
      <c r="L406" s="35"/>
      <c r="M406" s="173" t="s">
        <v>19</v>
      </c>
      <c r="N406" s="174" t="s">
        <v>43</v>
      </c>
      <c r="O406" s="36"/>
      <c r="P406" s="175">
        <f>O406*H406</f>
        <v>0</v>
      </c>
      <c r="Q406" s="175">
        <v>0</v>
      </c>
      <c r="R406" s="175">
        <f>Q406*H406</f>
        <v>0</v>
      </c>
      <c r="S406" s="175">
        <v>0</v>
      </c>
      <c r="T406" s="176">
        <f>S406*H406</f>
        <v>0</v>
      </c>
      <c r="AR406" s="18" t="s">
        <v>165</v>
      </c>
      <c r="AT406" s="18" t="s">
        <v>160</v>
      </c>
      <c r="AU406" s="18" t="s">
        <v>81</v>
      </c>
      <c r="AY406" s="18" t="s">
        <v>158</v>
      </c>
      <c r="BE406" s="177">
        <f>IF(N406="základní",J406,0)</f>
        <v>0</v>
      </c>
      <c r="BF406" s="177">
        <f>IF(N406="snížená",J406,0)</f>
        <v>0</v>
      </c>
      <c r="BG406" s="177">
        <f>IF(N406="zákl. přenesená",J406,0)</f>
        <v>0</v>
      </c>
      <c r="BH406" s="177">
        <f>IF(N406="sníž. přenesená",J406,0)</f>
        <v>0</v>
      </c>
      <c r="BI406" s="177">
        <f>IF(N406="nulová",J406,0)</f>
        <v>0</v>
      </c>
      <c r="BJ406" s="18" t="s">
        <v>79</v>
      </c>
      <c r="BK406" s="177">
        <f>ROUND(I406*H406,2)</f>
        <v>0</v>
      </c>
      <c r="BL406" s="18" t="s">
        <v>165</v>
      </c>
      <c r="BM406" s="18" t="s">
        <v>475</v>
      </c>
    </row>
    <row r="407" spans="2:47" s="1" customFormat="1" ht="13.5">
      <c r="B407" s="35"/>
      <c r="D407" s="178" t="s">
        <v>167</v>
      </c>
      <c r="F407" s="179" t="s">
        <v>474</v>
      </c>
      <c r="I407" s="139"/>
      <c r="L407" s="35"/>
      <c r="M407" s="64"/>
      <c r="N407" s="36"/>
      <c r="O407" s="36"/>
      <c r="P407" s="36"/>
      <c r="Q407" s="36"/>
      <c r="R407" s="36"/>
      <c r="S407" s="36"/>
      <c r="T407" s="65"/>
      <c r="AT407" s="18" t="s">
        <v>167</v>
      </c>
      <c r="AU407" s="18" t="s">
        <v>81</v>
      </c>
    </row>
    <row r="408" spans="2:63" s="10" customFormat="1" ht="29.25" customHeight="1">
      <c r="B408" s="151"/>
      <c r="D408" s="162" t="s">
        <v>71</v>
      </c>
      <c r="E408" s="163" t="s">
        <v>476</v>
      </c>
      <c r="F408" s="163" t="s">
        <v>477</v>
      </c>
      <c r="I408" s="154"/>
      <c r="J408" s="164">
        <f>BK408</f>
        <v>0</v>
      </c>
      <c r="L408" s="151"/>
      <c r="M408" s="156"/>
      <c r="N408" s="157"/>
      <c r="O408" s="157"/>
      <c r="P408" s="158">
        <f>SUM(P409:P410)</f>
        <v>0</v>
      </c>
      <c r="Q408" s="157"/>
      <c r="R408" s="158">
        <f>SUM(R409:R410)</f>
        <v>0</v>
      </c>
      <c r="S408" s="157"/>
      <c r="T408" s="159">
        <f>SUM(T409:T410)</f>
        <v>0</v>
      </c>
      <c r="AR408" s="152" t="s">
        <v>79</v>
      </c>
      <c r="AT408" s="160" t="s">
        <v>71</v>
      </c>
      <c r="AU408" s="160" t="s">
        <v>79</v>
      </c>
      <c r="AY408" s="152" t="s">
        <v>158</v>
      </c>
      <c r="BK408" s="161">
        <f>SUM(BK409:BK410)</f>
        <v>0</v>
      </c>
    </row>
    <row r="409" spans="2:65" s="1" customFormat="1" ht="22.5" customHeight="1">
      <c r="B409" s="165"/>
      <c r="C409" s="166" t="s">
        <v>498</v>
      </c>
      <c r="D409" s="166" t="s">
        <v>160</v>
      </c>
      <c r="E409" s="167" t="s">
        <v>843</v>
      </c>
      <c r="F409" s="168" t="s">
        <v>844</v>
      </c>
      <c r="G409" s="169" t="s">
        <v>214</v>
      </c>
      <c r="H409" s="170">
        <v>34.729</v>
      </c>
      <c r="I409" s="171"/>
      <c r="J409" s="172">
        <f>ROUND(I409*H409,2)</f>
        <v>0</v>
      </c>
      <c r="K409" s="168" t="s">
        <v>164</v>
      </c>
      <c r="L409" s="35"/>
      <c r="M409" s="173" t="s">
        <v>19</v>
      </c>
      <c r="N409" s="174" t="s">
        <v>43</v>
      </c>
      <c r="O409" s="36"/>
      <c r="P409" s="175">
        <f>O409*H409</f>
        <v>0</v>
      </c>
      <c r="Q409" s="175">
        <v>0</v>
      </c>
      <c r="R409" s="175">
        <f>Q409*H409</f>
        <v>0</v>
      </c>
      <c r="S409" s="175">
        <v>0</v>
      </c>
      <c r="T409" s="176">
        <f>S409*H409</f>
        <v>0</v>
      </c>
      <c r="AR409" s="18" t="s">
        <v>165</v>
      </c>
      <c r="AT409" s="18" t="s">
        <v>160</v>
      </c>
      <c r="AU409" s="18" t="s">
        <v>81</v>
      </c>
      <c r="AY409" s="18" t="s">
        <v>158</v>
      </c>
      <c r="BE409" s="177">
        <f>IF(N409="základní",J409,0)</f>
        <v>0</v>
      </c>
      <c r="BF409" s="177">
        <f>IF(N409="snížená",J409,0)</f>
        <v>0</v>
      </c>
      <c r="BG409" s="177">
        <f>IF(N409="zákl. přenesená",J409,0)</f>
        <v>0</v>
      </c>
      <c r="BH409" s="177">
        <f>IF(N409="sníž. přenesená",J409,0)</f>
        <v>0</v>
      </c>
      <c r="BI409" s="177">
        <f>IF(N409="nulová",J409,0)</f>
        <v>0</v>
      </c>
      <c r="BJ409" s="18" t="s">
        <v>79</v>
      </c>
      <c r="BK409" s="177">
        <f>ROUND(I409*H409,2)</f>
        <v>0</v>
      </c>
      <c r="BL409" s="18" t="s">
        <v>165</v>
      </c>
      <c r="BM409" s="18" t="s">
        <v>845</v>
      </c>
    </row>
    <row r="410" spans="2:47" s="1" customFormat="1" ht="40.5">
      <c r="B410" s="35"/>
      <c r="D410" s="178" t="s">
        <v>167</v>
      </c>
      <c r="F410" s="179" t="s">
        <v>846</v>
      </c>
      <c r="I410" s="139"/>
      <c r="L410" s="35"/>
      <c r="M410" s="64"/>
      <c r="N410" s="36"/>
      <c r="O410" s="36"/>
      <c r="P410" s="36"/>
      <c r="Q410" s="36"/>
      <c r="R410" s="36"/>
      <c r="S410" s="36"/>
      <c r="T410" s="65"/>
      <c r="AT410" s="18" t="s">
        <v>167</v>
      </c>
      <c r="AU410" s="18" t="s">
        <v>81</v>
      </c>
    </row>
    <row r="411" spans="2:63" s="10" customFormat="1" ht="36.75" customHeight="1">
      <c r="B411" s="151"/>
      <c r="D411" s="152" t="s">
        <v>71</v>
      </c>
      <c r="E411" s="153" t="s">
        <v>483</v>
      </c>
      <c r="F411" s="153" t="s">
        <v>484</v>
      </c>
      <c r="I411" s="154"/>
      <c r="J411" s="155">
        <f>BK411</f>
        <v>0</v>
      </c>
      <c r="L411" s="151"/>
      <c r="M411" s="156"/>
      <c r="N411" s="157"/>
      <c r="O411" s="157"/>
      <c r="P411" s="158">
        <f>P412+P426+P436</f>
        <v>0</v>
      </c>
      <c r="Q411" s="157"/>
      <c r="R411" s="158">
        <f>R412+R426+R436</f>
        <v>0.483289814816</v>
      </c>
      <c r="S411" s="157"/>
      <c r="T411" s="159">
        <f>T412+T426+T436</f>
        <v>0.274615</v>
      </c>
      <c r="AR411" s="152" t="s">
        <v>81</v>
      </c>
      <c r="AT411" s="160" t="s">
        <v>71</v>
      </c>
      <c r="AU411" s="160" t="s">
        <v>72</v>
      </c>
      <c r="AY411" s="152" t="s">
        <v>158</v>
      </c>
      <c r="BK411" s="161">
        <f>BK412+BK426+BK436</f>
        <v>0</v>
      </c>
    </row>
    <row r="412" spans="2:63" s="10" customFormat="1" ht="19.5" customHeight="1">
      <c r="B412" s="151"/>
      <c r="D412" s="162" t="s">
        <v>71</v>
      </c>
      <c r="E412" s="163" t="s">
        <v>485</v>
      </c>
      <c r="F412" s="163" t="s">
        <v>486</v>
      </c>
      <c r="I412" s="154"/>
      <c r="J412" s="164">
        <f>BK412</f>
        <v>0</v>
      </c>
      <c r="L412" s="151"/>
      <c r="M412" s="156"/>
      <c r="N412" s="157"/>
      <c r="O412" s="157"/>
      <c r="P412" s="158">
        <f>SUM(P413:P425)</f>
        <v>0</v>
      </c>
      <c r="Q412" s="157"/>
      <c r="R412" s="158">
        <f>SUM(R413:R425)</f>
        <v>0.09189481481599998</v>
      </c>
      <c r="S412" s="157"/>
      <c r="T412" s="159">
        <f>SUM(T413:T425)</f>
        <v>0</v>
      </c>
      <c r="AR412" s="152" t="s">
        <v>81</v>
      </c>
      <c r="AT412" s="160" t="s">
        <v>71</v>
      </c>
      <c r="AU412" s="160" t="s">
        <v>79</v>
      </c>
      <c r="AY412" s="152" t="s">
        <v>158</v>
      </c>
      <c r="BK412" s="161">
        <f>SUM(BK413:BK425)</f>
        <v>0</v>
      </c>
    </row>
    <row r="413" spans="2:65" s="1" customFormat="1" ht="31.5" customHeight="1">
      <c r="B413" s="165"/>
      <c r="C413" s="166" t="s">
        <v>505</v>
      </c>
      <c r="D413" s="166" t="s">
        <v>160</v>
      </c>
      <c r="E413" s="167" t="s">
        <v>488</v>
      </c>
      <c r="F413" s="168" t="s">
        <v>489</v>
      </c>
      <c r="G413" s="169" t="s">
        <v>163</v>
      </c>
      <c r="H413" s="170">
        <v>60.522</v>
      </c>
      <c r="I413" s="171"/>
      <c r="J413" s="172">
        <f>ROUND(I413*H413,2)</f>
        <v>0</v>
      </c>
      <c r="K413" s="168" t="s">
        <v>19</v>
      </c>
      <c r="L413" s="35"/>
      <c r="M413" s="173" t="s">
        <v>19</v>
      </c>
      <c r="N413" s="174" t="s">
        <v>43</v>
      </c>
      <c r="O413" s="36"/>
      <c r="P413" s="175">
        <f>O413*H413</f>
        <v>0</v>
      </c>
      <c r="Q413" s="175">
        <v>0.001094128</v>
      </c>
      <c r="R413" s="175">
        <f>Q413*H413</f>
        <v>0.06621881481599999</v>
      </c>
      <c r="S413" s="175">
        <v>0</v>
      </c>
      <c r="T413" s="176">
        <f>S413*H413</f>
        <v>0</v>
      </c>
      <c r="AR413" s="18" t="s">
        <v>265</v>
      </c>
      <c r="AT413" s="18" t="s">
        <v>160</v>
      </c>
      <c r="AU413" s="18" t="s">
        <v>81</v>
      </c>
      <c r="AY413" s="18" t="s">
        <v>158</v>
      </c>
      <c r="BE413" s="177">
        <f>IF(N413="základní",J413,0)</f>
        <v>0</v>
      </c>
      <c r="BF413" s="177">
        <f>IF(N413="snížená",J413,0)</f>
        <v>0</v>
      </c>
      <c r="BG413" s="177">
        <f>IF(N413="zákl. přenesená",J413,0)</f>
        <v>0</v>
      </c>
      <c r="BH413" s="177">
        <f>IF(N413="sníž. přenesená",J413,0)</f>
        <v>0</v>
      </c>
      <c r="BI413" s="177">
        <f>IF(N413="nulová",J413,0)</f>
        <v>0</v>
      </c>
      <c r="BJ413" s="18" t="s">
        <v>79</v>
      </c>
      <c r="BK413" s="177">
        <f>ROUND(I413*H413,2)</f>
        <v>0</v>
      </c>
      <c r="BL413" s="18" t="s">
        <v>265</v>
      </c>
      <c r="BM413" s="18" t="s">
        <v>847</v>
      </c>
    </row>
    <row r="414" spans="2:47" s="1" customFormat="1" ht="13.5">
      <c r="B414" s="35"/>
      <c r="D414" s="178" t="s">
        <v>167</v>
      </c>
      <c r="F414" s="179" t="s">
        <v>491</v>
      </c>
      <c r="I414" s="139"/>
      <c r="L414" s="35"/>
      <c r="M414" s="64"/>
      <c r="N414" s="36"/>
      <c r="O414" s="36"/>
      <c r="P414" s="36"/>
      <c r="Q414" s="36"/>
      <c r="R414" s="36"/>
      <c r="S414" s="36"/>
      <c r="T414" s="65"/>
      <c r="AT414" s="18" t="s">
        <v>167</v>
      </c>
      <c r="AU414" s="18" t="s">
        <v>81</v>
      </c>
    </row>
    <row r="415" spans="2:51" s="12" customFormat="1" ht="13.5">
      <c r="B415" s="188"/>
      <c r="D415" s="178" t="s">
        <v>169</v>
      </c>
      <c r="E415" s="189" t="s">
        <v>19</v>
      </c>
      <c r="F415" s="190" t="s">
        <v>848</v>
      </c>
      <c r="H415" s="191">
        <v>32.52</v>
      </c>
      <c r="I415" s="192"/>
      <c r="L415" s="188"/>
      <c r="M415" s="193"/>
      <c r="N415" s="194"/>
      <c r="O415" s="194"/>
      <c r="P415" s="194"/>
      <c r="Q415" s="194"/>
      <c r="R415" s="194"/>
      <c r="S415" s="194"/>
      <c r="T415" s="195"/>
      <c r="AT415" s="189" t="s">
        <v>169</v>
      </c>
      <c r="AU415" s="189" t="s">
        <v>81</v>
      </c>
      <c r="AV415" s="12" t="s">
        <v>81</v>
      </c>
      <c r="AW415" s="12" t="s">
        <v>33</v>
      </c>
      <c r="AX415" s="12" t="s">
        <v>72</v>
      </c>
      <c r="AY415" s="189" t="s">
        <v>158</v>
      </c>
    </row>
    <row r="416" spans="2:51" s="12" customFormat="1" ht="13.5">
      <c r="B416" s="188"/>
      <c r="D416" s="178" t="s">
        <v>169</v>
      </c>
      <c r="E416" s="189" t="s">
        <v>19</v>
      </c>
      <c r="F416" s="190" t="s">
        <v>849</v>
      </c>
      <c r="H416" s="191">
        <v>22.5</v>
      </c>
      <c r="I416" s="192"/>
      <c r="L416" s="188"/>
      <c r="M416" s="193"/>
      <c r="N416" s="194"/>
      <c r="O416" s="194"/>
      <c r="P416" s="194"/>
      <c r="Q416" s="194"/>
      <c r="R416" s="194"/>
      <c r="S416" s="194"/>
      <c r="T416" s="195"/>
      <c r="AT416" s="189" t="s">
        <v>169</v>
      </c>
      <c r="AU416" s="189" t="s">
        <v>81</v>
      </c>
      <c r="AV416" s="12" t="s">
        <v>81</v>
      </c>
      <c r="AW416" s="12" t="s">
        <v>33</v>
      </c>
      <c r="AX416" s="12" t="s">
        <v>72</v>
      </c>
      <c r="AY416" s="189" t="s">
        <v>158</v>
      </c>
    </row>
    <row r="417" spans="2:51" s="13" customFormat="1" ht="13.5">
      <c r="B417" s="196"/>
      <c r="D417" s="178" t="s">
        <v>169</v>
      </c>
      <c r="E417" s="221" t="s">
        <v>99</v>
      </c>
      <c r="F417" s="222" t="s">
        <v>173</v>
      </c>
      <c r="H417" s="223">
        <v>55.02</v>
      </c>
      <c r="I417" s="201"/>
      <c r="L417" s="196"/>
      <c r="M417" s="202"/>
      <c r="N417" s="203"/>
      <c r="O417" s="203"/>
      <c r="P417" s="203"/>
      <c r="Q417" s="203"/>
      <c r="R417" s="203"/>
      <c r="S417" s="203"/>
      <c r="T417" s="204"/>
      <c r="AT417" s="205" t="s">
        <v>169</v>
      </c>
      <c r="AU417" s="205" t="s">
        <v>81</v>
      </c>
      <c r="AV417" s="13" t="s">
        <v>165</v>
      </c>
      <c r="AW417" s="13" t="s">
        <v>33</v>
      </c>
      <c r="AX417" s="13" t="s">
        <v>79</v>
      </c>
      <c r="AY417" s="205" t="s">
        <v>158</v>
      </c>
    </row>
    <row r="418" spans="2:51" s="12" customFormat="1" ht="13.5">
      <c r="B418" s="188"/>
      <c r="D418" s="197" t="s">
        <v>169</v>
      </c>
      <c r="F418" s="207" t="s">
        <v>833</v>
      </c>
      <c r="H418" s="208">
        <v>60.522</v>
      </c>
      <c r="I418" s="192"/>
      <c r="L418" s="188"/>
      <c r="M418" s="193"/>
      <c r="N418" s="194"/>
      <c r="O418" s="194"/>
      <c r="P418" s="194"/>
      <c r="Q418" s="194"/>
      <c r="R418" s="194"/>
      <c r="S418" s="194"/>
      <c r="T418" s="195"/>
      <c r="AT418" s="189" t="s">
        <v>169</v>
      </c>
      <c r="AU418" s="189" t="s">
        <v>81</v>
      </c>
      <c r="AV418" s="12" t="s">
        <v>81</v>
      </c>
      <c r="AW418" s="12" t="s">
        <v>4</v>
      </c>
      <c r="AX418" s="12" t="s">
        <v>79</v>
      </c>
      <c r="AY418" s="189" t="s">
        <v>158</v>
      </c>
    </row>
    <row r="419" spans="2:65" s="1" customFormat="1" ht="22.5" customHeight="1">
      <c r="B419" s="165"/>
      <c r="C419" s="166" t="s">
        <v>510</v>
      </c>
      <c r="D419" s="166" t="s">
        <v>160</v>
      </c>
      <c r="E419" s="167" t="s">
        <v>494</v>
      </c>
      <c r="F419" s="168" t="s">
        <v>495</v>
      </c>
      <c r="G419" s="169" t="s">
        <v>182</v>
      </c>
      <c r="H419" s="170">
        <v>91.7</v>
      </c>
      <c r="I419" s="171"/>
      <c r="J419" s="172">
        <f>ROUND(I419*H419,2)</f>
        <v>0</v>
      </c>
      <c r="K419" s="168" t="s">
        <v>176</v>
      </c>
      <c r="L419" s="35"/>
      <c r="M419" s="173" t="s">
        <v>19</v>
      </c>
      <c r="N419" s="174" t="s">
        <v>43</v>
      </c>
      <c r="O419" s="36"/>
      <c r="P419" s="175">
        <f>O419*H419</f>
        <v>0</v>
      </c>
      <c r="Q419" s="175">
        <v>0.00028</v>
      </c>
      <c r="R419" s="175">
        <f>Q419*H419</f>
        <v>0.025675999999999997</v>
      </c>
      <c r="S419" s="175">
        <v>0</v>
      </c>
      <c r="T419" s="176">
        <f>S419*H419</f>
        <v>0</v>
      </c>
      <c r="AR419" s="18" t="s">
        <v>265</v>
      </c>
      <c r="AT419" s="18" t="s">
        <v>160</v>
      </c>
      <c r="AU419" s="18" t="s">
        <v>81</v>
      </c>
      <c r="AY419" s="18" t="s">
        <v>158</v>
      </c>
      <c r="BE419" s="177">
        <f>IF(N419="základní",J419,0)</f>
        <v>0</v>
      </c>
      <c r="BF419" s="177">
        <f>IF(N419="snížená",J419,0)</f>
        <v>0</v>
      </c>
      <c r="BG419" s="177">
        <f>IF(N419="zákl. přenesená",J419,0)</f>
        <v>0</v>
      </c>
      <c r="BH419" s="177">
        <f>IF(N419="sníž. přenesená",J419,0)</f>
        <v>0</v>
      </c>
      <c r="BI419" s="177">
        <f>IF(N419="nulová",J419,0)</f>
        <v>0</v>
      </c>
      <c r="BJ419" s="18" t="s">
        <v>79</v>
      </c>
      <c r="BK419" s="177">
        <f>ROUND(I419*H419,2)</f>
        <v>0</v>
      </c>
      <c r="BL419" s="18" t="s">
        <v>265</v>
      </c>
      <c r="BM419" s="18" t="s">
        <v>850</v>
      </c>
    </row>
    <row r="420" spans="2:47" s="1" customFormat="1" ht="13.5">
      <c r="B420" s="35"/>
      <c r="D420" s="178" t="s">
        <v>167</v>
      </c>
      <c r="F420" s="179" t="s">
        <v>497</v>
      </c>
      <c r="I420" s="139"/>
      <c r="L420" s="35"/>
      <c r="M420" s="64"/>
      <c r="N420" s="36"/>
      <c r="O420" s="36"/>
      <c r="P420" s="36"/>
      <c r="Q420" s="36"/>
      <c r="R420" s="36"/>
      <c r="S420" s="36"/>
      <c r="T420" s="65"/>
      <c r="AT420" s="18" t="s">
        <v>167</v>
      </c>
      <c r="AU420" s="18" t="s">
        <v>81</v>
      </c>
    </row>
    <row r="421" spans="2:51" s="12" customFormat="1" ht="13.5">
      <c r="B421" s="188"/>
      <c r="D421" s="178" t="s">
        <v>169</v>
      </c>
      <c r="E421" s="189" t="s">
        <v>19</v>
      </c>
      <c r="F421" s="190" t="s">
        <v>851</v>
      </c>
      <c r="H421" s="191">
        <v>54.2</v>
      </c>
      <c r="I421" s="192"/>
      <c r="L421" s="188"/>
      <c r="M421" s="193"/>
      <c r="N421" s="194"/>
      <c r="O421" s="194"/>
      <c r="P421" s="194"/>
      <c r="Q421" s="194"/>
      <c r="R421" s="194"/>
      <c r="S421" s="194"/>
      <c r="T421" s="195"/>
      <c r="AT421" s="189" t="s">
        <v>169</v>
      </c>
      <c r="AU421" s="189" t="s">
        <v>81</v>
      </c>
      <c r="AV421" s="12" t="s">
        <v>81</v>
      </c>
      <c r="AW421" s="12" t="s">
        <v>33</v>
      </c>
      <c r="AX421" s="12" t="s">
        <v>72</v>
      </c>
      <c r="AY421" s="189" t="s">
        <v>158</v>
      </c>
    </row>
    <row r="422" spans="2:51" s="12" customFormat="1" ht="13.5">
      <c r="B422" s="188"/>
      <c r="D422" s="178" t="s">
        <v>169</v>
      </c>
      <c r="E422" s="189" t="s">
        <v>19</v>
      </c>
      <c r="F422" s="190" t="s">
        <v>852</v>
      </c>
      <c r="H422" s="191">
        <v>37.5</v>
      </c>
      <c r="I422" s="192"/>
      <c r="L422" s="188"/>
      <c r="M422" s="193"/>
      <c r="N422" s="194"/>
      <c r="O422" s="194"/>
      <c r="P422" s="194"/>
      <c r="Q422" s="194"/>
      <c r="R422" s="194"/>
      <c r="S422" s="194"/>
      <c r="T422" s="195"/>
      <c r="AT422" s="189" t="s">
        <v>169</v>
      </c>
      <c r="AU422" s="189" t="s">
        <v>81</v>
      </c>
      <c r="AV422" s="12" t="s">
        <v>81</v>
      </c>
      <c r="AW422" s="12" t="s">
        <v>33</v>
      </c>
      <c r="AX422" s="12" t="s">
        <v>72</v>
      </c>
      <c r="AY422" s="189" t="s">
        <v>158</v>
      </c>
    </row>
    <row r="423" spans="2:51" s="13" customFormat="1" ht="13.5">
      <c r="B423" s="196"/>
      <c r="D423" s="197" t="s">
        <v>169</v>
      </c>
      <c r="E423" s="198" t="s">
        <v>19</v>
      </c>
      <c r="F423" s="199" t="s">
        <v>173</v>
      </c>
      <c r="H423" s="200">
        <v>91.7</v>
      </c>
      <c r="I423" s="201"/>
      <c r="L423" s="196"/>
      <c r="M423" s="202"/>
      <c r="N423" s="203"/>
      <c r="O423" s="203"/>
      <c r="P423" s="203"/>
      <c r="Q423" s="203"/>
      <c r="R423" s="203"/>
      <c r="S423" s="203"/>
      <c r="T423" s="204"/>
      <c r="AT423" s="205" t="s">
        <v>169</v>
      </c>
      <c r="AU423" s="205" t="s">
        <v>81</v>
      </c>
      <c r="AV423" s="13" t="s">
        <v>165</v>
      </c>
      <c r="AW423" s="13" t="s">
        <v>33</v>
      </c>
      <c r="AX423" s="13" t="s">
        <v>79</v>
      </c>
      <c r="AY423" s="205" t="s">
        <v>158</v>
      </c>
    </row>
    <row r="424" spans="2:65" s="1" customFormat="1" ht="22.5" customHeight="1">
      <c r="B424" s="165"/>
      <c r="C424" s="166" t="s">
        <v>518</v>
      </c>
      <c r="D424" s="166" t="s">
        <v>160</v>
      </c>
      <c r="E424" s="167" t="s">
        <v>853</v>
      </c>
      <c r="F424" s="168" t="s">
        <v>854</v>
      </c>
      <c r="G424" s="169" t="s">
        <v>214</v>
      </c>
      <c r="H424" s="170">
        <v>0.092</v>
      </c>
      <c r="I424" s="171"/>
      <c r="J424" s="172">
        <f>ROUND(I424*H424,2)</f>
        <v>0</v>
      </c>
      <c r="K424" s="168" t="s">
        <v>164</v>
      </c>
      <c r="L424" s="35"/>
      <c r="M424" s="173" t="s">
        <v>19</v>
      </c>
      <c r="N424" s="174" t="s">
        <v>43</v>
      </c>
      <c r="O424" s="36"/>
      <c r="P424" s="175">
        <f>O424*H424</f>
        <v>0</v>
      </c>
      <c r="Q424" s="175">
        <v>0</v>
      </c>
      <c r="R424" s="175">
        <f>Q424*H424</f>
        <v>0</v>
      </c>
      <c r="S424" s="175">
        <v>0</v>
      </c>
      <c r="T424" s="176">
        <f>S424*H424</f>
        <v>0</v>
      </c>
      <c r="AR424" s="18" t="s">
        <v>265</v>
      </c>
      <c r="AT424" s="18" t="s">
        <v>160</v>
      </c>
      <c r="AU424" s="18" t="s">
        <v>81</v>
      </c>
      <c r="AY424" s="18" t="s">
        <v>158</v>
      </c>
      <c r="BE424" s="177">
        <f>IF(N424="základní",J424,0)</f>
        <v>0</v>
      </c>
      <c r="BF424" s="177">
        <f>IF(N424="snížená",J424,0)</f>
        <v>0</v>
      </c>
      <c r="BG424" s="177">
        <f>IF(N424="zákl. přenesená",J424,0)</f>
        <v>0</v>
      </c>
      <c r="BH424" s="177">
        <f>IF(N424="sníž. přenesená",J424,0)</f>
        <v>0</v>
      </c>
      <c r="BI424" s="177">
        <f>IF(N424="nulová",J424,0)</f>
        <v>0</v>
      </c>
      <c r="BJ424" s="18" t="s">
        <v>79</v>
      </c>
      <c r="BK424" s="177">
        <f>ROUND(I424*H424,2)</f>
        <v>0</v>
      </c>
      <c r="BL424" s="18" t="s">
        <v>265</v>
      </c>
      <c r="BM424" s="18" t="s">
        <v>855</v>
      </c>
    </row>
    <row r="425" spans="2:47" s="1" customFormat="1" ht="27">
      <c r="B425" s="35"/>
      <c r="D425" s="178" t="s">
        <v>167</v>
      </c>
      <c r="F425" s="179" t="s">
        <v>856</v>
      </c>
      <c r="I425" s="139"/>
      <c r="L425" s="35"/>
      <c r="M425" s="64"/>
      <c r="N425" s="36"/>
      <c r="O425" s="36"/>
      <c r="P425" s="36"/>
      <c r="Q425" s="36"/>
      <c r="R425" s="36"/>
      <c r="S425" s="36"/>
      <c r="T425" s="65"/>
      <c r="AT425" s="18" t="s">
        <v>167</v>
      </c>
      <c r="AU425" s="18" t="s">
        <v>81</v>
      </c>
    </row>
    <row r="426" spans="2:63" s="10" customFormat="1" ht="29.25" customHeight="1">
      <c r="B426" s="151"/>
      <c r="D426" s="162" t="s">
        <v>71</v>
      </c>
      <c r="E426" s="163" t="s">
        <v>574</v>
      </c>
      <c r="F426" s="163" t="s">
        <v>575</v>
      </c>
      <c r="I426" s="154"/>
      <c r="J426" s="164">
        <f>BK426</f>
        <v>0</v>
      </c>
      <c r="L426" s="151"/>
      <c r="M426" s="156"/>
      <c r="N426" s="157"/>
      <c r="O426" s="157"/>
      <c r="P426" s="158">
        <f>SUM(P427:P435)</f>
        <v>0</v>
      </c>
      <c r="Q426" s="157"/>
      <c r="R426" s="158">
        <f>SUM(R427:R435)</f>
        <v>0.391395</v>
      </c>
      <c r="S426" s="157"/>
      <c r="T426" s="159">
        <f>SUM(T427:T435)</f>
        <v>0.224615</v>
      </c>
      <c r="AR426" s="152" t="s">
        <v>81</v>
      </c>
      <c r="AT426" s="160" t="s">
        <v>71</v>
      </c>
      <c r="AU426" s="160" t="s">
        <v>79</v>
      </c>
      <c r="AY426" s="152" t="s">
        <v>158</v>
      </c>
      <c r="BK426" s="161">
        <f>SUM(BK427:BK435)</f>
        <v>0</v>
      </c>
    </row>
    <row r="427" spans="2:65" s="1" customFormat="1" ht="22.5" customHeight="1">
      <c r="B427" s="165"/>
      <c r="C427" s="166" t="s">
        <v>523</v>
      </c>
      <c r="D427" s="166" t="s">
        <v>160</v>
      </c>
      <c r="E427" s="167" t="s">
        <v>583</v>
      </c>
      <c r="F427" s="168" t="s">
        <v>584</v>
      </c>
      <c r="G427" s="169" t="s">
        <v>182</v>
      </c>
      <c r="H427" s="170">
        <v>134.5</v>
      </c>
      <c r="I427" s="171"/>
      <c r="J427" s="172">
        <f>ROUND(I427*H427,2)</f>
        <v>0</v>
      </c>
      <c r="K427" s="168" t="s">
        <v>176</v>
      </c>
      <c r="L427" s="35"/>
      <c r="M427" s="173" t="s">
        <v>19</v>
      </c>
      <c r="N427" s="174" t="s">
        <v>43</v>
      </c>
      <c r="O427" s="36"/>
      <c r="P427" s="175">
        <f>O427*H427</f>
        <v>0</v>
      </c>
      <c r="Q427" s="175">
        <v>0</v>
      </c>
      <c r="R427" s="175">
        <f>Q427*H427</f>
        <v>0</v>
      </c>
      <c r="S427" s="175">
        <v>0.00167</v>
      </c>
      <c r="T427" s="176">
        <f>S427*H427</f>
        <v>0.224615</v>
      </c>
      <c r="AR427" s="18" t="s">
        <v>265</v>
      </c>
      <c r="AT427" s="18" t="s">
        <v>160</v>
      </c>
      <c r="AU427" s="18" t="s">
        <v>81</v>
      </c>
      <c r="AY427" s="18" t="s">
        <v>158</v>
      </c>
      <c r="BE427" s="177">
        <f>IF(N427="základní",J427,0)</f>
        <v>0</v>
      </c>
      <c r="BF427" s="177">
        <f>IF(N427="snížená",J427,0)</f>
        <v>0</v>
      </c>
      <c r="BG427" s="177">
        <f>IF(N427="zákl. přenesená",J427,0)</f>
        <v>0</v>
      </c>
      <c r="BH427" s="177">
        <f>IF(N427="sníž. přenesená",J427,0)</f>
        <v>0</v>
      </c>
      <c r="BI427" s="177">
        <f>IF(N427="nulová",J427,0)</f>
        <v>0</v>
      </c>
      <c r="BJ427" s="18" t="s">
        <v>79</v>
      </c>
      <c r="BK427" s="177">
        <f>ROUND(I427*H427,2)</f>
        <v>0</v>
      </c>
      <c r="BL427" s="18" t="s">
        <v>265</v>
      </c>
      <c r="BM427" s="18" t="s">
        <v>585</v>
      </c>
    </row>
    <row r="428" spans="2:47" s="1" customFormat="1" ht="13.5">
      <c r="B428" s="35"/>
      <c r="D428" s="178" t="s">
        <v>167</v>
      </c>
      <c r="F428" s="179" t="s">
        <v>586</v>
      </c>
      <c r="I428" s="139"/>
      <c r="L428" s="35"/>
      <c r="M428" s="64"/>
      <c r="N428" s="36"/>
      <c r="O428" s="36"/>
      <c r="P428" s="36"/>
      <c r="Q428" s="36"/>
      <c r="R428" s="36"/>
      <c r="S428" s="36"/>
      <c r="T428" s="65"/>
      <c r="AT428" s="18" t="s">
        <v>167</v>
      </c>
      <c r="AU428" s="18" t="s">
        <v>81</v>
      </c>
    </row>
    <row r="429" spans="2:51" s="12" customFormat="1" ht="13.5">
      <c r="B429" s="188"/>
      <c r="D429" s="197" t="s">
        <v>169</v>
      </c>
      <c r="E429" s="206" t="s">
        <v>19</v>
      </c>
      <c r="F429" s="207" t="s">
        <v>107</v>
      </c>
      <c r="H429" s="208">
        <v>134.5</v>
      </c>
      <c r="I429" s="192"/>
      <c r="L429" s="188"/>
      <c r="M429" s="193"/>
      <c r="N429" s="194"/>
      <c r="O429" s="194"/>
      <c r="P429" s="194"/>
      <c r="Q429" s="194"/>
      <c r="R429" s="194"/>
      <c r="S429" s="194"/>
      <c r="T429" s="195"/>
      <c r="AT429" s="189" t="s">
        <v>169</v>
      </c>
      <c r="AU429" s="189" t="s">
        <v>81</v>
      </c>
      <c r="AV429" s="12" t="s">
        <v>81</v>
      </c>
      <c r="AW429" s="12" t="s">
        <v>33</v>
      </c>
      <c r="AX429" s="12" t="s">
        <v>79</v>
      </c>
      <c r="AY429" s="189" t="s">
        <v>158</v>
      </c>
    </row>
    <row r="430" spans="2:65" s="1" customFormat="1" ht="31.5" customHeight="1">
      <c r="B430" s="165"/>
      <c r="C430" s="166" t="s">
        <v>528</v>
      </c>
      <c r="D430" s="166" t="s">
        <v>160</v>
      </c>
      <c r="E430" s="167" t="s">
        <v>611</v>
      </c>
      <c r="F430" s="168" t="s">
        <v>612</v>
      </c>
      <c r="G430" s="169" t="s">
        <v>182</v>
      </c>
      <c r="H430" s="170">
        <v>134.5</v>
      </c>
      <c r="I430" s="171"/>
      <c r="J430" s="172">
        <f>ROUND(I430*H430,2)</f>
        <v>0</v>
      </c>
      <c r="K430" s="168" t="s">
        <v>176</v>
      </c>
      <c r="L430" s="35"/>
      <c r="M430" s="173" t="s">
        <v>19</v>
      </c>
      <c r="N430" s="174" t="s">
        <v>43</v>
      </c>
      <c r="O430" s="36"/>
      <c r="P430" s="175">
        <f>O430*H430</f>
        <v>0</v>
      </c>
      <c r="Q430" s="175">
        <v>0.00291</v>
      </c>
      <c r="R430" s="175">
        <f>Q430*H430</f>
        <v>0.391395</v>
      </c>
      <c r="S430" s="175">
        <v>0</v>
      </c>
      <c r="T430" s="176">
        <f>S430*H430</f>
        <v>0</v>
      </c>
      <c r="AR430" s="18" t="s">
        <v>265</v>
      </c>
      <c r="AT430" s="18" t="s">
        <v>160</v>
      </c>
      <c r="AU430" s="18" t="s">
        <v>81</v>
      </c>
      <c r="AY430" s="18" t="s">
        <v>158</v>
      </c>
      <c r="BE430" s="177">
        <f>IF(N430="základní",J430,0)</f>
        <v>0</v>
      </c>
      <c r="BF430" s="177">
        <f>IF(N430="snížená",J430,0)</f>
        <v>0</v>
      </c>
      <c r="BG430" s="177">
        <f>IF(N430="zákl. přenesená",J430,0)</f>
        <v>0</v>
      </c>
      <c r="BH430" s="177">
        <f>IF(N430="sníž. přenesená",J430,0)</f>
        <v>0</v>
      </c>
      <c r="BI430" s="177">
        <f>IF(N430="nulová",J430,0)</f>
        <v>0</v>
      </c>
      <c r="BJ430" s="18" t="s">
        <v>79</v>
      </c>
      <c r="BK430" s="177">
        <f>ROUND(I430*H430,2)</f>
        <v>0</v>
      </c>
      <c r="BL430" s="18" t="s">
        <v>265</v>
      </c>
      <c r="BM430" s="18" t="s">
        <v>613</v>
      </c>
    </row>
    <row r="431" spans="2:47" s="1" customFormat="1" ht="27">
      <c r="B431" s="35"/>
      <c r="D431" s="178" t="s">
        <v>167</v>
      </c>
      <c r="F431" s="179" t="s">
        <v>614</v>
      </c>
      <c r="I431" s="139"/>
      <c r="L431" s="35"/>
      <c r="M431" s="64"/>
      <c r="N431" s="36"/>
      <c r="O431" s="36"/>
      <c r="P431" s="36"/>
      <c r="Q431" s="36"/>
      <c r="R431" s="36"/>
      <c r="S431" s="36"/>
      <c r="T431" s="65"/>
      <c r="AT431" s="18" t="s">
        <v>167</v>
      </c>
      <c r="AU431" s="18" t="s">
        <v>81</v>
      </c>
    </row>
    <row r="432" spans="2:51" s="11" customFormat="1" ht="13.5">
      <c r="B432" s="180"/>
      <c r="D432" s="178" t="s">
        <v>169</v>
      </c>
      <c r="E432" s="181" t="s">
        <v>19</v>
      </c>
      <c r="F432" s="182" t="s">
        <v>754</v>
      </c>
      <c r="H432" s="183" t="s">
        <v>19</v>
      </c>
      <c r="I432" s="184"/>
      <c r="L432" s="180"/>
      <c r="M432" s="185"/>
      <c r="N432" s="186"/>
      <c r="O432" s="186"/>
      <c r="P432" s="186"/>
      <c r="Q432" s="186"/>
      <c r="R432" s="186"/>
      <c r="S432" s="186"/>
      <c r="T432" s="187"/>
      <c r="AT432" s="183" t="s">
        <v>169</v>
      </c>
      <c r="AU432" s="183" t="s">
        <v>81</v>
      </c>
      <c r="AV432" s="11" t="s">
        <v>79</v>
      </c>
      <c r="AW432" s="11" t="s">
        <v>33</v>
      </c>
      <c r="AX432" s="11" t="s">
        <v>72</v>
      </c>
      <c r="AY432" s="183" t="s">
        <v>158</v>
      </c>
    </row>
    <row r="433" spans="2:51" s="12" customFormat="1" ht="13.5">
      <c r="B433" s="188"/>
      <c r="D433" s="197" t="s">
        <v>169</v>
      </c>
      <c r="E433" s="206" t="s">
        <v>19</v>
      </c>
      <c r="F433" s="207" t="s">
        <v>107</v>
      </c>
      <c r="H433" s="208">
        <v>134.5</v>
      </c>
      <c r="I433" s="192"/>
      <c r="L433" s="188"/>
      <c r="M433" s="193"/>
      <c r="N433" s="194"/>
      <c r="O433" s="194"/>
      <c r="P433" s="194"/>
      <c r="Q433" s="194"/>
      <c r="R433" s="194"/>
      <c r="S433" s="194"/>
      <c r="T433" s="195"/>
      <c r="AT433" s="189" t="s">
        <v>169</v>
      </c>
      <c r="AU433" s="189" t="s">
        <v>81</v>
      </c>
      <c r="AV433" s="12" t="s">
        <v>81</v>
      </c>
      <c r="AW433" s="12" t="s">
        <v>33</v>
      </c>
      <c r="AX433" s="12" t="s">
        <v>79</v>
      </c>
      <c r="AY433" s="189" t="s">
        <v>158</v>
      </c>
    </row>
    <row r="434" spans="2:65" s="1" customFormat="1" ht="22.5" customHeight="1">
      <c r="B434" s="165"/>
      <c r="C434" s="166" t="s">
        <v>535</v>
      </c>
      <c r="D434" s="166" t="s">
        <v>160</v>
      </c>
      <c r="E434" s="167" t="s">
        <v>857</v>
      </c>
      <c r="F434" s="168" t="s">
        <v>858</v>
      </c>
      <c r="G434" s="169" t="s">
        <v>214</v>
      </c>
      <c r="H434" s="170">
        <v>0.391</v>
      </c>
      <c r="I434" s="171"/>
      <c r="J434" s="172">
        <f>ROUND(I434*H434,2)</f>
        <v>0</v>
      </c>
      <c r="K434" s="168" t="s">
        <v>164</v>
      </c>
      <c r="L434" s="35"/>
      <c r="M434" s="173" t="s">
        <v>19</v>
      </c>
      <c r="N434" s="174" t="s">
        <v>43</v>
      </c>
      <c r="O434" s="36"/>
      <c r="P434" s="175">
        <f>O434*H434</f>
        <v>0</v>
      </c>
      <c r="Q434" s="175">
        <v>0</v>
      </c>
      <c r="R434" s="175">
        <f>Q434*H434</f>
        <v>0</v>
      </c>
      <c r="S434" s="175">
        <v>0</v>
      </c>
      <c r="T434" s="176">
        <f>S434*H434</f>
        <v>0</v>
      </c>
      <c r="AR434" s="18" t="s">
        <v>265</v>
      </c>
      <c r="AT434" s="18" t="s">
        <v>160</v>
      </c>
      <c r="AU434" s="18" t="s">
        <v>81</v>
      </c>
      <c r="AY434" s="18" t="s">
        <v>158</v>
      </c>
      <c r="BE434" s="177">
        <f>IF(N434="základní",J434,0)</f>
        <v>0</v>
      </c>
      <c r="BF434" s="177">
        <f>IF(N434="snížená",J434,0)</f>
        <v>0</v>
      </c>
      <c r="BG434" s="177">
        <f>IF(N434="zákl. přenesená",J434,0)</f>
        <v>0</v>
      </c>
      <c r="BH434" s="177">
        <f>IF(N434="sníž. přenesená",J434,0)</f>
        <v>0</v>
      </c>
      <c r="BI434" s="177">
        <f>IF(N434="nulová",J434,0)</f>
        <v>0</v>
      </c>
      <c r="BJ434" s="18" t="s">
        <v>79</v>
      </c>
      <c r="BK434" s="177">
        <f>ROUND(I434*H434,2)</f>
        <v>0</v>
      </c>
      <c r="BL434" s="18" t="s">
        <v>265</v>
      </c>
      <c r="BM434" s="18" t="s">
        <v>859</v>
      </c>
    </row>
    <row r="435" spans="2:47" s="1" customFormat="1" ht="27">
      <c r="B435" s="35"/>
      <c r="D435" s="178" t="s">
        <v>167</v>
      </c>
      <c r="F435" s="179" t="s">
        <v>860</v>
      </c>
      <c r="I435" s="139"/>
      <c r="L435" s="35"/>
      <c r="M435" s="64"/>
      <c r="N435" s="36"/>
      <c r="O435" s="36"/>
      <c r="P435" s="36"/>
      <c r="Q435" s="36"/>
      <c r="R435" s="36"/>
      <c r="S435" s="36"/>
      <c r="T435" s="65"/>
      <c r="AT435" s="18" t="s">
        <v>167</v>
      </c>
      <c r="AU435" s="18" t="s">
        <v>81</v>
      </c>
    </row>
    <row r="436" spans="2:63" s="10" customFormat="1" ht="29.25" customHeight="1">
      <c r="B436" s="151"/>
      <c r="D436" s="162" t="s">
        <v>71</v>
      </c>
      <c r="E436" s="163" t="s">
        <v>662</v>
      </c>
      <c r="F436" s="163" t="s">
        <v>663</v>
      </c>
      <c r="I436" s="154"/>
      <c r="J436" s="164">
        <f>BK436</f>
        <v>0</v>
      </c>
      <c r="L436" s="151"/>
      <c r="M436" s="156"/>
      <c r="N436" s="157"/>
      <c r="O436" s="157"/>
      <c r="P436" s="158">
        <f>SUM(P437:P438)</f>
        <v>0</v>
      </c>
      <c r="Q436" s="157"/>
      <c r="R436" s="158">
        <f>SUM(R437:R438)</f>
        <v>0</v>
      </c>
      <c r="S436" s="157"/>
      <c r="T436" s="159">
        <f>SUM(T437:T438)</f>
        <v>0.05</v>
      </c>
      <c r="AR436" s="152" t="s">
        <v>81</v>
      </c>
      <c r="AT436" s="160" t="s">
        <v>71</v>
      </c>
      <c r="AU436" s="160" t="s">
        <v>79</v>
      </c>
      <c r="AY436" s="152" t="s">
        <v>158</v>
      </c>
      <c r="BK436" s="161">
        <f>SUM(BK437:BK438)</f>
        <v>0</v>
      </c>
    </row>
    <row r="437" spans="2:65" s="1" customFormat="1" ht="31.5" customHeight="1">
      <c r="B437" s="165"/>
      <c r="C437" s="166" t="s">
        <v>540</v>
      </c>
      <c r="D437" s="166" t="s">
        <v>160</v>
      </c>
      <c r="E437" s="167" t="s">
        <v>665</v>
      </c>
      <c r="F437" s="168" t="s">
        <v>666</v>
      </c>
      <c r="G437" s="169" t="s">
        <v>226</v>
      </c>
      <c r="H437" s="170">
        <v>50</v>
      </c>
      <c r="I437" s="171"/>
      <c r="J437" s="172">
        <f>ROUND(I437*H437,2)</f>
        <v>0</v>
      </c>
      <c r="K437" s="168" t="s">
        <v>164</v>
      </c>
      <c r="L437" s="35"/>
      <c r="M437" s="173" t="s">
        <v>19</v>
      </c>
      <c r="N437" s="174" t="s">
        <v>43</v>
      </c>
      <c r="O437" s="36"/>
      <c r="P437" s="175">
        <f>O437*H437</f>
        <v>0</v>
      </c>
      <c r="Q437" s="175">
        <v>0</v>
      </c>
      <c r="R437" s="175">
        <f>Q437*H437</f>
        <v>0</v>
      </c>
      <c r="S437" s="175">
        <v>0.001</v>
      </c>
      <c r="T437" s="176">
        <f>S437*H437</f>
        <v>0.05</v>
      </c>
      <c r="AR437" s="18" t="s">
        <v>265</v>
      </c>
      <c r="AT437" s="18" t="s">
        <v>160</v>
      </c>
      <c r="AU437" s="18" t="s">
        <v>81</v>
      </c>
      <c r="AY437" s="18" t="s">
        <v>158</v>
      </c>
      <c r="BE437" s="177">
        <f>IF(N437="základní",J437,0)</f>
        <v>0</v>
      </c>
      <c r="BF437" s="177">
        <f>IF(N437="snížená",J437,0)</f>
        <v>0</v>
      </c>
      <c r="BG437" s="177">
        <f>IF(N437="zákl. přenesená",J437,0)</f>
        <v>0</v>
      </c>
      <c r="BH437" s="177">
        <f>IF(N437="sníž. přenesená",J437,0)</f>
        <v>0</v>
      </c>
      <c r="BI437" s="177">
        <f>IF(N437="nulová",J437,0)</f>
        <v>0</v>
      </c>
      <c r="BJ437" s="18" t="s">
        <v>79</v>
      </c>
      <c r="BK437" s="177">
        <f>ROUND(I437*H437,2)</f>
        <v>0</v>
      </c>
      <c r="BL437" s="18" t="s">
        <v>265</v>
      </c>
      <c r="BM437" s="18" t="s">
        <v>861</v>
      </c>
    </row>
    <row r="438" spans="2:47" s="1" customFormat="1" ht="13.5">
      <c r="B438" s="35"/>
      <c r="D438" s="178" t="s">
        <v>167</v>
      </c>
      <c r="F438" s="179" t="s">
        <v>668</v>
      </c>
      <c r="I438" s="139"/>
      <c r="L438" s="35"/>
      <c r="M438" s="64"/>
      <c r="N438" s="36"/>
      <c r="O438" s="36"/>
      <c r="P438" s="36"/>
      <c r="Q438" s="36"/>
      <c r="R438" s="36"/>
      <c r="S438" s="36"/>
      <c r="T438" s="65"/>
      <c r="AT438" s="18" t="s">
        <v>167</v>
      </c>
      <c r="AU438" s="18" t="s">
        <v>81</v>
      </c>
    </row>
    <row r="439" spans="2:63" s="10" customFormat="1" ht="36.75" customHeight="1">
      <c r="B439" s="151"/>
      <c r="D439" s="152" t="s">
        <v>71</v>
      </c>
      <c r="E439" s="153" t="s">
        <v>670</v>
      </c>
      <c r="F439" s="153" t="s">
        <v>671</v>
      </c>
      <c r="I439" s="154"/>
      <c r="J439" s="155">
        <f>BK439</f>
        <v>0</v>
      </c>
      <c r="L439" s="151"/>
      <c r="M439" s="156"/>
      <c r="N439" s="157"/>
      <c r="O439" s="157"/>
      <c r="P439" s="158">
        <f>P440</f>
        <v>0</v>
      </c>
      <c r="Q439" s="157"/>
      <c r="R439" s="158">
        <f>R440</f>
        <v>0</v>
      </c>
      <c r="S439" s="157"/>
      <c r="T439" s="159">
        <f>T440</f>
        <v>0</v>
      </c>
      <c r="AR439" s="152" t="s">
        <v>199</v>
      </c>
      <c r="AT439" s="160" t="s">
        <v>71</v>
      </c>
      <c r="AU439" s="160" t="s">
        <v>72</v>
      </c>
      <c r="AY439" s="152" t="s">
        <v>158</v>
      </c>
      <c r="BK439" s="161">
        <f>BK440</f>
        <v>0</v>
      </c>
    </row>
    <row r="440" spans="2:63" s="10" customFormat="1" ht="19.5" customHeight="1">
      <c r="B440" s="151"/>
      <c r="D440" s="162" t="s">
        <v>71</v>
      </c>
      <c r="E440" s="163" t="s">
        <v>672</v>
      </c>
      <c r="F440" s="163" t="s">
        <v>673</v>
      </c>
      <c r="I440" s="154"/>
      <c r="J440" s="164">
        <f>BK440</f>
        <v>0</v>
      </c>
      <c r="L440" s="151"/>
      <c r="M440" s="156"/>
      <c r="N440" s="157"/>
      <c r="O440" s="157"/>
      <c r="P440" s="158">
        <f>SUM(P441:P442)</f>
        <v>0</v>
      </c>
      <c r="Q440" s="157"/>
      <c r="R440" s="158">
        <f>SUM(R441:R442)</f>
        <v>0</v>
      </c>
      <c r="S440" s="157"/>
      <c r="T440" s="159">
        <f>SUM(T441:T442)</f>
        <v>0</v>
      </c>
      <c r="AR440" s="152" t="s">
        <v>199</v>
      </c>
      <c r="AT440" s="160" t="s">
        <v>71</v>
      </c>
      <c r="AU440" s="160" t="s">
        <v>79</v>
      </c>
      <c r="AY440" s="152" t="s">
        <v>158</v>
      </c>
      <c r="BK440" s="161">
        <f>SUM(BK441:BK442)</f>
        <v>0</v>
      </c>
    </row>
    <row r="441" spans="2:65" s="1" customFormat="1" ht="22.5" customHeight="1">
      <c r="B441" s="165"/>
      <c r="C441" s="166" t="s">
        <v>546</v>
      </c>
      <c r="D441" s="166" t="s">
        <v>160</v>
      </c>
      <c r="E441" s="167" t="s">
        <v>675</v>
      </c>
      <c r="F441" s="168" t="s">
        <v>862</v>
      </c>
      <c r="G441" s="169" t="s">
        <v>677</v>
      </c>
      <c r="H441" s="170">
        <v>1</v>
      </c>
      <c r="I441" s="171"/>
      <c r="J441" s="172">
        <f>ROUND(I441*H441,2)</f>
        <v>0</v>
      </c>
      <c r="K441" s="168" t="s">
        <v>19</v>
      </c>
      <c r="L441" s="35"/>
      <c r="M441" s="173" t="s">
        <v>19</v>
      </c>
      <c r="N441" s="174" t="s">
        <v>43</v>
      </c>
      <c r="O441" s="36"/>
      <c r="P441" s="175">
        <f>O441*H441</f>
        <v>0</v>
      </c>
      <c r="Q441" s="175">
        <v>0</v>
      </c>
      <c r="R441" s="175">
        <f>Q441*H441</f>
        <v>0</v>
      </c>
      <c r="S441" s="175">
        <v>0</v>
      </c>
      <c r="T441" s="176">
        <f>S441*H441</f>
        <v>0</v>
      </c>
      <c r="AR441" s="18" t="s">
        <v>678</v>
      </c>
      <c r="AT441" s="18" t="s">
        <v>160</v>
      </c>
      <c r="AU441" s="18" t="s">
        <v>81</v>
      </c>
      <c r="AY441" s="18" t="s">
        <v>158</v>
      </c>
      <c r="BE441" s="177">
        <f>IF(N441="základní",J441,0)</f>
        <v>0</v>
      </c>
      <c r="BF441" s="177">
        <f>IF(N441="snížená",J441,0)</f>
        <v>0</v>
      </c>
      <c r="BG441" s="177">
        <f>IF(N441="zákl. přenesená",J441,0)</f>
        <v>0</v>
      </c>
      <c r="BH441" s="177">
        <f>IF(N441="sníž. přenesená",J441,0)</f>
        <v>0</v>
      </c>
      <c r="BI441" s="177">
        <f>IF(N441="nulová",J441,0)</f>
        <v>0</v>
      </c>
      <c r="BJ441" s="18" t="s">
        <v>79</v>
      </c>
      <c r="BK441" s="177">
        <f>ROUND(I441*H441,2)</f>
        <v>0</v>
      </c>
      <c r="BL441" s="18" t="s">
        <v>678</v>
      </c>
      <c r="BM441" s="18" t="s">
        <v>863</v>
      </c>
    </row>
    <row r="442" spans="2:47" s="1" customFormat="1" ht="13.5">
      <c r="B442" s="35"/>
      <c r="D442" s="178" t="s">
        <v>167</v>
      </c>
      <c r="F442" s="179" t="s">
        <v>680</v>
      </c>
      <c r="I442" s="139"/>
      <c r="L442" s="35"/>
      <c r="M442" s="232"/>
      <c r="N442" s="233"/>
      <c r="O442" s="233"/>
      <c r="P442" s="233"/>
      <c r="Q442" s="233"/>
      <c r="R442" s="233"/>
      <c r="S442" s="233"/>
      <c r="T442" s="234"/>
      <c r="AT442" s="18" t="s">
        <v>167</v>
      </c>
      <c r="AU442" s="18" t="s">
        <v>81</v>
      </c>
    </row>
    <row r="443" spans="2:12" s="1" customFormat="1" ht="6.75" customHeight="1">
      <c r="B443" s="50"/>
      <c r="C443" s="51"/>
      <c r="D443" s="51"/>
      <c r="E443" s="51"/>
      <c r="F443" s="51"/>
      <c r="G443" s="51"/>
      <c r="H443" s="51"/>
      <c r="I443" s="117"/>
      <c r="J443" s="51"/>
      <c r="K443" s="51"/>
      <c r="L443" s="35"/>
    </row>
    <row r="466" ht="13.5">
      <c r="AT466" s="235"/>
    </row>
  </sheetData>
  <sheetProtection password="CC35" sheet="1" objects="1" scenarios="1" formatColumns="0" formatRows="0" sort="0" autoFilter="0"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1245</v>
      </c>
      <c r="G1" s="288" t="s">
        <v>1246</v>
      </c>
      <c r="H1" s="288"/>
      <c r="I1" s="289"/>
      <c r="J1" s="283" t="s">
        <v>1247</v>
      </c>
      <c r="K1" s="281" t="s">
        <v>91</v>
      </c>
      <c r="L1" s="283" t="s">
        <v>1248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87</v>
      </c>
      <c r="AZ2" s="18" t="s">
        <v>864</v>
      </c>
      <c r="BA2" s="18" t="s">
        <v>865</v>
      </c>
      <c r="BB2" s="18" t="s">
        <v>163</v>
      </c>
      <c r="BC2" s="18" t="s">
        <v>866</v>
      </c>
      <c r="BD2" s="18" t="s">
        <v>179</v>
      </c>
    </row>
    <row r="3" spans="2:5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  <c r="AZ3" s="18" t="s">
        <v>867</v>
      </c>
      <c r="BA3" s="18" t="s">
        <v>868</v>
      </c>
      <c r="BB3" s="18" t="s">
        <v>163</v>
      </c>
      <c r="BC3" s="18" t="s">
        <v>869</v>
      </c>
      <c r="BD3" s="18" t="s">
        <v>179</v>
      </c>
    </row>
    <row r="4" spans="2:56" ht="36.75" customHeight="1">
      <c r="B4" s="22"/>
      <c r="C4" s="23"/>
      <c r="D4" s="24" t="s">
        <v>98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  <c r="AZ4" s="18" t="s">
        <v>870</v>
      </c>
      <c r="BA4" s="18" t="s">
        <v>871</v>
      </c>
      <c r="BB4" s="18" t="s">
        <v>182</v>
      </c>
      <c r="BC4" s="18" t="s">
        <v>872</v>
      </c>
      <c r="BD4" s="18" t="s">
        <v>179</v>
      </c>
    </row>
    <row r="5" spans="2:56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  <c r="AZ5" s="18" t="s">
        <v>873</v>
      </c>
      <c r="BA5" s="18" t="s">
        <v>874</v>
      </c>
      <c r="BB5" s="18" t="s">
        <v>182</v>
      </c>
      <c r="BC5" s="18" t="s">
        <v>210</v>
      </c>
      <c r="BD5" s="18" t="s">
        <v>179</v>
      </c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75" t="str">
        <f>'Rekapitulace stavby'!K6</f>
        <v>Zateplení obvodového pláště a výměna otvorových výplní MŠ a ZŠ</v>
      </c>
      <c r="F7" s="244"/>
      <c r="G7" s="244"/>
      <c r="H7" s="244"/>
      <c r="I7" s="95"/>
      <c r="J7" s="23"/>
      <c r="K7" s="25"/>
    </row>
    <row r="8" spans="2:11" s="1" customFormat="1" ht="15">
      <c r="B8" s="35"/>
      <c r="C8" s="36"/>
      <c r="D8" s="31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76" t="s">
        <v>875</v>
      </c>
      <c r="F9" s="251"/>
      <c r="G9" s="251"/>
      <c r="H9" s="251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19</v>
      </c>
      <c r="K11" s="39"/>
    </row>
    <row r="12" spans="2:11" s="1" customFormat="1" ht="14.25" customHeight="1">
      <c r="B12" s="35"/>
      <c r="C12" s="36"/>
      <c r="D12" s="31" t="s">
        <v>21</v>
      </c>
      <c r="E12" s="36"/>
      <c r="F12" s="29" t="s">
        <v>876</v>
      </c>
      <c r="G12" s="36"/>
      <c r="H12" s="36"/>
      <c r="I12" s="97" t="s">
        <v>23</v>
      </c>
      <c r="J12" s="98" t="str">
        <f>'Rekapitulace stavby'!AN8</f>
        <v>09.09.2016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25</v>
      </c>
      <c r="E14" s="36"/>
      <c r="F14" s="36"/>
      <c r="G14" s="36"/>
      <c r="H14" s="36"/>
      <c r="I14" s="97" t="s">
        <v>26</v>
      </c>
      <c r="J14" s="29" t="s">
        <v>27</v>
      </c>
      <c r="K14" s="39"/>
    </row>
    <row r="15" spans="2:11" s="1" customFormat="1" ht="18" customHeight="1">
      <c r="B15" s="35"/>
      <c r="C15" s="36"/>
      <c r="D15" s="36"/>
      <c r="E15" s="29" t="s">
        <v>877</v>
      </c>
      <c r="F15" s="36"/>
      <c r="G15" s="36"/>
      <c r="H15" s="36"/>
      <c r="I15" s="97" t="s">
        <v>30</v>
      </c>
      <c r="J15" s="29" t="s">
        <v>19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26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26</v>
      </c>
      <c r="J20" s="29" t="str">
        <f>IF('Rekapitulace stavby'!AN16="","",'Rekapitulace stavby'!AN16)</f>
        <v>65900740</v>
      </c>
      <c r="K20" s="39"/>
    </row>
    <row r="21" spans="2:11" s="1" customFormat="1" ht="18" customHeight="1">
      <c r="B21" s="35"/>
      <c r="C21" s="36"/>
      <c r="D21" s="36"/>
      <c r="E21" s="29" t="str">
        <f>IF('Rekapitulace stavby'!E17="","",'Rekapitulace stavby'!E17)</f>
        <v>Ing. René Zelinka</v>
      </c>
      <c r="F21" s="36"/>
      <c r="G21" s="36"/>
      <c r="H21" s="36"/>
      <c r="I21" s="97" t="s">
        <v>30</v>
      </c>
      <c r="J21" s="29">
        <f>IF('Rekapitulace stavby'!AN17="","",'Rekapitulace stavby'!AN17)</f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48.75" customHeight="1">
      <c r="B24" s="99"/>
      <c r="C24" s="100"/>
      <c r="D24" s="100"/>
      <c r="E24" s="247" t="s">
        <v>878</v>
      </c>
      <c r="F24" s="277"/>
      <c r="G24" s="277"/>
      <c r="H24" s="27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38</v>
      </c>
      <c r="E27" s="36"/>
      <c r="F27" s="36"/>
      <c r="G27" s="36"/>
      <c r="H27" s="36"/>
      <c r="I27" s="96"/>
      <c r="J27" s="106">
        <f>ROUND(J92,2)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7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08">
        <f>ROUND(SUM(BE92:BE272),2)</f>
        <v>0</v>
      </c>
      <c r="G30" s="36"/>
      <c r="H30" s="36"/>
      <c r="I30" s="109">
        <v>0.21</v>
      </c>
      <c r="J30" s="108">
        <f>ROUND(ROUND((SUM(BE92:BE272)),2)*I30,2)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08">
        <f>ROUND(SUM(BF92:BF272),2)</f>
        <v>0</v>
      </c>
      <c r="G31" s="36"/>
      <c r="H31" s="36"/>
      <c r="I31" s="109">
        <v>0.15</v>
      </c>
      <c r="J31" s="108">
        <f>ROUND(ROUND((SUM(BF92:BF272)),2)*I31,2)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08">
        <f>ROUND(SUM(BG92:BG272),2)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08">
        <f>ROUND(SUM(BH92:BH272),2)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08">
        <f>ROUND(SUM(BI92:BI272),2)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48</v>
      </c>
      <c r="E36" s="66"/>
      <c r="F36" s="66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120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5" t="str">
        <f>E7</f>
        <v>Zateplení obvodového pláště a výměna otvorových výplní MŠ a ZŠ</v>
      </c>
      <c r="F45" s="251"/>
      <c r="G45" s="251"/>
      <c r="H45" s="251"/>
      <c r="I45" s="96"/>
      <c r="J45" s="36"/>
      <c r="K45" s="39"/>
    </row>
    <row r="46" spans="2:11" s="1" customFormat="1" ht="14.25" customHeight="1">
      <c r="B46" s="35"/>
      <c r="C46" s="31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6" t="str">
        <f>E9</f>
        <v>3-23-08-16 - Oprava a zateplení střechy ŽŠ Smilovice</v>
      </c>
      <c r="F47" s="251"/>
      <c r="G47" s="251"/>
      <c r="H47" s="251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21</v>
      </c>
      <c r="D49" s="36"/>
      <c r="E49" s="36"/>
      <c r="F49" s="29" t="str">
        <f>F12</f>
        <v>Smilovice</v>
      </c>
      <c r="G49" s="36"/>
      <c r="H49" s="36"/>
      <c r="I49" s="97" t="s">
        <v>23</v>
      </c>
      <c r="J49" s="98" t="str">
        <f>IF(J12="","",J12)</f>
        <v>09.09.2016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25</v>
      </c>
      <c r="D51" s="36"/>
      <c r="E51" s="36"/>
      <c r="F51" s="29" t="str">
        <f>E15</f>
        <v>Obec Smilovice, č.p.13, 739 55</v>
      </c>
      <c r="G51" s="36"/>
      <c r="H51" s="36"/>
      <c r="I51" s="97" t="s">
        <v>34</v>
      </c>
      <c r="J51" s="29" t="str">
        <f>E21</f>
        <v>Ing. René Zelinka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121</v>
      </c>
      <c r="D54" s="110"/>
      <c r="E54" s="110"/>
      <c r="F54" s="110"/>
      <c r="G54" s="110"/>
      <c r="H54" s="110"/>
      <c r="I54" s="121"/>
      <c r="J54" s="122" t="s">
        <v>122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123</v>
      </c>
      <c r="D56" s="36"/>
      <c r="E56" s="36"/>
      <c r="F56" s="36"/>
      <c r="G56" s="36"/>
      <c r="H56" s="36"/>
      <c r="I56" s="96"/>
      <c r="J56" s="106">
        <f>J92</f>
        <v>0</v>
      </c>
      <c r="K56" s="39"/>
      <c r="AU56" s="18" t="s">
        <v>124</v>
      </c>
    </row>
    <row r="57" spans="2:11" s="7" customFormat="1" ht="24.75" customHeight="1">
      <c r="B57" s="125"/>
      <c r="C57" s="126"/>
      <c r="D57" s="127" t="s">
        <v>879</v>
      </c>
      <c r="E57" s="128"/>
      <c r="F57" s="128"/>
      <c r="G57" s="128"/>
      <c r="H57" s="128"/>
      <c r="I57" s="129"/>
      <c r="J57" s="130">
        <f>J93</f>
        <v>0</v>
      </c>
      <c r="K57" s="131"/>
    </row>
    <row r="58" spans="2:11" s="7" customFormat="1" ht="24.75" customHeight="1">
      <c r="B58" s="125"/>
      <c r="C58" s="126"/>
      <c r="D58" s="127" t="s">
        <v>125</v>
      </c>
      <c r="E58" s="128"/>
      <c r="F58" s="128"/>
      <c r="G58" s="128"/>
      <c r="H58" s="128"/>
      <c r="I58" s="129"/>
      <c r="J58" s="130">
        <f>J94</f>
        <v>0</v>
      </c>
      <c r="K58" s="131"/>
    </row>
    <row r="59" spans="2:11" s="8" customFormat="1" ht="19.5" customHeight="1">
      <c r="B59" s="132"/>
      <c r="C59" s="133"/>
      <c r="D59" s="134" t="s">
        <v>130</v>
      </c>
      <c r="E59" s="135"/>
      <c r="F59" s="135"/>
      <c r="G59" s="135"/>
      <c r="H59" s="135"/>
      <c r="I59" s="136"/>
      <c r="J59" s="137">
        <f>J95</f>
        <v>0</v>
      </c>
      <c r="K59" s="138"/>
    </row>
    <row r="60" spans="2:11" s="8" customFormat="1" ht="19.5" customHeight="1">
      <c r="B60" s="132"/>
      <c r="C60" s="133"/>
      <c r="D60" s="134" t="s">
        <v>131</v>
      </c>
      <c r="E60" s="135"/>
      <c r="F60" s="135"/>
      <c r="G60" s="135"/>
      <c r="H60" s="135"/>
      <c r="I60" s="136"/>
      <c r="J60" s="137">
        <f>J110</f>
        <v>0</v>
      </c>
      <c r="K60" s="138"/>
    </row>
    <row r="61" spans="2:11" s="8" customFormat="1" ht="19.5" customHeight="1">
      <c r="B61" s="132"/>
      <c r="C61" s="133"/>
      <c r="D61" s="134" t="s">
        <v>132</v>
      </c>
      <c r="E61" s="135"/>
      <c r="F61" s="135"/>
      <c r="G61" s="135"/>
      <c r="H61" s="135"/>
      <c r="I61" s="136"/>
      <c r="J61" s="137">
        <f>J126</f>
        <v>0</v>
      </c>
      <c r="K61" s="138"/>
    </row>
    <row r="62" spans="2:11" s="7" customFormat="1" ht="24.75" customHeight="1">
      <c r="B62" s="125"/>
      <c r="C62" s="126"/>
      <c r="D62" s="127" t="s">
        <v>133</v>
      </c>
      <c r="E62" s="128"/>
      <c r="F62" s="128"/>
      <c r="G62" s="128"/>
      <c r="H62" s="128"/>
      <c r="I62" s="129"/>
      <c r="J62" s="130">
        <f>J129</f>
        <v>0</v>
      </c>
      <c r="K62" s="131"/>
    </row>
    <row r="63" spans="2:11" s="8" customFormat="1" ht="19.5" customHeight="1">
      <c r="B63" s="132"/>
      <c r="C63" s="133"/>
      <c r="D63" s="134" t="s">
        <v>880</v>
      </c>
      <c r="E63" s="135"/>
      <c r="F63" s="135"/>
      <c r="G63" s="135"/>
      <c r="H63" s="135"/>
      <c r="I63" s="136"/>
      <c r="J63" s="137">
        <f>J130</f>
        <v>0</v>
      </c>
      <c r="K63" s="138"/>
    </row>
    <row r="64" spans="2:11" s="8" customFormat="1" ht="19.5" customHeight="1">
      <c r="B64" s="132"/>
      <c r="C64" s="133"/>
      <c r="D64" s="134" t="s">
        <v>135</v>
      </c>
      <c r="E64" s="135"/>
      <c r="F64" s="135"/>
      <c r="G64" s="135"/>
      <c r="H64" s="135"/>
      <c r="I64" s="136"/>
      <c r="J64" s="137">
        <f>J161</f>
        <v>0</v>
      </c>
      <c r="K64" s="138"/>
    </row>
    <row r="65" spans="2:11" s="8" customFormat="1" ht="19.5" customHeight="1">
      <c r="B65" s="132"/>
      <c r="C65" s="133"/>
      <c r="D65" s="134" t="s">
        <v>881</v>
      </c>
      <c r="E65" s="135"/>
      <c r="F65" s="135"/>
      <c r="G65" s="135"/>
      <c r="H65" s="135"/>
      <c r="I65" s="136"/>
      <c r="J65" s="137">
        <f>J184</f>
        <v>0</v>
      </c>
      <c r="K65" s="138"/>
    </row>
    <row r="66" spans="2:11" s="8" customFormat="1" ht="19.5" customHeight="1">
      <c r="B66" s="132"/>
      <c r="C66" s="133"/>
      <c r="D66" s="134" t="s">
        <v>882</v>
      </c>
      <c r="E66" s="135"/>
      <c r="F66" s="135"/>
      <c r="G66" s="135"/>
      <c r="H66" s="135"/>
      <c r="I66" s="136"/>
      <c r="J66" s="137">
        <f>J205</f>
        <v>0</v>
      </c>
      <c r="K66" s="138"/>
    </row>
    <row r="67" spans="2:11" s="8" customFormat="1" ht="19.5" customHeight="1">
      <c r="B67" s="132"/>
      <c r="C67" s="133"/>
      <c r="D67" s="134" t="s">
        <v>137</v>
      </c>
      <c r="E67" s="135"/>
      <c r="F67" s="135"/>
      <c r="G67" s="135"/>
      <c r="H67" s="135"/>
      <c r="I67" s="136"/>
      <c r="J67" s="137">
        <f>J231</f>
        <v>0</v>
      </c>
      <c r="K67" s="138"/>
    </row>
    <row r="68" spans="2:11" s="8" customFormat="1" ht="19.5" customHeight="1">
      <c r="B68" s="132"/>
      <c r="C68" s="133"/>
      <c r="D68" s="134" t="s">
        <v>883</v>
      </c>
      <c r="E68" s="135"/>
      <c r="F68" s="135"/>
      <c r="G68" s="135"/>
      <c r="H68" s="135"/>
      <c r="I68" s="136"/>
      <c r="J68" s="137">
        <f>J245</f>
        <v>0</v>
      </c>
      <c r="K68" s="138"/>
    </row>
    <row r="69" spans="2:11" s="7" customFormat="1" ht="24.75" customHeight="1">
      <c r="B69" s="125"/>
      <c r="C69" s="126"/>
      <c r="D69" s="127" t="s">
        <v>884</v>
      </c>
      <c r="E69" s="128"/>
      <c r="F69" s="128"/>
      <c r="G69" s="128"/>
      <c r="H69" s="128"/>
      <c r="I69" s="129"/>
      <c r="J69" s="130">
        <f>J258</f>
        <v>0</v>
      </c>
      <c r="K69" s="131"/>
    </row>
    <row r="70" spans="2:11" s="7" customFormat="1" ht="24.75" customHeight="1">
      <c r="B70" s="125"/>
      <c r="C70" s="126"/>
      <c r="D70" s="127" t="s">
        <v>140</v>
      </c>
      <c r="E70" s="128"/>
      <c r="F70" s="128"/>
      <c r="G70" s="128"/>
      <c r="H70" s="128"/>
      <c r="I70" s="129"/>
      <c r="J70" s="130">
        <f>J264</f>
        <v>0</v>
      </c>
      <c r="K70" s="131"/>
    </row>
    <row r="71" spans="2:11" s="8" customFormat="1" ht="19.5" customHeight="1">
      <c r="B71" s="132"/>
      <c r="C71" s="133"/>
      <c r="D71" s="134" t="s">
        <v>141</v>
      </c>
      <c r="E71" s="135"/>
      <c r="F71" s="135"/>
      <c r="G71" s="135"/>
      <c r="H71" s="135"/>
      <c r="I71" s="136"/>
      <c r="J71" s="137">
        <f>J265</f>
        <v>0</v>
      </c>
      <c r="K71" s="138"/>
    </row>
    <row r="72" spans="2:11" s="8" customFormat="1" ht="19.5" customHeight="1">
      <c r="B72" s="132"/>
      <c r="C72" s="133"/>
      <c r="D72" s="134" t="s">
        <v>885</v>
      </c>
      <c r="E72" s="135"/>
      <c r="F72" s="135"/>
      <c r="G72" s="135"/>
      <c r="H72" s="135"/>
      <c r="I72" s="136"/>
      <c r="J72" s="137">
        <f>J268</f>
        <v>0</v>
      </c>
      <c r="K72" s="138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96"/>
      <c r="J73" s="36"/>
      <c r="K73" s="39"/>
    </row>
    <row r="74" spans="2:11" s="1" customFormat="1" ht="6.75" customHeight="1">
      <c r="B74" s="50"/>
      <c r="C74" s="51"/>
      <c r="D74" s="51"/>
      <c r="E74" s="51"/>
      <c r="F74" s="51"/>
      <c r="G74" s="51"/>
      <c r="H74" s="51"/>
      <c r="I74" s="117"/>
      <c r="J74" s="51"/>
      <c r="K74" s="52"/>
    </row>
    <row r="78" spans="2:12" s="1" customFormat="1" ht="6.75" customHeight="1">
      <c r="B78" s="53"/>
      <c r="C78" s="54"/>
      <c r="D78" s="54"/>
      <c r="E78" s="54"/>
      <c r="F78" s="54"/>
      <c r="G78" s="54"/>
      <c r="H78" s="54"/>
      <c r="I78" s="118"/>
      <c r="J78" s="54"/>
      <c r="K78" s="54"/>
      <c r="L78" s="35"/>
    </row>
    <row r="79" spans="2:12" s="1" customFormat="1" ht="36.75" customHeight="1">
      <c r="B79" s="35"/>
      <c r="C79" s="55" t="s">
        <v>142</v>
      </c>
      <c r="I79" s="139"/>
      <c r="L79" s="35"/>
    </row>
    <row r="80" spans="2:12" s="1" customFormat="1" ht="6.75" customHeight="1">
      <c r="B80" s="35"/>
      <c r="I80" s="139"/>
      <c r="L80" s="35"/>
    </row>
    <row r="81" spans="2:12" s="1" customFormat="1" ht="14.25" customHeight="1">
      <c r="B81" s="35"/>
      <c r="C81" s="57" t="s">
        <v>16</v>
      </c>
      <c r="I81" s="139"/>
      <c r="L81" s="35"/>
    </row>
    <row r="82" spans="2:12" s="1" customFormat="1" ht="22.5" customHeight="1">
      <c r="B82" s="35"/>
      <c r="E82" s="278" t="str">
        <f>E7</f>
        <v>Zateplení obvodového pláště a výměna otvorových výplní MŠ a ZŠ</v>
      </c>
      <c r="F82" s="241"/>
      <c r="G82" s="241"/>
      <c r="H82" s="241"/>
      <c r="I82" s="139"/>
      <c r="L82" s="35"/>
    </row>
    <row r="83" spans="2:12" s="1" customFormat="1" ht="14.25" customHeight="1">
      <c r="B83" s="35"/>
      <c r="C83" s="57" t="s">
        <v>109</v>
      </c>
      <c r="I83" s="139"/>
      <c r="L83" s="35"/>
    </row>
    <row r="84" spans="2:12" s="1" customFormat="1" ht="23.25" customHeight="1">
      <c r="B84" s="35"/>
      <c r="E84" s="259" t="str">
        <f>E9</f>
        <v>3-23-08-16 - Oprava a zateplení střechy ŽŠ Smilovice</v>
      </c>
      <c r="F84" s="241"/>
      <c r="G84" s="241"/>
      <c r="H84" s="241"/>
      <c r="I84" s="139"/>
      <c r="L84" s="35"/>
    </row>
    <row r="85" spans="2:12" s="1" customFormat="1" ht="6.75" customHeight="1">
      <c r="B85" s="35"/>
      <c r="I85" s="139"/>
      <c r="L85" s="35"/>
    </row>
    <row r="86" spans="2:12" s="1" customFormat="1" ht="18" customHeight="1">
      <c r="B86" s="35"/>
      <c r="C86" s="57" t="s">
        <v>21</v>
      </c>
      <c r="F86" s="140" t="str">
        <f>F12</f>
        <v>Smilovice</v>
      </c>
      <c r="I86" s="141" t="s">
        <v>23</v>
      </c>
      <c r="J86" s="61" t="str">
        <f>IF(J12="","",J12)</f>
        <v>09.09.2016</v>
      </c>
      <c r="L86" s="35"/>
    </row>
    <row r="87" spans="2:12" s="1" customFormat="1" ht="6.75" customHeight="1">
      <c r="B87" s="35"/>
      <c r="I87" s="139"/>
      <c r="L87" s="35"/>
    </row>
    <row r="88" spans="2:12" s="1" customFormat="1" ht="15">
      <c r="B88" s="35"/>
      <c r="C88" s="57" t="s">
        <v>25</v>
      </c>
      <c r="F88" s="140" t="str">
        <f>E15</f>
        <v>Obec Smilovice, č.p.13, 739 55</v>
      </c>
      <c r="I88" s="141" t="s">
        <v>34</v>
      </c>
      <c r="J88" s="140" t="str">
        <f>E21</f>
        <v>Ing. René Zelinka</v>
      </c>
      <c r="L88" s="35"/>
    </row>
    <row r="89" spans="2:12" s="1" customFormat="1" ht="14.25" customHeight="1">
      <c r="B89" s="35"/>
      <c r="C89" s="57" t="s">
        <v>31</v>
      </c>
      <c r="F89" s="140">
        <f>IF(E18="","",E18)</f>
      </c>
      <c r="I89" s="139"/>
      <c r="L89" s="35"/>
    </row>
    <row r="90" spans="2:12" s="1" customFormat="1" ht="9.75" customHeight="1">
      <c r="B90" s="35"/>
      <c r="I90" s="139"/>
      <c r="L90" s="35"/>
    </row>
    <row r="91" spans="2:20" s="9" customFormat="1" ht="29.25" customHeight="1">
      <c r="B91" s="142"/>
      <c r="C91" s="143" t="s">
        <v>143</v>
      </c>
      <c r="D91" s="144" t="s">
        <v>57</v>
      </c>
      <c r="E91" s="144" t="s">
        <v>53</v>
      </c>
      <c r="F91" s="144" t="s">
        <v>144</v>
      </c>
      <c r="G91" s="144" t="s">
        <v>145</v>
      </c>
      <c r="H91" s="144" t="s">
        <v>146</v>
      </c>
      <c r="I91" s="145" t="s">
        <v>147</v>
      </c>
      <c r="J91" s="144" t="s">
        <v>122</v>
      </c>
      <c r="K91" s="146" t="s">
        <v>148</v>
      </c>
      <c r="L91" s="142"/>
      <c r="M91" s="68" t="s">
        <v>149</v>
      </c>
      <c r="N91" s="69" t="s">
        <v>42</v>
      </c>
      <c r="O91" s="69" t="s">
        <v>150</v>
      </c>
      <c r="P91" s="69" t="s">
        <v>151</v>
      </c>
      <c r="Q91" s="69" t="s">
        <v>152</v>
      </c>
      <c r="R91" s="69" t="s">
        <v>153</v>
      </c>
      <c r="S91" s="69" t="s">
        <v>154</v>
      </c>
      <c r="T91" s="70" t="s">
        <v>155</v>
      </c>
    </row>
    <row r="92" spans="2:63" s="1" customFormat="1" ht="29.25" customHeight="1">
      <c r="B92" s="35"/>
      <c r="C92" s="72" t="s">
        <v>123</v>
      </c>
      <c r="I92" s="139"/>
      <c r="J92" s="147">
        <f>BK92</f>
        <v>0</v>
      </c>
      <c r="L92" s="35"/>
      <c r="M92" s="71"/>
      <c r="N92" s="62"/>
      <c r="O92" s="62"/>
      <c r="P92" s="148">
        <f>P93+P94+P129+P258+P264</f>
        <v>0</v>
      </c>
      <c r="Q92" s="62"/>
      <c r="R92" s="148">
        <f>R93+R94+R129+R258+R264</f>
        <v>22.126637940000005</v>
      </c>
      <c r="S92" s="62"/>
      <c r="T92" s="149">
        <f>T93+T94+T129+T258+T264</f>
        <v>25.048049999999996</v>
      </c>
      <c r="AT92" s="18" t="s">
        <v>71</v>
      </c>
      <c r="AU92" s="18" t="s">
        <v>124</v>
      </c>
      <c r="BK92" s="150">
        <f>BK93+BK94+BK129+BK258+BK264</f>
        <v>0</v>
      </c>
    </row>
    <row r="93" spans="2:63" s="10" customFormat="1" ht="36.75" customHeight="1">
      <c r="B93" s="151"/>
      <c r="D93" s="152" t="s">
        <v>71</v>
      </c>
      <c r="E93" s="153" t="s">
        <v>886</v>
      </c>
      <c r="F93" s="153" t="s">
        <v>887</v>
      </c>
      <c r="I93" s="154"/>
      <c r="J93" s="155">
        <f>BK93</f>
        <v>0</v>
      </c>
      <c r="L93" s="151"/>
      <c r="M93" s="156"/>
      <c r="N93" s="157"/>
      <c r="O93" s="157"/>
      <c r="P93" s="158">
        <v>0</v>
      </c>
      <c r="Q93" s="157"/>
      <c r="R93" s="158">
        <v>0</v>
      </c>
      <c r="S93" s="157"/>
      <c r="T93" s="159">
        <v>0</v>
      </c>
      <c r="AR93" s="152" t="s">
        <v>79</v>
      </c>
      <c r="AT93" s="160" t="s">
        <v>71</v>
      </c>
      <c r="AU93" s="160" t="s">
        <v>72</v>
      </c>
      <c r="AY93" s="152" t="s">
        <v>158</v>
      </c>
      <c r="BK93" s="161">
        <v>0</v>
      </c>
    </row>
    <row r="94" spans="2:63" s="10" customFormat="1" ht="24.75" customHeight="1">
      <c r="B94" s="151"/>
      <c r="D94" s="152" t="s">
        <v>71</v>
      </c>
      <c r="E94" s="153" t="s">
        <v>156</v>
      </c>
      <c r="F94" s="153" t="s">
        <v>157</v>
      </c>
      <c r="I94" s="154"/>
      <c r="J94" s="155">
        <f>BK94</f>
        <v>0</v>
      </c>
      <c r="L94" s="151"/>
      <c r="M94" s="156"/>
      <c r="N94" s="157"/>
      <c r="O94" s="157"/>
      <c r="P94" s="158">
        <f>P95+P110+P126</f>
        <v>0</v>
      </c>
      <c r="Q94" s="157"/>
      <c r="R94" s="158">
        <f>R95+R110+R126</f>
        <v>16.383720000000004</v>
      </c>
      <c r="S94" s="157"/>
      <c r="T94" s="159">
        <f>T95+T110+T126</f>
        <v>23.099999999999998</v>
      </c>
      <c r="AR94" s="152" t="s">
        <v>79</v>
      </c>
      <c r="AT94" s="160" t="s">
        <v>71</v>
      </c>
      <c r="AU94" s="160" t="s">
        <v>72</v>
      </c>
      <c r="AY94" s="152" t="s">
        <v>158</v>
      </c>
      <c r="BK94" s="161">
        <f>BK95+BK110+BK126</f>
        <v>0</v>
      </c>
    </row>
    <row r="95" spans="2:63" s="10" customFormat="1" ht="19.5" customHeight="1">
      <c r="B95" s="151"/>
      <c r="D95" s="162" t="s">
        <v>71</v>
      </c>
      <c r="E95" s="163" t="s">
        <v>223</v>
      </c>
      <c r="F95" s="163" t="s">
        <v>382</v>
      </c>
      <c r="I95" s="154"/>
      <c r="J95" s="164">
        <f>BK95</f>
        <v>0</v>
      </c>
      <c r="L95" s="151"/>
      <c r="M95" s="156"/>
      <c r="N95" s="157"/>
      <c r="O95" s="157"/>
      <c r="P95" s="158">
        <f>SUM(P96:P109)</f>
        <v>0</v>
      </c>
      <c r="Q95" s="157"/>
      <c r="R95" s="158">
        <f>SUM(R96:R109)</f>
        <v>16.383720000000004</v>
      </c>
      <c r="S95" s="157"/>
      <c r="T95" s="159">
        <f>SUM(T96:T109)</f>
        <v>23.099999999999998</v>
      </c>
      <c r="AR95" s="152" t="s">
        <v>79</v>
      </c>
      <c r="AT95" s="160" t="s">
        <v>71</v>
      </c>
      <c r="AU95" s="160" t="s">
        <v>79</v>
      </c>
      <c r="AY95" s="152" t="s">
        <v>158</v>
      </c>
      <c r="BK95" s="161">
        <f>SUM(BK96:BK109)</f>
        <v>0</v>
      </c>
    </row>
    <row r="96" spans="2:65" s="1" customFormat="1" ht="22.5" customHeight="1">
      <c r="B96" s="165"/>
      <c r="C96" s="166" t="s">
        <v>79</v>
      </c>
      <c r="D96" s="166" t="s">
        <v>160</v>
      </c>
      <c r="E96" s="167" t="s">
        <v>888</v>
      </c>
      <c r="F96" s="168" t="s">
        <v>889</v>
      </c>
      <c r="G96" s="169" t="s">
        <v>572</v>
      </c>
      <c r="H96" s="170">
        <v>489</v>
      </c>
      <c r="I96" s="171"/>
      <c r="J96" s="172">
        <f>ROUND(I96*H96,2)</f>
        <v>0</v>
      </c>
      <c r="K96" s="168" t="s">
        <v>164</v>
      </c>
      <c r="L96" s="35"/>
      <c r="M96" s="173" t="s">
        <v>19</v>
      </c>
      <c r="N96" s="174" t="s">
        <v>43</v>
      </c>
      <c r="O96" s="36"/>
      <c r="P96" s="175">
        <f>O96*H96</f>
        <v>0</v>
      </c>
      <c r="Q96" s="175">
        <v>0.033</v>
      </c>
      <c r="R96" s="175">
        <f>Q96*H96</f>
        <v>16.137</v>
      </c>
      <c r="S96" s="175">
        <v>0</v>
      </c>
      <c r="T96" s="176">
        <f>S96*H96</f>
        <v>0</v>
      </c>
      <c r="AR96" s="18" t="s">
        <v>165</v>
      </c>
      <c r="AT96" s="18" t="s">
        <v>160</v>
      </c>
      <c r="AU96" s="18" t="s">
        <v>81</v>
      </c>
      <c r="AY96" s="18" t="s">
        <v>158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8" t="s">
        <v>79</v>
      </c>
      <c r="BK96" s="177">
        <f>ROUND(I96*H96,2)</f>
        <v>0</v>
      </c>
      <c r="BL96" s="18" t="s">
        <v>165</v>
      </c>
      <c r="BM96" s="18" t="s">
        <v>890</v>
      </c>
    </row>
    <row r="97" spans="2:47" s="1" customFormat="1" ht="40.5">
      <c r="B97" s="35"/>
      <c r="D97" s="178" t="s">
        <v>167</v>
      </c>
      <c r="F97" s="179" t="s">
        <v>891</v>
      </c>
      <c r="I97" s="139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167</v>
      </c>
      <c r="AU97" s="18" t="s">
        <v>81</v>
      </c>
    </row>
    <row r="98" spans="2:51" s="11" customFormat="1" ht="13.5">
      <c r="B98" s="180"/>
      <c r="D98" s="178" t="s">
        <v>169</v>
      </c>
      <c r="E98" s="181" t="s">
        <v>19</v>
      </c>
      <c r="F98" s="182" t="s">
        <v>892</v>
      </c>
      <c r="H98" s="183" t="s">
        <v>19</v>
      </c>
      <c r="I98" s="184"/>
      <c r="L98" s="180"/>
      <c r="M98" s="185"/>
      <c r="N98" s="186"/>
      <c r="O98" s="186"/>
      <c r="P98" s="186"/>
      <c r="Q98" s="186"/>
      <c r="R98" s="186"/>
      <c r="S98" s="186"/>
      <c r="T98" s="187"/>
      <c r="AT98" s="183" t="s">
        <v>169</v>
      </c>
      <c r="AU98" s="183" t="s">
        <v>81</v>
      </c>
      <c r="AV98" s="11" t="s">
        <v>79</v>
      </c>
      <c r="AW98" s="11" t="s">
        <v>33</v>
      </c>
      <c r="AX98" s="11" t="s">
        <v>72</v>
      </c>
      <c r="AY98" s="183" t="s">
        <v>158</v>
      </c>
    </row>
    <row r="99" spans="2:51" s="12" customFormat="1" ht="13.5">
      <c r="B99" s="188"/>
      <c r="D99" s="197" t="s">
        <v>169</v>
      </c>
      <c r="E99" s="206" t="s">
        <v>19</v>
      </c>
      <c r="F99" s="207" t="s">
        <v>893</v>
      </c>
      <c r="H99" s="208">
        <v>489</v>
      </c>
      <c r="I99" s="192"/>
      <c r="L99" s="188"/>
      <c r="M99" s="193"/>
      <c r="N99" s="194"/>
      <c r="O99" s="194"/>
      <c r="P99" s="194"/>
      <c r="Q99" s="194"/>
      <c r="R99" s="194"/>
      <c r="S99" s="194"/>
      <c r="T99" s="195"/>
      <c r="AT99" s="189" t="s">
        <v>169</v>
      </c>
      <c r="AU99" s="189" t="s">
        <v>81</v>
      </c>
      <c r="AV99" s="12" t="s">
        <v>81</v>
      </c>
      <c r="AW99" s="12" t="s">
        <v>33</v>
      </c>
      <c r="AX99" s="12" t="s">
        <v>79</v>
      </c>
      <c r="AY99" s="189" t="s">
        <v>158</v>
      </c>
    </row>
    <row r="100" spans="2:65" s="1" customFormat="1" ht="31.5" customHeight="1">
      <c r="B100" s="165"/>
      <c r="C100" s="166" t="s">
        <v>81</v>
      </c>
      <c r="D100" s="166" t="s">
        <v>160</v>
      </c>
      <c r="E100" s="167" t="s">
        <v>894</v>
      </c>
      <c r="F100" s="168" t="s">
        <v>895</v>
      </c>
      <c r="G100" s="169" t="s">
        <v>572</v>
      </c>
      <c r="H100" s="170">
        <v>489</v>
      </c>
      <c r="I100" s="171"/>
      <c r="J100" s="172">
        <f>ROUND(I100*H100,2)</f>
        <v>0</v>
      </c>
      <c r="K100" s="168" t="s">
        <v>164</v>
      </c>
      <c r="L100" s="35"/>
      <c r="M100" s="173" t="s">
        <v>19</v>
      </c>
      <c r="N100" s="174" t="s">
        <v>43</v>
      </c>
      <c r="O100" s="36"/>
      <c r="P100" s="175">
        <f>O100*H100</f>
        <v>0</v>
      </c>
      <c r="Q100" s="175">
        <v>0.00042</v>
      </c>
      <c r="R100" s="175">
        <f>Q100*H100</f>
        <v>0.20538</v>
      </c>
      <c r="S100" s="175">
        <v>0</v>
      </c>
      <c r="T100" s="176">
        <f>S100*H100</f>
        <v>0</v>
      </c>
      <c r="AR100" s="18" t="s">
        <v>165</v>
      </c>
      <c r="AT100" s="18" t="s">
        <v>160</v>
      </c>
      <c r="AU100" s="18" t="s">
        <v>81</v>
      </c>
      <c r="AY100" s="18" t="s">
        <v>158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8" t="s">
        <v>79</v>
      </c>
      <c r="BK100" s="177">
        <f>ROUND(I100*H100,2)</f>
        <v>0</v>
      </c>
      <c r="BL100" s="18" t="s">
        <v>165</v>
      </c>
      <c r="BM100" s="18" t="s">
        <v>896</v>
      </c>
    </row>
    <row r="101" spans="2:47" s="1" customFormat="1" ht="40.5">
      <c r="B101" s="35"/>
      <c r="D101" s="178" t="s">
        <v>167</v>
      </c>
      <c r="F101" s="179" t="s">
        <v>897</v>
      </c>
      <c r="I101" s="139"/>
      <c r="L101" s="35"/>
      <c r="M101" s="64"/>
      <c r="N101" s="36"/>
      <c r="O101" s="36"/>
      <c r="P101" s="36"/>
      <c r="Q101" s="36"/>
      <c r="R101" s="36"/>
      <c r="S101" s="36"/>
      <c r="T101" s="65"/>
      <c r="AT101" s="18" t="s">
        <v>167</v>
      </c>
      <c r="AU101" s="18" t="s">
        <v>81</v>
      </c>
    </row>
    <row r="102" spans="2:51" s="11" customFormat="1" ht="13.5">
      <c r="B102" s="180"/>
      <c r="D102" s="178" t="s">
        <v>169</v>
      </c>
      <c r="E102" s="181" t="s">
        <v>19</v>
      </c>
      <c r="F102" s="182" t="s">
        <v>892</v>
      </c>
      <c r="H102" s="183" t="s">
        <v>19</v>
      </c>
      <c r="I102" s="184"/>
      <c r="L102" s="180"/>
      <c r="M102" s="185"/>
      <c r="N102" s="186"/>
      <c r="O102" s="186"/>
      <c r="P102" s="186"/>
      <c r="Q102" s="186"/>
      <c r="R102" s="186"/>
      <c r="S102" s="186"/>
      <c r="T102" s="187"/>
      <c r="AT102" s="183" t="s">
        <v>169</v>
      </c>
      <c r="AU102" s="183" t="s">
        <v>81</v>
      </c>
      <c r="AV102" s="11" t="s">
        <v>79</v>
      </c>
      <c r="AW102" s="11" t="s">
        <v>33</v>
      </c>
      <c r="AX102" s="11" t="s">
        <v>72</v>
      </c>
      <c r="AY102" s="183" t="s">
        <v>158</v>
      </c>
    </row>
    <row r="103" spans="2:51" s="12" customFormat="1" ht="13.5">
      <c r="B103" s="188"/>
      <c r="D103" s="197" t="s">
        <v>169</v>
      </c>
      <c r="E103" s="206" t="s">
        <v>19</v>
      </c>
      <c r="F103" s="207" t="s">
        <v>893</v>
      </c>
      <c r="H103" s="208">
        <v>489</v>
      </c>
      <c r="I103" s="192"/>
      <c r="L103" s="188"/>
      <c r="M103" s="193"/>
      <c r="N103" s="194"/>
      <c r="O103" s="194"/>
      <c r="P103" s="194"/>
      <c r="Q103" s="194"/>
      <c r="R103" s="194"/>
      <c r="S103" s="194"/>
      <c r="T103" s="195"/>
      <c r="AT103" s="189" t="s">
        <v>169</v>
      </c>
      <c r="AU103" s="189" t="s">
        <v>81</v>
      </c>
      <c r="AV103" s="12" t="s">
        <v>81</v>
      </c>
      <c r="AW103" s="12" t="s">
        <v>33</v>
      </c>
      <c r="AX103" s="12" t="s">
        <v>79</v>
      </c>
      <c r="AY103" s="189" t="s">
        <v>158</v>
      </c>
    </row>
    <row r="104" spans="2:65" s="1" customFormat="1" ht="22.5" customHeight="1">
      <c r="B104" s="165"/>
      <c r="C104" s="166" t="s">
        <v>179</v>
      </c>
      <c r="D104" s="166" t="s">
        <v>160</v>
      </c>
      <c r="E104" s="167" t="s">
        <v>898</v>
      </c>
      <c r="F104" s="168" t="s">
        <v>899</v>
      </c>
      <c r="G104" s="169" t="s">
        <v>188</v>
      </c>
      <c r="H104" s="170">
        <v>16.5</v>
      </c>
      <c r="I104" s="171"/>
      <c r="J104" s="172">
        <f>ROUND(I104*H104,2)</f>
        <v>0</v>
      </c>
      <c r="K104" s="168" t="s">
        <v>164</v>
      </c>
      <c r="L104" s="35"/>
      <c r="M104" s="173" t="s">
        <v>19</v>
      </c>
      <c r="N104" s="174" t="s">
        <v>43</v>
      </c>
      <c r="O104" s="36"/>
      <c r="P104" s="175">
        <f>O104*H104</f>
        <v>0</v>
      </c>
      <c r="Q104" s="175">
        <v>0</v>
      </c>
      <c r="R104" s="175">
        <f>Q104*H104</f>
        <v>0</v>
      </c>
      <c r="S104" s="175">
        <v>1.4</v>
      </c>
      <c r="T104" s="176">
        <f>S104*H104</f>
        <v>23.099999999999998</v>
      </c>
      <c r="AR104" s="18" t="s">
        <v>165</v>
      </c>
      <c r="AT104" s="18" t="s">
        <v>160</v>
      </c>
      <c r="AU104" s="18" t="s">
        <v>81</v>
      </c>
      <c r="AY104" s="18" t="s">
        <v>158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8" t="s">
        <v>79</v>
      </c>
      <c r="BK104" s="177">
        <f>ROUND(I104*H104,2)</f>
        <v>0</v>
      </c>
      <c r="BL104" s="18" t="s">
        <v>165</v>
      </c>
      <c r="BM104" s="18" t="s">
        <v>900</v>
      </c>
    </row>
    <row r="105" spans="2:47" s="1" customFormat="1" ht="27">
      <c r="B105" s="35"/>
      <c r="D105" s="178" t="s">
        <v>167</v>
      </c>
      <c r="F105" s="179" t="s">
        <v>901</v>
      </c>
      <c r="I105" s="139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167</v>
      </c>
      <c r="AU105" s="18" t="s">
        <v>81</v>
      </c>
    </row>
    <row r="106" spans="2:51" s="11" customFormat="1" ht="13.5">
      <c r="B106" s="180"/>
      <c r="D106" s="178" t="s">
        <v>169</v>
      </c>
      <c r="E106" s="181" t="s">
        <v>19</v>
      </c>
      <c r="F106" s="182" t="s">
        <v>902</v>
      </c>
      <c r="H106" s="183" t="s">
        <v>19</v>
      </c>
      <c r="I106" s="184"/>
      <c r="L106" s="180"/>
      <c r="M106" s="185"/>
      <c r="N106" s="186"/>
      <c r="O106" s="186"/>
      <c r="P106" s="186"/>
      <c r="Q106" s="186"/>
      <c r="R106" s="186"/>
      <c r="S106" s="186"/>
      <c r="T106" s="187"/>
      <c r="AT106" s="183" t="s">
        <v>169</v>
      </c>
      <c r="AU106" s="183" t="s">
        <v>81</v>
      </c>
      <c r="AV106" s="11" t="s">
        <v>79</v>
      </c>
      <c r="AW106" s="11" t="s">
        <v>33</v>
      </c>
      <c r="AX106" s="11" t="s">
        <v>72</v>
      </c>
      <c r="AY106" s="183" t="s">
        <v>158</v>
      </c>
    </row>
    <row r="107" spans="2:51" s="12" customFormat="1" ht="13.5">
      <c r="B107" s="188"/>
      <c r="D107" s="197" t="s">
        <v>169</v>
      </c>
      <c r="E107" s="206" t="s">
        <v>19</v>
      </c>
      <c r="F107" s="207" t="s">
        <v>903</v>
      </c>
      <c r="H107" s="208">
        <v>16.5</v>
      </c>
      <c r="I107" s="192"/>
      <c r="L107" s="188"/>
      <c r="M107" s="193"/>
      <c r="N107" s="194"/>
      <c r="O107" s="194"/>
      <c r="P107" s="194"/>
      <c r="Q107" s="194"/>
      <c r="R107" s="194"/>
      <c r="S107" s="194"/>
      <c r="T107" s="195"/>
      <c r="AT107" s="189" t="s">
        <v>169</v>
      </c>
      <c r="AU107" s="189" t="s">
        <v>81</v>
      </c>
      <c r="AV107" s="12" t="s">
        <v>81</v>
      </c>
      <c r="AW107" s="12" t="s">
        <v>33</v>
      </c>
      <c r="AX107" s="12" t="s">
        <v>79</v>
      </c>
      <c r="AY107" s="189" t="s">
        <v>158</v>
      </c>
    </row>
    <row r="108" spans="2:65" s="1" customFormat="1" ht="22.5" customHeight="1">
      <c r="B108" s="165"/>
      <c r="C108" s="166" t="s">
        <v>165</v>
      </c>
      <c r="D108" s="166" t="s">
        <v>160</v>
      </c>
      <c r="E108" s="167" t="s">
        <v>904</v>
      </c>
      <c r="F108" s="168" t="s">
        <v>905</v>
      </c>
      <c r="G108" s="169" t="s">
        <v>182</v>
      </c>
      <c r="H108" s="170">
        <v>78</v>
      </c>
      <c r="I108" s="171"/>
      <c r="J108" s="172">
        <f>ROUND(I108*H108,2)</f>
        <v>0</v>
      </c>
      <c r="K108" s="168" t="s">
        <v>19</v>
      </c>
      <c r="L108" s="35"/>
      <c r="M108" s="173" t="s">
        <v>19</v>
      </c>
      <c r="N108" s="174" t="s">
        <v>43</v>
      </c>
      <c r="O108" s="36"/>
      <c r="P108" s="175">
        <f>O108*H108</f>
        <v>0</v>
      </c>
      <c r="Q108" s="175">
        <v>0.00053</v>
      </c>
      <c r="R108" s="175">
        <f>Q108*H108</f>
        <v>0.04134</v>
      </c>
      <c r="S108" s="175">
        <v>0</v>
      </c>
      <c r="T108" s="176">
        <f>S108*H108</f>
        <v>0</v>
      </c>
      <c r="AR108" s="18" t="s">
        <v>165</v>
      </c>
      <c r="AT108" s="18" t="s">
        <v>160</v>
      </c>
      <c r="AU108" s="18" t="s">
        <v>81</v>
      </c>
      <c r="AY108" s="18" t="s">
        <v>158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8" t="s">
        <v>79</v>
      </c>
      <c r="BK108" s="177">
        <f>ROUND(I108*H108,2)</f>
        <v>0</v>
      </c>
      <c r="BL108" s="18" t="s">
        <v>165</v>
      </c>
      <c r="BM108" s="18" t="s">
        <v>906</v>
      </c>
    </row>
    <row r="109" spans="2:47" s="1" customFormat="1" ht="27">
      <c r="B109" s="35"/>
      <c r="D109" s="178" t="s">
        <v>167</v>
      </c>
      <c r="F109" s="179" t="s">
        <v>907</v>
      </c>
      <c r="I109" s="139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167</v>
      </c>
      <c r="AU109" s="18" t="s">
        <v>81</v>
      </c>
    </row>
    <row r="110" spans="2:63" s="10" customFormat="1" ht="29.25" customHeight="1">
      <c r="B110" s="151"/>
      <c r="D110" s="162" t="s">
        <v>71</v>
      </c>
      <c r="E110" s="163" t="s">
        <v>452</v>
      </c>
      <c r="F110" s="163" t="s">
        <v>453</v>
      </c>
      <c r="I110" s="154"/>
      <c r="J110" s="164">
        <f>BK110</f>
        <v>0</v>
      </c>
      <c r="L110" s="151"/>
      <c r="M110" s="156"/>
      <c r="N110" s="157"/>
      <c r="O110" s="157"/>
      <c r="P110" s="158">
        <f>SUM(P111:P125)</f>
        <v>0</v>
      </c>
      <c r="Q110" s="157"/>
      <c r="R110" s="158">
        <f>SUM(R111:R125)</f>
        <v>0</v>
      </c>
      <c r="S110" s="157"/>
      <c r="T110" s="159">
        <f>SUM(T111:T125)</f>
        <v>0</v>
      </c>
      <c r="AR110" s="152" t="s">
        <v>79</v>
      </c>
      <c r="AT110" s="160" t="s">
        <v>71</v>
      </c>
      <c r="AU110" s="160" t="s">
        <v>79</v>
      </c>
      <c r="AY110" s="152" t="s">
        <v>158</v>
      </c>
      <c r="BK110" s="161">
        <f>SUM(BK111:BK125)</f>
        <v>0</v>
      </c>
    </row>
    <row r="111" spans="2:65" s="1" customFormat="1" ht="31.5" customHeight="1">
      <c r="B111" s="165"/>
      <c r="C111" s="166" t="s">
        <v>199</v>
      </c>
      <c r="D111" s="166" t="s">
        <v>160</v>
      </c>
      <c r="E111" s="167" t="s">
        <v>908</v>
      </c>
      <c r="F111" s="168" t="s">
        <v>909</v>
      </c>
      <c r="G111" s="169" t="s">
        <v>214</v>
      </c>
      <c r="H111" s="170">
        <v>25.048</v>
      </c>
      <c r="I111" s="171"/>
      <c r="J111" s="172">
        <f>ROUND(I111*H111,2)</f>
        <v>0</v>
      </c>
      <c r="K111" s="168" t="s">
        <v>164</v>
      </c>
      <c r="L111" s="35"/>
      <c r="M111" s="173" t="s">
        <v>19</v>
      </c>
      <c r="N111" s="174" t="s">
        <v>43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265</v>
      </c>
      <c r="AT111" s="18" t="s">
        <v>160</v>
      </c>
      <c r="AU111" s="18" t="s">
        <v>81</v>
      </c>
      <c r="AY111" s="18" t="s">
        <v>158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79</v>
      </c>
      <c r="BK111" s="177">
        <f>ROUND(I111*H111,2)</f>
        <v>0</v>
      </c>
      <c r="BL111" s="18" t="s">
        <v>265</v>
      </c>
      <c r="BM111" s="18" t="s">
        <v>910</v>
      </c>
    </row>
    <row r="112" spans="2:47" s="1" customFormat="1" ht="27">
      <c r="B112" s="35"/>
      <c r="D112" s="197" t="s">
        <v>167</v>
      </c>
      <c r="F112" s="219" t="s">
        <v>911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167</v>
      </c>
      <c r="AU112" s="18" t="s">
        <v>81</v>
      </c>
    </row>
    <row r="113" spans="2:65" s="1" customFormat="1" ht="22.5" customHeight="1">
      <c r="B113" s="165"/>
      <c r="C113" s="166" t="s">
        <v>204</v>
      </c>
      <c r="D113" s="166" t="s">
        <v>160</v>
      </c>
      <c r="E113" s="167" t="s">
        <v>912</v>
      </c>
      <c r="F113" s="168" t="s">
        <v>913</v>
      </c>
      <c r="G113" s="169" t="s">
        <v>182</v>
      </c>
      <c r="H113" s="170">
        <v>10</v>
      </c>
      <c r="I113" s="171"/>
      <c r="J113" s="172">
        <f>ROUND(I113*H113,2)</f>
        <v>0</v>
      </c>
      <c r="K113" s="168" t="s">
        <v>164</v>
      </c>
      <c r="L113" s="35"/>
      <c r="M113" s="173" t="s">
        <v>19</v>
      </c>
      <c r="N113" s="174" t="s">
        <v>43</v>
      </c>
      <c r="O113" s="36"/>
      <c r="P113" s="175">
        <f>O113*H113</f>
        <v>0</v>
      </c>
      <c r="Q113" s="175">
        <v>0</v>
      </c>
      <c r="R113" s="175">
        <f>Q113*H113</f>
        <v>0</v>
      </c>
      <c r="S113" s="175">
        <v>0</v>
      </c>
      <c r="T113" s="176">
        <f>S113*H113</f>
        <v>0</v>
      </c>
      <c r="AR113" s="18" t="s">
        <v>165</v>
      </c>
      <c r="AT113" s="18" t="s">
        <v>160</v>
      </c>
      <c r="AU113" s="18" t="s">
        <v>81</v>
      </c>
      <c r="AY113" s="18" t="s">
        <v>158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8" t="s">
        <v>79</v>
      </c>
      <c r="BK113" s="177">
        <f>ROUND(I113*H113,2)</f>
        <v>0</v>
      </c>
      <c r="BL113" s="18" t="s">
        <v>165</v>
      </c>
      <c r="BM113" s="18" t="s">
        <v>914</v>
      </c>
    </row>
    <row r="114" spans="2:47" s="1" customFormat="1" ht="13.5">
      <c r="B114" s="35"/>
      <c r="D114" s="197" t="s">
        <v>167</v>
      </c>
      <c r="F114" s="219" t="s">
        <v>915</v>
      </c>
      <c r="I114" s="139"/>
      <c r="L114" s="35"/>
      <c r="M114" s="64"/>
      <c r="N114" s="36"/>
      <c r="O114" s="36"/>
      <c r="P114" s="36"/>
      <c r="Q114" s="36"/>
      <c r="R114" s="36"/>
      <c r="S114" s="36"/>
      <c r="T114" s="65"/>
      <c r="AT114" s="18" t="s">
        <v>167</v>
      </c>
      <c r="AU114" s="18" t="s">
        <v>81</v>
      </c>
    </row>
    <row r="115" spans="2:65" s="1" customFormat="1" ht="22.5" customHeight="1">
      <c r="B115" s="165"/>
      <c r="C115" s="166" t="s">
        <v>210</v>
      </c>
      <c r="D115" s="166" t="s">
        <v>160</v>
      </c>
      <c r="E115" s="167" t="s">
        <v>916</v>
      </c>
      <c r="F115" s="168" t="s">
        <v>917</v>
      </c>
      <c r="G115" s="169" t="s">
        <v>182</v>
      </c>
      <c r="H115" s="170">
        <v>300</v>
      </c>
      <c r="I115" s="171"/>
      <c r="J115" s="172">
        <f>ROUND(I115*H115,2)</f>
        <v>0</v>
      </c>
      <c r="K115" s="168" t="s">
        <v>164</v>
      </c>
      <c r="L115" s="35"/>
      <c r="M115" s="173" t="s">
        <v>19</v>
      </c>
      <c r="N115" s="174" t="s">
        <v>43</v>
      </c>
      <c r="O115" s="36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AR115" s="18" t="s">
        <v>165</v>
      </c>
      <c r="AT115" s="18" t="s">
        <v>160</v>
      </c>
      <c r="AU115" s="18" t="s">
        <v>81</v>
      </c>
      <c r="AY115" s="18" t="s">
        <v>158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8" t="s">
        <v>79</v>
      </c>
      <c r="BK115" s="177">
        <f>ROUND(I115*H115,2)</f>
        <v>0</v>
      </c>
      <c r="BL115" s="18" t="s">
        <v>165</v>
      </c>
      <c r="BM115" s="18" t="s">
        <v>918</v>
      </c>
    </row>
    <row r="116" spans="2:47" s="1" customFormat="1" ht="27">
      <c r="B116" s="35"/>
      <c r="D116" s="178" t="s">
        <v>167</v>
      </c>
      <c r="F116" s="179" t="s">
        <v>919</v>
      </c>
      <c r="I116" s="139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167</v>
      </c>
      <c r="AU116" s="18" t="s">
        <v>81</v>
      </c>
    </row>
    <row r="117" spans="2:51" s="11" customFormat="1" ht="13.5">
      <c r="B117" s="180"/>
      <c r="D117" s="178" t="s">
        <v>169</v>
      </c>
      <c r="E117" s="181" t="s">
        <v>19</v>
      </c>
      <c r="F117" s="182" t="s">
        <v>920</v>
      </c>
      <c r="H117" s="183" t="s">
        <v>19</v>
      </c>
      <c r="I117" s="184"/>
      <c r="L117" s="180"/>
      <c r="M117" s="185"/>
      <c r="N117" s="186"/>
      <c r="O117" s="186"/>
      <c r="P117" s="186"/>
      <c r="Q117" s="186"/>
      <c r="R117" s="186"/>
      <c r="S117" s="186"/>
      <c r="T117" s="187"/>
      <c r="AT117" s="183" t="s">
        <v>169</v>
      </c>
      <c r="AU117" s="183" t="s">
        <v>81</v>
      </c>
      <c r="AV117" s="11" t="s">
        <v>79</v>
      </c>
      <c r="AW117" s="11" t="s">
        <v>33</v>
      </c>
      <c r="AX117" s="11" t="s">
        <v>72</v>
      </c>
      <c r="AY117" s="183" t="s">
        <v>158</v>
      </c>
    </row>
    <row r="118" spans="2:51" s="12" customFormat="1" ht="13.5">
      <c r="B118" s="188"/>
      <c r="D118" s="197" t="s">
        <v>169</v>
      </c>
      <c r="E118" s="206" t="s">
        <v>19</v>
      </c>
      <c r="F118" s="207" t="s">
        <v>921</v>
      </c>
      <c r="H118" s="208">
        <v>300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89" t="s">
        <v>169</v>
      </c>
      <c r="AU118" s="189" t="s">
        <v>81</v>
      </c>
      <c r="AV118" s="12" t="s">
        <v>81</v>
      </c>
      <c r="AW118" s="12" t="s">
        <v>33</v>
      </c>
      <c r="AX118" s="12" t="s">
        <v>79</v>
      </c>
      <c r="AY118" s="189" t="s">
        <v>158</v>
      </c>
    </row>
    <row r="119" spans="2:65" s="1" customFormat="1" ht="22.5" customHeight="1">
      <c r="B119" s="165"/>
      <c r="C119" s="166" t="s">
        <v>215</v>
      </c>
      <c r="D119" s="166" t="s">
        <v>160</v>
      </c>
      <c r="E119" s="167" t="s">
        <v>463</v>
      </c>
      <c r="F119" s="168" t="s">
        <v>464</v>
      </c>
      <c r="G119" s="169" t="s">
        <v>214</v>
      </c>
      <c r="H119" s="170">
        <v>25.048</v>
      </c>
      <c r="I119" s="171"/>
      <c r="J119" s="172">
        <f>ROUND(I119*H119,2)</f>
        <v>0</v>
      </c>
      <c r="K119" s="168" t="s">
        <v>164</v>
      </c>
      <c r="L119" s="35"/>
      <c r="M119" s="173" t="s">
        <v>19</v>
      </c>
      <c r="N119" s="174" t="s">
        <v>43</v>
      </c>
      <c r="O119" s="36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AR119" s="18" t="s">
        <v>165</v>
      </c>
      <c r="AT119" s="18" t="s">
        <v>160</v>
      </c>
      <c r="AU119" s="18" t="s">
        <v>81</v>
      </c>
      <c r="AY119" s="18" t="s">
        <v>158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8" t="s">
        <v>79</v>
      </c>
      <c r="BK119" s="177">
        <f>ROUND(I119*H119,2)</f>
        <v>0</v>
      </c>
      <c r="BL119" s="18" t="s">
        <v>165</v>
      </c>
      <c r="BM119" s="18" t="s">
        <v>922</v>
      </c>
    </row>
    <row r="120" spans="2:47" s="1" customFormat="1" ht="13.5">
      <c r="B120" s="35"/>
      <c r="D120" s="197" t="s">
        <v>167</v>
      </c>
      <c r="F120" s="219" t="s">
        <v>466</v>
      </c>
      <c r="I120" s="139"/>
      <c r="L120" s="35"/>
      <c r="M120" s="64"/>
      <c r="N120" s="36"/>
      <c r="O120" s="36"/>
      <c r="P120" s="36"/>
      <c r="Q120" s="36"/>
      <c r="R120" s="36"/>
      <c r="S120" s="36"/>
      <c r="T120" s="65"/>
      <c r="AT120" s="18" t="s">
        <v>167</v>
      </c>
      <c r="AU120" s="18" t="s">
        <v>81</v>
      </c>
    </row>
    <row r="121" spans="2:65" s="1" customFormat="1" ht="22.5" customHeight="1">
      <c r="B121" s="165"/>
      <c r="C121" s="166" t="s">
        <v>223</v>
      </c>
      <c r="D121" s="166" t="s">
        <v>160</v>
      </c>
      <c r="E121" s="167" t="s">
        <v>468</v>
      </c>
      <c r="F121" s="168" t="s">
        <v>469</v>
      </c>
      <c r="G121" s="169" t="s">
        <v>214</v>
      </c>
      <c r="H121" s="170">
        <v>375.72</v>
      </c>
      <c r="I121" s="171"/>
      <c r="J121" s="172">
        <f>ROUND(I121*H121,2)</f>
        <v>0</v>
      </c>
      <c r="K121" s="168" t="s">
        <v>164</v>
      </c>
      <c r="L121" s="35"/>
      <c r="M121" s="173" t="s">
        <v>19</v>
      </c>
      <c r="N121" s="174" t="s">
        <v>43</v>
      </c>
      <c r="O121" s="36"/>
      <c r="P121" s="175">
        <f>O121*H121</f>
        <v>0</v>
      </c>
      <c r="Q121" s="175">
        <v>0</v>
      </c>
      <c r="R121" s="175">
        <f>Q121*H121</f>
        <v>0</v>
      </c>
      <c r="S121" s="175">
        <v>0</v>
      </c>
      <c r="T121" s="176">
        <f>S121*H121</f>
        <v>0</v>
      </c>
      <c r="AR121" s="18" t="s">
        <v>165</v>
      </c>
      <c r="AT121" s="18" t="s">
        <v>160</v>
      </c>
      <c r="AU121" s="18" t="s">
        <v>81</v>
      </c>
      <c r="AY121" s="18" t="s">
        <v>158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8" t="s">
        <v>79</v>
      </c>
      <c r="BK121" s="177">
        <f>ROUND(I121*H121,2)</f>
        <v>0</v>
      </c>
      <c r="BL121" s="18" t="s">
        <v>165</v>
      </c>
      <c r="BM121" s="18" t="s">
        <v>923</v>
      </c>
    </row>
    <row r="122" spans="2:47" s="1" customFormat="1" ht="13.5">
      <c r="B122" s="35"/>
      <c r="D122" s="178" t="s">
        <v>167</v>
      </c>
      <c r="F122" s="179" t="s">
        <v>469</v>
      </c>
      <c r="I122" s="139"/>
      <c r="L122" s="35"/>
      <c r="M122" s="64"/>
      <c r="N122" s="36"/>
      <c r="O122" s="36"/>
      <c r="P122" s="36"/>
      <c r="Q122" s="36"/>
      <c r="R122" s="36"/>
      <c r="S122" s="36"/>
      <c r="T122" s="65"/>
      <c r="AT122" s="18" t="s">
        <v>167</v>
      </c>
      <c r="AU122" s="18" t="s">
        <v>81</v>
      </c>
    </row>
    <row r="123" spans="2:51" s="12" customFormat="1" ht="13.5">
      <c r="B123" s="188"/>
      <c r="D123" s="197" t="s">
        <v>169</v>
      </c>
      <c r="F123" s="207" t="s">
        <v>924</v>
      </c>
      <c r="H123" s="208">
        <v>375.72</v>
      </c>
      <c r="I123" s="192"/>
      <c r="L123" s="188"/>
      <c r="M123" s="193"/>
      <c r="N123" s="194"/>
      <c r="O123" s="194"/>
      <c r="P123" s="194"/>
      <c r="Q123" s="194"/>
      <c r="R123" s="194"/>
      <c r="S123" s="194"/>
      <c r="T123" s="195"/>
      <c r="AT123" s="189" t="s">
        <v>169</v>
      </c>
      <c r="AU123" s="189" t="s">
        <v>81</v>
      </c>
      <c r="AV123" s="12" t="s">
        <v>81</v>
      </c>
      <c r="AW123" s="12" t="s">
        <v>4</v>
      </c>
      <c r="AX123" s="12" t="s">
        <v>79</v>
      </c>
      <c r="AY123" s="189" t="s">
        <v>158</v>
      </c>
    </row>
    <row r="124" spans="2:65" s="1" customFormat="1" ht="22.5" customHeight="1">
      <c r="B124" s="165"/>
      <c r="C124" s="166" t="s">
        <v>231</v>
      </c>
      <c r="D124" s="166" t="s">
        <v>160</v>
      </c>
      <c r="E124" s="167" t="s">
        <v>473</v>
      </c>
      <c r="F124" s="168" t="s">
        <v>474</v>
      </c>
      <c r="G124" s="169" t="s">
        <v>214</v>
      </c>
      <c r="H124" s="170">
        <v>25.048</v>
      </c>
      <c r="I124" s="171"/>
      <c r="J124" s="172">
        <f>ROUND(I124*H124,2)</f>
        <v>0</v>
      </c>
      <c r="K124" s="168" t="s">
        <v>164</v>
      </c>
      <c r="L124" s="35"/>
      <c r="M124" s="173" t="s">
        <v>19</v>
      </c>
      <c r="N124" s="174" t="s">
        <v>43</v>
      </c>
      <c r="O124" s="36"/>
      <c r="P124" s="175">
        <f>O124*H124</f>
        <v>0</v>
      </c>
      <c r="Q124" s="175">
        <v>0</v>
      </c>
      <c r="R124" s="175">
        <f>Q124*H124</f>
        <v>0</v>
      </c>
      <c r="S124" s="175">
        <v>0</v>
      </c>
      <c r="T124" s="176">
        <f>S124*H124</f>
        <v>0</v>
      </c>
      <c r="AR124" s="18" t="s">
        <v>165</v>
      </c>
      <c r="AT124" s="18" t="s">
        <v>160</v>
      </c>
      <c r="AU124" s="18" t="s">
        <v>81</v>
      </c>
      <c r="AY124" s="18" t="s">
        <v>158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8" t="s">
        <v>79</v>
      </c>
      <c r="BK124" s="177">
        <f>ROUND(I124*H124,2)</f>
        <v>0</v>
      </c>
      <c r="BL124" s="18" t="s">
        <v>165</v>
      </c>
      <c r="BM124" s="18" t="s">
        <v>925</v>
      </c>
    </row>
    <row r="125" spans="2:47" s="1" customFormat="1" ht="13.5">
      <c r="B125" s="35"/>
      <c r="D125" s="178" t="s">
        <v>167</v>
      </c>
      <c r="F125" s="179" t="s">
        <v>474</v>
      </c>
      <c r="I125" s="139"/>
      <c r="L125" s="35"/>
      <c r="M125" s="64"/>
      <c r="N125" s="36"/>
      <c r="O125" s="36"/>
      <c r="P125" s="36"/>
      <c r="Q125" s="36"/>
      <c r="R125" s="36"/>
      <c r="S125" s="36"/>
      <c r="T125" s="65"/>
      <c r="AT125" s="18" t="s">
        <v>167</v>
      </c>
      <c r="AU125" s="18" t="s">
        <v>81</v>
      </c>
    </row>
    <row r="126" spans="2:63" s="10" customFormat="1" ht="29.25" customHeight="1">
      <c r="B126" s="151"/>
      <c r="D126" s="162" t="s">
        <v>71</v>
      </c>
      <c r="E126" s="163" t="s">
        <v>476</v>
      </c>
      <c r="F126" s="163" t="s">
        <v>477</v>
      </c>
      <c r="I126" s="154"/>
      <c r="J126" s="164">
        <f>BK126</f>
        <v>0</v>
      </c>
      <c r="L126" s="151"/>
      <c r="M126" s="156"/>
      <c r="N126" s="157"/>
      <c r="O126" s="157"/>
      <c r="P126" s="158">
        <f>SUM(P127:P128)</f>
        <v>0</v>
      </c>
      <c r="Q126" s="157"/>
      <c r="R126" s="158">
        <f>SUM(R127:R128)</f>
        <v>0</v>
      </c>
      <c r="S126" s="157"/>
      <c r="T126" s="159">
        <f>SUM(T127:T128)</f>
        <v>0</v>
      </c>
      <c r="AR126" s="152" t="s">
        <v>79</v>
      </c>
      <c r="AT126" s="160" t="s">
        <v>71</v>
      </c>
      <c r="AU126" s="160" t="s">
        <v>79</v>
      </c>
      <c r="AY126" s="152" t="s">
        <v>158</v>
      </c>
      <c r="BK126" s="161">
        <f>SUM(BK127:BK128)</f>
        <v>0</v>
      </c>
    </row>
    <row r="127" spans="2:65" s="1" customFormat="1" ht="22.5" customHeight="1">
      <c r="B127" s="165"/>
      <c r="C127" s="166" t="s">
        <v>237</v>
      </c>
      <c r="D127" s="166" t="s">
        <v>160</v>
      </c>
      <c r="E127" s="167" t="s">
        <v>926</v>
      </c>
      <c r="F127" s="168" t="s">
        <v>927</v>
      </c>
      <c r="G127" s="169" t="s">
        <v>214</v>
      </c>
      <c r="H127" s="170">
        <v>16.946</v>
      </c>
      <c r="I127" s="171"/>
      <c r="J127" s="172">
        <f>ROUND(I127*H127,2)</f>
        <v>0</v>
      </c>
      <c r="K127" s="168" t="s">
        <v>164</v>
      </c>
      <c r="L127" s="35"/>
      <c r="M127" s="173" t="s">
        <v>19</v>
      </c>
      <c r="N127" s="174" t="s">
        <v>43</v>
      </c>
      <c r="O127" s="36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8" t="s">
        <v>165</v>
      </c>
      <c r="AT127" s="18" t="s">
        <v>160</v>
      </c>
      <c r="AU127" s="18" t="s">
        <v>81</v>
      </c>
      <c r="AY127" s="18" t="s">
        <v>158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8" t="s">
        <v>79</v>
      </c>
      <c r="BK127" s="177">
        <f>ROUND(I127*H127,2)</f>
        <v>0</v>
      </c>
      <c r="BL127" s="18" t="s">
        <v>165</v>
      </c>
      <c r="BM127" s="18" t="s">
        <v>928</v>
      </c>
    </row>
    <row r="128" spans="2:47" s="1" customFormat="1" ht="40.5">
      <c r="B128" s="35"/>
      <c r="D128" s="178" t="s">
        <v>167</v>
      </c>
      <c r="F128" s="179" t="s">
        <v>929</v>
      </c>
      <c r="I128" s="139"/>
      <c r="L128" s="35"/>
      <c r="M128" s="64"/>
      <c r="N128" s="36"/>
      <c r="O128" s="36"/>
      <c r="P128" s="36"/>
      <c r="Q128" s="36"/>
      <c r="R128" s="36"/>
      <c r="S128" s="36"/>
      <c r="T128" s="65"/>
      <c r="AT128" s="18" t="s">
        <v>167</v>
      </c>
      <c r="AU128" s="18" t="s">
        <v>81</v>
      </c>
    </row>
    <row r="129" spans="2:63" s="10" customFormat="1" ht="36.75" customHeight="1">
      <c r="B129" s="151"/>
      <c r="D129" s="152" t="s">
        <v>71</v>
      </c>
      <c r="E129" s="153" t="s">
        <v>483</v>
      </c>
      <c r="F129" s="153" t="s">
        <v>484</v>
      </c>
      <c r="I129" s="154"/>
      <c r="J129" s="155">
        <f>BK129</f>
        <v>0</v>
      </c>
      <c r="L129" s="151"/>
      <c r="M129" s="156"/>
      <c r="N129" s="157"/>
      <c r="O129" s="157"/>
      <c r="P129" s="158">
        <f>P130+P161+P184+P205+P231+P245</f>
        <v>0</v>
      </c>
      <c r="Q129" s="157"/>
      <c r="R129" s="158">
        <f>R130+R161+R184+R205+R231+R245</f>
        <v>5.742917940000001</v>
      </c>
      <c r="S129" s="157"/>
      <c r="T129" s="159">
        <f>T130+T161+T184+T205+T231+T245</f>
        <v>1.94805</v>
      </c>
      <c r="AR129" s="152" t="s">
        <v>81</v>
      </c>
      <c r="AT129" s="160" t="s">
        <v>71</v>
      </c>
      <c r="AU129" s="160" t="s">
        <v>72</v>
      </c>
      <c r="AY129" s="152" t="s">
        <v>158</v>
      </c>
      <c r="BK129" s="161">
        <f>BK130+BK161+BK184+BK205+BK231+BK245</f>
        <v>0</v>
      </c>
    </row>
    <row r="130" spans="2:63" s="10" customFormat="1" ht="19.5" customHeight="1">
      <c r="B130" s="151"/>
      <c r="D130" s="162" t="s">
        <v>71</v>
      </c>
      <c r="E130" s="163" t="s">
        <v>930</v>
      </c>
      <c r="F130" s="163" t="s">
        <v>931</v>
      </c>
      <c r="I130" s="154"/>
      <c r="J130" s="164">
        <f>BK130</f>
        <v>0</v>
      </c>
      <c r="L130" s="151"/>
      <c r="M130" s="156"/>
      <c r="N130" s="157"/>
      <c r="O130" s="157"/>
      <c r="P130" s="158">
        <f>SUM(P131:P160)</f>
        <v>0</v>
      </c>
      <c r="Q130" s="157"/>
      <c r="R130" s="158">
        <f>SUM(R131:R160)</f>
        <v>1.0806228</v>
      </c>
      <c r="S130" s="157"/>
      <c r="T130" s="159">
        <f>SUM(T131:T160)</f>
        <v>1.6024</v>
      </c>
      <c r="AR130" s="152" t="s">
        <v>81</v>
      </c>
      <c r="AT130" s="160" t="s">
        <v>71</v>
      </c>
      <c r="AU130" s="160" t="s">
        <v>79</v>
      </c>
      <c r="AY130" s="152" t="s">
        <v>158</v>
      </c>
      <c r="BK130" s="161">
        <f>SUM(BK131:BK160)</f>
        <v>0</v>
      </c>
    </row>
    <row r="131" spans="2:65" s="1" customFormat="1" ht="22.5" customHeight="1">
      <c r="B131" s="165"/>
      <c r="C131" s="166" t="s">
        <v>242</v>
      </c>
      <c r="D131" s="166" t="s">
        <v>160</v>
      </c>
      <c r="E131" s="167" t="s">
        <v>932</v>
      </c>
      <c r="F131" s="168" t="s">
        <v>933</v>
      </c>
      <c r="G131" s="169" t="s">
        <v>163</v>
      </c>
      <c r="H131" s="170">
        <v>110</v>
      </c>
      <c r="I131" s="171"/>
      <c r="J131" s="172">
        <f>ROUND(I131*H131,2)</f>
        <v>0</v>
      </c>
      <c r="K131" s="168" t="s">
        <v>164</v>
      </c>
      <c r="L131" s="35"/>
      <c r="M131" s="173" t="s">
        <v>19</v>
      </c>
      <c r="N131" s="174" t="s">
        <v>43</v>
      </c>
      <c r="O131" s="36"/>
      <c r="P131" s="175">
        <f>O131*H131</f>
        <v>0</v>
      </c>
      <c r="Q131" s="175">
        <v>0</v>
      </c>
      <c r="R131" s="175">
        <f>Q131*H131</f>
        <v>0</v>
      </c>
      <c r="S131" s="175">
        <v>0.01</v>
      </c>
      <c r="T131" s="176">
        <f>S131*H131</f>
        <v>1.1</v>
      </c>
      <c r="AR131" s="18" t="s">
        <v>265</v>
      </c>
      <c r="AT131" s="18" t="s">
        <v>160</v>
      </c>
      <c r="AU131" s="18" t="s">
        <v>81</v>
      </c>
      <c r="AY131" s="18" t="s">
        <v>158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8" t="s">
        <v>79</v>
      </c>
      <c r="BK131" s="177">
        <f>ROUND(I131*H131,2)</f>
        <v>0</v>
      </c>
      <c r="BL131" s="18" t="s">
        <v>265</v>
      </c>
      <c r="BM131" s="18" t="s">
        <v>934</v>
      </c>
    </row>
    <row r="132" spans="2:47" s="1" customFormat="1" ht="13.5">
      <c r="B132" s="35"/>
      <c r="D132" s="178" t="s">
        <v>167</v>
      </c>
      <c r="F132" s="179" t="s">
        <v>935</v>
      </c>
      <c r="I132" s="139"/>
      <c r="L132" s="35"/>
      <c r="M132" s="64"/>
      <c r="N132" s="36"/>
      <c r="O132" s="36"/>
      <c r="P132" s="36"/>
      <c r="Q132" s="36"/>
      <c r="R132" s="36"/>
      <c r="S132" s="36"/>
      <c r="T132" s="65"/>
      <c r="AT132" s="18" t="s">
        <v>167</v>
      </c>
      <c r="AU132" s="18" t="s">
        <v>81</v>
      </c>
    </row>
    <row r="133" spans="2:51" s="11" customFormat="1" ht="13.5">
      <c r="B133" s="180"/>
      <c r="D133" s="178" t="s">
        <v>169</v>
      </c>
      <c r="E133" s="181" t="s">
        <v>19</v>
      </c>
      <c r="F133" s="182" t="s">
        <v>902</v>
      </c>
      <c r="H133" s="183" t="s">
        <v>19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3" t="s">
        <v>169</v>
      </c>
      <c r="AU133" s="183" t="s">
        <v>81</v>
      </c>
      <c r="AV133" s="11" t="s">
        <v>79</v>
      </c>
      <c r="AW133" s="11" t="s">
        <v>33</v>
      </c>
      <c r="AX133" s="11" t="s">
        <v>72</v>
      </c>
      <c r="AY133" s="183" t="s">
        <v>158</v>
      </c>
    </row>
    <row r="134" spans="2:51" s="12" customFormat="1" ht="13.5">
      <c r="B134" s="188"/>
      <c r="D134" s="197" t="s">
        <v>169</v>
      </c>
      <c r="E134" s="206" t="s">
        <v>19</v>
      </c>
      <c r="F134" s="207" t="s">
        <v>867</v>
      </c>
      <c r="H134" s="208">
        <v>110</v>
      </c>
      <c r="I134" s="192"/>
      <c r="L134" s="188"/>
      <c r="M134" s="193"/>
      <c r="N134" s="194"/>
      <c r="O134" s="194"/>
      <c r="P134" s="194"/>
      <c r="Q134" s="194"/>
      <c r="R134" s="194"/>
      <c r="S134" s="194"/>
      <c r="T134" s="195"/>
      <c r="AT134" s="189" t="s">
        <v>169</v>
      </c>
      <c r="AU134" s="189" t="s">
        <v>81</v>
      </c>
      <c r="AV134" s="12" t="s">
        <v>81</v>
      </c>
      <c r="AW134" s="12" t="s">
        <v>33</v>
      </c>
      <c r="AX134" s="12" t="s">
        <v>79</v>
      </c>
      <c r="AY134" s="189" t="s">
        <v>158</v>
      </c>
    </row>
    <row r="135" spans="2:65" s="1" customFormat="1" ht="31.5" customHeight="1">
      <c r="B135" s="165"/>
      <c r="C135" s="166" t="s">
        <v>247</v>
      </c>
      <c r="D135" s="166" t="s">
        <v>160</v>
      </c>
      <c r="E135" s="167" t="s">
        <v>936</v>
      </c>
      <c r="F135" s="168" t="s">
        <v>937</v>
      </c>
      <c r="G135" s="169" t="s">
        <v>163</v>
      </c>
      <c r="H135" s="170">
        <v>250</v>
      </c>
      <c r="I135" s="171"/>
      <c r="J135" s="172">
        <f>ROUND(I135*H135,2)</f>
        <v>0</v>
      </c>
      <c r="K135" s="168" t="s">
        <v>262</v>
      </c>
      <c r="L135" s="35"/>
      <c r="M135" s="173" t="s">
        <v>19</v>
      </c>
      <c r="N135" s="174" t="s">
        <v>43</v>
      </c>
      <c r="O135" s="36"/>
      <c r="P135" s="175">
        <f>O135*H135</f>
        <v>0</v>
      </c>
      <c r="Q135" s="175">
        <v>0</v>
      </c>
      <c r="R135" s="175">
        <f>Q135*H135</f>
        <v>0</v>
      </c>
      <c r="S135" s="175">
        <v>0.002</v>
      </c>
      <c r="T135" s="176">
        <f>S135*H135</f>
        <v>0.5</v>
      </c>
      <c r="AR135" s="18" t="s">
        <v>265</v>
      </c>
      <c r="AT135" s="18" t="s">
        <v>160</v>
      </c>
      <c r="AU135" s="18" t="s">
        <v>81</v>
      </c>
      <c r="AY135" s="18" t="s">
        <v>158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8" t="s">
        <v>79</v>
      </c>
      <c r="BK135" s="177">
        <f>ROUND(I135*H135,2)</f>
        <v>0</v>
      </c>
      <c r="BL135" s="18" t="s">
        <v>265</v>
      </c>
      <c r="BM135" s="18" t="s">
        <v>938</v>
      </c>
    </row>
    <row r="136" spans="2:47" s="1" customFormat="1" ht="13.5">
      <c r="B136" s="35"/>
      <c r="D136" s="178" t="s">
        <v>167</v>
      </c>
      <c r="F136" s="179" t="s">
        <v>939</v>
      </c>
      <c r="I136" s="139"/>
      <c r="L136" s="35"/>
      <c r="M136" s="64"/>
      <c r="N136" s="36"/>
      <c r="O136" s="36"/>
      <c r="P136" s="36"/>
      <c r="Q136" s="36"/>
      <c r="R136" s="36"/>
      <c r="S136" s="36"/>
      <c r="T136" s="65"/>
      <c r="AT136" s="18" t="s">
        <v>167</v>
      </c>
      <c r="AU136" s="18" t="s">
        <v>81</v>
      </c>
    </row>
    <row r="137" spans="2:51" s="11" customFormat="1" ht="13.5">
      <c r="B137" s="180"/>
      <c r="D137" s="178" t="s">
        <v>169</v>
      </c>
      <c r="E137" s="181" t="s">
        <v>19</v>
      </c>
      <c r="F137" s="182" t="s">
        <v>902</v>
      </c>
      <c r="H137" s="183" t="s">
        <v>19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3" t="s">
        <v>169</v>
      </c>
      <c r="AU137" s="183" t="s">
        <v>81</v>
      </c>
      <c r="AV137" s="11" t="s">
        <v>79</v>
      </c>
      <c r="AW137" s="11" t="s">
        <v>33</v>
      </c>
      <c r="AX137" s="11" t="s">
        <v>72</v>
      </c>
      <c r="AY137" s="183" t="s">
        <v>158</v>
      </c>
    </row>
    <row r="138" spans="2:51" s="12" customFormat="1" ht="13.5">
      <c r="B138" s="188"/>
      <c r="D138" s="197" t="s">
        <v>169</v>
      </c>
      <c r="E138" s="206" t="s">
        <v>19</v>
      </c>
      <c r="F138" s="207" t="s">
        <v>864</v>
      </c>
      <c r="H138" s="208">
        <v>250</v>
      </c>
      <c r="I138" s="192"/>
      <c r="L138" s="188"/>
      <c r="M138" s="193"/>
      <c r="N138" s="194"/>
      <c r="O138" s="194"/>
      <c r="P138" s="194"/>
      <c r="Q138" s="194"/>
      <c r="R138" s="194"/>
      <c r="S138" s="194"/>
      <c r="T138" s="195"/>
      <c r="AT138" s="189" t="s">
        <v>169</v>
      </c>
      <c r="AU138" s="189" t="s">
        <v>81</v>
      </c>
      <c r="AV138" s="12" t="s">
        <v>81</v>
      </c>
      <c r="AW138" s="12" t="s">
        <v>33</v>
      </c>
      <c r="AX138" s="12" t="s">
        <v>79</v>
      </c>
      <c r="AY138" s="189" t="s">
        <v>158</v>
      </c>
    </row>
    <row r="139" spans="2:65" s="1" customFormat="1" ht="22.5" customHeight="1">
      <c r="B139" s="165"/>
      <c r="C139" s="166" t="s">
        <v>254</v>
      </c>
      <c r="D139" s="166" t="s">
        <v>160</v>
      </c>
      <c r="E139" s="167" t="s">
        <v>940</v>
      </c>
      <c r="F139" s="168" t="s">
        <v>941</v>
      </c>
      <c r="G139" s="169" t="s">
        <v>572</v>
      </c>
      <c r="H139" s="170">
        <v>8</v>
      </c>
      <c r="I139" s="171"/>
      <c r="J139" s="172">
        <f>ROUND(I139*H139,2)</f>
        <v>0</v>
      </c>
      <c r="K139" s="168" t="s">
        <v>19</v>
      </c>
      <c r="L139" s="35"/>
      <c r="M139" s="173" t="s">
        <v>19</v>
      </c>
      <c r="N139" s="174" t="s">
        <v>43</v>
      </c>
      <c r="O139" s="36"/>
      <c r="P139" s="175">
        <f>O139*H139</f>
        <v>0</v>
      </c>
      <c r="Q139" s="175">
        <v>0</v>
      </c>
      <c r="R139" s="175">
        <f>Q139*H139</f>
        <v>0</v>
      </c>
      <c r="S139" s="175">
        <v>0.0003</v>
      </c>
      <c r="T139" s="176">
        <f>S139*H139</f>
        <v>0.0024</v>
      </c>
      <c r="AR139" s="18" t="s">
        <v>265</v>
      </c>
      <c r="AT139" s="18" t="s">
        <v>160</v>
      </c>
      <c r="AU139" s="18" t="s">
        <v>81</v>
      </c>
      <c r="AY139" s="18" t="s">
        <v>158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8" t="s">
        <v>79</v>
      </c>
      <c r="BK139" s="177">
        <f>ROUND(I139*H139,2)</f>
        <v>0</v>
      </c>
      <c r="BL139" s="18" t="s">
        <v>265</v>
      </c>
      <c r="BM139" s="18" t="s">
        <v>942</v>
      </c>
    </row>
    <row r="140" spans="2:47" s="1" customFormat="1" ht="13.5">
      <c r="B140" s="35"/>
      <c r="D140" s="178" t="s">
        <v>167</v>
      </c>
      <c r="F140" s="179" t="s">
        <v>943</v>
      </c>
      <c r="I140" s="139"/>
      <c r="L140" s="35"/>
      <c r="M140" s="64"/>
      <c r="N140" s="36"/>
      <c r="O140" s="36"/>
      <c r="P140" s="36"/>
      <c r="Q140" s="36"/>
      <c r="R140" s="36"/>
      <c r="S140" s="36"/>
      <c r="T140" s="65"/>
      <c r="AT140" s="18" t="s">
        <v>167</v>
      </c>
      <c r="AU140" s="18" t="s">
        <v>81</v>
      </c>
    </row>
    <row r="141" spans="2:51" s="11" customFormat="1" ht="13.5">
      <c r="B141" s="180"/>
      <c r="D141" s="178" t="s">
        <v>169</v>
      </c>
      <c r="E141" s="181" t="s">
        <v>19</v>
      </c>
      <c r="F141" s="182" t="s">
        <v>902</v>
      </c>
      <c r="H141" s="183" t="s">
        <v>19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3" t="s">
        <v>169</v>
      </c>
      <c r="AU141" s="183" t="s">
        <v>81</v>
      </c>
      <c r="AV141" s="11" t="s">
        <v>79</v>
      </c>
      <c r="AW141" s="11" t="s">
        <v>33</v>
      </c>
      <c r="AX141" s="11" t="s">
        <v>72</v>
      </c>
      <c r="AY141" s="183" t="s">
        <v>158</v>
      </c>
    </row>
    <row r="142" spans="2:51" s="12" customFormat="1" ht="13.5">
      <c r="B142" s="188"/>
      <c r="D142" s="197" t="s">
        <v>169</v>
      </c>
      <c r="E142" s="206" t="s">
        <v>19</v>
      </c>
      <c r="F142" s="207" t="s">
        <v>215</v>
      </c>
      <c r="H142" s="208">
        <v>8</v>
      </c>
      <c r="I142" s="192"/>
      <c r="L142" s="188"/>
      <c r="M142" s="193"/>
      <c r="N142" s="194"/>
      <c r="O142" s="194"/>
      <c r="P142" s="194"/>
      <c r="Q142" s="194"/>
      <c r="R142" s="194"/>
      <c r="S142" s="194"/>
      <c r="T142" s="195"/>
      <c r="AT142" s="189" t="s">
        <v>169</v>
      </c>
      <c r="AU142" s="189" t="s">
        <v>81</v>
      </c>
      <c r="AV142" s="12" t="s">
        <v>81</v>
      </c>
      <c r="AW142" s="12" t="s">
        <v>33</v>
      </c>
      <c r="AX142" s="12" t="s">
        <v>79</v>
      </c>
      <c r="AY142" s="189" t="s">
        <v>158</v>
      </c>
    </row>
    <row r="143" spans="2:65" s="1" customFormat="1" ht="22.5" customHeight="1">
      <c r="B143" s="165"/>
      <c r="C143" s="166" t="s">
        <v>8</v>
      </c>
      <c r="D143" s="166" t="s">
        <v>160</v>
      </c>
      <c r="E143" s="167" t="s">
        <v>944</v>
      </c>
      <c r="F143" s="168" t="s">
        <v>945</v>
      </c>
      <c r="G143" s="169" t="s">
        <v>163</v>
      </c>
      <c r="H143" s="170">
        <v>72.6</v>
      </c>
      <c r="I143" s="171"/>
      <c r="J143" s="172">
        <f>ROUND(I143*H143,2)</f>
        <v>0</v>
      </c>
      <c r="K143" s="168" t="s">
        <v>19</v>
      </c>
      <c r="L143" s="35"/>
      <c r="M143" s="173" t="s">
        <v>19</v>
      </c>
      <c r="N143" s="174" t="s">
        <v>43</v>
      </c>
      <c r="O143" s="36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AR143" s="18" t="s">
        <v>265</v>
      </c>
      <c r="AT143" s="18" t="s">
        <v>160</v>
      </c>
      <c r="AU143" s="18" t="s">
        <v>81</v>
      </c>
      <c r="AY143" s="18" t="s">
        <v>158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79</v>
      </c>
      <c r="BK143" s="177">
        <f>ROUND(I143*H143,2)</f>
        <v>0</v>
      </c>
      <c r="BL143" s="18" t="s">
        <v>265</v>
      </c>
      <c r="BM143" s="18" t="s">
        <v>946</v>
      </c>
    </row>
    <row r="144" spans="2:47" s="1" customFormat="1" ht="27">
      <c r="B144" s="35"/>
      <c r="D144" s="178" t="s">
        <v>167</v>
      </c>
      <c r="F144" s="179" t="s">
        <v>947</v>
      </c>
      <c r="I144" s="139"/>
      <c r="L144" s="35"/>
      <c r="M144" s="64"/>
      <c r="N144" s="36"/>
      <c r="O144" s="36"/>
      <c r="P144" s="36"/>
      <c r="Q144" s="36"/>
      <c r="R144" s="36"/>
      <c r="S144" s="36"/>
      <c r="T144" s="65"/>
      <c r="AT144" s="18" t="s">
        <v>167</v>
      </c>
      <c r="AU144" s="18" t="s">
        <v>81</v>
      </c>
    </row>
    <row r="145" spans="2:51" s="11" customFormat="1" ht="13.5">
      <c r="B145" s="180"/>
      <c r="D145" s="178" t="s">
        <v>169</v>
      </c>
      <c r="E145" s="181" t="s">
        <v>19</v>
      </c>
      <c r="F145" s="182" t="s">
        <v>902</v>
      </c>
      <c r="H145" s="183" t="s">
        <v>19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3" t="s">
        <v>169</v>
      </c>
      <c r="AU145" s="183" t="s">
        <v>81</v>
      </c>
      <c r="AV145" s="11" t="s">
        <v>79</v>
      </c>
      <c r="AW145" s="11" t="s">
        <v>33</v>
      </c>
      <c r="AX145" s="11" t="s">
        <v>72</v>
      </c>
      <c r="AY145" s="183" t="s">
        <v>158</v>
      </c>
    </row>
    <row r="146" spans="2:51" s="12" customFormat="1" ht="13.5">
      <c r="B146" s="188"/>
      <c r="D146" s="197" t="s">
        <v>169</v>
      </c>
      <c r="E146" s="206" t="s">
        <v>19</v>
      </c>
      <c r="F146" s="207" t="s">
        <v>948</v>
      </c>
      <c r="H146" s="208">
        <v>72.6</v>
      </c>
      <c r="I146" s="192"/>
      <c r="L146" s="188"/>
      <c r="M146" s="193"/>
      <c r="N146" s="194"/>
      <c r="O146" s="194"/>
      <c r="P146" s="194"/>
      <c r="Q146" s="194"/>
      <c r="R146" s="194"/>
      <c r="S146" s="194"/>
      <c r="T146" s="195"/>
      <c r="AT146" s="189" t="s">
        <v>169</v>
      </c>
      <c r="AU146" s="189" t="s">
        <v>81</v>
      </c>
      <c r="AV146" s="12" t="s">
        <v>81</v>
      </c>
      <c r="AW146" s="12" t="s">
        <v>33</v>
      </c>
      <c r="AX146" s="12" t="s">
        <v>79</v>
      </c>
      <c r="AY146" s="189" t="s">
        <v>158</v>
      </c>
    </row>
    <row r="147" spans="2:65" s="1" customFormat="1" ht="31.5" customHeight="1">
      <c r="B147" s="165"/>
      <c r="C147" s="166" t="s">
        <v>265</v>
      </c>
      <c r="D147" s="166" t="s">
        <v>160</v>
      </c>
      <c r="E147" s="167" t="s">
        <v>949</v>
      </c>
      <c r="F147" s="168" t="s">
        <v>950</v>
      </c>
      <c r="G147" s="169" t="s">
        <v>163</v>
      </c>
      <c r="H147" s="170">
        <v>360</v>
      </c>
      <c r="I147" s="171"/>
      <c r="J147" s="172">
        <f>ROUND(I147*H147,2)</f>
        <v>0</v>
      </c>
      <c r="K147" s="168" t="s">
        <v>19</v>
      </c>
      <c r="L147" s="35"/>
      <c r="M147" s="173" t="s">
        <v>19</v>
      </c>
      <c r="N147" s="174" t="s">
        <v>43</v>
      </c>
      <c r="O147" s="36"/>
      <c r="P147" s="175">
        <f>O147*H147</f>
        <v>0</v>
      </c>
      <c r="Q147" s="175">
        <v>0</v>
      </c>
      <c r="R147" s="175">
        <f>Q147*H147</f>
        <v>0</v>
      </c>
      <c r="S147" s="175">
        <v>0</v>
      </c>
      <c r="T147" s="176">
        <f>S147*H147</f>
        <v>0</v>
      </c>
      <c r="AR147" s="18" t="s">
        <v>265</v>
      </c>
      <c r="AT147" s="18" t="s">
        <v>160</v>
      </c>
      <c r="AU147" s="18" t="s">
        <v>81</v>
      </c>
      <c r="AY147" s="18" t="s">
        <v>158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8" t="s">
        <v>79</v>
      </c>
      <c r="BK147" s="177">
        <f>ROUND(I147*H147,2)</f>
        <v>0</v>
      </c>
      <c r="BL147" s="18" t="s">
        <v>265</v>
      </c>
      <c r="BM147" s="18" t="s">
        <v>951</v>
      </c>
    </row>
    <row r="148" spans="2:47" s="1" customFormat="1" ht="27">
      <c r="B148" s="35"/>
      <c r="D148" s="197" t="s">
        <v>167</v>
      </c>
      <c r="F148" s="219" t="s">
        <v>952</v>
      </c>
      <c r="I148" s="139"/>
      <c r="L148" s="35"/>
      <c r="M148" s="64"/>
      <c r="N148" s="36"/>
      <c r="O148" s="36"/>
      <c r="P148" s="36"/>
      <c r="Q148" s="36"/>
      <c r="R148" s="36"/>
      <c r="S148" s="36"/>
      <c r="T148" s="65"/>
      <c r="AT148" s="18" t="s">
        <v>167</v>
      </c>
      <c r="AU148" s="18" t="s">
        <v>81</v>
      </c>
    </row>
    <row r="149" spans="2:65" s="1" customFormat="1" ht="22.5" customHeight="1">
      <c r="B149" s="165"/>
      <c r="C149" s="209" t="s">
        <v>277</v>
      </c>
      <c r="D149" s="209" t="s">
        <v>211</v>
      </c>
      <c r="E149" s="210" t="s">
        <v>953</v>
      </c>
      <c r="F149" s="211" t="s">
        <v>954</v>
      </c>
      <c r="G149" s="212" t="s">
        <v>163</v>
      </c>
      <c r="H149" s="213">
        <v>580.98</v>
      </c>
      <c r="I149" s="214"/>
      <c r="J149" s="215">
        <f>ROUND(I149*H149,2)</f>
        <v>0</v>
      </c>
      <c r="K149" s="211" t="s">
        <v>19</v>
      </c>
      <c r="L149" s="216"/>
      <c r="M149" s="217" t="s">
        <v>19</v>
      </c>
      <c r="N149" s="218" t="s">
        <v>43</v>
      </c>
      <c r="O149" s="36"/>
      <c r="P149" s="175">
        <f>O149*H149</f>
        <v>0</v>
      </c>
      <c r="Q149" s="175">
        <v>0.00186</v>
      </c>
      <c r="R149" s="175">
        <f>Q149*H149</f>
        <v>1.0806228</v>
      </c>
      <c r="S149" s="175">
        <v>0</v>
      </c>
      <c r="T149" s="176">
        <f>S149*H149</f>
        <v>0</v>
      </c>
      <c r="AR149" s="18" t="s">
        <v>388</v>
      </c>
      <c r="AT149" s="18" t="s">
        <v>211</v>
      </c>
      <c r="AU149" s="18" t="s">
        <v>81</v>
      </c>
      <c r="AY149" s="18" t="s">
        <v>158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79</v>
      </c>
      <c r="BK149" s="177">
        <f>ROUND(I149*H149,2)</f>
        <v>0</v>
      </c>
      <c r="BL149" s="18" t="s">
        <v>265</v>
      </c>
      <c r="BM149" s="18" t="s">
        <v>955</v>
      </c>
    </row>
    <row r="150" spans="2:47" s="1" customFormat="1" ht="13.5">
      <c r="B150" s="35"/>
      <c r="D150" s="178" t="s">
        <v>167</v>
      </c>
      <c r="F150" s="179" t="s">
        <v>956</v>
      </c>
      <c r="I150" s="139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167</v>
      </c>
      <c r="AU150" s="18" t="s">
        <v>81</v>
      </c>
    </row>
    <row r="151" spans="2:51" s="11" customFormat="1" ht="13.5">
      <c r="B151" s="180"/>
      <c r="D151" s="178" t="s">
        <v>169</v>
      </c>
      <c r="E151" s="181" t="s">
        <v>19</v>
      </c>
      <c r="F151" s="182" t="s">
        <v>902</v>
      </c>
      <c r="H151" s="183" t="s">
        <v>19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3" t="s">
        <v>169</v>
      </c>
      <c r="AU151" s="183" t="s">
        <v>81</v>
      </c>
      <c r="AV151" s="11" t="s">
        <v>79</v>
      </c>
      <c r="AW151" s="11" t="s">
        <v>33</v>
      </c>
      <c r="AX151" s="11" t="s">
        <v>72</v>
      </c>
      <c r="AY151" s="183" t="s">
        <v>158</v>
      </c>
    </row>
    <row r="152" spans="2:51" s="12" customFormat="1" ht="13.5">
      <c r="B152" s="188"/>
      <c r="D152" s="178" t="s">
        <v>169</v>
      </c>
      <c r="E152" s="189" t="s">
        <v>19</v>
      </c>
      <c r="F152" s="190" t="s">
        <v>957</v>
      </c>
      <c r="H152" s="191">
        <v>145.2</v>
      </c>
      <c r="I152" s="192"/>
      <c r="L152" s="188"/>
      <c r="M152" s="193"/>
      <c r="N152" s="194"/>
      <c r="O152" s="194"/>
      <c r="P152" s="194"/>
      <c r="Q152" s="194"/>
      <c r="R152" s="194"/>
      <c r="S152" s="194"/>
      <c r="T152" s="195"/>
      <c r="AT152" s="189" t="s">
        <v>169</v>
      </c>
      <c r="AU152" s="189" t="s">
        <v>81</v>
      </c>
      <c r="AV152" s="12" t="s">
        <v>81</v>
      </c>
      <c r="AW152" s="12" t="s">
        <v>33</v>
      </c>
      <c r="AX152" s="12" t="s">
        <v>72</v>
      </c>
      <c r="AY152" s="189" t="s">
        <v>158</v>
      </c>
    </row>
    <row r="153" spans="2:51" s="12" customFormat="1" ht="13.5">
      <c r="B153" s="188"/>
      <c r="D153" s="178" t="s">
        <v>169</v>
      </c>
      <c r="E153" s="189" t="s">
        <v>19</v>
      </c>
      <c r="F153" s="190" t="s">
        <v>958</v>
      </c>
      <c r="H153" s="191">
        <v>360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89" t="s">
        <v>169</v>
      </c>
      <c r="AU153" s="189" t="s">
        <v>81</v>
      </c>
      <c r="AV153" s="12" t="s">
        <v>81</v>
      </c>
      <c r="AW153" s="12" t="s">
        <v>33</v>
      </c>
      <c r="AX153" s="12" t="s">
        <v>72</v>
      </c>
      <c r="AY153" s="189" t="s">
        <v>158</v>
      </c>
    </row>
    <row r="154" spans="2:51" s="13" customFormat="1" ht="13.5">
      <c r="B154" s="196"/>
      <c r="D154" s="178" t="s">
        <v>169</v>
      </c>
      <c r="E154" s="221" t="s">
        <v>19</v>
      </c>
      <c r="F154" s="222" t="s">
        <v>173</v>
      </c>
      <c r="H154" s="223">
        <v>505.2</v>
      </c>
      <c r="I154" s="201"/>
      <c r="L154" s="196"/>
      <c r="M154" s="202"/>
      <c r="N154" s="203"/>
      <c r="O154" s="203"/>
      <c r="P154" s="203"/>
      <c r="Q154" s="203"/>
      <c r="R154" s="203"/>
      <c r="S154" s="203"/>
      <c r="T154" s="204"/>
      <c r="AT154" s="205" t="s">
        <v>169</v>
      </c>
      <c r="AU154" s="205" t="s">
        <v>81</v>
      </c>
      <c r="AV154" s="13" t="s">
        <v>165</v>
      </c>
      <c r="AW154" s="13" t="s">
        <v>33</v>
      </c>
      <c r="AX154" s="13" t="s">
        <v>79</v>
      </c>
      <c r="AY154" s="205" t="s">
        <v>158</v>
      </c>
    </row>
    <row r="155" spans="2:51" s="12" customFormat="1" ht="13.5">
      <c r="B155" s="188"/>
      <c r="D155" s="197" t="s">
        <v>169</v>
      </c>
      <c r="F155" s="207" t="s">
        <v>959</v>
      </c>
      <c r="H155" s="208">
        <v>580.98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89" t="s">
        <v>169</v>
      </c>
      <c r="AU155" s="189" t="s">
        <v>81</v>
      </c>
      <c r="AV155" s="12" t="s">
        <v>81</v>
      </c>
      <c r="AW155" s="12" t="s">
        <v>4</v>
      </c>
      <c r="AX155" s="12" t="s">
        <v>79</v>
      </c>
      <c r="AY155" s="189" t="s">
        <v>158</v>
      </c>
    </row>
    <row r="156" spans="2:65" s="1" customFormat="1" ht="22.5" customHeight="1">
      <c r="B156" s="165"/>
      <c r="C156" s="209" t="s">
        <v>282</v>
      </c>
      <c r="D156" s="209" t="s">
        <v>211</v>
      </c>
      <c r="E156" s="210" t="s">
        <v>960</v>
      </c>
      <c r="F156" s="211" t="s">
        <v>961</v>
      </c>
      <c r="G156" s="212" t="s">
        <v>163</v>
      </c>
      <c r="H156" s="213">
        <v>360</v>
      </c>
      <c r="I156" s="214"/>
      <c r="J156" s="215">
        <f>ROUND(I156*H156,2)</f>
        <v>0</v>
      </c>
      <c r="K156" s="211" t="s">
        <v>19</v>
      </c>
      <c r="L156" s="216"/>
      <c r="M156" s="217" t="s">
        <v>19</v>
      </c>
      <c r="N156" s="218" t="s">
        <v>43</v>
      </c>
      <c r="O156" s="36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AR156" s="18" t="s">
        <v>388</v>
      </c>
      <c r="AT156" s="18" t="s">
        <v>211</v>
      </c>
      <c r="AU156" s="18" t="s">
        <v>81</v>
      </c>
      <c r="AY156" s="18" t="s">
        <v>158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8" t="s">
        <v>79</v>
      </c>
      <c r="BK156" s="177">
        <f>ROUND(I156*H156,2)</f>
        <v>0</v>
      </c>
      <c r="BL156" s="18" t="s">
        <v>265</v>
      </c>
      <c r="BM156" s="18" t="s">
        <v>962</v>
      </c>
    </row>
    <row r="157" spans="2:47" s="1" customFormat="1" ht="13.5">
      <c r="B157" s="35"/>
      <c r="D157" s="178" t="s">
        <v>167</v>
      </c>
      <c r="F157" s="179" t="s">
        <v>963</v>
      </c>
      <c r="I157" s="139"/>
      <c r="L157" s="35"/>
      <c r="M157" s="64"/>
      <c r="N157" s="36"/>
      <c r="O157" s="36"/>
      <c r="P157" s="36"/>
      <c r="Q157" s="36"/>
      <c r="R157" s="36"/>
      <c r="S157" s="36"/>
      <c r="T157" s="65"/>
      <c r="AT157" s="18" t="s">
        <v>167</v>
      </c>
      <c r="AU157" s="18" t="s">
        <v>81</v>
      </c>
    </row>
    <row r="158" spans="2:51" s="12" customFormat="1" ht="13.5">
      <c r="B158" s="188"/>
      <c r="D158" s="197" t="s">
        <v>169</v>
      </c>
      <c r="E158" s="206" t="s">
        <v>19</v>
      </c>
      <c r="F158" s="207" t="s">
        <v>958</v>
      </c>
      <c r="H158" s="208">
        <v>360</v>
      </c>
      <c r="I158" s="192"/>
      <c r="L158" s="188"/>
      <c r="M158" s="193"/>
      <c r="N158" s="194"/>
      <c r="O158" s="194"/>
      <c r="P158" s="194"/>
      <c r="Q158" s="194"/>
      <c r="R158" s="194"/>
      <c r="S158" s="194"/>
      <c r="T158" s="195"/>
      <c r="AT158" s="189" t="s">
        <v>169</v>
      </c>
      <c r="AU158" s="189" t="s">
        <v>81</v>
      </c>
      <c r="AV158" s="12" t="s">
        <v>81</v>
      </c>
      <c r="AW158" s="12" t="s">
        <v>33</v>
      </c>
      <c r="AX158" s="12" t="s">
        <v>79</v>
      </c>
      <c r="AY158" s="189" t="s">
        <v>158</v>
      </c>
    </row>
    <row r="159" spans="2:65" s="1" customFormat="1" ht="22.5" customHeight="1">
      <c r="B159" s="165"/>
      <c r="C159" s="166" t="s">
        <v>299</v>
      </c>
      <c r="D159" s="166" t="s">
        <v>160</v>
      </c>
      <c r="E159" s="167" t="s">
        <v>964</v>
      </c>
      <c r="F159" s="168" t="s">
        <v>965</v>
      </c>
      <c r="G159" s="169" t="s">
        <v>214</v>
      </c>
      <c r="H159" s="170">
        <v>1.081</v>
      </c>
      <c r="I159" s="171"/>
      <c r="J159" s="172">
        <f>ROUND(I159*H159,2)</f>
        <v>0</v>
      </c>
      <c r="K159" s="168" t="s">
        <v>164</v>
      </c>
      <c r="L159" s="35"/>
      <c r="M159" s="173" t="s">
        <v>19</v>
      </c>
      <c r="N159" s="174" t="s">
        <v>43</v>
      </c>
      <c r="O159" s="36"/>
      <c r="P159" s="175">
        <f>O159*H159</f>
        <v>0</v>
      </c>
      <c r="Q159" s="175">
        <v>0</v>
      </c>
      <c r="R159" s="175">
        <f>Q159*H159</f>
        <v>0</v>
      </c>
      <c r="S159" s="175">
        <v>0</v>
      </c>
      <c r="T159" s="176">
        <f>S159*H159</f>
        <v>0</v>
      </c>
      <c r="AR159" s="18" t="s">
        <v>265</v>
      </c>
      <c r="AT159" s="18" t="s">
        <v>160</v>
      </c>
      <c r="AU159" s="18" t="s">
        <v>81</v>
      </c>
      <c r="AY159" s="18" t="s">
        <v>158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8" t="s">
        <v>79</v>
      </c>
      <c r="BK159" s="177">
        <f>ROUND(I159*H159,2)</f>
        <v>0</v>
      </c>
      <c r="BL159" s="18" t="s">
        <v>265</v>
      </c>
      <c r="BM159" s="18" t="s">
        <v>966</v>
      </c>
    </row>
    <row r="160" spans="2:47" s="1" customFormat="1" ht="27">
      <c r="B160" s="35"/>
      <c r="D160" s="178" t="s">
        <v>167</v>
      </c>
      <c r="F160" s="179" t="s">
        <v>967</v>
      </c>
      <c r="I160" s="139"/>
      <c r="L160" s="35"/>
      <c r="M160" s="64"/>
      <c r="N160" s="36"/>
      <c r="O160" s="36"/>
      <c r="P160" s="36"/>
      <c r="Q160" s="36"/>
      <c r="R160" s="36"/>
      <c r="S160" s="36"/>
      <c r="T160" s="65"/>
      <c r="AT160" s="18" t="s">
        <v>167</v>
      </c>
      <c r="AU160" s="18" t="s">
        <v>81</v>
      </c>
    </row>
    <row r="161" spans="2:63" s="10" customFormat="1" ht="29.25" customHeight="1">
      <c r="B161" s="151"/>
      <c r="D161" s="162" t="s">
        <v>71</v>
      </c>
      <c r="E161" s="163" t="s">
        <v>503</v>
      </c>
      <c r="F161" s="163" t="s">
        <v>504</v>
      </c>
      <c r="I161" s="154"/>
      <c r="J161" s="164">
        <f>BK161</f>
        <v>0</v>
      </c>
      <c r="L161" s="151"/>
      <c r="M161" s="156"/>
      <c r="N161" s="157"/>
      <c r="O161" s="157"/>
      <c r="P161" s="158">
        <f>SUM(P162:P183)</f>
        <v>0</v>
      </c>
      <c r="Q161" s="157"/>
      <c r="R161" s="158">
        <f>SUM(R162:R183)</f>
        <v>2.613369</v>
      </c>
      <c r="S161" s="157"/>
      <c r="T161" s="159">
        <f>SUM(T162:T183)</f>
        <v>0</v>
      </c>
      <c r="AR161" s="152" t="s">
        <v>81</v>
      </c>
      <c r="AT161" s="160" t="s">
        <v>71</v>
      </c>
      <c r="AU161" s="160" t="s">
        <v>79</v>
      </c>
      <c r="AY161" s="152" t="s">
        <v>158</v>
      </c>
      <c r="BK161" s="161">
        <f>SUM(BK162:BK183)</f>
        <v>0</v>
      </c>
    </row>
    <row r="162" spans="2:65" s="1" customFormat="1" ht="31.5" customHeight="1">
      <c r="B162" s="165"/>
      <c r="C162" s="166" t="s">
        <v>304</v>
      </c>
      <c r="D162" s="166" t="s">
        <v>160</v>
      </c>
      <c r="E162" s="167" t="s">
        <v>968</v>
      </c>
      <c r="F162" s="168" t="s">
        <v>969</v>
      </c>
      <c r="G162" s="169" t="s">
        <v>163</v>
      </c>
      <c r="H162" s="170">
        <v>18.15</v>
      </c>
      <c r="I162" s="171"/>
      <c r="J162" s="172">
        <f>ROUND(I162*H162,2)</f>
        <v>0</v>
      </c>
      <c r="K162" s="168" t="s">
        <v>164</v>
      </c>
      <c r="L162" s="35"/>
      <c r="M162" s="173" t="s">
        <v>19</v>
      </c>
      <c r="N162" s="174" t="s">
        <v>43</v>
      </c>
      <c r="O162" s="36"/>
      <c r="P162" s="175">
        <f>O162*H162</f>
        <v>0</v>
      </c>
      <c r="Q162" s="175">
        <v>0.0002</v>
      </c>
      <c r="R162" s="175">
        <f>Q162*H162</f>
        <v>0.00363</v>
      </c>
      <c r="S162" s="175">
        <v>0</v>
      </c>
      <c r="T162" s="176">
        <f>S162*H162</f>
        <v>0</v>
      </c>
      <c r="AR162" s="18" t="s">
        <v>265</v>
      </c>
      <c r="AT162" s="18" t="s">
        <v>160</v>
      </c>
      <c r="AU162" s="18" t="s">
        <v>81</v>
      </c>
      <c r="AY162" s="18" t="s">
        <v>158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8" t="s">
        <v>79</v>
      </c>
      <c r="BK162" s="177">
        <f>ROUND(I162*H162,2)</f>
        <v>0</v>
      </c>
      <c r="BL162" s="18" t="s">
        <v>265</v>
      </c>
      <c r="BM162" s="18" t="s">
        <v>970</v>
      </c>
    </row>
    <row r="163" spans="2:47" s="1" customFormat="1" ht="27">
      <c r="B163" s="35"/>
      <c r="D163" s="178" t="s">
        <v>167</v>
      </c>
      <c r="F163" s="179" t="s">
        <v>971</v>
      </c>
      <c r="I163" s="139"/>
      <c r="L163" s="35"/>
      <c r="M163" s="64"/>
      <c r="N163" s="36"/>
      <c r="O163" s="36"/>
      <c r="P163" s="36"/>
      <c r="Q163" s="36"/>
      <c r="R163" s="36"/>
      <c r="S163" s="36"/>
      <c r="T163" s="65"/>
      <c r="AT163" s="18" t="s">
        <v>167</v>
      </c>
      <c r="AU163" s="18" t="s">
        <v>81</v>
      </c>
    </row>
    <row r="164" spans="2:51" s="12" customFormat="1" ht="13.5">
      <c r="B164" s="188"/>
      <c r="D164" s="197" t="s">
        <v>169</v>
      </c>
      <c r="E164" s="206" t="s">
        <v>19</v>
      </c>
      <c r="F164" s="207" t="s">
        <v>972</v>
      </c>
      <c r="H164" s="208">
        <v>18.15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169</v>
      </c>
      <c r="AU164" s="189" t="s">
        <v>81</v>
      </c>
      <c r="AV164" s="12" t="s">
        <v>81</v>
      </c>
      <c r="AW164" s="12" t="s">
        <v>33</v>
      </c>
      <c r="AX164" s="12" t="s">
        <v>79</v>
      </c>
      <c r="AY164" s="189" t="s">
        <v>158</v>
      </c>
    </row>
    <row r="165" spans="2:65" s="1" customFormat="1" ht="22.5" customHeight="1">
      <c r="B165" s="165"/>
      <c r="C165" s="209" t="s">
        <v>7</v>
      </c>
      <c r="D165" s="209" t="s">
        <v>211</v>
      </c>
      <c r="E165" s="210" t="s">
        <v>973</v>
      </c>
      <c r="F165" s="211" t="s">
        <v>974</v>
      </c>
      <c r="G165" s="212" t="s">
        <v>163</v>
      </c>
      <c r="H165" s="213">
        <v>18.513</v>
      </c>
      <c r="I165" s="214"/>
      <c r="J165" s="215">
        <f>ROUND(I165*H165,2)</f>
        <v>0</v>
      </c>
      <c r="K165" s="211" t="s">
        <v>164</v>
      </c>
      <c r="L165" s="216"/>
      <c r="M165" s="217" t="s">
        <v>19</v>
      </c>
      <c r="N165" s="218" t="s">
        <v>43</v>
      </c>
      <c r="O165" s="36"/>
      <c r="P165" s="175">
        <f>O165*H165</f>
        <v>0</v>
      </c>
      <c r="Q165" s="175">
        <v>0.003</v>
      </c>
      <c r="R165" s="175">
        <f>Q165*H165</f>
        <v>0.055539000000000005</v>
      </c>
      <c r="S165" s="175">
        <v>0</v>
      </c>
      <c r="T165" s="176">
        <f>S165*H165</f>
        <v>0</v>
      </c>
      <c r="AR165" s="18" t="s">
        <v>388</v>
      </c>
      <c r="AT165" s="18" t="s">
        <v>211</v>
      </c>
      <c r="AU165" s="18" t="s">
        <v>81</v>
      </c>
      <c r="AY165" s="18" t="s">
        <v>158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79</v>
      </c>
      <c r="BK165" s="177">
        <f>ROUND(I165*H165,2)</f>
        <v>0</v>
      </c>
      <c r="BL165" s="18" t="s">
        <v>265</v>
      </c>
      <c r="BM165" s="18" t="s">
        <v>975</v>
      </c>
    </row>
    <row r="166" spans="2:47" s="1" customFormat="1" ht="27">
      <c r="B166" s="35"/>
      <c r="D166" s="178" t="s">
        <v>167</v>
      </c>
      <c r="F166" s="179" t="s">
        <v>976</v>
      </c>
      <c r="I166" s="139"/>
      <c r="L166" s="35"/>
      <c r="M166" s="64"/>
      <c r="N166" s="36"/>
      <c r="O166" s="36"/>
      <c r="P166" s="36"/>
      <c r="Q166" s="36"/>
      <c r="R166" s="36"/>
      <c r="S166" s="36"/>
      <c r="T166" s="65"/>
      <c r="AT166" s="18" t="s">
        <v>167</v>
      </c>
      <c r="AU166" s="18" t="s">
        <v>81</v>
      </c>
    </row>
    <row r="167" spans="2:51" s="12" customFormat="1" ht="13.5">
      <c r="B167" s="188"/>
      <c r="D167" s="197" t="s">
        <v>169</v>
      </c>
      <c r="F167" s="207" t="s">
        <v>977</v>
      </c>
      <c r="H167" s="208">
        <v>18.513</v>
      </c>
      <c r="I167" s="192"/>
      <c r="L167" s="188"/>
      <c r="M167" s="193"/>
      <c r="N167" s="194"/>
      <c r="O167" s="194"/>
      <c r="P167" s="194"/>
      <c r="Q167" s="194"/>
      <c r="R167" s="194"/>
      <c r="S167" s="194"/>
      <c r="T167" s="195"/>
      <c r="AT167" s="189" t="s">
        <v>169</v>
      </c>
      <c r="AU167" s="189" t="s">
        <v>81</v>
      </c>
      <c r="AV167" s="12" t="s">
        <v>81</v>
      </c>
      <c r="AW167" s="12" t="s">
        <v>4</v>
      </c>
      <c r="AX167" s="12" t="s">
        <v>79</v>
      </c>
      <c r="AY167" s="189" t="s">
        <v>158</v>
      </c>
    </row>
    <row r="168" spans="2:65" s="1" customFormat="1" ht="22.5" customHeight="1">
      <c r="B168" s="165"/>
      <c r="C168" s="166" t="s">
        <v>324</v>
      </c>
      <c r="D168" s="166" t="s">
        <v>160</v>
      </c>
      <c r="E168" s="167" t="s">
        <v>978</v>
      </c>
      <c r="F168" s="168" t="s">
        <v>979</v>
      </c>
      <c r="G168" s="169" t="s">
        <v>163</v>
      </c>
      <c r="H168" s="170">
        <v>360</v>
      </c>
      <c r="I168" s="171"/>
      <c r="J168" s="172">
        <f>ROUND(I168*H168,2)</f>
        <v>0</v>
      </c>
      <c r="K168" s="168" t="s">
        <v>19</v>
      </c>
      <c r="L168" s="35"/>
      <c r="M168" s="173" t="s">
        <v>19</v>
      </c>
      <c r="N168" s="174" t="s">
        <v>43</v>
      </c>
      <c r="O168" s="36"/>
      <c r="P168" s="175">
        <f>O168*H168</f>
        <v>0</v>
      </c>
      <c r="Q168" s="175">
        <v>0.00027</v>
      </c>
      <c r="R168" s="175">
        <f>Q168*H168</f>
        <v>0.0972</v>
      </c>
      <c r="S168" s="175">
        <v>0</v>
      </c>
      <c r="T168" s="176">
        <f>S168*H168</f>
        <v>0</v>
      </c>
      <c r="AR168" s="18" t="s">
        <v>265</v>
      </c>
      <c r="AT168" s="18" t="s">
        <v>160</v>
      </c>
      <c r="AU168" s="18" t="s">
        <v>81</v>
      </c>
      <c r="AY168" s="18" t="s">
        <v>158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8" t="s">
        <v>79</v>
      </c>
      <c r="BK168" s="177">
        <f>ROUND(I168*H168,2)</f>
        <v>0</v>
      </c>
      <c r="BL168" s="18" t="s">
        <v>265</v>
      </c>
      <c r="BM168" s="18" t="s">
        <v>980</v>
      </c>
    </row>
    <row r="169" spans="2:47" s="1" customFormat="1" ht="40.5">
      <c r="B169" s="35"/>
      <c r="D169" s="197" t="s">
        <v>167</v>
      </c>
      <c r="F169" s="219" t="s">
        <v>981</v>
      </c>
      <c r="I169" s="139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167</v>
      </c>
      <c r="AU169" s="18" t="s">
        <v>81</v>
      </c>
    </row>
    <row r="170" spans="2:65" s="1" customFormat="1" ht="22.5" customHeight="1">
      <c r="B170" s="165"/>
      <c r="C170" s="209" t="s">
        <v>330</v>
      </c>
      <c r="D170" s="209" t="s">
        <v>211</v>
      </c>
      <c r="E170" s="210" t="s">
        <v>982</v>
      </c>
      <c r="F170" s="211" t="s">
        <v>983</v>
      </c>
      <c r="G170" s="212" t="s">
        <v>163</v>
      </c>
      <c r="H170" s="213">
        <v>378</v>
      </c>
      <c r="I170" s="214"/>
      <c r="J170" s="215">
        <f>ROUND(I170*H170,2)</f>
        <v>0</v>
      </c>
      <c r="K170" s="211" t="s">
        <v>262</v>
      </c>
      <c r="L170" s="216"/>
      <c r="M170" s="217" t="s">
        <v>19</v>
      </c>
      <c r="N170" s="218" t="s">
        <v>43</v>
      </c>
      <c r="O170" s="36"/>
      <c r="P170" s="175">
        <f>O170*H170</f>
        <v>0</v>
      </c>
      <c r="Q170" s="175">
        <v>0.0025</v>
      </c>
      <c r="R170" s="175">
        <f>Q170*H170</f>
        <v>0.9450000000000001</v>
      </c>
      <c r="S170" s="175">
        <v>0</v>
      </c>
      <c r="T170" s="176">
        <f>S170*H170</f>
        <v>0</v>
      </c>
      <c r="AR170" s="18" t="s">
        <v>388</v>
      </c>
      <c r="AT170" s="18" t="s">
        <v>211</v>
      </c>
      <c r="AU170" s="18" t="s">
        <v>81</v>
      </c>
      <c r="AY170" s="18" t="s">
        <v>158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8" t="s">
        <v>79</v>
      </c>
      <c r="BK170" s="177">
        <f>ROUND(I170*H170,2)</f>
        <v>0</v>
      </c>
      <c r="BL170" s="18" t="s">
        <v>265</v>
      </c>
      <c r="BM170" s="18" t="s">
        <v>984</v>
      </c>
    </row>
    <row r="171" spans="2:47" s="1" customFormat="1" ht="54">
      <c r="B171" s="35"/>
      <c r="D171" s="178" t="s">
        <v>167</v>
      </c>
      <c r="F171" s="179" t="s">
        <v>985</v>
      </c>
      <c r="I171" s="139"/>
      <c r="L171" s="35"/>
      <c r="M171" s="64"/>
      <c r="N171" s="36"/>
      <c r="O171" s="36"/>
      <c r="P171" s="36"/>
      <c r="Q171" s="36"/>
      <c r="R171" s="36"/>
      <c r="S171" s="36"/>
      <c r="T171" s="65"/>
      <c r="AT171" s="18" t="s">
        <v>167</v>
      </c>
      <c r="AU171" s="18" t="s">
        <v>81</v>
      </c>
    </row>
    <row r="172" spans="2:51" s="12" customFormat="1" ht="13.5">
      <c r="B172" s="188"/>
      <c r="D172" s="197" t="s">
        <v>169</v>
      </c>
      <c r="F172" s="207" t="s">
        <v>986</v>
      </c>
      <c r="H172" s="208">
        <v>378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169</v>
      </c>
      <c r="AU172" s="189" t="s">
        <v>81</v>
      </c>
      <c r="AV172" s="12" t="s">
        <v>81</v>
      </c>
      <c r="AW172" s="12" t="s">
        <v>4</v>
      </c>
      <c r="AX172" s="12" t="s">
        <v>79</v>
      </c>
      <c r="AY172" s="189" t="s">
        <v>158</v>
      </c>
    </row>
    <row r="173" spans="2:65" s="1" customFormat="1" ht="22.5" customHeight="1">
      <c r="B173" s="165"/>
      <c r="C173" s="209" t="s">
        <v>337</v>
      </c>
      <c r="D173" s="209" t="s">
        <v>211</v>
      </c>
      <c r="E173" s="210" t="s">
        <v>987</v>
      </c>
      <c r="F173" s="211" t="s">
        <v>988</v>
      </c>
      <c r="G173" s="212" t="s">
        <v>163</v>
      </c>
      <c r="H173" s="213">
        <v>378</v>
      </c>
      <c r="I173" s="214"/>
      <c r="J173" s="215">
        <f>ROUND(I173*H173,2)</f>
        <v>0</v>
      </c>
      <c r="K173" s="211" t="s">
        <v>164</v>
      </c>
      <c r="L173" s="216"/>
      <c r="M173" s="217" t="s">
        <v>19</v>
      </c>
      <c r="N173" s="218" t="s">
        <v>43</v>
      </c>
      <c r="O173" s="36"/>
      <c r="P173" s="175">
        <f>O173*H173</f>
        <v>0</v>
      </c>
      <c r="Q173" s="175">
        <v>0.004</v>
      </c>
      <c r="R173" s="175">
        <f>Q173*H173</f>
        <v>1.512</v>
      </c>
      <c r="S173" s="175">
        <v>0</v>
      </c>
      <c r="T173" s="176">
        <f>S173*H173</f>
        <v>0</v>
      </c>
      <c r="AR173" s="18" t="s">
        <v>388</v>
      </c>
      <c r="AT173" s="18" t="s">
        <v>211</v>
      </c>
      <c r="AU173" s="18" t="s">
        <v>81</v>
      </c>
      <c r="AY173" s="18" t="s">
        <v>158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79</v>
      </c>
      <c r="BK173" s="177">
        <f>ROUND(I173*H173,2)</f>
        <v>0</v>
      </c>
      <c r="BL173" s="18" t="s">
        <v>265</v>
      </c>
      <c r="BM173" s="18" t="s">
        <v>989</v>
      </c>
    </row>
    <row r="174" spans="2:47" s="1" customFormat="1" ht="40.5">
      <c r="B174" s="35"/>
      <c r="D174" s="178" t="s">
        <v>167</v>
      </c>
      <c r="F174" s="179" t="s">
        <v>990</v>
      </c>
      <c r="I174" s="139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167</v>
      </c>
      <c r="AU174" s="18" t="s">
        <v>81</v>
      </c>
    </row>
    <row r="175" spans="2:47" s="1" customFormat="1" ht="27">
      <c r="B175" s="35"/>
      <c r="D175" s="178" t="s">
        <v>270</v>
      </c>
      <c r="F175" s="220" t="s">
        <v>991</v>
      </c>
      <c r="I175" s="139"/>
      <c r="L175" s="35"/>
      <c r="M175" s="64"/>
      <c r="N175" s="36"/>
      <c r="O175" s="36"/>
      <c r="P175" s="36"/>
      <c r="Q175" s="36"/>
      <c r="R175" s="36"/>
      <c r="S175" s="36"/>
      <c r="T175" s="65"/>
      <c r="AT175" s="18" t="s">
        <v>270</v>
      </c>
      <c r="AU175" s="18" t="s">
        <v>81</v>
      </c>
    </row>
    <row r="176" spans="2:51" s="11" customFormat="1" ht="13.5">
      <c r="B176" s="180"/>
      <c r="D176" s="178" t="s">
        <v>169</v>
      </c>
      <c r="E176" s="181" t="s">
        <v>19</v>
      </c>
      <c r="F176" s="182" t="s">
        <v>902</v>
      </c>
      <c r="H176" s="183" t="s">
        <v>19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3" t="s">
        <v>169</v>
      </c>
      <c r="AU176" s="183" t="s">
        <v>81</v>
      </c>
      <c r="AV176" s="11" t="s">
        <v>79</v>
      </c>
      <c r="AW176" s="11" t="s">
        <v>33</v>
      </c>
      <c r="AX176" s="11" t="s">
        <v>72</v>
      </c>
      <c r="AY176" s="183" t="s">
        <v>158</v>
      </c>
    </row>
    <row r="177" spans="2:51" s="12" customFormat="1" ht="13.5">
      <c r="B177" s="188"/>
      <c r="D177" s="178" t="s">
        <v>169</v>
      </c>
      <c r="E177" s="189" t="s">
        <v>19</v>
      </c>
      <c r="F177" s="190" t="s">
        <v>958</v>
      </c>
      <c r="H177" s="191">
        <v>360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169</v>
      </c>
      <c r="AU177" s="189" t="s">
        <v>81</v>
      </c>
      <c r="AV177" s="12" t="s">
        <v>81</v>
      </c>
      <c r="AW177" s="12" t="s">
        <v>33</v>
      </c>
      <c r="AX177" s="12" t="s">
        <v>79</v>
      </c>
      <c r="AY177" s="189" t="s">
        <v>158</v>
      </c>
    </row>
    <row r="178" spans="2:51" s="12" customFormat="1" ht="13.5">
      <c r="B178" s="188"/>
      <c r="D178" s="197" t="s">
        <v>169</v>
      </c>
      <c r="F178" s="207" t="s">
        <v>986</v>
      </c>
      <c r="H178" s="208">
        <v>378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169</v>
      </c>
      <c r="AU178" s="189" t="s">
        <v>81</v>
      </c>
      <c r="AV178" s="12" t="s">
        <v>81</v>
      </c>
      <c r="AW178" s="12" t="s">
        <v>4</v>
      </c>
      <c r="AX178" s="12" t="s">
        <v>79</v>
      </c>
      <c r="AY178" s="189" t="s">
        <v>158</v>
      </c>
    </row>
    <row r="179" spans="2:65" s="1" customFormat="1" ht="22.5" customHeight="1">
      <c r="B179" s="165"/>
      <c r="C179" s="209" t="s">
        <v>343</v>
      </c>
      <c r="D179" s="209" t="s">
        <v>211</v>
      </c>
      <c r="E179" s="210" t="s">
        <v>992</v>
      </c>
      <c r="F179" s="211" t="s">
        <v>993</v>
      </c>
      <c r="G179" s="212" t="s">
        <v>163</v>
      </c>
      <c r="H179" s="213">
        <v>360</v>
      </c>
      <c r="I179" s="214"/>
      <c r="J179" s="215">
        <f>ROUND(I179*H179,2)</f>
        <v>0</v>
      </c>
      <c r="K179" s="211" t="s">
        <v>19</v>
      </c>
      <c r="L179" s="216"/>
      <c r="M179" s="217" t="s">
        <v>19</v>
      </c>
      <c r="N179" s="218" t="s">
        <v>43</v>
      </c>
      <c r="O179" s="36"/>
      <c r="P179" s="175">
        <f>O179*H179</f>
        <v>0</v>
      </c>
      <c r="Q179" s="175">
        <v>0</v>
      </c>
      <c r="R179" s="175">
        <f>Q179*H179</f>
        <v>0</v>
      </c>
      <c r="S179" s="175">
        <v>0</v>
      </c>
      <c r="T179" s="176">
        <f>S179*H179</f>
        <v>0</v>
      </c>
      <c r="AR179" s="18" t="s">
        <v>388</v>
      </c>
      <c r="AT179" s="18" t="s">
        <v>211</v>
      </c>
      <c r="AU179" s="18" t="s">
        <v>81</v>
      </c>
      <c r="AY179" s="18" t="s">
        <v>158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8" t="s">
        <v>79</v>
      </c>
      <c r="BK179" s="177">
        <f>ROUND(I179*H179,2)</f>
        <v>0</v>
      </c>
      <c r="BL179" s="18" t="s">
        <v>265</v>
      </c>
      <c r="BM179" s="18" t="s">
        <v>994</v>
      </c>
    </row>
    <row r="180" spans="2:47" s="1" customFormat="1" ht="13.5">
      <c r="B180" s="35"/>
      <c r="D180" s="178" t="s">
        <v>167</v>
      </c>
      <c r="F180" s="179" t="s">
        <v>993</v>
      </c>
      <c r="I180" s="139"/>
      <c r="L180" s="35"/>
      <c r="M180" s="64"/>
      <c r="N180" s="36"/>
      <c r="O180" s="36"/>
      <c r="P180" s="36"/>
      <c r="Q180" s="36"/>
      <c r="R180" s="36"/>
      <c r="S180" s="36"/>
      <c r="T180" s="65"/>
      <c r="AT180" s="18" t="s">
        <v>167</v>
      </c>
      <c r="AU180" s="18" t="s">
        <v>81</v>
      </c>
    </row>
    <row r="181" spans="2:51" s="12" customFormat="1" ht="13.5">
      <c r="B181" s="188"/>
      <c r="D181" s="197" t="s">
        <v>169</v>
      </c>
      <c r="E181" s="206" t="s">
        <v>19</v>
      </c>
      <c r="F181" s="207" t="s">
        <v>958</v>
      </c>
      <c r="H181" s="208">
        <v>360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89" t="s">
        <v>169</v>
      </c>
      <c r="AU181" s="189" t="s">
        <v>81</v>
      </c>
      <c r="AV181" s="12" t="s">
        <v>81</v>
      </c>
      <c r="AW181" s="12" t="s">
        <v>33</v>
      </c>
      <c r="AX181" s="12" t="s">
        <v>79</v>
      </c>
      <c r="AY181" s="189" t="s">
        <v>158</v>
      </c>
    </row>
    <row r="182" spans="2:65" s="1" customFormat="1" ht="22.5" customHeight="1">
      <c r="B182" s="165"/>
      <c r="C182" s="166" t="s">
        <v>350</v>
      </c>
      <c r="D182" s="166" t="s">
        <v>160</v>
      </c>
      <c r="E182" s="167" t="s">
        <v>995</v>
      </c>
      <c r="F182" s="168" t="s">
        <v>996</v>
      </c>
      <c r="G182" s="169" t="s">
        <v>214</v>
      </c>
      <c r="H182" s="170">
        <v>2.613</v>
      </c>
      <c r="I182" s="171"/>
      <c r="J182" s="172">
        <f>ROUND(I182*H182,2)</f>
        <v>0</v>
      </c>
      <c r="K182" s="168" t="s">
        <v>164</v>
      </c>
      <c r="L182" s="35"/>
      <c r="M182" s="173" t="s">
        <v>19</v>
      </c>
      <c r="N182" s="174" t="s">
        <v>43</v>
      </c>
      <c r="O182" s="36"/>
      <c r="P182" s="175">
        <f>O182*H182</f>
        <v>0</v>
      </c>
      <c r="Q182" s="175">
        <v>0</v>
      </c>
      <c r="R182" s="175">
        <f>Q182*H182</f>
        <v>0</v>
      </c>
      <c r="S182" s="175">
        <v>0</v>
      </c>
      <c r="T182" s="176">
        <f>S182*H182</f>
        <v>0</v>
      </c>
      <c r="AR182" s="18" t="s">
        <v>265</v>
      </c>
      <c r="AT182" s="18" t="s">
        <v>160</v>
      </c>
      <c r="AU182" s="18" t="s">
        <v>81</v>
      </c>
      <c r="AY182" s="18" t="s">
        <v>158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8" t="s">
        <v>79</v>
      </c>
      <c r="BK182" s="177">
        <f>ROUND(I182*H182,2)</f>
        <v>0</v>
      </c>
      <c r="BL182" s="18" t="s">
        <v>265</v>
      </c>
      <c r="BM182" s="18" t="s">
        <v>997</v>
      </c>
    </row>
    <row r="183" spans="2:47" s="1" customFormat="1" ht="27">
      <c r="B183" s="35"/>
      <c r="D183" s="178" t="s">
        <v>167</v>
      </c>
      <c r="F183" s="179" t="s">
        <v>998</v>
      </c>
      <c r="I183" s="139"/>
      <c r="L183" s="35"/>
      <c r="M183" s="64"/>
      <c r="N183" s="36"/>
      <c r="O183" s="36"/>
      <c r="P183" s="36"/>
      <c r="Q183" s="36"/>
      <c r="R183" s="36"/>
      <c r="S183" s="36"/>
      <c r="T183" s="65"/>
      <c r="AT183" s="18" t="s">
        <v>167</v>
      </c>
      <c r="AU183" s="18" t="s">
        <v>81</v>
      </c>
    </row>
    <row r="184" spans="2:63" s="10" customFormat="1" ht="29.25" customHeight="1">
      <c r="B184" s="151"/>
      <c r="D184" s="162" t="s">
        <v>71</v>
      </c>
      <c r="E184" s="163" t="s">
        <v>999</v>
      </c>
      <c r="F184" s="163" t="s">
        <v>1000</v>
      </c>
      <c r="I184" s="154"/>
      <c r="J184" s="164">
        <f>BK184</f>
        <v>0</v>
      </c>
      <c r="L184" s="151"/>
      <c r="M184" s="156"/>
      <c r="N184" s="157"/>
      <c r="O184" s="157"/>
      <c r="P184" s="158">
        <f>SUM(P185:P204)</f>
        <v>0</v>
      </c>
      <c r="Q184" s="157"/>
      <c r="R184" s="158">
        <f>SUM(R185:R204)</f>
        <v>0.012969999999999999</v>
      </c>
      <c r="S184" s="157"/>
      <c r="T184" s="159">
        <f>SUM(T185:T204)</f>
        <v>0.11454</v>
      </c>
      <c r="AR184" s="152" t="s">
        <v>81</v>
      </c>
      <c r="AT184" s="160" t="s">
        <v>71</v>
      </c>
      <c r="AU184" s="160" t="s">
        <v>79</v>
      </c>
      <c r="AY184" s="152" t="s">
        <v>158</v>
      </c>
      <c r="BK184" s="161">
        <f>SUM(BK185:BK204)</f>
        <v>0</v>
      </c>
    </row>
    <row r="185" spans="2:65" s="1" customFormat="1" ht="22.5" customHeight="1">
      <c r="B185" s="165"/>
      <c r="C185" s="166" t="s">
        <v>108</v>
      </c>
      <c r="D185" s="166" t="s">
        <v>160</v>
      </c>
      <c r="E185" s="167" t="s">
        <v>1001</v>
      </c>
      <c r="F185" s="168" t="s">
        <v>1002</v>
      </c>
      <c r="G185" s="169" t="s">
        <v>572</v>
      </c>
      <c r="H185" s="170">
        <v>3</v>
      </c>
      <c r="I185" s="171"/>
      <c r="J185" s="172">
        <f>ROUND(I185*H185,2)</f>
        <v>0</v>
      </c>
      <c r="K185" s="168" t="s">
        <v>164</v>
      </c>
      <c r="L185" s="35"/>
      <c r="M185" s="173" t="s">
        <v>19</v>
      </c>
      <c r="N185" s="174" t="s">
        <v>43</v>
      </c>
      <c r="O185" s="36"/>
      <c r="P185" s="175">
        <f>O185*H185</f>
        <v>0</v>
      </c>
      <c r="Q185" s="175">
        <v>0</v>
      </c>
      <c r="R185" s="175">
        <f>Q185*H185</f>
        <v>0</v>
      </c>
      <c r="S185" s="175">
        <v>0.01705</v>
      </c>
      <c r="T185" s="176">
        <f>S185*H185</f>
        <v>0.05115</v>
      </c>
      <c r="AR185" s="18" t="s">
        <v>265</v>
      </c>
      <c r="AT185" s="18" t="s">
        <v>160</v>
      </c>
      <c r="AU185" s="18" t="s">
        <v>81</v>
      </c>
      <c r="AY185" s="18" t="s">
        <v>158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8" t="s">
        <v>79</v>
      </c>
      <c r="BK185" s="177">
        <f>ROUND(I185*H185,2)</f>
        <v>0</v>
      </c>
      <c r="BL185" s="18" t="s">
        <v>265</v>
      </c>
      <c r="BM185" s="18" t="s">
        <v>1003</v>
      </c>
    </row>
    <row r="186" spans="2:47" s="1" customFormat="1" ht="13.5">
      <c r="B186" s="35"/>
      <c r="D186" s="178" t="s">
        <v>167</v>
      </c>
      <c r="F186" s="179" t="s">
        <v>1004</v>
      </c>
      <c r="I186" s="139"/>
      <c r="L186" s="35"/>
      <c r="M186" s="64"/>
      <c r="N186" s="36"/>
      <c r="O186" s="36"/>
      <c r="P186" s="36"/>
      <c r="Q186" s="36"/>
      <c r="R186" s="36"/>
      <c r="S186" s="36"/>
      <c r="T186" s="65"/>
      <c r="AT186" s="18" t="s">
        <v>167</v>
      </c>
      <c r="AU186" s="18" t="s">
        <v>81</v>
      </c>
    </row>
    <row r="187" spans="2:51" s="11" customFormat="1" ht="13.5">
      <c r="B187" s="180"/>
      <c r="D187" s="178" t="s">
        <v>169</v>
      </c>
      <c r="E187" s="181" t="s">
        <v>19</v>
      </c>
      <c r="F187" s="182" t="s">
        <v>902</v>
      </c>
      <c r="H187" s="183" t="s">
        <v>19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3" t="s">
        <v>169</v>
      </c>
      <c r="AU187" s="183" t="s">
        <v>81</v>
      </c>
      <c r="AV187" s="11" t="s">
        <v>79</v>
      </c>
      <c r="AW187" s="11" t="s">
        <v>33</v>
      </c>
      <c r="AX187" s="11" t="s">
        <v>72</v>
      </c>
      <c r="AY187" s="183" t="s">
        <v>158</v>
      </c>
    </row>
    <row r="188" spans="2:51" s="12" customFormat="1" ht="13.5">
      <c r="B188" s="188"/>
      <c r="D188" s="197" t="s">
        <v>169</v>
      </c>
      <c r="E188" s="206" t="s">
        <v>19</v>
      </c>
      <c r="F188" s="207" t="s">
        <v>179</v>
      </c>
      <c r="H188" s="208">
        <v>3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89" t="s">
        <v>169</v>
      </c>
      <c r="AU188" s="189" t="s">
        <v>81</v>
      </c>
      <c r="AV188" s="12" t="s">
        <v>81</v>
      </c>
      <c r="AW188" s="12" t="s">
        <v>33</v>
      </c>
      <c r="AX188" s="12" t="s">
        <v>79</v>
      </c>
      <c r="AY188" s="189" t="s">
        <v>158</v>
      </c>
    </row>
    <row r="189" spans="2:65" s="1" customFormat="1" ht="22.5" customHeight="1">
      <c r="B189" s="165"/>
      <c r="C189" s="166" t="s">
        <v>365</v>
      </c>
      <c r="D189" s="166" t="s">
        <v>160</v>
      </c>
      <c r="E189" s="167" t="s">
        <v>1005</v>
      </c>
      <c r="F189" s="168" t="s">
        <v>1006</v>
      </c>
      <c r="G189" s="169" t="s">
        <v>572</v>
      </c>
      <c r="H189" s="170">
        <v>3</v>
      </c>
      <c r="I189" s="171"/>
      <c r="J189" s="172">
        <f>ROUND(I189*H189,2)</f>
        <v>0</v>
      </c>
      <c r="K189" s="168" t="s">
        <v>19</v>
      </c>
      <c r="L189" s="35"/>
      <c r="M189" s="173" t="s">
        <v>19</v>
      </c>
      <c r="N189" s="174" t="s">
        <v>43</v>
      </c>
      <c r="O189" s="36"/>
      <c r="P189" s="175">
        <f>O189*H189</f>
        <v>0</v>
      </c>
      <c r="Q189" s="175">
        <v>0.00212</v>
      </c>
      <c r="R189" s="175">
        <f>Q189*H189</f>
        <v>0.006359999999999999</v>
      </c>
      <c r="S189" s="175">
        <v>0</v>
      </c>
      <c r="T189" s="176">
        <f>S189*H189</f>
        <v>0</v>
      </c>
      <c r="AR189" s="18" t="s">
        <v>265</v>
      </c>
      <c r="AT189" s="18" t="s">
        <v>160</v>
      </c>
      <c r="AU189" s="18" t="s">
        <v>81</v>
      </c>
      <c r="AY189" s="18" t="s">
        <v>158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8" t="s">
        <v>79</v>
      </c>
      <c r="BK189" s="177">
        <f>ROUND(I189*H189,2)</f>
        <v>0</v>
      </c>
      <c r="BL189" s="18" t="s">
        <v>265</v>
      </c>
      <c r="BM189" s="18" t="s">
        <v>1007</v>
      </c>
    </row>
    <row r="190" spans="2:47" s="1" customFormat="1" ht="13.5">
      <c r="B190" s="35"/>
      <c r="D190" s="178" t="s">
        <v>167</v>
      </c>
      <c r="F190" s="179" t="s">
        <v>1008</v>
      </c>
      <c r="I190" s="139"/>
      <c r="L190" s="35"/>
      <c r="M190" s="64"/>
      <c r="N190" s="36"/>
      <c r="O190" s="36"/>
      <c r="P190" s="36"/>
      <c r="Q190" s="36"/>
      <c r="R190" s="36"/>
      <c r="S190" s="36"/>
      <c r="T190" s="65"/>
      <c r="AT190" s="18" t="s">
        <v>167</v>
      </c>
      <c r="AU190" s="18" t="s">
        <v>81</v>
      </c>
    </row>
    <row r="191" spans="2:51" s="11" customFormat="1" ht="13.5">
      <c r="B191" s="180"/>
      <c r="D191" s="178" t="s">
        <v>169</v>
      </c>
      <c r="E191" s="181" t="s">
        <v>19</v>
      </c>
      <c r="F191" s="182" t="s">
        <v>1009</v>
      </c>
      <c r="H191" s="183" t="s">
        <v>19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3" t="s">
        <v>169</v>
      </c>
      <c r="AU191" s="183" t="s">
        <v>81</v>
      </c>
      <c r="AV191" s="11" t="s">
        <v>79</v>
      </c>
      <c r="AW191" s="11" t="s">
        <v>33</v>
      </c>
      <c r="AX191" s="11" t="s">
        <v>72</v>
      </c>
      <c r="AY191" s="183" t="s">
        <v>158</v>
      </c>
    </row>
    <row r="192" spans="2:51" s="12" customFormat="1" ht="13.5">
      <c r="B192" s="188"/>
      <c r="D192" s="197" t="s">
        <v>169</v>
      </c>
      <c r="E192" s="206" t="s">
        <v>19</v>
      </c>
      <c r="F192" s="207" t="s">
        <v>179</v>
      </c>
      <c r="H192" s="208">
        <v>3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169</v>
      </c>
      <c r="AU192" s="189" t="s">
        <v>81</v>
      </c>
      <c r="AV192" s="12" t="s">
        <v>81</v>
      </c>
      <c r="AW192" s="12" t="s">
        <v>33</v>
      </c>
      <c r="AX192" s="12" t="s">
        <v>79</v>
      </c>
      <c r="AY192" s="189" t="s">
        <v>158</v>
      </c>
    </row>
    <row r="193" spans="2:65" s="1" customFormat="1" ht="22.5" customHeight="1">
      <c r="B193" s="165"/>
      <c r="C193" s="166" t="s">
        <v>372</v>
      </c>
      <c r="D193" s="166" t="s">
        <v>160</v>
      </c>
      <c r="E193" s="167" t="s">
        <v>1010</v>
      </c>
      <c r="F193" s="168" t="s">
        <v>1011</v>
      </c>
      <c r="G193" s="169" t="s">
        <v>572</v>
      </c>
      <c r="H193" s="170">
        <v>3</v>
      </c>
      <c r="I193" s="171"/>
      <c r="J193" s="172">
        <f>ROUND(I193*H193,2)</f>
        <v>0</v>
      </c>
      <c r="K193" s="168" t="s">
        <v>19</v>
      </c>
      <c r="L193" s="35"/>
      <c r="M193" s="173" t="s">
        <v>19</v>
      </c>
      <c r="N193" s="174" t="s">
        <v>43</v>
      </c>
      <c r="O193" s="36"/>
      <c r="P193" s="175">
        <f>O193*H193</f>
        <v>0</v>
      </c>
      <c r="Q193" s="175">
        <v>0.00143</v>
      </c>
      <c r="R193" s="175">
        <f>Q193*H193</f>
        <v>0.00429</v>
      </c>
      <c r="S193" s="175">
        <v>0</v>
      </c>
      <c r="T193" s="176">
        <f>S193*H193</f>
        <v>0</v>
      </c>
      <c r="AR193" s="18" t="s">
        <v>265</v>
      </c>
      <c r="AT193" s="18" t="s">
        <v>160</v>
      </c>
      <c r="AU193" s="18" t="s">
        <v>81</v>
      </c>
      <c r="AY193" s="18" t="s">
        <v>158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8" t="s">
        <v>79</v>
      </c>
      <c r="BK193" s="177">
        <f>ROUND(I193*H193,2)</f>
        <v>0</v>
      </c>
      <c r="BL193" s="18" t="s">
        <v>265</v>
      </c>
      <c r="BM193" s="18" t="s">
        <v>1012</v>
      </c>
    </row>
    <row r="194" spans="2:47" s="1" customFormat="1" ht="13.5">
      <c r="B194" s="35"/>
      <c r="D194" s="178" t="s">
        <v>167</v>
      </c>
      <c r="F194" s="179" t="s">
        <v>1013</v>
      </c>
      <c r="I194" s="139"/>
      <c r="L194" s="35"/>
      <c r="M194" s="64"/>
      <c r="N194" s="36"/>
      <c r="O194" s="36"/>
      <c r="P194" s="36"/>
      <c r="Q194" s="36"/>
      <c r="R194" s="36"/>
      <c r="S194" s="36"/>
      <c r="T194" s="65"/>
      <c r="AT194" s="18" t="s">
        <v>167</v>
      </c>
      <c r="AU194" s="18" t="s">
        <v>81</v>
      </c>
    </row>
    <row r="195" spans="2:51" s="11" customFormat="1" ht="13.5">
      <c r="B195" s="180"/>
      <c r="D195" s="178" t="s">
        <v>169</v>
      </c>
      <c r="E195" s="181" t="s">
        <v>19</v>
      </c>
      <c r="F195" s="182" t="s">
        <v>902</v>
      </c>
      <c r="H195" s="183" t="s">
        <v>19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3" t="s">
        <v>169</v>
      </c>
      <c r="AU195" s="183" t="s">
        <v>81</v>
      </c>
      <c r="AV195" s="11" t="s">
        <v>79</v>
      </c>
      <c r="AW195" s="11" t="s">
        <v>33</v>
      </c>
      <c r="AX195" s="11" t="s">
        <v>72</v>
      </c>
      <c r="AY195" s="183" t="s">
        <v>158</v>
      </c>
    </row>
    <row r="196" spans="2:51" s="12" customFormat="1" ht="13.5">
      <c r="B196" s="188"/>
      <c r="D196" s="197" t="s">
        <v>169</v>
      </c>
      <c r="E196" s="206" t="s">
        <v>19</v>
      </c>
      <c r="F196" s="207" t="s">
        <v>179</v>
      </c>
      <c r="H196" s="208">
        <v>3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89" t="s">
        <v>169</v>
      </c>
      <c r="AU196" s="189" t="s">
        <v>81</v>
      </c>
      <c r="AV196" s="12" t="s">
        <v>81</v>
      </c>
      <c r="AW196" s="12" t="s">
        <v>33</v>
      </c>
      <c r="AX196" s="12" t="s">
        <v>79</v>
      </c>
      <c r="AY196" s="189" t="s">
        <v>158</v>
      </c>
    </row>
    <row r="197" spans="2:65" s="1" customFormat="1" ht="22.5" customHeight="1">
      <c r="B197" s="165"/>
      <c r="C197" s="166" t="s">
        <v>114</v>
      </c>
      <c r="D197" s="166" t="s">
        <v>160</v>
      </c>
      <c r="E197" s="167" t="s">
        <v>1014</v>
      </c>
      <c r="F197" s="168" t="s">
        <v>1015</v>
      </c>
      <c r="G197" s="169" t="s">
        <v>572</v>
      </c>
      <c r="H197" s="170">
        <v>3</v>
      </c>
      <c r="I197" s="171"/>
      <c r="J197" s="172">
        <f>ROUND(I197*H197,2)</f>
        <v>0</v>
      </c>
      <c r="K197" s="168" t="s">
        <v>164</v>
      </c>
      <c r="L197" s="35"/>
      <c r="M197" s="173" t="s">
        <v>19</v>
      </c>
      <c r="N197" s="174" t="s">
        <v>43</v>
      </c>
      <c r="O197" s="36"/>
      <c r="P197" s="175">
        <f>O197*H197</f>
        <v>0</v>
      </c>
      <c r="Q197" s="175">
        <v>0</v>
      </c>
      <c r="R197" s="175">
        <f>Q197*H197</f>
        <v>0</v>
      </c>
      <c r="S197" s="175">
        <v>0.02113</v>
      </c>
      <c r="T197" s="176">
        <f>S197*H197</f>
        <v>0.06339</v>
      </c>
      <c r="AR197" s="18" t="s">
        <v>265</v>
      </c>
      <c r="AT197" s="18" t="s">
        <v>160</v>
      </c>
      <c r="AU197" s="18" t="s">
        <v>81</v>
      </c>
      <c r="AY197" s="18" t="s">
        <v>158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8" t="s">
        <v>79</v>
      </c>
      <c r="BK197" s="177">
        <f>ROUND(I197*H197,2)</f>
        <v>0</v>
      </c>
      <c r="BL197" s="18" t="s">
        <v>265</v>
      </c>
      <c r="BM197" s="18" t="s">
        <v>1016</v>
      </c>
    </row>
    <row r="198" spans="2:47" s="1" customFormat="1" ht="13.5">
      <c r="B198" s="35"/>
      <c r="D198" s="197" t="s">
        <v>167</v>
      </c>
      <c r="F198" s="219" t="s">
        <v>1017</v>
      </c>
      <c r="I198" s="139"/>
      <c r="L198" s="35"/>
      <c r="M198" s="64"/>
      <c r="N198" s="36"/>
      <c r="O198" s="36"/>
      <c r="P198" s="36"/>
      <c r="Q198" s="36"/>
      <c r="R198" s="36"/>
      <c r="S198" s="36"/>
      <c r="T198" s="65"/>
      <c r="AT198" s="18" t="s">
        <v>167</v>
      </c>
      <c r="AU198" s="18" t="s">
        <v>81</v>
      </c>
    </row>
    <row r="199" spans="2:65" s="1" customFormat="1" ht="22.5" customHeight="1">
      <c r="B199" s="165"/>
      <c r="C199" s="166" t="s">
        <v>383</v>
      </c>
      <c r="D199" s="166" t="s">
        <v>160</v>
      </c>
      <c r="E199" s="167" t="s">
        <v>1018</v>
      </c>
      <c r="F199" s="168" t="s">
        <v>1019</v>
      </c>
      <c r="G199" s="169" t="s">
        <v>572</v>
      </c>
      <c r="H199" s="170">
        <v>8</v>
      </c>
      <c r="I199" s="171"/>
      <c r="J199" s="172">
        <f>ROUND(I199*H199,2)</f>
        <v>0</v>
      </c>
      <c r="K199" s="168" t="s">
        <v>19</v>
      </c>
      <c r="L199" s="35"/>
      <c r="M199" s="173" t="s">
        <v>19</v>
      </c>
      <c r="N199" s="174" t="s">
        <v>43</v>
      </c>
      <c r="O199" s="36"/>
      <c r="P199" s="175">
        <f>O199*H199</f>
        <v>0</v>
      </c>
      <c r="Q199" s="175">
        <v>0.00029</v>
      </c>
      <c r="R199" s="175">
        <f>Q199*H199</f>
        <v>0.00232</v>
      </c>
      <c r="S199" s="175">
        <v>0</v>
      </c>
      <c r="T199" s="176">
        <f>S199*H199</f>
        <v>0</v>
      </c>
      <c r="AR199" s="18" t="s">
        <v>265</v>
      </c>
      <c r="AT199" s="18" t="s">
        <v>160</v>
      </c>
      <c r="AU199" s="18" t="s">
        <v>81</v>
      </c>
      <c r="AY199" s="18" t="s">
        <v>158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8" t="s">
        <v>79</v>
      </c>
      <c r="BK199" s="177">
        <f>ROUND(I199*H199,2)</f>
        <v>0</v>
      </c>
      <c r="BL199" s="18" t="s">
        <v>265</v>
      </c>
      <c r="BM199" s="18" t="s">
        <v>1020</v>
      </c>
    </row>
    <row r="200" spans="2:47" s="1" customFormat="1" ht="13.5">
      <c r="B200" s="35"/>
      <c r="D200" s="178" t="s">
        <v>167</v>
      </c>
      <c r="F200" s="179" t="s">
        <v>1021</v>
      </c>
      <c r="I200" s="139"/>
      <c r="L200" s="35"/>
      <c r="M200" s="64"/>
      <c r="N200" s="36"/>
      <c r="O200" s="36"/>
      <c r="P200" s="36"/>
      <c r="Q200" s="36"/>
      <c r="R200" s="36"/>
      <c r="S200" s="36"/>
      <c r="T200" s="65"/>
      <c r="AT200" s="18" t="s">
        <v>167</v>
      </c>
      <c r="AU200" s="18" t="s">
        <v>81</v>
      </c>
    </row>
    <row r="201" spans="2:51" s="11" customFormat="1" ht="13.5">
      <c r="B201" s="180"/>
      <c r="D201" s="178" t="s">
        <v>169</v>
      </c>
      <c r="E201" s="181" t="s">
        <v>19</v>
      </c>
      <c r="F201" s="182" t="s">
        <v>902</v>
      </c>
      <c r="H201" s="183" t="s">
        <v>19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3" t="s">
        <v>169</v>
      </c>
      <c r="AU201" s="183" t="s">
        <v>81</v>
      </c>
      <c r="AV201" s="11" t="s">
        <v>79</v>
      </c>
      <c r="AW201" s="11" t="s">
        <v>33</v>
      </c>
      <c r="AX201" s="11" t="s">
        <v>72</v>
      </c>
      <c r="AY201" s="183" t="s">
        <v>158</v>
      </c>
    </row>
    <row r="202" spans="2:51" s="12" customFormat="1" ht="13.5">
      <c r="B202" s="188"/>
      <c r="D202" s="197" t="s">
        <v>169</v>
      </c>
      <c r="E202" s="206" t="s">
        <v>19</v>
      </c>
      <c r="F202" s="207" t="s">
        <v>215</v>
      </c>
      <c r="H202" s="208">
        <v>8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169</v>
      </c>
      <c r="AU202" s="189" t="s">
        <v>81</v>
      </c>
      <c r="AV202" s="12" t="s">
        <v>81</v>
      </c>
      <c r="AW202" s="12" t="s">
        <v>33</v>
      </c>
      <c r="AX202" s="12" t="s">
        <v>79</v>
      </c>
      <c r="AY202" s="189" t="s">
        <v>158</v>
      </c>
    </row>
    <row r="203" spans="2:65" s="1" customFormat="1" ht="22.5" customHeight="1">
      <c r="B203" s="165"/>
      <c r="C203" s="166" t="s">
        <v>388</v>
      </c>
      <c r="D203" s="166" t="s">
        <v>160</v>
      </c>
      <c r="E203" s="167" t="s">
        <v>1022</v>
      </c>
      <c r="F203" s="168" t="s">
        <v>1023</v>
      </c>
      <c r="G203" s="169" t="s">
        <v>214</v>
      </c>
      <c r="H203" s="170">
        <v>0.013</v>
      </c>
      <c r="I203" s="171"/>
      <c r="J203" s="172">
        <f>ROUND(I203*H203,2)</f>
        <v>0</v>
      </c>
      <c r="K203" s="168" t="s">
        <v>164</v>
      </c>
      <c r="L203" s="35"/>
      <c r="M203" s="173" t="s">
        <v>19</v>
      </c>
      <c r="N203" s="174" t="s">
        <v>43</v>
      </c>
      <c r="O203" s="36"/>
      <c r="P203" s="175">
        <f>O203*H203</f>
        <v>0</v>
      </c>
      <c r="Q203" s="175">
        <v>0</v>
      </c>
      <c r="R203" s="175">
        <f>Q203*H203</f>
        <v>0</v>
      </c>
      <c r="S203" s="175">
        <v>0</v>
      </c>
      <c r="T203" s="176">
        <f>S203*H203</f>
        <v>0</v>
      </c>
      <c r="AR203" s="18" t="s">
        <v>265</v>
      </c>
      <c r="AT203" s="18" t="s">
        <v>160</v>
      </c>
      <c r="AU203" s="18" t="s">
        <v>81</v>
      </c>
      <c r="AY203" s="18" t="s">
        <v>158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8" t="s">
        <v>79</v>
      </c>
      <c r="BK203" s="177">
        <f>ROUND(I203*H203,2)</f>
        <v>0</v>
      </c>
      <c r="BL203" s="18" t="s">
        <v>265</v>
      </c>
      <c r="BM203" s="18" t="s">
        <v>1024</v>
      </c>
    </row>
    <row r="204" spans="2:47" s="1" customFormat="1" ht="27">
      <c r="B204" s="35"/>
      <c r="D204" s="178" t="s">
        <v>167</v>
      </c>
      <c r="F204" s="179" t="s">
        <v>1025</v>
      </c>
      <c r="I204" s="139"/>
      <c r="L204" s="35"/>
      <c r="M204" s="64"/>
      <c r="N204" s="36"/>
      <c r="O204" s="36"/>
      <c r="P204" s="36"/>
      <c r="Q204" s="36"/>
      <c r="R204" s="36"/>
      <c r="S204" s="36"/>
      <c r="T204" s="65"/>
      <c r="AT204" s="18" t="s">
        <v>167</v>
      </c>
      <c r="AU204" s="18" t="s">
        <v>81</v>
      </c>
    </row>
    <row r="205" spans="2:63" s="10" customFormat="1" ht="29.25" customHeight="1">
      <c r="B205" s="151"/>
      <c r="D205" s="162" t="s">
        <v>71</v>
      </c>
      <c r="E205" s="163" t="s">
        <v>1026</v>
      </c>
      <c r="F205" s="163" t="s">
        <v>1027</v>
      </c>
      <c r="I205" s="154"/>
      <c r="J205" s="164">
        <f>BK205</f>
        <v>0</v>
      </c>
      <c r="L205" s="151"/>
      <c r="M205" s="156"/>
      <c r="N205" s="157"/>
      <c r="O205" s="157"/>
      <c r="P205" s="158">
        <f>SUM(P206:P230)</f>
        <v>0</v>
      </c>
      <c r="Q205" s="157"/>
      <c r="R205" s="158">
        <f>SUM(R206:R230)</f>
        <v>1.18429414</v>
      </c>
      <c r="S205" s="157"/>
      <c r="T205" s="159">
        <f>SUM(T206:T230)</f>
        <v>0</v>
      </c>
      <c r="AR205" s="152" t="s">
        <v>81</v>
      </c>
      <c r="AT205" s="160" t="s">
        <v>71</v>
      </c>
      <c r="AU205" s="160" t="s">
        <v>79</v>
      </c>
      <c r="AY205" s="152" t="s">
        <v>158</v>
      </c>
      <c r="BK205" s="161">
        <f>SUM(BK206:BK230)</f>
        <v>0</v>
      </c>
    </row>
    <row r="206" spans="2:65" s="1" customFormat="1" ht="22.5" customHeight="1">
      <c r="B206" s="165"/>
      <c r="C206" s="166" t="s">
        <v>396</v>
      </c>
      <c r="D206" s="166" t="s">
        <v>160</v>
      </c>
      <c r="E206" s="167" t="s">
        <v>1028</v>
      </c>
      <c r="F206" s="168" t="s">
        <v>1029</v>
      </c>
      <c r="G206" s="169" t="s">
        <v>572</v>
      </c>
      <c r="H206" s="170">
        <v>37</v>
      </c>
      <c r="I206" s="171"/>
      <c r="J206" s="172">
        <f>ROUND(I206*H206,2)</f>
        <v>0</v>
      </c>
      <c r="K206" s="168" t="s">
        <v>176</v>
      </c>
      <c r="L206" s="35"/>
      <c r="M206" s="173" t="s">
        <v>19</v>
      </c>
      <c r="N206" s="174" t="s">
        <v>43</v>
      </c>
      <c r="O206" s="36"/>
      <c r="P206" s="175">
        <f>O206*H206</f>
        <v>0</v>
      </c>
      <c r="Q206" s="175">
        <v>0</v>
      </c>
      <c r="R206" s="175">
        <f>Q206*H206</f>
        <v>0</v>
      </c>
      <c r="S206" s="175">
        <v>0</v>
      </c>
      <c r="T206" s="176">
        <f>S206*H206</f>
        <v>0</v>
      </c>
      <c r="AR206" s="18" t="s">
        <v>265</v>
      </c>
      <c r="AT206" s="18" t="s">
        <v>160</v>
      </c>
      <c r="AU206" s="18" t="s">
        <v>81</v>
      </c>
      <c r="AY206" s="18" t="s">
        <v>158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79</v>
      </c>
      <c r="BK206" s="177">
        <f>ROUND(I206*H206,2)</f>
        <v>0</v>
      </c>
      <c r="BL206" s="18" t="s">
        <v>265</v>
      </c>
      <c r="BM206" s="18" t="s">
        <v>1030</v>
      </c>
    </row>
    <row r="207" spans="2:47" s="1" customFormat="1" ht="27">
      <c r="B207" s="35"/>
      <c r="D207" s="178" t="s">
        <v>167</v>
      </c>
      <c r="F207" s="179" t="s">
        <v>1031</v>
      </c>
      <c r="I207" s="139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167</v>
      </c>
      <c r="AU207" s="18" t="s">
        <v>81</v>
      </c>
    </row>
    <row r="208" spans="2:51" s="12" customFormat="1" ht="13.5">
      <c r="B208" s="188"/>
      <c r="D208" s="178" t="s">
        <v>169</v>
      </c>
      <c r="E208" s="189" t="s">
        <v>19</v>
      </c>
      <c r="F208" s="190" t="s">
        <v>1032</v>
      </c>
      <c r="H208" s="191">
        <v>36.5</v>
      </c>
      <c r="I208" s="192"/>
      <c r="L208" s="188"/>
      <c r="M208" s="193"/>
      <c r="N208" s="194"/>
      <c r="O208" s="194"/>
      <c r="P208" s="194"/>
      <c r="Q208" s="194"/>
      <c r="R208" s="194"/>
      <c r="S208" s="194"/>
      <c r="T208" s="195"/>
      <c r="AT208" s="189" t="s">
        <v>169</v>
      </c>
      <c r="AU208" s="189" t="s">
        <v>81</v>
      </c>
      <c r="AV208" s="12" t="s">
        <v>81</v>
      </c>
      <c r="AW208" s="12" t="s">
        <v>33</v>
      </c>
      <c r="AX208" s="12" t="s">
        <v>72</v>
      </c>
      <c r="AY208" s="189" t="s">
        <v>158</v>
      </c>
    </row>
    <row r="209" spans="2:51" s="12" customFormat="1" ht="13.5">
      <c r="B209" s="188"/>
      <c r="D209" s="197" t="s">
        <v>169</v>
      </c>
      <c r="E209" s="206" t="s">
        <v>19</v>
      </c>
      <c r="F209" s="207" t="s">
        <v>418</v>
      </c>
      <c r="H209" s="208">
        <v>37</v>
      </c>
      <c r="I209" s="192"/>
      <c r="L209" s="188"/>
      <c r="M209" s="193"/>
      <c r="N209" s="194"/>
      <c r="O209" s="194"/>
      <c r="P209" s="194"/>
      <c r="Q209" s="194"/>
      <c r="R209" s="194"/>
      <c r="S209" s="194"/>
      <c r="T209" s="195"/>
      <c r="AT209" s="189" t="s">
        <v>169</v>
      </c>
      <c r="AU209" s="189" t="s">
        <v>81</v>
      </c>
      <c r="AV209" s="12" t="s">
        <v>81</v>
      </c>
      <c r="AW209" s="12" t="s">
        <v>33</v>
      </c>
      <c r="AX209" s="12" t="s">
        <v>79</v>
      </c>
      <c r="AY209" s="189" t="s">
        <v>158</v>
      </c>
    </row>
    <row r="210" spans="2:65" s="1" customFormat="1" ht="22.5" customHeight="1">
      <c r="B210" s="165"/>
      <c r="C210" s="209" t="s">
        <v>403</v>
      </c>
      <c r="D210" s="209" t="s">
        <v>211</v>
      </c>
      <c r="E210" s="210" t="s">
        <v>1033</v>
      </c>
      <c r="F210" s="211" t="s">
        <v>1034</v>
      </c>
      <c r="G210" s="212" t="s">
        <v>572</v>
      </c>
      <c r="H210" s="213">
        <v>19</v>
      </c>
      <c r="I210" s="214"/>
      <c r="J210" s="215">
        <f>ROUND(I210*H210,2)</f>
        <v>0</v>
      </c>
      <c r="K210" s="211" t="s">
        <v>262</v>
      </c>
      <c r="L210" s="216"/>
      <c r="M210" s="217" t="s">
        <v>19</v>
      </c>
      <c r="N210" s="218" t="s">
        <v>43</v>
      </c>
      <c r="O210" s="36"/>
      <c r="P210" s="175">
        <f>O210*H210</f>
        <v>0</v>
      </c>
      <c r="Q210" s="175">
        <v>0.00029</v>
      </c>
      <c r="R210" s="175">
        <f>Q210*H210</f>
        <v>0.00551</v>
      </c>
      <c r="S210" s="175">
        <v>0</v>
      </c>
      <c r="T210" s="176">
        <f>S210*H210</f>
        <v>0</v>
      </c>
      <c r="AR210" s="18" t="s">
        <v>388</v>
      </c>
      <c r="AT210" s="18" t="s">
        <v>211</v>
      </c>
      <c r="AU210" s="18" t="s">
        <v>81</v>
      </c>
      <c r="AY210" s="18" t="s">
        <v>158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8" t="s">
        <v>79</v>
      </c>
      <c r="BK210" s="177">
        <f>ROUND(I210*H210,2)</f>
        <v>0</v>
      </c>
      <c r="BL210" s="18" t="s">
        <v>265</v>
      </c>
      <c r="BM210" s="18" t="s">
        <v>1035</v>
      </c>
    </row>
    <row r="211" spans="2:47" s="1" customFormat="1" ht="13.5">
      <c r="B211" s="35"/>
      <c r="D211" s="178" t="s">
        <v>167</v>
      </c>
      <c r="F211" s="179" t="s">
        <v>1036</v>
      </c>
      <c r="I211" s="139"/>
      <c r="L211" s="35"/>
      <c r="M211" s="64"/>
      <c r="N211" s="36"/>
      <c r="O211" s="36"/>
      <c r="P211" s="36"/>
      <c r="Q211" s="36"/>
      <c r="R211" s="36"/>
      <c r="S211" s="36"/>
      <c r="T211" s="65"/>
      <c r="AT211" s="18" t="s">
        <v>167</v>
      </c>
      <c r="AU211" s="18" t="s">
        <v>81</v>
      </c>
    </row>
    <row r="212" spans="2:51" s="12" customFormat="1" ht="13.5">
      <c r="B212" s="188"/>
      <c r="D212" s="178" t="s">
        <v>169</v>
      </c>
      <c r="E212" s="189" t="s">
        <v>19</v>
      </c>
      <c r="F212" s="190" t="s">
        <v>1037</v>
      </c>
      <c r="H212" s="191">
        <v>18.5</v>
      </c>
      <c r="I212" s="192"/>
      <c r="L212" s="188"/>
      <c r="M212" s="193"/>
      <c r="N212" s="194"/>
      <c r="O212" s="194"/>
      <c r="P212" s="194"/>
      <c r="Q212" s="194"/>
      <c r="R212" s="194"/>
      <c r="S212" s="194"/>
      <c r="T212" s="195"/>
      <c r="AT212" s="189" t="s">
        <v>169</v>
      </c>
      <c r="AU212" s="189" t="s">
        <v>81</v>
      </c>
      <c r="AV212" s="12" t="s">
        <v>81</v>
      </c>
      <c r="AW212" s="12" t="s">
        <v>33</v>
      </c>
      <c r="AX212" s="12" t="s">
        <v>72</v>
      </c>
      <c r="AY212" s="189" t="s">
        <v>158</v>
      </c>
    </row>
    <row r="213" spans="2:51" s="12" customFormat="1" ht="13.5">
      <c r="B213" s="188"/>
      <c r="D213" s="197" t="s">
        <v>169</v>
      </c>
      <c r="E213" s="206" t="s">
        <v>19</v>
      </c>
      <c r="F213" s="207" t="s">
        <v>299</v>
      </c>
      <c r="H213" s="208">
        <v>19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89" t="s">
        <v>169</v>
      </c>
      <c r="AU213" s="189" t="s">
        <v>81</v>
      </c>
      <c r="AV213" s="12" t="s">
        <v>81</v>
      </c>
      <c r="AW213" s="12" t="s">
        <v>33</v>
      </c>
      <c r="AX213" s="12" t="s">
        <v>79</v>
      </c>
      <c r="AY213" s="189" t="s">
        <v>158</v>
      </c>
    </row>
    <row r="214" spans="2:65" s="1" customFormat="1" ht="31.5" customHeight="1">
      <c r="B214" s="165"/>
      <c r="C214" s="166" t="s">
        <v>408</v>
      </c>
      <c r="D214" s="166" t="s">
        <v>160</v>
      </c>
      <c r="E214" s="167" t="s">
        <v>1038</v>
      </c>
      <c r="F214" s="168" t="s">
        <v>1039</v>
      </c>
      <c r="G214" s="169" t="s">
        <v>182</v>
      </c>
      <c r="H214" s="170">
        <v>73</v>
      </c>
      <c r="I214" s="171"/>
      <c r="J214" s="172">
        <f>ROUND(I214*H214,2)</f>
        <v>0</v>
      </c>
      <c r="K214" s="168" t="s">
        <v>164</v>
      </c>
      <c r="L214" s="35"/>
      <c r="M214" s="173" t="s">
        <v>19</v>
      </c>
      <c r="N214" s="174" t="s">
        <v>43</v>
      </c>
      <c r="O214" s="36"/>
      <c r="P214" s="175">
        <f>O214*H214</f>
        <v>0</v>
      </c>
      <c r="Q214" s="175">
        <v>0</v>
      </c>
      <c r="R214" s="175">
        <f>Q214*H214</f>
        <v>0</v>
      </c>
      <c r="S214" s="175">
        <v>0</v>
      </c>
      <c r="T214" s="176">
        <f>S214*H214</f>
        <v>0</v>
      </c>
      <c r="AR214" s="18" t="s">
        <v>265</v>
      </c>
      <c r="AT214" s="18" t="s">
        <v>160</v>
      </c>
      <c r="AU214" s="18" t="s">
        <v>81</v>
      </c>
      <c r="AY214" s="18" t="s">
        <v>158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8" t="s">
        <v>79</v>
      </c>
      <c r="BK214" s="177">
        <f>ROUND(I214*H214,2)</f>
        <v>0</v>
      </c>
      <c r="BL214" s="18" t="s">
        <v>265</v>
      </c>
      <c r="BM214" s="18" t="s">
        <v>1040</v>
      </c>
    </row>
    <row r="215" spans="2:47" s="1" customFormat="1" ht="27">
      <c r="B215" s="35"/>
      <c r="D215" s="178" t="s">
        <v>167</v>
      </c>
      <c r="F215" s="179" t="s">
        <v>1041</v>
      </c>
      <c r="I215" s="139"/>
      <c r="L215" s="35"/>
      <c r="M215" s="64"/>
      <c r="N215" s="36"/>
      <c r="O215" s="36"/>
      <c r="P215" s="36"/>
      <c r="Q215" s="36"/>
      <c r="R215" s="36"/>
      <c r="S215" s="36"/>
      <c r="T215" s="65"/>
      <c r="AT215" s="18" t="s">
        <v>167</v>
      </c>
      <c r="AU215" s="18" t="s">
        <v>81</v>
      </c>
    </row>
    <row r="216" spans="2:51" s="11" customFormat="1" ht="13.5">
      <c r="B216" s="180"/>
      <c r="D216" s="178" t="s">
        <v>169</v>
      </c>
      <c r="E216" s="181" t="s">
        <v>19</v>
      </c>
      <c r="F216" s="182" t="s">
        <v>902</v>
      </c>
      <c r="H216" s="183" t="s">
        <v>19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3" t="s">
        <v>169</v>
      </c>
      <c r="AU216" s="183" t="s">
        <v>81</v>
      </c>
      <c r="AV216" s="11" t="s">
        <v>79</v>
      </c>
      <c r="AW216" s="11" t="s">
        <v>33</v>
      </c>
      <c r="AX216" s="11" t="s">
        <v>72</v>
      </c>
      <c r="AY216" s="183" t="s">
        <v>158</v>
      </c>
    </row>
    <row r="217" spans="2:51" s="12" customFormat="1" ht="13.5">
      <c r="B217" s="188"/>
      <c r="D217" s="197" t="s">
        <v>169</v>
      </c>
      <c r="E217" s="206" t="s">
        <v>19</v>
      </c>
      <c r="F217" s="207" t="s">
        <v>1042</v>
      </c>
      <c r="H217" s="208">
        <v>73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89" t="s">
        <v>169</v>
      </c>
      <c r="AU217" s="189" t="s">
        <v>81</v>
      </c>
      <c r="AV217" s="12" t="s">
        <v>81</v>
      </c>
      <c r="AW217" s="12" t="s">
        <v>33</v>
      </c>
      <c r="AX217" s="12" t="s">
        <v>79</v>
      </c>
      <c r="AY217" s="189" t="s">
        <v>158</v>
      </c>
    </row>
    <row r="218" spans="2:65" s="1" customFormat="1" ht="22.5" customHeight="1">
      <c r="B218" s="165"/>
      <c r="C218" s="209" t="s">
        <v>413</v>
      </c>
      <c r="D218" s="209" t="s">
        <v>211</v>
      </c>
      <c r="E218" s="210" t="s">
        <v>1043</v>
      </c>
      <c r="F218" s="211" t="s">
        <v>1044</v>
      </c>
      <c r="G218" s="212" t="s">
        <v>188</v>
      </c>
      <c r="H218" s="213">
        <v>1.022</v>
      </c>
      <c r="I218" s="214"/>
      <c r="J218" s="215">
        <f>ROUND(I218*H218,2)</f>
        <v>0</v>
      </c>
      <c r="K218" s="211" t="s">
        <v>164</v>
      </c>
      <c r="L218" s="216"/>
      <c r="M218" s="217" t="s">
        <v>19</v>
      </c>
      <c r="N218" s="218" t="s">
        <v>43</v>
      </c>
      <c r="O218" s="36"/>
      <c r="P218" s="175">
        <f>O218*H218</f>
        <v>0</v>
      </c>
      <c r="Q218" s="175">
        <v>0.55</v>
      </c>
      <c r="R218" s="175">
        <f>Q218*H218</f>
        <v>0.5621</v>
      </c>
      <c r="S218" s="175">
        <v>0</v>
      </c>
      <c r="T218" s="176">
        <f>S218*H218</f>
        <v>0</v>
      </c>
      <c r="AR218" s="18" t="s">
        <v>215</v>
      </c>
      <c r="AT218" s="18" t="s">
        <v>211</v>
      </c>
      <c r="AU218" s="18" t="s">
        <v>81</v>
      </c>
      <c r="AY218" s="18" t="s">
        <v>158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8" t="s">
        <v>79</v>
      </c>
      <c r="BK218" s="177">
        <f>ROUND(I218*H218,2)</f>
        <v>0</v>
      </c>
      <c r="BL218" s="18" t="s">
        <v>165</v>
      </c>
      <c r="BM218" s="18" t="s">
        <v>1045</v>
      </c>
    </row>
    <row r="219" spans="2:47" s="1" customFormat="1" ht="27">
      <c r="B219" s="35"/>
      <c r="D219" s="178" t="s">
        <v>167</v>
      </c>
      <c r="F219" s="179" t="s">
        <v>1046</v>
      </c>
      <c r="I219" s="139"/>
      <c r="L219" s="35"/>
      <c r="M219" s="64"/>
      <c r="N219" s="36"/>
      <c r="O219" s="36"/>
      <c r="P219" s="36"/>
      <c r="Q219" s="36"/>
      <c r="R219" s="36"/>
      <c r="S219" s="36"/>
      <c r="T219" s="65"/>
      <c r="AT219" s="18" t="s">
        <v>167</v>
      </c>
      <c r="AU219" s="18" t="s">
        <v>81</v>
      </c>
    </row>
    <row r="220" spans="2:51" s="11" customFormat="1" ht="13.5">
      <c r="B220" s="180"/>
      <c r="D220" s="178" t="s">
        <v>169</v>
      </c>
      <c r="E220" s="181" t="s">
        <v>19</v>
      </c>
      <c r="F220" s="182" t="s">
        <v>1009</v>
      </c>
      <c r="H220" s="183" t="s">
        <v>19</v>
      </c>
      <c r="I220" s="184"/>
      <c r="L220" s="180"/>
      <c r="M220" s="185"/>
      <c r="N220" s="186"/>
      <c r="O220" s="186"/>
      <c r="P220" s="186"/>
      <c r="Q220" s="186"/>
      <c r="R220" s="186"/>
      <c r="S220" s="186"/>
      <c r="T220" s="187"/>
      <c r="AT220" s="183" t="s">
        <v>169</v>
      </c>
      <c r="AU220" s="183" t="s">
        <v>81</v>
      </c>
      <c r="AV220" s="11" t="s">
        <v>79</v>
      </c>
      <c r="AW220" s="11" t="s">
        <v>33</v>
      </c>
      <c r="AX220" s="11" t="s">
        <v>72</v>
      </c>
      <c r="AY220" s="183" t="s">
        <v>158</v>
      </c>
    </row>
    <row r="221" spans="2:51" s="12" customFormat="1" ht="13.5">
      <c r="B221" s="188"/>
      <c r="D221" s="197" t="s">
        <v>169</v>
      </c>
      <c r="E221" s="206" t="s">
        <v>19</v>
      </c>
      <c r="F221" s="207" t="s">
        <v>1047</v>
      </c>
      <c r="H221" s="208">
        <v>1.022</v>
      </c>
      <c r="I221" s="192"/>
      <c r="L221" s="188"/>
      <c r="M221" s="193"/>
      <c r="N221" s="194"/>
      <c r="O221" s="194"/>
      <c r="P221" s="194"/>
      <c r="Q221" s="194"/>
      <c r="R221" s="194"/>
      <c r="S221" s="194"/>
      <c r="T221" s="195"/>
      <c r="AT221" s="189" t="s">
        <v>169</v>
      </c>
      <c r="AU221" s="189" t="s">
        <v>81</v>
      </c>
      <c r="AV221" s="12" t="s">
        <v>81</v>
      </c>
      <c r="AW221" s="12" t="s">
        <v>33</v>
      </c>
      <c r="AX221" s="12" t="s">
        <v>79</v>
      </c>
      <c r="AY221" s="189" t="s">
        <v>158</v>
      </c>
    </row>
    <row r="222" spans="2:65" s="1" customFormat="1" ht="22.5" customHeight="1">
      <c r="B222" s="165"/>
      <c r="C222" s="166" t="s">
        <v>418</v>
      </c>
      <c r="D222" s="166" t="s">
        <v>160</v>
      </c>
      <c r="E222" s="167" t="s">
        <v>1048</v>
      </c>
      <c r="F222" s="168" t="s">
        <v>1049</v>
      </c>
      <c r="G222" s="169" t="s">
        <v>188</v>
      </c>
      <c r="H222" s="170">
        <v>1.022</v>
      </c>
      <c r="I222" s="171"/>
      <c r="J222" s="172">
        <f>ROUND(I222*H222,2)</f>
        <v>0</v>
      </c>
      <c r="K222" s="168" t="s">
        <v>164</v>
      </c>
      <c r="L222" s="35"/>
      <c r="M222" s="173" t="s">
        <v>19</v>
      </c>
      <c r="N222" s="174" t="s">
        <v>43</v>
      </c>
      <c r="O222" s="36"/>
      <c r="P222" s="175">
        <f>O222*H222</f>
        <v>0</v>
      </c>
      <c r="Q222" s="175">
        <v>0.02337</v>
      </c>
      <c r="R222" s="175">
        <f>Q222*H222</f>
        <v>0.023884139999999998</v>
      </c>
      <c r="S222" s="175">
        <v>0</v>
      </c>
      <c r="T222" s="176">
        <f>S222*H222</f>
        <v>0</v>
      </c>
      <c r="AR222" s="18" t="s">
        <v>265</v>
      </c>
      <c r="AT222" s="18" t="s">
        <v>160</v>
      </c>
      <c r="AU222" s="18" t="s">
        <v>81</v>
      </c>
      <c r="AY222" s="18" t="s">
        <v>158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8" t="s">
        <v>79</v>
      </c>
      <c r="BK222" s="177">
        <f>ROUND(I222*H222,2)</f>
        <v>0</v>
      </c>
      <c r="BL222" s="18" t="s">
        <v>265</v>
      </c>
      <c r="BM222" s="18" t="s">
        <v>1050</v>
      </c>
    </row>
    <row r="223" spans="2:47" s="1" customFormat="1" ht="13.5">
      <c r="B223" s="35"/>
      <c r="D223" s="197" t="s">
        <v>167</v>
      </c>
      <c r="F223" s="219" t="s">
        <v>1049</v>
      </c>
      <c r="I223" s="139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167</v>
      </c>
      <c r="AU223" s="18" t="s">
        <v>81</v>
      </c>
    </row>
    <row r="224" spans="2:65" s="1" customFormat="1" ht="22.5" customHeight="1">
      <c r="B224" s="165"/>
      <c r="C224" s="166" t="s">
        <v>423</v>
      </c>
      <c r="D224" s="166" t="s">
        <v>160</v>
      </c>
      <c r="E224" s="167" t="s">
        <v>1051</v>
      </c>
      <c r="F224" s="168" t="s">
        <v>1052</v>
      </c>
      <c r="G224" s="169" t="s">
        <v>163</v>
      </c>
      <c r="H224" s="170">
        <v>57</v>
      </c>
      <c r="I224" s="171"/>
      <c r="J224" s="172">
        <f>ROUND(I224*H224,2)</f>
        <v>0</v>
      </c>
      <c r="K224" s="168" t="s">
        <v>164</v>
      </c>
      <c r="L224" s="35"/>
      <c r="M224" s="173" t="s">
        <v>19</v>
      </c>
      <c r="N224" s="174" t="s">
        <v>43</v>
      </c>
      <c r="O224" s="36"/>
      <c r="P224" s="175">
        <f>O224*H224</f>
        <v>0</v>
      </c>
      <c r="Q224" s="175">
        <v>0</v>
      </c>
      <c r="R224" s="175">
        <f>Q224*H224</f>
        <v>0</v>
      </c>
      <c r="S224" s="175">
        <v>0</v>
      </c>
      <c r="T224" s="176">
        <f>S224*H224</f>
        <v>0</v>
      </c>
      <c r="AR224" s="18" t="s">
        <v>265</v>
      </c>
      <c r="AT224" s="18" t="s">
        <v>160</v>
      </c>
      <c r="AU224" s="18" t="s">
        <v>81</v>
      </c>
      <c r="AY224" s="18" t="s">
        <v>158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8" t="s">
        <v>79</v>
      </c>
      <c r="BK224" s="177">
        <f>ROUND(I224*H224,2)</f>
        <v>0</v>
      </c>
      <c r="BL224" s="18" t="s">
        <v>265</v>
      </c>
      <c r="BM224" s="18" t="s">
        <v>1053</v>
      </c>
    </row>
    <row r="225" spans="2:47" s="1" customFormat="1" ht="40.5">
      <c r="B225" s="35"/>
      <c r="D225" s="197" t="s">
        <v>167</v>
      </c>
      <c r="F225" s="219" t="s">
        <v>1054</v>
      </c>
      <c r="I225" s="139"/>
      <c r="L225" s="35"/>
      <c r="M225" s="64"/>
      <c r="N225" s="36"/>
      <c r="O225" s="36"/>
      <c r="P225" s="36"/>
      <c r="Q225" s="36"/>
      <c r="R225" s="36"/>
      <c r="S225" s="36"/>
      <c r="T225" s="65"/>
      <c r="AT225" s="18" t="s">
        <v>167</v>
      </c>
      <c r="AU225" s="18" t="s">
        <v>81</v>
      </c>
    </row>
    <row r="226" spans="2:65" s="1" customFormat="1" ht="22.5" customHeight="1">
      <c r="B226" s="165"/>
      <c r="C226" s="209" t="s">
        <v>428</v>
      </c>
      <c r="D226" s="209" t="s">
        <v>211</v>
      </c>
      <c r="E226" s="210" t="s">
        <v>1055</v>
      </c>
      <c r="F226" s="211" t="s">
        <v>1056</v>
      </c>
      <c r="G226" s="212" t="s">
        <v>163</v>
      </c>
      <c r="H226" s="213">
        <v>57</v>
      </c>
      <c r="I226" s="214"/>
      <c r="J226" s="215">
        <f>ROUND(I226*H226,2)</f>
        <v>0</v>
      </c>
      <c r="K226" s="211" t="s">
        <v>164</v>
      </c>
      <c r="L226" s="216"/>
      <c r="M226" s="217" t="s">
        <v>19</v>
      </c>
      <c r="N226" s="218" t="s">
        <v>43</v>
      </c>
      <c r="O226" s="36"/>
      <c r="P226" s="175">
        <f>O226*H226</f>
        <v>0</v>
      </c>
      <c r="Q226" s="175">
        <v>0.0104</v>
      </c>
      <c r="R226" s="175">
        <f>Q226*H226</f>
        <v>0.5928</v>
      </c>
      <c r="S226" s="175">
        <v>0</v>
      </c>
      <c r="T226" s="176">
        <f>S226*H226</f>
        <v>0</v>
      </c>
      <c r="AR226" s="18" t="s">
        <v>388</v>
      </c>
      <c r="AT226" s="18" t="s">
        <v>211</v>
      </c>
      <c r="AU226" s="18" t="s">
        <v>81</v>
      </c>
      <c r="AY226" s="18" t="s">
        <v>158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79</v>
      </c>
      <c r="BK226" s="177">
        <f>ROUND(I226*H226,2)</f>
        <v>0</v>
      </c>
      <c r="BL226" s="18" t="s">
        <v>265</v>
      </c>
      <c r="BM226" s="18" t="s">
        <v>1057</v>
      </c>
    </row>
    <row r="227" spans="2:47" s="1" customFormat="1" ht="27">
      <c r="B227" s="35"/>
      <c r="D227" s="178" t="s">
        <v>167</v>
      </c>
      <c r="F227" s="179" t="s">
        <v>1058</v>
      </c>
      <c r="I227" s="139"/>
      <c r="L227" s="35"/>
      <c r="M227" s="64"/>
      <c r="N227" s="36"/>
      <c r="O227" s="36"/>
      <c r="P227" s="36"/>
      <c r="Q227" s="36"/>
      <c r="R227" s="36"/>
      <c r="S227" s="36"/>
      <c r="T227" s="65"/>
      <c r="AT227" s="18" t="s">
        <v>167</v>
      </c>
      <c r="AU227" s="18" t="s">
        <v>81</v>
      </c>
    </row>
    <row r="228" spans="2:51" s="12" customFormat="1" ht="13.5">
      <c r="B228" s="188"/>
      <c r="D228" s="197" t="s">
        <v>169</v>
      </c>
      <c r="E228" s="206" t="s">
        <v>19</v>
      </c>
      <c r="F228" s="207" t="s">
        <v>1059</v>
      </c>
      <c r="H228" s="208">
        <v>57</v>
      </c>
      <c r="I228" s="192"/>
      <c r="L228" s="188"/>
      <c r="M228" s="193"/>
      <c r="N228" s="194"/>
      <c r="O228" s="194"/>
      <c r="P228" s="194"/>
      <c r="Q228" s="194"/>
      <c r="R228" s="194"/>
      <c r="S228" s="194"/>
      <c r="T228" s="195"/>
      <c r="AT228" s="189" t="s">
        <v>169</v>
      </c>
      <c r="AU228" s="189" t="s">
        <v>81</v>
      </c>
      <c r="AV228" s="12" t="s">
        <v>81</v>
      </c>
      <c r="AW228" s="12" t="s">
        <v>33</v>
      </c>
      <c r="AX228" s="12" t="s">
        <v>79</v>
      </c>
      <c r="AY228" s="189" t="s">
        <v>158</v>
      </c>
    </row>
    <row r="229" spans="2:65" s="1" customFormat="1" ht="22.5" customHeight="1">
      <c r="B229" s="165"/>
      <c r="C229" s="166" t="s">
        <v>434</v>
      </c>
      <c r="D229" s="166" t="s">
        <v>160</v>
      </c>
      <c r="E229" s="167" t="s">
        <v>1060</v>
      </c>
      <c r="F229" s="168" t="s">
        <v>1061</v>
      </c>
      <c r="G229" s="169" t="s">
        <v>214</v>
      </c>
      <c r="H229" s="170">
        <v>0.622</v>
      </c>
      <c r="I229" s="171"/>
      <c r="J229" s="172">
        <f>ROUND(I229*H229,2)</f>
        <v>0</v>
      </c>
      <c r="K229" s="168" t="s">
        <v>164</v>
      </c>
      <c r="L229" s="35"/>
      <c r="M229" s="173" t="s">
        <v>19</v>
      </c>
      <c r="N229" s="174" t="s">
        <v>43</v>
      </c>
      <c r="O229" s="36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AR229" s="18" t="s">
        <v>265</v>
      </c>
      <c r="AT229" s="18" t="s">
        <v>160</v>
      </c>
      <c r="AU229" s="18" t="s">
        <v>81</v>
      </c>
      <c r="AY229" s="18" t="s">
        <v>158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8" t="s">
        <v>79</v>
      </c>
      <c r="BK229" s="177">
        <f>ROUND(I229*H229,2)</f>
        <v>0</v>
      </c>
      <c r="BL229" s="18" t="s">
        <v>265</v>
      </c>
      <c r="BM229" s="18" t="s">
        <v>1062</v>
      </c>
    </row>
    <row r="230" spans="2:47" s="1" customFormat="1" ht="27">
      <c r="B230" s="35"/>
      <c r="D230" s="178" t="s">
        <v>167</v>
      </c>
      <c r="F230" s="179" t="s">
        <v>1063</v>
      </c>
      <c r="I230" s="139"/>
      <c r="L230" s="35"/>
      <c r="M230" s="64"/>
      <c r="N230" s="36"/>
      <c r="O230" s="36"/>
      <c r="P230" s="36"/>
      <c r="Q230" s="36"/>
      <c r="R230" s="36"/>
      <c r="S230" s="36"/>
      <c r="T230" s="65"/>
      <c r="AT230" s="18" t="s">
        <v>167</v>
      </c>
      <c r="AU230" s="18" t="s">
        <v>81</v>
      </c>
    </row>
    <row r="231" spans="2:63" s="10" customFormat="1" ht="29.25" customHeight="1">
      <c r="B231" s="151"/>
      <c r="D231" s="162" t="s">
        <v>71</v>
      </c>
      <c r="E231" s="163" t="s">
        <v>574</v>
      </c>
      <c r="F231" s="163" t="s">
        <v>575</v>
      </c>
      <c r="I231" s="154"/>
      <c r="J231" s="164">
        <f>BK231</f>
        <v>0</v>
      </c>
      <c r="L231" s="151"/>
      <c r="M231" s="156"/>
      <c r="N231" s="157"/>
      <c r="O231" s="157"/>
      <c r="P231" s="158">
        <f>SUM(P232:P244)</f>
        <v>0</v>
      </c>
      <c r="Q231" s="157"/>
      <c r="R231" s="158">
        <f>SUM(R232:R244)</f>
        <v>0.8512299999999999</v>
      </c>
      <c r="S231" s="157"/>
      <c r="T231" s="159">
        <f>SUM(T232:T244)</f>
        <v>0.23111</v>
      </c>
      <c r="AR231" s="152" t="s">
        <v>81</v>
      </c>
      <c r="AT231" s="160" t="s">
        <v>71</v>
      </c>
      <c r="AU231" s="160" t="s">
        <v>79</v>
      </c>
      <c r="AY231" s="152" t="s">
        <v>158</v>
      </c>
      <c r="BK231" s="161">
        <f>SUM(BK232:BK244)</f>
        <v>0</v>
      </c>
    </row>
    <row r="232" spans="2:65" s="1" customFormat="1" ht="22.5" customHeight="1">
      <c r="B232" s="165"/>
      <c r="C232" s="166" t="s">
        <v>439</v>
      </c>
      <c r="D232" s="166" t="s">
        <v>160</v>
      </c>
      <c r="E232" s="167" t="s">
        <v>577</v>
      </c>
      <c r="F232" s="168" t="s">
        <v>578</v>
      </c>
      <c r="G232" s="169" t="s">
        <v>182</v>
      </c>
      <c r="H232" s="170">
        <v>121</v>
      </c>
      <c r="I232" s="171"/>
      <c r="J232" s="172">
        <f>ROUND(I232*H232,2)</f>
        <v>0</v>
      </c>
      <c r="K232" s="168" t="s">
        <v>164</v>
      </c>
      <c r="L232" s="35"/>
      <c r="M232" s="173" t="s">
        <v>19</v>
      </c>
      <c r="N232" s="174" t="s">
        <v>43</v>
      </c>
      <c r="O232" s="36"/>
      <c r="P232" s="175">
        <f>O232*H232</f>
        <v>0</v>
      </c>
      <c r="Q232" s="175">
        <v>0</v>
      </c>
      <c r="R232" s="175">
        <f>Q232*H232</f>
        <v>0</v>
      </c>
      <c r="S232" s="175">
        <v>0.00191</v>
      </c>
      <c r="T232" s="176">
        <f>S232*H232</f>
        <v>0.23111</v>
      </c>
      <c r="AR232" s="18" t="s">
        <v>265</v>
      </c>
      <c r="AT232" s="18" t="s">
        <v>160</v>
      </c>
      <c r="AU232" s="18" t="s">
        <v>81</v>
      </c>
      <c r="AY232" s="18" t="s">
        <v>158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8" t="s">
        <v>79</v>
      </c>
      <c r="BK232" s="177">
        <f>ROUND(I232*H232,2)</f>
        <v>0</v>
      </c>
      <c r="BL232" s="18" t="s">
        <v>265</v>
      </c>
      <c r="BM232" s="18" t="s">
        <v>1064</v>
      </c>
    </row>
    <row r="233" spans="2:47" s="1" customFormat="1" ht="13.5">
      <c r="B233" s="35"/>
      <c r="D233" s="178" t="s">
        <v>167</v>
      </c>
      <c r="F233" s="179" t="s">
        <v>580</v>
      </c>
      <c r="I233" s="139"/>
      <c r="L233" s="35"/>
      <c r="M233" s="64"/>
      <c r="N233" s="36"/>
      <c r="O233" s="36"/>
      <c r="P233" s="36"/>
      <c r="Q233" s="36"/>
      <c r="R233" s="36"/>
      <c r="S233" s="36"/>
      <c r="T233" s="65"/>
      <c r="AT233" s="18" t="s">
        <v>167</v>
      </c>
      <c r="AU233" s="18" t="s">
        <v>81</v>
      </c>
    </row>
    <row r="234" spans="2:51" s="12" customFormat="1" ht="13.5">
      <c r="B234" s="188"/>
      <c r="D234" s="197" t="s">
        <v>169</v>
      </c>
      <c r="E234" s="206" t="s">
        <v>19</v>
      </c>
      <c r="F234" s="207" t="s">
        <v>1065</v>
      </c>
      <c r="H234" s="208">
        <v>121</v>
      </c>
      <c r="I234" s="192"/>
      <c r="L234" s="188"/>
      <c r="M234" s="193"/>
      <c r="N234" s="194"/>
      <c r="O234" s="194"/>
      <c r="P234" s="194"/>
      <c r="Q234" s="194"/>
      <c r="R234" s="194"/>
      <c r="S234" s="194"/>
      <c r="T234" s="195"/>
      <c r="AT234" s="189" t="s">
        <v>169</v>
      </c>
      <c r="AU234" s="189" t="s">
        <v>81</v>
      </c>
      <c r="AV234" s="12" t="s">
        <v>81</v>
      </c>
      <c r="AW234" s="12" t="s">
        <v>33</v>
      </c>
      <c r="AX234" s="12" t="s">
        <v>79</v>
      </c>
      <c r="AY234" s="189" t="s">
        <v>158</v>
      </c>
    </row>
    <row r="235" spans="2:65" s="1" customFormat="1" ht="31.5" customHeight="1">
      <c r="B235" s="165"/>
      <c r="C235" s="166" t="s">
        <v>446</v>
      </c>
      <c r="D235" s="166" t="s">
        <v>160</v>
      </c>
      <c r="E235" s="167" t="s">
        <v>1066</v>
      </c>
      <c r="F235" s="168" t="s">
        <v>1067</v>
      </c>
      <c r="G235" s="169" t="s">
        <v>182</v>
      </c>
      <c r="H235" s="170">
        <v>7</v>
      </c>
      <c r="I235" s="171"/>
      <c r="J235" s="172">
        <f>ROUND(I235*H235,2)</f>
        <v>0</v>
      </c>
      <c r="K235" s="168" t="s">
        <v>164</v>
      </c>
      <c r="L235" s="35"/>
      <c r="M235" s="173" t="s">
        <v>19</v>
      </c>
      <c r="N235" s="174" t="s">
        <v>43</v>
      </c>
      <c r="O235" s="36"/>
      <c r="P235" s="175">
        <f>O235*H235</f>
        <v>0</v>
      </c>
      <c r="Q235" s="175">
        <v>0.00565</v>
      </c>
      <c r="R235" s="175">
        <f>Q235*H235</f>
        <v>0.039549999999999995</v>
      </c>
      <c r="S235" s="175">
        <v>0</v>
      </c>
      <c r="T235" s="176">
        <f>S235*H235</f>
        <v>0</v>
      </c>
      <c r="AR235" s="18" t="s">
        <v>265</v>
      </c>
      <c r="AT235" s="18" t="s">
        <v>160</v>
      </c>
      <c r="AU235" s="18" t="s">
        <v>81</v>
      </c>
      <c r="AY235" s="18" t="s">
        <v>158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8" t="s">
        <v>79</v>
      </c>
      <c r="BK235" s="177">
        <f>ROUND(I235*H235,2)</f>
        <v>0</v>
      </c>
      <c r="BL235" s="18" t="s">
        <v>265</v>
      </c>
      <c r="BM235" s="18" t="s">
        <v>1068</v>
      </c>
    </row>
    <row r="236" spans="2:47" s="1" customFormat="1" ht="27">
      <c r="B236" s="35"/>
      <c r="D236" s="178" t="s">
        <v>167</v>
      </c>
      <c r="F236" s="179" t="s">
        <v>1069</v>
      </c>
      <c r="I236" s="139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167</v>
      </c>
      <c r="AU236" s="18" t="s">
        <v>81</v>
      </c>
    </row>
    <row r="237" spans="2:51" s="12" customFormat="1" ht="13.5">
      <c r="B237" s="188"/>
      <c r="D237" s="197" t="s">
        <v>169</v>
      </c>
      <c r="E237" s="206" t="s">
        <v>19</v>
      </c>
      <c r="F237" s="207" t="s">
        <v>873</v>
      </c>
      <c r="H237" s="208">
        <v>7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89" t="s">
        <v>169</v>
      </c>
      <c r="AU237" s="189" t="s">
        <v>81</v>
      </c>
      <c r="AV237" s="12" t="s">
        <v>81</v>
      </c>
      <c r="AW237" s="12" t="s">
        <v>33</v>
      </c>
      <c r="AX237" s="12" t="s">
        <v>79</v>
      </c>
      <c r="AY237" s="189" t="s">
        <v>158</v>
      </c>
    </row>
    <row r="238" spans="2:65" s="1" customFormat="1" ht="31.5" customHeight="1">
      <c r="B238" s="165"/>
      <c r="C238" s="166" t="s">
        <v>454</v>
      </c>
      <c r="D238" s="166" t="s">
        <v>160</v>
      </c>
      <c r="E238" s="167" t="s">
        <v>1070</v>
      </c>
      <c r="F238" s="168" t="s">
        <v>1071</v>
      </c>
      <c r="G238" s="169" t="s">
        <v>182</v>
      </c>
      <c r="H238" s="170">
        <v>114</v>
      </c>
      <c r="I238" s="171"/>
      <c r="J238" s="172">
        <f>ROUND(I238*H238,2)</f>
        <v>0</v>
      </c>
      <c r="K238" s="168" t="s">
        <v>164</v>
      </c>
      <c r="L238" s="35"/>
      <c r="M238" s="173" t="s">
        <v>19</v>
      </c>
      <c r="N238" s="174" t="s">
        <v>43</v>
      </c>
      <c r="O238" s="36"/>
      <c r="P238" s="175">
        <f>O238*H238</f>
        <v>0</v>
      </c>
      <c r="Q238" s="175">
        <v>0.00712</v>
      </c>
      <c r="R238" s="175">
        <f>Q238*H238</f>
        <v>0.81168</v>
      </c>
      <c r="S238" s="175">
        <v>0</v>
      </c>
      <c r="T238" s="176">
        <f>S238*H238</f>
        <v>0</v>
      </c>
      <c r="AR238" s="18" t="s">
        <v>265</v>
      </c>
      <c r="AT238" s="18" t="s">
        <v>160</v>
      </c>
      <c r="AU238" s="18" t="s">
        <v>81</v>
      </c>
      <c r="AY238" s="18" t="s">
        <v>158</v>
      </c>
      <c r="BE238" s="177">
        <f>IF(N238="základní",J238,0)</f>
        <v>0</v>
      </c>
      <c r="BF238" s="177">
        <f>IF(N238="snížená",J238,0)</f>
        <v>0</v>
      </c>
      <c r="BG238" s="177">
        <f>IF(N238="zákl. přenesená",J238,0)</f>
        <v>0</v>
      </c>
      <c r="BH238" s="177">
        <f>IF(N238="sníž. přenesená",J238,0)</f>
        <v>0</v>
      </c>
      <c r="BI238" s="177">
        <f>IF(N238="nulová",J238,0)</f>
        <v>0</v>
      </c>
      <c r="BJ238" s="18" t="s">
        <v>79</v>
      </c>
      <c r="BK238" s="177">
        <f>ROUND(I238*H238,2)</f>
        <v>0</v>
      </c>
      <c r="BL238" s="18" t="s">
        <v>265</v>
      </c>
      <c r="BM238" s="18" t="s">
        <v>1072</v>
      </c>
    </row>
    <row r="239" spans="2:47" s="1" customFormat="1" ht="27">
      <c r="B239" s="35"/>
      <c r="D239" s="178" t="s">
        <v>167</v>
      </c>
      <c r="F239" s="179" t="s">
        <v>1073</v>
      </c>
      <c r="I239" s="139"/>
      <c r="L239" s="35"/>
      <c r="M239" s="64"/>
      <c r="N239" s="36"/>
      <c r="O239" s="36"/>
      <c r="P239" s="36"/>
      <c r="Q239" s="36"/>
      <c r="R239" s="36"/>
      <c r="S239" s="36"/>
      <c r="T239" s="65"/>
      <c r="AT239" s="18" t="s">
        <v>167</v>
      </c>
      <c r="AU239" s="18" t="s">
        <v>81</v>
      </c>
    </row>
    <row r="240" spans="2:51" s="12" customFormat="1" ht="13.5">
      <c r="B240" s="188"/>
      <c r="D240" s="197" t="s">
        <v>169</v>
      </c>
      <c r="E240" s="206" t="s">
        <v>19</v>
      </c>
      <c r="F240" s="207" t="s">
        <v>870</v>
      </c>
      <c r="H240" s="208">
        <v>114</v>
      </c>
      <c r="I240" s="192"/>
      <c r="L240" s="188"/>
      <c r="M240" s="193"/>
      <c r="N240" s="194"/>
      <c r="O240" s="194"/>
      <c r="P240" s="194"/>
      <c r="Q240" s="194"/>
      <c r="R240" s="194"/>
      <c r="S240" s="194"/>
      <c r="T240" s="195"/>
      <c r="AT240" s="189" t="s">
        <v>169</v>
      </c>
      <c r="AU240" s="189" t="s">
        <v>81</v>
      </c>
      <c r="AV240" s="12" t="s">
        <v>81</v>
      </c>
      <c r="AW240" s="12" t="s">
        <v>33</v>
      </c>
      <c r="AX240" s="12" t="s">
        <v>79</v>
      </c>
      <c r="AY240" s="189" t="s">
        <v>158</v>
      </c>
    </row>
    <row r="241" spans="2:65" s="1" customFormat="1" ht="31.5" customHeight="1">
      <c r="B241" s="165"/>
      <c r="C241" s="166" t="s">
        <v>94</v>
      </c>
      <c r="D241" s="166" t="s">
        <v>160</v>
      </c>
      <c r="E241" s="167" t="s">
        <v>1074</v>
      </c>
      <c r="F241" s="168" t="s">
        <v>1075</v>
      </c>
      <c r="G241" s="169" t="s">
        <v>572</v>
      </c>
      <c r="H241" s="170">
        <v>9</v>
      </c>
      <c r="I241" s="171"/>
      <c r="J241" s="172">
        <f>ROUND(I241*H241,2)</f>
        <v>0</v>
      </c>
      <c r="K241" s="168" t="s">
        <v>164</v>
      </c>
      <c r="L241" s="35"/>
      <c r="M241" s="173" t="s">
        <v>19</v>
      </c>
      <c r="N241" s="174" t="s">
        <v>43</v>
      </c>
      <c r="O241" s="36"/>
      <c r="P241" s="175">
        <f>O241*H241</f>
        <v>0</v>
      </c>
      <c r="Q241" s="175">
        <v>0</v>
      </c>
      <c r="R241" s="175">
        <f>Q241*H241</f>
        <v>0</v>
      </c>
      <c r="S241" s="175">
        <v>0</v>
      </c>
      <c r="T241" s="176">
        <f>S241*H241</f>
        <v>0</v>
      </c>
      <c r="AR241" s="18" t="s">
        <v>265</v>
      </c>
      <c r="AT241" s="18" t="s">
        <v>160</v>
      </c>
      <c r="AU241" s="18" t="s">
        <v>81</v>
      </c>
      <c r="AY241" s="18" t="s">
        <v>158</v>
      </c>
      <c r="BE241" s="177">
        <f>IF(N241="základní",J241,0)</f>
        <v>0</v>
      </c>
      <c r="BF241" s="177">
        <f>IF(N241="snížená",J241,0)</f>
        <v>0</v>
      </c>
      <c r="BG241" s="177">
        <f>IF(N241="zákl. přenesená",J241,0)</f>
        <v>0</v>
      </c>
      <c r="BH241" s="177">
        <f>IF(N241="sníž. přenesená",J241,0)</f>
        <v>0</v>
      </c>
      <c r="BI241" s="177">
        <f>IF(N241="nulová",J241,0)</f>
        <v>0</v>
      </c>
      <c r="BJ241" s="18" t="s">
        <v>79</v>
      </c>
      <c r="BK241" s="177">
        <f>ROUND(I241*H241,2)</f>
        <v>0</v>
      </c>
      <c r="BL241" s="18" t="s">
        <v>265</v>
      </c>
      <c r="BM241" s="18" t="s">
        <v>1076</v>
      </c>
    </row>
    <row r="242" spans="2:47" s="1" customFormat="1" ht="27">
      <c r="B242" s="35"/>
      <c r="D242" s="197" t="s">
        <v>167</v>
      </c>
      <c r="F242" s="219" t="s">
        <v>1077</v>
      </c>
      <c r="I242" s="139"/>
      <c r="L242" s="35"/>
      <c r="M242" s="64"/>
      <c r="N242" s="36"/>
      <c r="O242" s="36"/>
      <c r="P242" s="36"/>
      <c r="Q242" s="36"/>
      <c r="R242" s="36"/>
      <c r="S242" s="36"/>
      <c r="T242" s="65"/>
      <c r="AT242" s="18" t="s">
        <v>167</v>
      </c>
      <c r="AU242" s="18" t="s">
        <v>81</v>
      </c>
    </row>
    <row r="243" spans="2:65" s="1" customFormat="1" ht="22.5" customHeight="1">
      <c r="B243" s="165"/>
      <c r="C243" s="166" t="s">
        <v>462</v>
      </c>
      <c r="D243" s="166" t="s">
        <v>160</v>
      </c>
      <c r="E243" s="167" t="s">
        <v>857</v>
      </c>
      <c r="F243" s="168" t="s">
        <v>858</v>
      </c>
      <c r="G243" s="169" t="s">
        <v>214</v>
      </c>
      <c r="H243" s="170">
        <v>0.851</v>
      </c>
      <c r="I243" s="171"/>
      <c r="J243" s="172">
        <f>ROUND(I243*H243,2)</f>
        <v>0</v>
      </c>
      <c r="K243" s="168" t="s">
        <v>164</v>
      </c>
      <c r="L243" s="35"/>
      <c r="M243" s="173" t="s">
        <v>19</v>
      </c>
      <c r="N243" s="174" t="s">
        <v>43</v>
      </c>
      <c r="O243" s="36"/>
      <c r="P243" s="175">
        <f>O243*H243</f>
        <v>0</v>
      </c>
      <c r="Q243" s="175">
        <v>0</v>
      </c>
      <c r="R243" s="175">
        <f>Q243*H243</f>
        <v>0</v>
      </c>
      <c r="S243" s="175">
        <v>0</v>
      </c>
      <c r="T243" s="176">
        <f>S243*H243</f>
        <v>0</v>
      </c>
      <c r="AR243" s="18" t="s">
        <v>265</v>
      </c>
      <c r="AT243" s="18" t="s">
        <v>160</v>
      </c>
      <c r="AU243" s="18" t="s">
        <v>81</v>
      </c>
      <c r="AY243" s="18" t="s">
        <v>158</v>
      </c>
      <c r="BE243" s="177">
        <f>IF(N243="základní",J243,0)</f>
        <v>0</v>
      </c>
      <c r="BF243" s="177">
        <f>IF(N243="snížená",J243,0)</f>
        <v>0</v>
      </c>
      <c r="BG243" s="177">
        <f>IF(N243="zákl. přenesená",J243,0)</f>
        <v>0</v>
      </c>
      <c r="BH243" s="177">
        <f>IF(N243="sníž. přenesená",J243,0)</f>
        <v>0</v>
      </c>
      <c r="BI243" s="177">
        <f>IF(N243="nulová",J243,0)</f>
        <v>0</v>
      </c>
      <c r="BJ243" s="18" t="s">
        <v>79</v>
      </c>
      <c r="BK243" s="177">
        <f>ROUND(I243*H243,2)</f>
        <v>0</v>
      </c>
      <c r="BL243" s="18" t="s">
        <v>265</v>
      </c>
      <c r="BM243" s="18" t="s">
        <v>1078</v>
      </c>
    </row>
    <row r="244" spans="2:47" s="1" customFormat="1" ht="27">
      <c r="B244" s="35"/>
      <c r="D244" s="178" t="s">
        <v>167</v>
      </c>
      <c r="F244" s="179" t="s">
        <v>860</v>
      </c>
      <c r="I244" s="139"/>
      <c r="L244" s="35"/>
      <c r="M244" s="64"/>
      <c r="N244" s="36"/>
      <c r="O244" s="36"/>
      <c r="P244" s="36"/>
      <c r="Q244" s="36"/>
      <c r="R244" s="36"/>
      <c r="S244" s="36"/>
      <c r="T244" s="65"/>
      <c r="AT244" s="18" t="s">
        <v>167</v>
      </c>
      <c r="AU244" s="18" t="s">
        <v>81</v>
      </c>
    </row>
    <row r="245" spans="2:63" s="10" customFormat="1" ht="29.25" customHeight="1">
      <c r="B245" s="151"/>
      <c r="D245" s="162" t="s">
        <v>71</v>
      </c>
      <c r="E245" s="163" t="s">
        <v>1079</v>
      </c>
      <c r="F245" s="163" t="s">
        <v>1080</v>
      </c>
      <c r="I245" s="154"/>
      <c r="J245" s="164">
        <f>BK245</f>
        <v>0</v>
      </c>
      <c r="L245" s="151"/>
      <c r="M245" s="156"/>
      <c r="N245" s="157"/>
      <c r="O245" s="157"/>
      <c r="P245" s="158">
        <f>SUM(P246:P257)</f>
        <v>0</v>
      </c>
      <c r="Q245" s="157"/>
      <c r="R245" s="158">
        <f>SUM(R246:R257)</f>
        <v>0.000432</v>
      </c>
      <c r="S245" s="157"/>
      <c r="T245" s="159">
        <f>SUM(T246:T257)</f>
        <v>0</v>
      </c>
      <c r="AR245" s="152" t="s">
        <v>81</v>
      </c>
      <c r="AT245" s="160" t="s">
        <v>71</v>
      </c>
      <c r="AU245" s="160" t="s">
        <v>79</v>
      </c>
      <c r="AY245" s="152" t="s">
        <v>158</v>
      </c>
      <c r="BK245" s="161">
        <f>SUM(BK246:BK257)</f>
        <v>0</v>
      </c>
    </row>
    <row r="246" spans="2:65" s="1" customFormat="1" ht="22.5" customHeight="1">
      <c r="B246" s="165"/>
      <c r="C246" s="166" t="s">
        <v>467</v>
      </c>
      <c r="D246" s="166" t="s">
        <v>160</v>
      </c>
      <c r="E246" s="167" t="s">
        <v>1081</v>
      </c>
      <c r="F246" s="168" t="s">
        <v>1082</v>
      </c>
      <c r="G246" s="169" t="s">
        <v>163</v>
      </c>
      <c r="H246" s="170">
        <v>1.2</v>
      </c>
      <c r="I246" s="171"/>
      <c r="J246" s="172">
        <f>ROUND(I246*H246,2)</f>
        <v>0</v>
      </c>
      <c r="K246" s="168" t="s">
        <v>164</v>
      </c>
      <c r="L246" s="35"/>
      <c r="M246" s="173" t="s">
        <v>19</v>
      </c>
      <c r="N246" s="174" t="s">
        <v>43</v>
      </c>
      <c r="O246" s="36"/>
      <c r="P246" s="175">
        <f>O246*H246</f>
        <v>0</v>
      </c>
      <c r="Q246" s="175">
        <v>7E-05</v>
      </c>
      <c r="R246" s="175">
        <f>Q246*H246</f>
        <v>8.4E-05</v>
      </c>
      <c r="S246" s="175">
        <v>0</v>
      </c>
      <c r="T246" s="176">
        <f>S246*H246</f>
        <v>0</v>
      </c>
      <c r="AR246" s="18" t="s">
        <v>265</v>
      </c>
      <c r="AT246" s="18" t="s">
        <v>160</v>
      </c>
      <c r="AU246" s="18" t="s">
        <v>81</v>
      </c>
      <c r="AY246" s="18" t="s">
        <v>158</v>
      </c>
      <c r="BE246" s="177">
        <f>IF(N246="základní",J246,0)</f>
        <v>0</v>
      </c>
      <c r="BF246" s="177">
        <f>IF(N246="snížená",J246,0)</f>
        <v>0</v>
      </c>
      <c r="BG246" s="177">
        <f>IF(N246="zákl. přenesená",J246,0)</f>
        <v>0</v>
      </c>
      <c r="BH246" s="177">
        <f>IF(N246="sníž. přenesená",J246,0)</f>
        <v>0</v>
      </c>
      <c r="BI246" s="177">
        <f>IF(N246="nulová",J246,0)</f>
        <v>0</v>
      </c>
      <c r="BJ246" s="18" t="s">
        <v>79</v>
      </c>
      <c r="BK246" s="177">
        <f>ROUND(I246*H246,2)</f>
        <v>0</v>
      </c>
      <c r="BL246" s="18" t="s">
        <v>265</v>
      </c>
      <c r="BM246" s="18" t="s">
        <v>1083</v>
      </c>
    </row>
    <row r="247" spans="2:47" s="1" customFormat="1" ht="27">
      <c r="B247" s="35"/>
      <c r="D247" s="178" t="s">
        <v>167</v>
      </c>
      <c r="F247" s="179" t="s">
        <v>1084</v>
      </c>
      <c r="I247" s="139"/>
      <c r="L247" s="35"/>
      <c r="M247" s="64"/>
      <c r="N247" s="36"/>
      <c r="O247" s="36"/>
      <c r="P247" s="36"/>
      <c r="Q247" s="36"/>
      <c r="R247" s="36"/>
      <c r="S247" s="36"/>
      <c r="T247" s="65"/>
      <c r="AT247" s="18" t="s">
        <v>167</v>
      </c>
      <c r="AU247" s="18" t="s">
        <v>81</v>
      </c>
    </row>
    <row r="248" spans="2:51" s="11" customFormat="1" ht="13.5">
      <c r="B248" s="180"/>
      <c r="D248" s="178" t="s">
        <v>169</v>
      </c>
      <c r="E248" s="181" t="s">
        <v>19</v>
      </c>
      <c r="F248" s="182" t="s">
        <v>1009</v>
      </c>
      <c r="H248" s="183" t="s">
        <v>19</v>
      </c>
      <c r="I248" s="184"/>
      <c r="L248" s="180"/>
      <c r="M248" s="185"/>
      <c r="N248" s="186"/>
      <c r="O248" s="186"/>
      <c r="P248" s="186"/>
      <c r="Q248" s="186"/>
      <c r="R248" s="186"/>
      <c r="S248" s="186"/>
      <c r="T248" s="187"/>
      <c r="AT248" s="183" t="s">
        <v>169</v>
      </c>
      <c r="AU248" s="183" t="s">
        <v>81</v>
      </c>
      <c r="AV248" s="11" t="s">
        <v>79</v>
      </c>
      <c r="AW248" s="11" t="s">
        <v>33</v>
      </c>
      <c r="AX248" s="11" t="s">
        <v>72</v>
      </c>
      <c r="AY248" s="183" t="s">
        <v>158</v>
      </c>
    </row>
    <row r="249" spans="2:51" s="12" customFormat="1" ht="13.5">
      <c r="B249" s="188"/>
      <c r="D249" s="197" t="s">
        <v>169</v>
      </c>
      <c r="E249" s="206" t="s">
        <v>19</v>
      </c>
      <c r="F249" s="207" t="s">
        <v>1085</v>
      </c>
      <c r="H249" s="208">
        <v>1.2</v>
      </c>
      <c r="I249" s="192"/>
      <c r="L249" s="188"/>
      <c r="M249" s="193"/>
      <c r="N249" s="194"/>
      <c r="O249" s="194"/>
      <c r="P249" s="194"/>
      <c r="Q249" s="194"/>
      <c r="R249" s="194"/>
      <c r="S249" s="194"/>
      <c r="T249" s="195"/>
      <c r="AT249" s="189" t="s">
        <v>169</v>
      </c>
      <c r="AU249" s="189" t="s">
        <v>81</v>
      </c>
      <c r="AV249" s="12" t="s">
        <v>81</v>
      </c>
      <c r="AW249" s="12" t="s">
        <v>33</v>
      </c>
      <c r="AX249" s="12" t="s">
        <v>79</v>
      </c>
      <c r="AY249" s="189" t="s">
        <v>158</v>
      </c>
    </row>
    <row r="250" spans="2:65" s="1" customFormat="1" ht="31.5" customHeight="1">
      <c r="B250" s="165"/>
      <c r="C250" s="166" t="s">
        <v>472</v>
      </c>
      <c r="D250" s="166" t="s">
        <v>160</v>
      </c>
      <c r="E250" s="167" t="s">
        <v>1086</v>
      </c>
      <c r="F250" s="168" t="s">
        <v>1087</v>
      </c>
      <c r="G250" s="169" t="s">
        <v>163</v>
      </c>
      <c r="H250" s="170">
        <v>1.2</v>
      </c>
      <c r="I250" s="171"/>
      <c r="J250" s="172">
        <f>ROUND(I250*H250,2)</f>
        <v>0</v>
      </c>
      <c r="K250" s="168" t="s">
        <v>164</v>
      </c>
      <c r="L250" s="35"/>
      <c r="M250" s="173" t="s">
        <v>19</v>
      </c>
      <c r="N250" s="174" t="s">
        <v>43</v>
      </c>
      <c r="O250" s="36"/>
      <c r="P250" s="175">
        <f>O250*H250</f>
        <v>0</v>
      </c>
      <c r="Q250" s="175">
        <v>0.00017</v>
      </c>
      <c r="R250" s="175">
        <f>Q250*H250</f>
        <v>0.000204</v>
      </c>
      <c r="S250" s="175">
        <v>0</v>
      </c>
      <c r="T250" s="176">
        <f>S250*H250</f>
        <v>0</v>
      </c>
      <c r="AR250" s="18" t="s">
        <v>265</v>
      </c>
      <c r="AT250" s="18" t="s">
        <v>160</v>
      </c>
      <c r="AU250" s="18" t="s">
        <v>81</v>
      </c>
      <c r="AY250" s="18" t="s">
        <v>158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8" t="s">
        <v>79</v>
      </c>
      <c r="BK250" s="177">
        <f>ROUND(I250*H250,2)</f>
        <v>0</v>
      </c>
      <c r="BL250" s="18" t="s">
        <v>265</v>
      </c>
      <c r="BM250" s="18" t="s">
        <v>1088</v>
      </c>
    </row>
    <row r="251" spans="2:47" s="1" customFormat="1" ht="13.5">
      <c r="B251" s="35"/>
      <c r="D251" s="178" t="s">
        <v>167</v>
      </c>
      <c r="F251" s="179" t="s">
        <v>1089</v>
      </c>
      <c r="I251" s="139"/>
      <c r="L251" s="35"/>
      <c r="M251" s="64"/>
      <c r="N251" s="36"/>
      <c r="O251" s="36"/>
      <c r="P251" s="36"/>
      <c r="Q251" s="36"/>
      <c r="R251" s="36"/>
      <c r="S251" s="36"/>
      <c r="T251" s="65"/>
      <c r="AT251" s="18" t="s">
        <v>167</v>
      </c>
      <c r="AU251" s="18" t="s">
        <v>81</v>
      </c>
    </row>
    <row r="252" spans="2:51" s="11" customFormat="1" ht="13.5">
      <c r="B252" s="180"/>
      <c r="D252" s="178" t="s">
        <v>169</v>
      </c>
      <c r="E252" s="181" t="s">
        <v>19</v>
      </c>
      <c r="F252" s="182" t="s">
        <v>1009</v>
      </c>
      <c r="H252" s="183" t="s">
        <v>19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3" t="s">
        <v>169</v>
      </c>
      <c r="AU252" s="183" t="s">
        <v>81</v>
      </c>
      <c r="AV252" s="11" t="s">
        <v>79</v>
      </c>
      <c r="AW252" s="11" t="s">
        <v>33</v>
      </c>
      <c r="AX252" s="11" t="s">
        <v>72</v>
      </c>
      <c r="AY252" s="183" t="s">
        <v>158</v>
      </c>
    </row>
    <row r="253" spans="2:51" s="12" customFormat="1" ht="13.5">
      <c r="B253" s="188"/>
      <c r="D253" s="197" t="s">
        <v>169</v>
      </c>
      <c r="E253" s="206" t="s">
        <v>19</v>
      </c>
      <c r="F253" s="207" t="s">
        <v>1085</v>
      </c>
      <c r="H253" s="208">
        <v>1.2</v>
      </c>
      <c r="I253" s="192"/>
      <c r="L253" s="188"/>
      <c r="M253" s="193"/>
      <c r="N253" s="194"/>
      <c r="O253" s="194"/>
      <c r="P253" s="194"/>
      <c r="Q253" s="194"/>
      <c r="R253" s="194"/>
      <c r="S253" s="194"/>
      <c r="T253" s="195"/>
      <c r="AT253" s="189" t="s">
        <v>169</v>
      </c>
      <c r="AU253" s="189" t="s">
        <v>81</v>
      </c>
      <c r="AV253" s="12" t="s">
        <v>81</v>
      </c>
      <c r="AW253" s="12" t="s">
        <v>33</v>
      </c>
      <c r="AX253" s="12" t="s">
        <v>79</v>
      </c>
      <c r="AY253" s="189" t="s">
        <v>158</v>
      </c>
    </row>
    <row r="254" spans="2:65" s="1" customFormat="1" ht="22.5" customHeight="1">
      <c r="B254" s="165"/>
      <c r="C254" s="166" t="s">
        <v>478</v>
      </c>
      <c r="D254" s="166" t="s">
        <v>160</v>
      </c>
      <c r="E254" s="167" t="s">
        <v>1090</v>
      </c>
      <c r="F254" s="168" t="s">
        <v>1091</v>
      </c>
      <c r="G254" s="169" t="s">
        <v>163</v>
      </c>
      <c r="H254" s="170">
        <v>1.2</v>
      </c>
      <c r="I254" s="171"/>
      <c r="J254" s="172">
        <f>ROUND(I254*H254,2)</f>
        <v>0</v>
      </c>
      <c r="K254" s="168" t="s">
        <v>164</v>
      </c>
      <c r="L254" s="35"/>
      <c r="M254" s="173" t="s">
        <v>19</v>
      </c>
      <c r="N254" s="174" t="s">
        <v>43</v>
      </c>
      <c r="O254" s="36"/>
      <c r="P254" s="175">
        <f>O254*H254</f>
        <v>0</v>
      </c>
      <c r="Q254" s="175">
        <v>0.00012</v>
      </c>
      <c r="R254" s="175">
        <f>Q254*H254</f>
        <v>0.000144</v>
      </c>
      <c r="S254" s="175">
        <v>0</v>
      </c>
      <c r="T254" s="176">
        <f>S254*H254</f>
        <v>0</v>
      </c>
      <c r="AR254" s="18" t="s">
        <v>265</v>
      </c>
      <c r="AT254" s="18" t="s">
        <v>160</v>
      </c>
      <c r="AU254" s="18" t="s">
        <v>81</v>
      </c>
      <c r="AY254" s="18" t="s">
        <v>158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8" t="s">
        <v>79</v>
      </c>
      <c r="BK254" s="177">
        <f>ROUND(I254*H254,2)</f>
        <v>0</v>
      </c>
      <c r="BL254" s="18" t="s">
        <v>265</v>
      </c>
      <c r="BM254" s="18" t="s">
        <v>1092</v>
      </c>
    </row>
    <row r="255" spans="2:47" s="1" customFormat="1" ht="13.5">
      <c r="B255" s="35"/>
      <c r="D255" s="178" t="s">
        <v>167</v>
      </c>
      <c r="F255" s="179" t="s">
        <v>1093</v>
      </c>
      <c r="I255" s="139"/>
      <c r="L255" s="35"/>
      <c r="M255" s="64"/>
      <c r="N255" s="36"/>
      <c r="O255" s="36"/>
      <c r="P255" s="36"/>
      <c r="Q255" s="36"/>
      <c r="R255" s="36"/>
      <c r="S255" s="36"/>
      <c r="T255" s="65"/>
      <c r="AT255" s="18" t="s">
        <v>167</v>
      </c>
      <c r="AU255" s="18" t="s">
        <v>81</v>
      </c>
    </row>
    <row r="256" spans="2:51" s="11" customFormat="1" ht="13.5">
      <c r="B256" s="180"/>
      <c r="D256" s="178" t="s">
        <v>169</v>
      </c>
      <c r="E256" s="181" t="s">
        <v>19</v>
      </c>
      <c r="F256" s="182" t="s">
        <v>1009</v>
      </c>
      <c r="H256" s="183" t="s">
        <v>19</v>
      </c>
      <c r="I256" s="184"/>
      <c r="L256" s="180"/>
      <c r="M256" s="185"/>
      <c r="N256" s="186"/>
      <c r="O256" s="186"/>
      <c r="P256" s="186"/>
      <c r="Q256" s="186"/>
      <c r="R256" s="186"/>
      <c r="S256" s="186"/>
      <c r="T256" s="187"/>
      <c r="AT256" s="183" t="s">
        <v>169</v>
      </c>
      <c r="AU256" s="183" t="s">
        <v>81</v>
      </c>
      <c r="AV256" s="11" t="s">
        <v>79</v>
      </c>
      <c r="AW256" s="11" t="s">
        <v>33</v>
      </c>
      <c r="AX256" s="11" t="s">
        <v>72</v>
      </c>
      <c r="AY256" s="183" t="s">
        <v>158</v>
      </c>
    </row>
    <row r="257" spans="2:51" s="12" customFormat="1" ht="13.5">
      <c r="B257" s="188"/>
      <c r="D257" s="178" t="s">
        <v>169</v>
      </c>
      <c r="E257" s="189" t="s">
        <v>19</v>
      </c>
      <c r="F257" s="190" t="s">
        <v>1085</v>
      </c>
      <c r="H257" s="191">
        <v>1.2</v>
      </c>
      <c r="I257" s="192"/>
      <c r="L257" s="188"/>
      <c r="M257" s="193"/>
      <c r="N257" s="194"/>
      <c r="O257" s="194"/>
      <c r="P257" s="194"/>
      <c r="Q257" s="194"/>
      <c r="R257" s="194"/>
      <c r="S257" s="194"/>
      <c r="T257" s="195"/>
      <c r="AT257" s="189" t="s">
        <v>169</v>
      </c>
      <c r="AU257" s="189" t="s">
        <v>81</v>
      </c>
      <c r="AV257" s="12" t="s">
        <v>81</v>
      </c>
      <c r="AW257" s="12" t="s">
        <v>33</v>
      </c>
      <c r="AX257" s="12" t="s">
        <v>79</v>
      </c>
      <c r="AY257" s="189" t="s">
        <v>158</v>
      </c>
    </row>
    <row r="258" spans="2:63" s="10" customFormat="1" ht="36.75" customHeight="1">
      <c r="B258" s="151"/>
      <c r="D258" s="162" t="s">
        <v>71</v>
      </c>
      <c r="E258" s="236" t="s">
        <v>1094</v>
      </c>
      <c r="F258" s="236" t="s">
        <v>1095</v>
      </c>
      <c r="I258" s="154"/>
      <c r="J258" s="237">
        <f>BK258</f>
        <v>0</v>
      </c>
      <c r="L258" s="151"/>
      <c r="M258" s="156"/>
      <c r="N258" s="157"/>
      <c r="O258" s="157"/>
      <c r="P258" s="158">
        <f>SUM(P259:P263)</f>
        <v>0</v>
      </c>
      <c r="Q258" s="157"/>
      <c r="R258" s="158">
        <f>SUM(R259:R263)</f>
        <v>0</v>
      </c>
      <c r="S258" s="157"/>
      <c r="T258" s="159">
        <f>SUM(T259:T263)</f>
        <v>0</v>
      </c>
      <c r="AR258" s="152" t="s">
        <v>165</v>
      </c>
      <c r="AT258" s="160" t="s">
        <v>71</v>
      </c>
      <c r="AU258" s="160" t="s">
        <v>72</v>
      </c>
      <c r="AY258" s="152" t="s">
        <v>158</v>
      </c>
      <c r="BK258" s="161">
        <f>SUM(BK259:BK263)</f>
        <v>0</v>
      </c>
    </row>
    <row r="259" spans="2:65" s="1" customFormat="1" ht="22.5" customHeight="1">
      <c r="B259" s="165"/>
      <c r="C259" s="166" t="s">
        <v>487</v>
      </c>
      <c r="D259" s="166" t="s">
        <v>160</v>
      </c>
      <c r="E259" s="167" t="s">
        <v>1096</v>
      </c>
      <c r="F259" s="168" t="s">
        <v>1097</v>
      </c>
      <c r="G259" s="169" t="s">
        <v>572</v>
      </c>
      <c r="H259" s="170">
        <v>1</v>
      </c>
      <c r="I259" s="171"/>
      <c r="J259" s="172">
        <f>ROUND(I259*H259,2)</f>
        <v>0</v>
      </c>
      <c r="K259" s="168" t="s">
        <v>19</v>
      </c>
      <c r="L259" s="35"/>
      <c r="M259" s="173" t="s">
        <v>19</v>
      </c>
      <c r="N259" s="174" t="s">
        <v>43</v>
      </c>
      <c r="O259" s="36"/>
      <c r="P259" s="175">
        <f>O259*H259</f>
        <v>0</v>
      </c>
      <c r="Q259" s="175">
        <v>0</v>
      </c>
      <c r="R259" s="175">
        <f>Q259*H259</f>
        <v>0</v>
      </c>
      <c r="S259" s="175">
        <v>0</v>
      </c>
      <c r="T259" s="176">
        <f>S259*H259</f>
        <v>0</v>
      </c>
      <c r="AR259" s="18" t="s">
        <v>1098</v>
      </c>
      <c r="AT259" s="18" t="s">
        <v>160</v>
      </c>
      <c r="AU259" s="18" t="s">
        <v>79</v>
      </c>
      <c r="AY259" s="18" t="s">
        <v>158</v>
      </c>
      <c r="BE259" s="177">
        <f>IF(N259="základní",J259,0)</f>
        <v>0</v>
      </c>
      <c r="BF259" s="177">
        <f>IF(N259="snížená",J259,0)</f>
        <v>0</v>
      </c>
      <c r="BG259" s="177">
        <f>IF(N259="zákl. přenesená",J259,0)</f>
        <v>0</v>
      </c>
      <c r="BH259" s="177">
        <f>IF(N259="sníž. přenesená",J259,0)</f>
        <v>0</v>
      </c>
      <c r="BI259" s="177">
        <f>IF(N259="nulová",J259,0)</f>
        <v>0</v>
      </c>
      <c r="BJ259" s="18" t="s">
        <v>79</v>
      </c>
      <c r="BK259" s="177">
        <f>ROUND(I259*H259,2)</f>
        <v>0</v>
      </c>
      <c r="BL259" s="18" t="s">
        <v>1098</v>
      </c>
      <c r="BM259" s="18" t="s">
        <v>1099</v>
      </c>
    </row>
    <row r="260" spans="2:47" s="1" customFormat="1" ht="13.5">
      <c r="B260" s="35"/>
      <c r="D260" s="178" t="s">
        <v>167</v>
      </c>
      <c r="F260" s="179" t="s">
        <v>1097</v>
      </c>
      <c r="I260" s="139"/>
      <c r="L260" s="35"/>
      <c r="M260" s="64"/>
      <c r="N260" s="36"/>
      <c r="O260" s="36"/>
      <c r="P260" s="36"/>
      <c r="Q260" s="36"/>
      <c r="R260" s="36"/>
      <c r="S260" s="36"/>
      <c r="T260" s="65"/>
      <c r="AT260" s="18" t="s">
        <v>167</v>
      </c>
      <c r="AU260" s="18" t="s">
        <v>79</v>
      </c>
    </row>
    <row r="261" spans="2:51" s="11" customFormat="1" ht="13.5">
      <c r="B261" s="180"/>
      <c r="D261" s="178" t="s">
        <v>169</v>
      </c>
      <c r="E261" s="181" t="s">
        <v>19</v>
      </c>
      <c r="F261" s="182" t="s">
        <v>1009</v>
      </c>
      <c r="H261" s="183" t="s">
        <v>19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3" t="s">
        <v>169</v>
      </c>
      <c r="AU261" s="183" t="s">
        <v>79</v>
      </c>
      <c r="AV261" s="11" t="s">
        <v>79</v>
      </c>
      <c r="AW261" s="11" t="s">
        <v>33</v>
      </c>
      <c r="AX261" s="11" t="s">
        <v>72</v>
      </c>
      <c r="AY261" s="183" t="s">
        <v>158</v>
      </c>
    </row>
    <row r="262" spans="2:51" s="12" customFormat="1" ht="13.5">
      <c r="B262" s="188"/>
      <c r="D262" s="197" t="s">
        <v>169</v>
      </c>
      <c r="E262" s="206" t="s">
        <v>19</v>
      </c>
      <c r="F262" s="207" t="s">
        <v>79</v>
      </c>
      <c r="H262" s="208">
        <v>1</v>
      </c>
      <c r="I262" s="192"/>
      <c r="L262" s="188"/>
      <c r="M262" s="193"/>
      <c r="N262" s="194"/>
      <c r="O262" s="194"/>
      <c r="P262" s="194"/>
      <c r="Q262" s="194"/>
      <c r="R262" s="194"/>
      <c r="S262" s="194"/>
      <c r="T262" s="195"/>
      <c r="AT262" s="189" t="s">
        <v>169</v>
      </c>
      <c r="AU262" s="189" t="s">
        <v>79</v>
      </c>
      <c r="AV262" s="12" t="s">
        <v>81</v>
      </c>
      <c r="AW262" s="12" t="s">
        <v>33</v>
      </c>
      <c r="AX262" s="12" t="s">
        <v>79</v>
      </c>
      <c r="AY262" s="189" t="s">
        <v>158</v>
      </c>
    </row>
    <row r="263" spans="2:65" s="1" customFormat="1" ht="22.5" customHeight="1">
      <c r="B263" s="165"/>
      <c r="C263" s="166" t="s">
        <v>493</v>
      </c>
      <c r="D263" s="166" t="s">
        <v>160</v>
      </c>
      <c r="E263" s="167" t="s">
        <v>1100</v>
      </c>
      <c r="F263" s="168" t="s">
        <v>1101</v>
      </c>
      <c r="G263" s="169" t="s">
        <v>677</v>
      </c>
      <c r="H263" s="170">
        <v>1</v>
      </c>
      <c r="I263" s="171"/>
      <c r="J263" s="172">
        <f>ROUND(I263*H263,2)</f>
        <v>0</v>
      </c>
      <c r="K263" s="168" t="s">
        <v>19</v>
      </c>
      <c r="L263" s="35"/>
      <c r="M263" s="173" t="s">
        <v>19</v>
      </c>
      <c r="N263" s="174" t="s">
        <v>43</v>
      </c>
      <c r="O263" s="36"/>
      <c r="P263" s="175">
        <f>O263*H263</f>
        <v>0</v>
      </c>
      <c r="Q263" s="175">
        <v>0</v>
      </c>
      <c r="R263" s="175">
        <f>Q263*H263</f>
        <v>0</v>
      </c>
      <c r="S263" s="175">
        <v>0</v>
      </c>
      <c r="T263" s="176">
        <f>S263*H263</f>
        <v>0</v>
      </c>
      <c r="AR263" s="18" t="s">
        <v>1098</v>
      </c>
      <c r="AT263" s="18" t="s">
        <v>160</v>
      </c>
      <c r="AU263" s="18" t="s">
        <v>79</v>
      </c>
      <c r="AY263" s="18" t="s">
        <v>158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8" t="s">
        <v>79</v>
      </c>
      <c r="BK263" s="177">
        <f>ROUND(I263*H263,2)</f>
        <v>0</v>
      </c>
      <c r="BL263" s="18" t="s">
        <v>1098</v>
      </c>
      <c r="BM263" s="18" t="s">
        <v>1102</v>
      </c>
    </row>
    <row r="264" spans="2:63" s="10" customFormat="1" ht="36.75" customHeight="1">
      <c r="B264" s="151"/>
      <c r="D264" s="152" t="s">
        <v>71</v>
      </c>
      <c r="E264" s="153" t="s">
        <v>670</v>
      </c>
      <c r="F264" s="153" t="s">
        <v>671</v>
      </c>
      <c r="I264" s="154"/>
      <c r="J264" s="155">
        <f>BK264</f>
        <v>0</v>
      </c>
      <c r="L264" s="151"/>
      <c r="M264" s="156"/>
      <c r="N264" s="157"/>
      <c r="O264" s="157"/>
      <c r="P264" s="158">
        <f>P265+P268</f>
        <v>0</v>
      </c>
      <c r="Q264" s="157"/>
      <c r="R264" s="158">
        <f>R265+R268</f>
        <v>0</v>
      </c>
      <c r="S264" s="157"/>
      <c r="T264" s="159">
        <f>T265+T268</f>
        <v>0</v>
      </c>
      <c r="AR264" s="152" t="s">
        <v>199</v>
      </c>
      <c r="AT264" s="160" t="s">
        <v>71</v>
      </c>
      <c r="AU264" s="160" t="s">
        <v>72</v>
      </c>
      <c r="AY264" s="152" t="s">
        <v>158</v>
      </c>
      <c r="BK264" s="161">
        <f>BK265+BK268</f>
        <v>0</v>
      </c>
    </row>
    <row r="265" spans="2:63" s="10" customFormat="1" ht="19.5" customHeight="1">
      <c r="B265" s="151"/>
      <c r="D265" s="162" t="s">
        <v>71</v>
      </c>
      <c r="E265" s="163" t="s">
        <v>672</v>
      </c>
      <c r="F265" s="163" t="s">
        <v>673</v>
      </c>
      <c r="I265" s="154"/>
      <c r="J265" s="164">
        <f>BK265</f>
        <v>0</v>
      </c>
      <c r="L265" s="151"/>
      <c r="M265" s="156"/>
      <c r="N265" s="157"/>
      <c r="O265" s="157"/>
      <c r="P265" s="158">
        <f>SUM(P266:P267)</f>
        <v>0</v>
      </c>
      <c r="Q265" s="157"/>
      <c r="R265" s="158">
        <f>SUM(R266:R267)</f>
        <v>0</v>
      </c>
      <c r="S265" s="157"/>
      <c r="T265" s="159">
        <f>SUM(T266:T267)</f>
        <v>0</v>
      </c>
      <c r="AR265" s="152" t="s">
        <v>199</v>
      </c>
      <c r="AT265" s="160" t="s">
        <v>71</v>
      </c>
      <c r="AU265" s="160" t="s">
        <v>79</v>
      </c>
      <c r="AY265" s="152" t="s">
        <v>158</v>
      </c>
      <c r="BK265" s="161">
        <f>SUM(BK266:BK267)</f>
        <v>0</v>
      </c>
    </row>
    <row r="266" spans="2:65" s="1" customFormat="1" ht="22.5" customHeight="1">
      <c r="B266" s="165"/>
      <c r="C266" s="166" t="s">
        <v>498</v>
      </c>
      <c r="D266" s="166" t="s">
        <v>160</v>
      </c>
      <c r="E266" s="167" t="s">
        <v>1103</v>
      </c>
      <c r="F266" s="168" t="s">
        <v>862</v>
      </c>
      <c r="G266" s="169" t="s">
        <v>1104</v>
      </c>
      <c r="H266" s="170">
        <v>17000</v>
      </c>
      <c r="I266" s="171"/>
      <c r="J266" s="172">
        <f>ROUND(I266*H266,2)</f>
        <v>0</v>
      </c>
      <c r="K266" s="168" t="s">
        <v>164</v>
      </c>
      <c r="L266" s="35"/>
      <c r="M266" s="173" t="s">
        <v>19</v>
      </c>
      <c r="N266" s="174" t="s">
        <v>43</v>
      </c>
      <c r="O266" s="36"/>
      <c r="P266" s="175">
        <f>O266*H266</f>
        <v>0</v>
      </c>
      <c r="Q266" s="175">
        <v>0</v>
      </c>
      <c r="R266" s="175">
        <f>Q266*H266</f>
        <v>0</v>
      </c>
      <c r="S266" s="175">
        <v>0</v>
      </c>
      <c r="T266" s="176">
        <f>S266*H266</f>
        <v>0</v>
      </c>
      <c r="AR266" s="18" t="s">
        <v>678</v>
      </c>
      <c r="AT266" s="18" t="s">
        <v>160</v>
      </c>
      <c r="AU266" s="18" t="s">
        <v>81</v>
      </c>
      <c r="AY266" s="18" t="s">
        <v>158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8" t="s">
        <v>79</v>
      </c>
      <c r="BK266" s="177">
        <f>ROUND(I266*H266,2)</f>
        <v>0</v>
      </c>
      <c r="BL266" s="18" t="s">
        <v>678</v>
      </c>
      <c r="BM266" s="18" t="s">
        <v>1105</v>
      </c>
    </row>
    <row r="267" spans="2:47" s="1" customFormat="1" ht="13.5">
      <c r="B267" s="35"/>
      <c r="D267" s="178" t="s">
        <v>167</v>
      </c>
      <c r="F267" s="179" t="s">
        <v>680</v>
      </c>
      <c r="I267" s="139"/>
      <c r="L267" s="35"/>
      <c r="M267" s="64"/>
      <c r="N267" s="36"/>
      <c r="O267" s="36"/>
      <c r="P267" s="36"/>
      <c r="Q267" s="36"/>
      <c r="R267" s="36"/>
      <c r="S267" s="36"/>
      <c r="T267" s="65"/>
      <c r="AT267" s="18" t="s">
        <v>167</v>
      </c>
      <c r="AU267" s="18" t="s">
        <v>81</v>
      </c>
    </row>
    <row r="268" spans="2:63" s="10" customFormat="1" ht="29.25" customHeight="1">
      <c r="B268" s="151"/>
      <c r="D268" s="162" t="s">
        <v>71</v>
      </c>
      <c r="E268" s="163" t="s">
        <v>1106</v>
      </c>
      <c r="F268" s="163" t="s">
        <v>1107</v>
      </c>
      <c r="I268" s="154"/>
      <c r="J268" s="164">
        <f>BK268</f>
        <v>0</v>
      </c>
      <c r="L268" s="151"/>
      <c r="M268" s="156"/>
      <c r="N268" s="157"/>
      <c r="O268" s="157"/>
      <c r="P268" s="158">
        <f>SUM(P269:P272)</f>
        <v>0</v>
      </c>
      <c r="Q268" s="157"/>
      <c r="R268" s="158">
        <f>SUM(R269:R272)</f>
        <v>0</v>
      </c>
      <c r="S268" s="157"/>
      <c r="T268" s="159">
        <f>SUM(T269:T272)</f>
        <v>0</v>
      </c>
      <c r="AR268" s="152" t="s">
        <v>199</v>
      </c>
      <c r="AT268" s="160" t="s">
        <v>71</v>
      </c>
      <c r="AU268" s="160" t="s">
        <v>79</v>
      </c>
      <c r="AY268" s="152" t="s">
        <v>158</v>
      </c>
      <c r="BK268" s="161">
        <f>SUM(BK269:BK272)</f>
        <v>0</v>
      </c>
    </row>
    <row r="269" spans="2:65" s="1" customFormat="1" ht="22.5" customHeight="1">
      <c r="B269" s="165"/>
      <c r="C269" s="166" t="s">
        <v>505</v>
      </c>
      <c r="D269" s="166" t="s">
        <v>160</v>
      </c>
      <c r="E269" s="167" t="s">
        <v>1108</v>
      </c>
      <c r="F269" s="168" t="s">
        <v>1109</v>
      </c>
      <c r="G269" s="169" t="s">
        <v>1104</v>
      </c>
      <c r="H269" s="170">
        <v>6000</v>
      </c>
      <c r="I269" s="171"/>
      <c r="J269" s="172">
        <f>ROUND(I269*H269,2)</f>
        <v>0</v>
      </c>
      <c r="K269" s="168" t="s">
        <v>164</v>
      </c>
      <c r="L269" s="35"/>
      <c r="M269" s="173" t="s">
        <v>19</v>
      </c>
      <c r="N269" s="174" t="s">
        <v>43</v>
      </c>
      <c r="O269" s="36"/>
      <c r="P269" s="175">
        <f>O269*H269</f>
        <v>0</v>
      </c>
      <c r="Q269" s="175">
        <v>0</v>
      </c>
      <c r="R269" s="175">
        <f>Q269*H269</f>
        <v>0</v>
      </c>
      <c r="S269" s="175">
        <v>0</v>
      </c>
      <c r="T269" s="176">
        <f>S269*H269</f>
        <v>0</v>
      </c>
      <c r="AR269" s="18" t="s">
        <v>678</v>
      </c>
      <c r="AT269" s="18" t="s">
        <v>160</v>
      </c>
      <c r="AU269" s="18" t="s">
        <v>81</v>
      </c>
      <c r="AY269" s="18" t="s">
        <v>158</v>
      </c>
      <c r="BE269" s="177">
        <f>IF(N269="základní",J269,0)</f>
        <v>0</v>
      </c>
      <c r="BF269" s="177">
        <f>IF(N269="snížená",J269,0)</f>
        <v>0</v>
      </c>
      <c r="BG269" s="177">
        <f>IF(N269="zákl. přenesená",J269,0)</f>
        <v>0</v>
      </c>
      <c r="BH269" s="177">
        <f>IF(N269="sníž. přenesená",J269,0)</f>
        <v>0</v>
      </c>
      <c r="BI269" s="177">
        <f>IF(N269="nulová",J269,0)</f>
        <v>0</v>
      </c>
      <c r="BJ269" s="18" t="s">
        <v>79</v>
      </c>
      <c r="BK269" s="177">
        <f>ROUND(I269*H269,2)</f>
        <v>0</v>
      </c>
      <c r="BL269" s="18" t="s">
        <v>678</v>
      </c>
      <c r="BM269" s="18" t="s">
        <v>1110</v>
      </c>
    </row>
    <row r="270" spans="2:47" s="1" customFormat="1" ht="13.5">
      <c r="B270" s="35"/>
      <c r="D270" s="197" t="s">
        <v>167</v>
      </c>
      <c r="F270" s="219" t="s">
        <v>1111</v>
      </c>
      <c r="I270" s="139"/>
      <c r="L270" s="35"/>
      <c r="M270" s="64"/>
      <c r="N270" s="36"/>
      <c r="O270" s="36"/>
      <c r="P270" s="36"/>
      <c r="Q270" s="36"/>
      <c r="R270" s="36"/>
      <c r="S270" s="36"/>
      <c r="T270" s="65"/>
      <c r="AT270" s="18" t="s">
        <v>167</v>
      </c>
      <c r="AU270" s="18" t="s">
        <v>81</v>
      </c>
    </row>
    <row r="271" spans="2:65" s="1" customFormat="1" ht="22.5" customHeight="1">
      <c r="B271" s="165"/>
      <c r="C271" s="166" t="s">
        <v>510</v>
      </c>
      <c r="D271" s="166" t="s">
        <v>160</v>
      </c>
      <c r="E271" s="167" t="s">
        <v>1112</v>
      </c>
      <c r="F271" s="168" t="s">
        <v>1113</v>
      </c>
      <c r="G271" s="169" t="s">
        <v>1104</v>
      </c>
      <c r="H271" s="170">
        <v>3000</v>
      </c>
      <c r="I271" s="171"/>
      <c r="J271" s="172">
        <f>ROUND(I271*H271,2)</f>
        <v>0</v>
      </c>
      <c r="K271" s="168" t="s">
        <v>164</v>
      </c>
      <c r="L271" s="35"/>
      <c r="M271" s="173" t="s">
        <v>19</v>
      </c>
      <c r="N271" s="174" t="s">
        <v>43</v>
      </c>
      <c r="O271" s="36"/>
      <c r="P271" s="175">
        <f>O271*H271</f>
        <v>0</v>
      </c>
      <c r="Q271" s="175">
        <v>0</v>
      </c>
      <c r="R271" s="175">
        <f>Q271*H271</f>
        <v>0</v>
      </c>
      <c r="S271" s="175">
        <v>0</v>
      </c>
      <c r="T271" s="176">
        <f>S271*H271</f>
        <v>0</v>
      </c>
      <c r="AR271" s="18" t="s">
        <v>678</v>
      </c>
      <c r="AT271" s="18" t="s">
        <v>160</v>
      </c>
      <c r="AU271" s="18" t="s">
        <v>81</v>
      </c>
      <c r="AY271" s="18" t="s">
        <v>158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8" t="s">
        <v>79</v>
      </c>
      <c r="BK271" s="177">
        <f>ROUND(I271*H271,2)</f>
        <v>0</v>
      </c>
      <c r="BL271" s="18" t="s">
        <v>678</v>
      </c>
      <c r="BM271" s="18" t="s">
        <v>1114</v>
      </c>
    </row>
    <row r="272" spans="2:47" s="1" customFormat="1" ht="13.5">
      <c r="B272" s="35"/>
      <c r="D272" s="178" t="s">
        <v>167</v>
      </c>
      <c r="F272" s="179" t="s">
        <v>1115</v>
      </c>
      <c r="I272" s="139"/>
      <c r="L272" s="35"/>
      <c r="M272" s="232"/>
      <c r="N272" s="233"/>
      <c r="O272" s="233"/>
      <c r="P272" s="233"/>
      <c r="Q272" s="233"/>
      <c r="R272" s="233"/>
      <c r="S272" s="233"/>
      <c r="T272" s="234"/>
      <c r="AT272" s="18" t="s">
        <v>167</v>
      </c>
      <c r="AU272" s="18" t="s">
        <v>81</v>
      </c>
    </row>
    <row r="273" spans="2:12" s="1" customFormat="1" ht="6.75" customHeight="1">
      <c r="B273" s="50"/>
      <c r="C273" s="51"/>
      <c r="D273" s="51"/>
      <c r="E273" s="51"/>
      <c r="F273" s="51"/>
      <c r="G273" s="51"/>
      <c r="H273" s="51"/>
      <c r="I273" s="117"/>
      <c r="J273" s="51"/>
      <c r="K273" s="51"/>
      <c r="L273" s="35"/>
    </row>
    <row r="466" ht="13.5">
      <c r="AT466" s="235"/>
    </row>
  </sheetData>
  <sheetProtection password="CC35" sheet="1" objects="1" scenarios="1" formatColumns="0" formatRows="0" sort="0" autoFilter="0"/>
  <autoFilter ref="C91:K91"/>
  <mergeCells count="9">
    <mergeCell ref="E84:H84"/>
    <mergeCell ref="G1:H1"/>
    <mergeCell ref="L2:V2"/>
    <mergeCell ref="E7:H7"/>
    <mergeCell ref="E9:H9"/>
    <mergeCell ref="E24:H24"/>
    <mergeCell ref="E45:H45"/>
    <mergeCell ref="E47:H47"/>
    <mergeCell ref="E82:H82"/>
  </mergeCells>
  <hyperlinks>
    <hyperlink ref="F1:G1" location="C2" tooltip="Krycí list soupisu" display="1) Krycí list soupisu"/>
    <hyperlink ref="G1:H1" location="C54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1245</v>
      </c>
      <c r="G1" s="288" t="s">
        <v>1246</v>
      </c>
      <c r="H1" s="288"/>
      <c r="I1" s="289"/>
      <c r="J1" s="283" t="s">
        <v>1247</v>
      </c>
      <c r="K1" s="281" t="s">
        <v>91</v>
      </c>
      <c r="L1" s="283" t="s">
        <v>1248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8" t="s">
        <v>90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98</v>
      </c>
      <c r="E4" s="23"/>
      <c r="F4" s="23"/>
      <c r="G4" s="23"/>
      <c r="H4" s="23"/>
      <c r="I4" s="95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275" t="str">
        <f>'Rekapitulace stavby'!K6</f>
        <v>Zateplení obvodového pláště a výměna otvorových výplní MŠ a ZŠ</v>
      </c>
      <c r="F7" s="244"/>
      <c r="G7" s="244"/>
      <c r="H7" s="244"/>
      <c r="I7" s="95"/>
      <c r="J7" s="23"/>
      <c r="K7" s="25"/>
    </row>
    <row r="8" spans="2:11" s="1" customFormat="1" ht="15">
      <c r="B8" s="35"/>
      <c r="C8" s="36"/>
      <c r="D8" s="31" t="s">
        <v>109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276" t="s">
        <v>1116</v>
      </c>
      <c r="F9" s="251"/>
      <c r="G9" s="251"/>
      <c r="H9" s="251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18</v>
      </c>
      <c r="E11" s="36"/>
      <c r="F11" s="29" t="s">
        <v>19</v>
      </c>
      <c r="G11" s="36"/>
      <c r="H11" s="36"/>
      <c r="I11" s="97" t="s">
        <v>20</v>
      </c>
      <c r="J11" s="29" t="s">
        <v>19</v>
      </c>
      <c r="K11" s="39"/>
    </row>
    <row r="12" spans="2:11" s="1" customFormat="1" ht="14.25" customHeight="1">
      <c r="B12" s="35"/>
      <c r="C12" s="36"/>
      <c r="D12" s="31" t="s">
        <v>21</v>
      </c>
      <c r="E12" s="36"/>
      <c r="F12" s="29" t="s">
        <v>876</v>
      </c>
      <c r="G12" s="36"/>
      <c r="H12" s="36"/>
      <c r="I12" s="97" t="s">
        <v>23</v>
      </c>
      <c r="J12" s="98" t="str">
        <f>'Rekapitulace stavby'!AN8</f>
        <v>09.09.2016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25</v>
      </c>
      <c r="E14" s="36"/>
      <c r="F14" s="36"/>
      <c r="G14" s="36"/>
      <c r="H14" s="36"/>
      <c r="I14" s="97" t="s">
        <v>26</v>
      </c>
      <c r="J14" s="29" t="str">
        <f>IF('Rekapitulace stavby'!AN10="","",'Rekapitulace stavby'!AN10)</f>
        <v>00576905</v>
      </c>
      <c r="K14" s="39"/>
    </row>
    <row r="15" spans="2:11" s="1" customFormat="1" ht="18" customHeight="1">
      <c r="B15" s="35"/>
      <c r="C15" s="36"/>
      <c r="D15" s="36"/>
      <c r="E15" s="29" t="str">
        <f>IF('Rekapitulace stavby'!E11="","",'Rekapitulace stavby'!E11)</f>
        <v>Smilovice 151, Smilovice u Třince 739 55</v>
      </c>
      <c r="F15" s="36"/>
      <c r="G15" s="36"/>
      <c r="H15" s="36"/>
      <c r="I15" s="97" t="s">
        <v>30</v>
      </c>
      <c r="J15" s="29">
        <f>IF('Rekapitulace stavby'!AN11="","",'Rekapitulace stavby'!AN11)</f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31</v>
      </c>
      <c r="E17" s="36"/>
      <c r="F17" s="36"/>
      <c r="G17" s="36"/>
      <c r="H17" s="36"/>
      <c r="I17" s="97" t="s">
        <v>26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30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26</v>
      </c>
      <c r="J20" s="29" t="str">
        <f>IF('Rekapitulace stavby'!AN16="","",'Rekapitulace stavby'!AN16)</f>
        <v>65900740</v>
      </c>
      <c r="K20" s="39"/>
    </row>
    <row r="21" spans="2:11" s="1" customFormat="1" ht="18" customHeight="1">
      <c r="B21" s="35"/>
      <c r="C21" s="36"/>
      <c r="D21" s="36"/>
      <c r="E21" s="29" t="str">
        <f>IF('Rekapitulace stavby'!E17="","",'Rekapitulace stavby'!E17)</f>
        <v>Ing. René Zelinka</v>
      </c>
      <c r="F21" s="36"/>
      <c r="G21" s="36"/>
      <c r="H21" s="36"/>
      <c r="I21" s="97" t="s">
        <v>30</v>
      </c>
      <c r="J21" s="29">
        <f>IF('Rekapitulace stavby'!AN17="","",'Rekapitulace stavby'!AN17)</f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99"/>
      <c r="C24" s="100"/>
      <c r="D24" s="100"/>
      <c r="E24" s="247" t="s">
        <v>19</v>
      </c>
      <c r="F24" s="277"/>
      <c r="G24" s="277"/>
      <c r="H24" s="277"/>
      <c r="I24" s="101"/>
      <c r="J24" s="100"/>
      <c r="K24" s="102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3"/>
      <c r="J26" s="62"/>
      <c r="K26" s="104"/>
    </row>
    <row r="27" spans="2:11" s="1" customFormat="1" ht="24.75" customHeight="1">
      <c r="B27" s="35"/>
      <c r="C27" s="36"/>
      <c r="D27" s="105" t="s">
        <v>38</v>
      </c>
      <c r="E27" s="36"/>
      <c r="F27" s="36"/>
      <c r="G27" s="36"/>
      <c r="H27" s="36"/>
      <c r="I27" s="96"/>
      <c r="J27" s="106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3"/>
      <c r="J28" s="62"/>
      <c r="K28" s="104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7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08">
        <f>ROUND(SUM(BE81:BE145),2)</f>
        <v>0</v>
      </c>
      <c r="G30" s="36"/>
      <c r="H30" s="36"/>
      <c r="I30" s="109">
        <v>0.21</v>
      </c>
      <c r="J30" s="108">
        <f>ROUND(ROUND((SUM(BE81:BE145)),2)*I30,2)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08">
        <f>ROUND(SUM(BF81:BF145),2)</f>
        <v>0</v>
      </c>
      <c r="G31" s="36"/>
      <c r="H31" s="36"/>
      <c r="I31" s="109">
        <v>0.15</v>
      </c>
      <c r="J31" s="108">
        <f>ROUND(ROUND((SUM(BF81:BF145)),2)*I31,2)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08">
        <f>ROUND(SUM(BG81:BG145),2)</f>
        <v>0</v>
      </c>
      <c r="G32" s="36"/>
      <c r="H32" s="36"/>
      <c r="I32" s="109">
        <v>0.21</v>
      </c>
      <c r="J32" s="108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08">
        <f>ROUND(SUM(BH81:BH145),2)</f>
        <v>0</v>
      </c>
      <c r="G33" s="36"/>
      <c r="H33" s="36"/>
      <c r="I33" s="109">
        <v>0.15</v>
      </c>
      <c r="J33" s="108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08">
        <f>ROUND(SUM(BI81:BI145),2)</f>
        <v>0</v>
      </c>
      <c r="G34" s="36"/>
      <c r="H34" s="36"/>
      <c r="I34" s="109">
        <v>0</v>
      </c>
      <c r="J34" s="108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0"/>
      <c r="D36" s="111" t="s">
        <v>48</v>
      </c>
      <c r="E36" s="66"/>
      <c r="F36" s="66"/>
      <c r="G36" s="112" t="s">
        <v>49</v>
      </c>
      <c r="H36" s="113" t="s">
        <v>50</v>
      </c>
      <c r="I36" s="114"/>
      <c r="J36" s="115">
        <f>SUM(J27:J34)</f>
        <v>0</v>
      </c>
      <c r="K36" s="116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7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8"/>
      <c r="J41" s="54"/>
      <c r="K41" s="119"/>
    </row>
    <row r="42" spans="2:11" s="1" customFormat="1" ht="36.75" customHeight="1">
      <c r="B42" s="35"/>
      <c r="C42" s="24" t="s">
        <v>120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275" t="str">
        <f>E7</f>
        <v>Zateplení obvodového pláště a výměna otvorových výplní MŠ a ZŠ</v>
      </c>
      <c r="F45" s="251"/>
      <c r="G45" s="251"/>
      <c r="H45" s="251"/>
      <c r="I45" s="96"/>
      <c r="J45" s="36"/>
      <c r="K45" s="39"/>
    </row>
    <row r="46" spans="2:11" s="1" customFormat="1" ht="14.25" customHeight="1">
      <c r="B46" s="35"/>
      <c r="C46" s="31" t="s">
        <v>109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276" t="str">
        <f>E9</f>
        <v>4-23-08-16 - ZŠ Smilovice - Soustava ochrany před bleskem</v>
      </c>
      <c r="F47" s="251"/>
      <c r="G47" s="251"/>
      <c r="H47" s="251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21</v>
      </c>
      <c r="D49" s="36"/>
      <c r="E49" s="36"/>
      <c r="F49" s="29" t="str">
        <f>F12</f>
        <v>Smilovice</v>
      </c>
      <c r="G49" s="36"/>
      <c r="H49" s="36"/>
      <c r="I49" s="97" t="s">
        <v>23</v>
      </c>
      <c r="J49" s="98" t="str">
        <f>IF(J12="","",J12)</f>
        <v>09.09.2016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25</v>
      </c>
      <c r="D51" s="36"/>
      <c r="E51" s="36"/>
      <c r="F51" s="29" t="str">
        <f>E15</f>
        <v>Smilovice 151, Smilovice u Třince 739 55</v>
      </c>
      <c r="G51" s="36"/>
      <c r="H51" s="36"/>
      <c r="I51" s="97" t="s">
        <v>34</v>
      </c>
      <c r="J51" s="29" t="str">
        <f>E21</f>
        <v>Ing. René Zelinka</v>
      </c>
      <c r="K51" s="39"/>
    </row>
    <row r="52" spans="2:11" s="1" customFormat="1" ht="14.25" customHeight="1">
      <c r="B52" s="35"/>
      <c r="C52" s="31" t="s">
        <v>31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0" t="s">
        <v>121</v>
      </c>
      <c r="D54" s="110"/>
      <c r="E54" s="110"/>
      <c r="F54" s="110"/>
      <c r="G54" s="110"/>
      <c r="H54" s="110"/>
      <c r="I54" s="121"/>
      <c r="J54" s="122" t="s">
        <v>122</v>
      </c>
      <c r="K54" s="123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4" t="s">
        <v>123</v>
      </c>
      <c r="D56" s="36"/>
      <c r="E56" s="36"/>
      <c r="F56" s="36"/>
      <c r="G56" s="36"/>
      <c r="H56" s="36"/>
      <c r="I56" s="96"/>
      <c r="J56" s="106">
        <f>J81</f>
        <v>0</v>
      </c>
      <c r="K56" s="39"/>
      <c r="AU56" s="18" t="s">
        <v>124</v>
      </c>
    </row>
    <row r="57" spans="2:11" s="7" customFormat="1" ht="24.75" customHeight="1">
      <c r="B57" s="125"/>
      <c r="C57" s="126"/>
      <c r="D57" s="127" t="s">
        <v>133</v>
      </c>
      <c r="E57" s="128"/>
      <c r="F57" s="128"/>
      <c r="G57" s="128"/>
      <c r="H57" s="128"/>
      <c r="I57" s="129"/>
      <c r="J57" s="130">
        <f>J82</f>
        <v>0</v>
      </c>
      <c r="K57" s="131"/>
    </row>
    <row r="58" spans="2:11" s="8" customFormat="1" ht="19.5" customHeight="1">
      <c r="B58" s="132"/>
      <c r="C58" s="133"/>
      <c r="D58" s="134" t="s">
        <v>136</v>
      </c>
      <c r="E58" s="135"/>
      <c r="F58" s="135"/>
      <c r="G58" s="135"/>
      <c r="H58" s="135"/>
      <c r="I58" s="136"/>
      <c r="J58" s="137">
        <f>J83</f>
        <v>0</v>
      </c>
      <c r="K58" s="138"/>
    </row>
    <row r="59" spans="2:11" s="7" customFormat="1" ht="24.75" customHeight="1">
      <c r="B59" s="125"/>
      <c r="C59" s="126"/>
      <c r="D59" s="127" t="s">
        <v>1117</v>
      </c>
      <c r="E59" s="128"/>
      <c r="F59" s="128"/>
      <c r="G59" s="128"/>
      <c r="H59" s="128"/>
      <c r="I59" s="129"/>
      <c r="J59" s="130">
        <f>J133</f>
        <v>0</v>
      </c>
      <c r="K59" s="131"/>
    </row>
    <row r="60" spans="2:11" s="8" customFormat="1" ht="19.5" customHeight="1">
      <c r="B60" s="132"/>
      <c r="C60" s="133"/>
      <c r="D60" s="134" t="s">
        <v>1118</v>
      </c>
      <c r="E60" s="135"/>
      <c r="F60" s="135"/>
      <c r="G60" s="135"/>
      <c r="H60" s="135"/>
      <c r="I60" s="136"/>
      <c r="J60" s="137">
        <f>J134</f>
        <v>0</v>
      </c>
      <c r="K60" s="138"/>
    </row>
    <row r="61" spans="2:11" s="8" customFormat="1" ht="19.5" customHeight="1">
      <c r="B61" s="132"/>
      <c r="C61" s="133"/>
      <c r="D61" s="134" t="s">
        <v>1119</v>
      </c>
      <c r="E61" s="135"/>
      <c r="F61" s="135"/>
      <c r="G61" s="135"/>
      <c r="H61" s="135"/>
      <c r="I61" s="136"/>
      <c r="J61" s="137">
        <f>J139</f>
        <v>0</v>
      </c>
      <c r="K61" s="138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7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18"/>
      <c r="J67" s="54"/>
      <c r="K67" s="54"/>
      <c r="L67" s="35"/>
    </row>
    <row r="68" spans="2:12" s="1" customFormat="1" ht="36.75" customHeight="1">
      <c r="B68" s="35"/>
      <c r="C68" s="55" t="s">
        <v>142</v>
      </c>
      <c r="I68" s="139"/>
      <c r="L68" s="35"/>
    </row>
    <row r="69" spans="2:12" s="1" customFormat="1" ht="6.75" customHeight="1">
      <c r="B69" s="35"/>
      <c r="I69" s="139"/>
      <c r="L69" s="35"/>
    </row>
    <row r="70" spans="2:12" s="1" customFormat="1" ht="14.25" customHeight="1">
      <c r="B70" s="35"/>
      <c r="C70" s="57" t="s">
        <v>16</v>
      </c>
      <c r="I70" s="139"/>
      <c r="L70" s="35"/>
    </row>
    <row r="71" spans="2:12" s="1" customFormat="1" ht="22.5" customHeight="1">
      <c r="B71" s="35"/>
      <c r="E71" s="278" t="str">
        <f>E7</f>
        <v>Zateplení obvodového pláště a výměna otvorových výplní MŠ a ZŠ</v>
      </c>
      <c r="F71" s="241"/>
      <c r="G71" s="241"/>
      <c r="H71" s="241"/>
      <c r="I71" s="139"/>
      <c r="L71" s="35"/>
    </row>
    <row r="72" spans="2:12" s="1" customFormat="1" ht="14.25" customHeight="1">
      <c r="B72" s="35"/>
      <c r="C72" s="57" t="s">
        <v>109</v>
      </c>
      <c r="I72" s="139"/>
      <c r="L72" s="35"/>
    </row>
    <row r="73" spans="2:12" s="1" customFormat="1" ht="23.25" customHeight="1">
      <c r="B73" s="35"/>
      <c r="E73" s="259" t="str">
        <f>E9</f>
        <v>4-23-08-16 - ZŠ Smilovice - Soustava ochrany před bleskem</v>
      </c>
      <c r="F73" s="241"/>
      <c r="G73" s="241"/>
      <c r="H73" s="241"/>
      <c r="I73" s="139"/>
      <c r="L73" s="35"/>
    </row>
    <row r="74" spans="2:12" s="1" customFormat="1" ht="6.75" customHeight="1">
      <c r="B74" s="35"/>
      <c r="I74" s="139"/>
      <c r="L74" s="35"/>
    </row>
    <row r="75" spans="2:12" s="1" customFormat="1" ht="18" customHeight="1">
      <c r="B75" s="35"/>
      <c r="C75" s="57" t="s">
        <v>21</v>
      </c>
      <c r="F75" s="140" t="str">
        <f>F12</f>
        <v>Smilovice</v>
      </c>
      <c r="I75" s="141" t="s">
        <v>23</v>
      </c>
      <c r="J75" s="61" t="str">
        <f>IF(J12="","",J12)</f>
        <v>09.09.2016</v>
      </c>
      <c r="L75" s="35"/>
    </row>
    <row r="76" spans="2:12" s="1" customFormat="1" ht="6.75" customHeight="1">
      <c r="B76" s="35"/>
      <c r="I76" s="139"/>
      <c r="L76" s="35"/>
    </row>
    <row r="77" spans="2:12" s="1" customFormat="1" ht="15">
      <c r="B77" s="35"/>
      <c r="C77" s="57" t="s">
        <v>25</v>
      </c>
      <c r="F77" s="140" t="str">
        <f>E15</f>
        <v>Smilovice 151, Smilovice u Třince 739 55</v>
      </c>
      <c r="I77" s="141" t="s">
        <v>34</v>
      </c>
      <c r="J77" s="140" t="str">
        <f>E21</f>
        <v>Ing. René Zelinka</v>
      </c>
      <c r="L77" s="35"/>
    </row>
    <row r="78" spans="2:12" s="1" customFormat="1" ht="14.25" customHeight="1">
      <c r="B78" s="35"/>
      <c r="C78" s="57" t="s">
        <v>31</v>
      </c>
      <c r="F78" s="140">
        <f>IF(E18="","",E18)</f>
      </c>
      <c r="I78" s="139"/>
      <c r="L78" s="35"/>
    </row>
    <row r="79" spans="2:12" s="1" customFormat="1" ht="9.75" customHeight="1">
      <c r="B79" s="35"/>
      <c r="I79" s="139"/>
      <c r="L79" s="35"/>
    </row>
    <row r="80" spans="2:20" s="9" customFormat="1" ht="29.25" customHeight="1">
      <c r="B80" s="142"/>
      <c r="C80" s="143" t="s">
        <v>143</v>
      </c>
      <c r="D80" s="144" t="s">
        <v>57</v>
      </c>
      <c r="E80" s="144" t="s">
        <v>53</v>
      </c>
      <c r="F80" s="144" t="s">
        <v>144</v>
      </c>
      <c r="G80" s="144" t="s">
        <v>145</v>
      </c>
      <c r="H80" s="144" t="s">
        <v>146</v>
      </c>
      <c r="I80" s="145" t="s">
        <v>147</v>
      </c>
      <c r="J80" s="144" t="s">
        <v>122</v>
      </c>
      <c r="K80" s="146" t="s">
        <v>148</v>
      </c>
      <c r="L80" s="142"/>
      <c r="M80" s="68" t="s">
        <v>149</v>
      </c>
      <c r="N80" s="69" t="s">
        <v>42</v>
      </c>
      <c r="O80" s="69" t="s">
        <v>150</v>
      </c>
      <c r="P80" s="69" t="s">
        <v>151</v>
      </c>
      <c r="Q80" s="69" t="s">
        <v>152</v>
      </c>
      <c r="R80" s="69" t="s">
        <v>153</v>
      </c>
      <c r="S80" s="69" t="s">
        <v>154</v>
      </c>
      <c r="T80" s="70" t="s">
        <v>155</v>
      </c>
    </row>
    <row r="81" spans="2:63" s="1" customFormat="1" ht="29.25" customHeight="1">
      <c r="B81" s="35"/>
      <c r="C81" s="72" t="s">
        <v>123</v>
      </c>
      <c r="I81" s="139"/>
      <c r="J81" s="147">
        <f>BK81</f>
        <v>0</v>
      </c>
      <c r="L81" s="35"/>
      <c r="M81" s="71"/>
      <c r="N81" s="62"/>
      <c r="O81" s="62"/>
      <c r="P81" s="148">
        <f>P82+P133</f>
        <v>0</v>
      </c>
      <c r="Q81" s="62"/>
      <c r="R81" s="148">
        <f>R82+R133</f>
        <v>0.2055</v>
      </c>
      <c r="S81" s="62"/>
      <c r="T81" s="149">
        <f>T82+T133</f>
        <v>0</v>
      </c>
      <c r="AT81" s="18" t="s">
        <v>71</v>
      </c>
      <c r="AU81" s="18" t="s">
        <v>124</v>
      </c>
      <c r="BK81" s="150">
        <f>BK82+BK133</f>
        <v>0</v>
      </c>
    </row>
    <row r="82" spans="2:63" s="10" customFormat="1" ht="36.75" customHeight="1">
      <c r="B82" s="151"/>
      <c r="D82" s="152" t="s">
        <v>71</v>
      </c>
      <c r="E82" s="153" t="s">
        <v>483</v>
      </c>
      <c r="F82" s="153" t="s">
        <v>484</v>
      </c>
      <c r="I82" s="154"/>
      <c r="J82" s="155">
        <f>BK82</f>
        <v>0</v>
      </c>
      <c r="L82" s="151"/>
      <c r="M82" s="156"/>
      <c r="N82" s="157"/>
      <c r="O82" s="157"/>
      <c r="P82" s="158">
        <f>P83</f>
        <v>0</v>
      </c>
      <c r="Q82" s="157"/>
      <c r="R82" s="158">
        <f>R83</f>
        <v>0.2055</v>
      </c>
      <c r="S82" s="157"/>
      <c r="T82" s="159">
        <f>T83</f>
        <v>0</v>
      </c>
      <c r="AR82" s="152" t="s">
        <v>81</v>
      </c>
      <c r="AT82" s="160" t="s">
        <v>71</v>
      </c>
      <c r="AU82" s="160" t="s">
        <v>72</v>
      </c>
      <c r="AY82" s="152" t="s">
        <v>158</v>
      </c>
      <c r="BK82" s="161">
        <f>BK83</f>
        <v>0</v>
      </c>
    </row>
    <row r="83" spans="2:63" s="10" customFormat="1" ht="19.5" customHeight="1">
      <c r="B83" s="151"/>
      <c r="D83" s="162" t="s">
        <v>71</v>
      </c>
      <c r="E83" s="163" t="s">
        <v>551</v>
      </c>
      <c r="F83" s="163" t="s">
        <v>552</v>
      </c>
      <c r="I83" s="154"/>
      <c r="J83" s="164">
        <f>BK83</f>
        <v>0</v>
      </c>
      <c r="L83" s="151"/>
      <c r="M83" s="156"/>
      <c r="N83" s="157"/>
      <c r="O83" s="157"/>
      <c r="P83" s="158">
        <f>SUM(P84:P132)</f>
        <v>0</v>
      </c>
      <c r="Q83" s="157"/>
      <c r="R83" s="158">
        <f>SUM(R84:R132)</f>
        <v>0.2055</v>
      </c>
      <c r="S83" s="157"/>
      <c r="T83" s="159">
        <f>SUM(T84:T132)</f>
        <v>0</v>
      </c>
      <c r="AR83" s="152" t="s">
        <v>81</v>
      </c>
      <c r="AT83" s="160" t="s">
        <v>71</v>
      </c>
      <c r="AU83" s="160" t="s">
        <v>79</v>
      </c>
      <c r="AY83" s="152" t="s">
        <v>158</v>
      </c>
      <c r="BK83" s="161">
        <f>SUM(BK84:BK132)</f>
        <v>0</v>
      </c>
    </row>
    <row r="84" spans="2:65" s="1" customFormat="1" ht="22.5" customHeight="1">
      <c r="B84" s="165"/>
      <c r="C84" s="166" t="s">
        <v>79</v>
      </c>
      <c r="D84" s="166" t="s">
        <v>160</v>
      </c>
      <c r="E84" s="167" t="s">
        <v>1120</v>
      </c>
      <c r="F84" s="168" t="s">
        <v>1121</v>
      </c>
      <c r="G84" s="169" t="s">
        <v>182</v>
      </c>
      <c r="H84" s="170">
        <v>40</v>
      </c>
      <c r="I84" s="171"/>
      <c r="J84" s="172">
        <f>ROUND(I84*H84,2)</f>
        <v>0</v>
      </c>
      <c r="K84" s="168" t="s">
        <v>164</v>
      </c>
      <c r="L84" s="35"/>
      <c r="M84" s="173" t="s">
        <v>19</v>
      </c>
      <c r="N84" s="174" t="s">
        <v>43</v>
      </c>
      <c r="O84" s="36"/>
      <c r="P84" s="175">
        <f>O84*H84</f>
        <v>0</v>
      </c>
      <c r="Q84" s="175">
        <v>0</v>
      </c>
      <c r="R84" s="175">
        <f>Q84*H84</f>
        <v>0</v>
      </c>
      <c r="S84" s="175">
        <v>0</v>
      </c>
      <c r="T84" s="176">
        <f>S84*H84</f>
        <v>0</v>
      </c>
      <c r="AR84" s="18" t="s">
        <v>265</v>
      </c>
      <c r="AT84" s="18" t="s">
        <v>160</v>
      </c>
      <c r="AU84" s="18" t="s">
        <v>81</v>
      </c>
      <c r="AY84" s="18" t="s">
        <v>158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8" t="s">
        <v>79</v>
      </c>
      <c r="BK84" s="177">
        <f>ROUND(I84*H84,2)</f>
        <v>0</v>
      </c>
      <c r="BL84" s="18" t="s">
        <v>265</v>
      </c>
      <c r="BM84" s="18" t="s">
        <v>1122</v>
      </c>
    </row>
    <row r="85" spans="2:47" s="1" customFormat="1" ht="27">
      <c r="B85" s="35"/>
      <c r="D85" s="197" t="s">
        <v>167</v>
      </c>
      <c r="F85" s="219" t="s">
        <v>1123</v>
      </c>
      <c r="I85" s="139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167</v>
      </c>
      <c r="AU85" s="18" t="s">
        <v>81</v>
      </c>
    </row>
    <row r="86" spans="2:65" s="1" customFormat="1" ht="22.5" customHeight="1">
      <c r="B86" s="165"/>
      <c r="C86" s="209" t="s">
        <v>81</v>
      </c>
      <c r="D86" s="209" t="s">
        <v>211</v>
      </c>
      <c r="E86" s="210" t="s">
        <v>1124</v>
      </c>
      <c r="F86" s="211" t="s">
        <v>1125</v>
      </c>
      <c r="G86" s="212" t="s">
        <v>226</v>
      </c>
      <c r="H86" s="213">
        <v>24.8</v>
      </c>
      <c r="I86" s="214"/>
      <c r="J86" s="215">
        <f>ROUND(I86*H86,2)</f>
        <v>0</v>
      </c>
      <c r="K86" s="211" t="s">
        <v>19</v>
      </c>
      <c r="L86" s="216"/>
      <c r="M86" s="217" t="s">
        <v>19</v>
      </c>
      <c r="N86" s="218" t="s">
        <v>43</v>
      </c>
      <c r="O86" s="36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18" t="s">
        <v>388</v>
      </c>
      <c r="AT86" s="18" t="s">
        <v>211</v>
      </c>
      <c r="AU86" s="18" t="s">
        <v>81</v>
      </c>
      <c r="AY86" s="18" t="s">
        <v>158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8" t="s">
        <v>79</v>
      </c>
      <c r="BK86" s="177">
        <f>ROUND(I86*H86,2)</f>
        <v>0</v>
      </c>
      <c r="BL86" s="18" t="s">
        <v>265</v>
      </c>
      <c r="BM86" s="18" t="s">
        <v>1126</v>
      </c>
    </row>
    <row r="87" spans="2:47" s="1" customFormat="1" ht="13.5">
      <c r="B87" s="35"/>
      <c r="D87" s="197" t="s">
        <v>167</v>
      </c>
      <c r="F87" s="219" t="s">
        <v>1125</v>
      </c>
      <c r="I87" s="139"/>
      <c r="L87" s="35"/>
      <c r="M87" s="64"/>
      <c r="N87" s="36"/>
      <c r="O87" s="36"/>
      <c r="P87" s="36"/>
      <c r="Q87" s="36"/>
      <c r="R87" s="36"/>
      <c r="S87" s="36"/>
      <c r="T87" s="65"/>
      <c r="AT87" s="18" t="s">
        <v>167</v>
      </c>
      <c r="AU87" s="18" t="s">
        <v>81</v>
      </c>
    </row>
    <row r="88" spans="2:65" s="1" customFormat="1" ht="22.5" customHeight="1">
      <c r="B88" s="165"/>
      <c r="C88" s="166" t="s">
        <v>179</v>
      </c>
      <c r="D88" s="166" t="s">
        <v>160</v>
      </c>
      <c r="E88" s="167" t="s">
        <v>1127</v>
      </c>
      <c r="F88" s="168" t="s">
        <v>557</v>
      </c>
      <c r="G88" s="169" t="s">
        <v>182</v>
      </c>
      <c r="H88" s="170">
        <v>200</v>
      </c>
      <c r="I88" s="171"/>
      <c r="J88" s="172">
        <f>ROUND(I88*H88,2)</f>
        <v>0</v>
      </c>
      <c r="K88" s="168" t="s">
        <v>164</v>
      </c>
      <c r="L88" s="35"/>
      <c r="M88" s="173" t="s">
        <v>19</v>
      </c>
      <c r="N88" s="174" t="s">
        <v>43</v>
      </c>
      <c r="O88" s="36"/>
      <c r="P88" s="175">
        <f>O88*H88</f>
        <v>0</v>
      </c>
      <c r="Q88" s="175">
        <v>0</v>
      </c>
      <c r="R88" s="175">
        <f>Q88*H88</f>
        <v>0</v>
      </c>
      <c r="S88" s="175">
        <v>0</v>
      </c>
      <c r="T88" s="176">
        <f>S88*H88</f>
        <v>0</v>
      </c>
      <c r="AR88" s="18" t="s">
        <v>265</v>
      </c>
      <c r="AT88" s="18" t="s">
        <v>160</v>
      </c>
      <c r="AU88" s="18" t="s">
        <v>81</v>
      </c>
      <c r="AY88" s="18" t="s">
        <v>158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8" t="s">
        <v>79</v>
      </c>
      <c r="BK88" s="177">
        <f>ROUND(I88*H88,2)</f>
        <v>0</v>
      </c>
      <c r="BL88" s="18" t="s">
        <v>265</v>
      </c>
      <c r="BM88" s="18" t="s">
        <v>1128</v>
      </c>
    </row>
    <row r="89" spans="2:47" s="1" customFormat="1" ht="13.5">
      <c r="B89" s="35"/>
      <c r="D89" s="197" t="s">
        <v>167</v>
      </c>
      <c r="F89" s="219" t="s">
        <v>1129</v>
      </c>
      <c r="I89" s="139"/>
      <c r="L89" s="35"/>
      <c r="M89" s="64"/>
      <c r="N89" s="36"/>
      <c r="O89" s="36"/>
      <c r="P89" s="36"/>
      <c r="Q89" s="36"/>
      <c r="R89" s="36"/>
      <c r="S89" s="36"/>
      <c r="T89" s="65"/>
      <c r="AT89" s="18" t="s">
        <v>167</v>
      </c>
      <c r="AU89" s="18" t="s">
        <v>81</v>
      </c>
    </row>
    <row r="90" spans="2:65" s="1" customFormat="1" ht="22.5" customHeight="1">
      <c r="B90" s="165"/>
      <c r="C90" s="209" t="s">
        <v>165</v>
      </c>
      <c r="D90" s="209" t="s">
        <v>211</v>
      </c>
      <c r="E90" s="210" t="s">
        <v>1130</v>
      </c>
      <c r="F90" s="211" t="s">
        <v>1131</v>
      </c>
      <c r="G90" s="212" t="s">
        <v>226</v>
      </c>
      <c r="H90" s="213">
        <v>27</v>
      </c>
      <c r="I90" s="214"/>
      <c r="J90" s="215">
        <f>ROUND(I90*H90,2)</f>
        <v>0</v>
      </c>
      <c r="K90" s="211" t="s">
        <v>164</v>
      </c>
      <c r="L90" s="216"/>
      <c r="M90" s="217" t="s">
        <v>19</v>
      </c>
      <c r="N90" s="218" t="s">
        <v>43</v>
      </c>
      <c r="O90" s="36"/>
      <c r="P90" s="175">
        <f>O90*H90</f>
        <v>0</v>
      </c>
      <c r="Q90" s="175">
        <v>0.001</v>
      </c>
      <c r="R90" s="175">
        <f>Q90*H90</f>
        <v>0.027</v>
      </c>
      <c r="S90" s="175">
        <v>0</v>
      </c>
      <c r="T90" s="176">
        <f>S90*H90</f>
        <v>0</v>
      </c>
      <c r="AR90" s="18" t="s">
        <v>1132</v>
      </c>
      <c r="AT90" s="18" t="s">
        <v>211</v>
      </c>
      <c r="AU90" s="18" t="s">
        <v>81</v>
      </c>
      <c r="AY90" s="18" t="s">
        <v>158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8" t="s">
        <v>79</v>
      </c>
      <c r="BK90" s="177">
        <f>ROUND(I90*H90,2)</f>
        <v>0</v>
      </c>
      <c r="BL90" s="18" t="s">
        <v>1132</v>
      </c>
      <c r="BM90" s="18" t="s">
        <v>1133</v>
      </c>
    </row>
    <row r="91" spans="2:47" s="1" customFormat="1" ht="27">
      <c r="B91" s="35"/>
      <c r="D91" s="178" t="s">
        <v>167</v>
      </c>
      <c r="F91" s="179" t="s">
        <v>1134</v>
      </c>
      <c r="I91" s="139"/>
      <c r="L91" s="35"/>
      <c r="M91" s="64"/>
      <c r="N91" s="36"/>
      <c r="O91" s="36"/>
      <c r="P91" s="36"/>
      <c r="Q91" s="36"/>
      <c r="R91" s="36"/>
      <c r="S91" s="36"/>
      <c r="T91" s="65"/>
      <c r="AT91" s="18" t="s">
        <v>167</v>
      </c>
      <c r="AU91" s="18" t="s">
        <v>81</v>
      </c>
    </row>
    <row r="92" spans="2:47" s="1" customFormat="1" ht="27">
      <c r="B92" s="35"/>
      <c r="D92" s="197" t="s">
        <v>270</v>
      </c>
      <c r="F92" s="238" t="s">
        <v>1135</v>
      </c>
      <c r="I92" s="139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270</v>
      </c>
      <c r="AU92" s="18" t="s">
        <v>81</v>
      </c>
    </row>
    <row r="93" spans="2:65" s="1" customFormat="1" ht="22.5" customHeight="1">
      <c r="B93" s="165"/>
      <c r="C93" s="209" t="s">
        <v>199</v>
      </c>
      <c r="D93" s="209" t="s">
        <v>211</v>
      </c>
      <c r="E93" s="210" t="s">
        <v>1136</v>
      </c>
      <c r="F93" s="211" t="s">
        <v>1137</v>
      </c>
      <c r="G93" s="212" t="s">
        <v>1138</v>
      </c>
      <c r="H93" s="213">
        <v>50</v>
      </c>
      <c r="I93" s="214"/>
      <c r="J93" s="215">
        <f>ROUND(I93*H93,2)</f>
        <v>0</v>
      </c>
      <c r="K93" s="211" t="s">
        <v>19</v>
      </c>
      <c r="L93" s="216"/>
      <c r="M93" s="217" t="s">
        <v>19</v>
      </c>
      <c r="N93" s="218" t="s">
        <v>43</v>
      </c>
      <c r="O93" s="36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AR93" s="18" t="s">
        <v>1132</v>
      </c>
      <c r="AT93" s="18" t="s">
        <v>211</v>
      </c>
      <c r="AU93" s="18" t="s">
        <v>81</v>
      </c>
      <c r="AY93" s="18" t="s">
        <v>158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8" t="s">
        <v>79</v>
      </c>
      <c r="BK93" s="177">
        <f>ROUND(I93*H93,2)</f>
        <v>0</v>
      </c>
      <c r="BL93" s="18" t="s">
        <v>1132</v>
      </c>
      <c r="BM93" s="18" t="s">
        <v>1139</v>
      </c>
    </row>
    <row r="94" spans="2:47" s="1" customFormat="1" ht="13.5">
      <c r="B94" s="35"/>
      <c r="D94" s="197" t="s">
        <v>167</v>
      </c>
      <c r="F94" s="219" t="s">
        <v>1140</v>
      </c>
      <c r="I94" s="139"/>
      <c r="L94" s="35"/>
      <c r="M94" s="64"/>
      <c r="N94" s="36"/>
      <c r="O94" s="36"/>
      <c r="P94" s="36"/>
      <c r="Q94" s="36"/>
      <c r="R94" s="36"/>
      <c r="S94" s="36"/>
      <c r="T94" s="65"/>
      <c r="AT94" s="18" t="s">
        <v>167</v>
      </c>
      <c r="AU94" s="18" t="s">
        <v>81</v>
      </c>
    </row>
    <row r="95" spans="2:65" s="1" customFormat="1" ht="22.5" customHeight="1">
      <c r="B95" s="165"/>
      <c r="C95" s="209" t="s">
        <v>383</v>
      </c>
      <c r="D95" s="209" t="s">
        <v>211</v>
      </c>
      <c r="E95" s="210" t="s">
        <v>1141</v>
      </c>
      <c r="F95" s="211" t="s">
        <v>1142</v>
      </c>
      <c r="G95" s="212" t="s">
        <v>1138</v>
      </c>
      <c r="H95" s="213">
        <v>132</v>
      </c>
      <c r="I95" s="214"/>
      <c r="J95" s="215">
        <f>ROUND(I95*H95,2)</f>
        <v>0</v>
      </c>
      <c r="K95" s="211" t="s">
        <v>19</v>
      </c>
      <c r="L95" s="216"/>
      <c r="M95" s="217" t="s">
        <v>19</v>
      </c>
      <c r="N95" s="218" t="s">
        <v>43</v>
      </c>
      <c r="O95" s="36"/>
      <c r="P95" s="175">
        <f>O95*H95</f>
        <v>0</v>
      </c>
      <c r="Q95" s="175">
        <v>0</v>
      </c>
      <c r="R95" s="175">
        <f>Q95*H95</f>
        <v>0</v>
      </c>
      <c r="S95" s="175">
        <v>0</v>
      </c>
      <c r="T95" s="176">
        <f>S95*H95</f>
        <v>0</v>
      </c>
      <c r="AR95" s="18" t="s">
        <v>1132</v>
      </c>
      <c r="AT95" s="18" t="s">
        <v>211</v>
      </c>
      <c r="AU95" s="18" t="s">
        <v>81</v>
      </c>
      <c r="AY95" s="18" t="s">
        <v>158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8" t="s">
        <v>79</v>
      </c>
      <c r="BK95" s="177">
        <f>ROUND(I95*H95,2)</f>
        <v>0</v>
      </c>
      <c r="BL95" s="18" t="s">
        <v>1132</v>
      </c>
      <c r="BM95" s="18" t="s">
        <v>1143</v>
      </c>
    </row>
    <row r="96" spans="2:47" s="1" customFormat="1" ht="13.5">
      <c r="B96" s="35"/>
      <c r="D96" s="197" t="s">
        <v>167</v>
      </c>
      <c r="F96" s="219" t="s">
        <v>1144</v>
      </c>
      <c r="I96" s="139"/>
      <c r="L96" s="35"/>
      <c r="M96" s="64"/>
      <c r="N96" s="36"/>
      <c r="O96" s="36"/>
      <c r="P96" s="36"/>
      <c r="Q96" s="36"/>
      <c r="R96" s="36"/>
      <c r="S96" s="36"/>
      <c r="T96" s="65"/>
      <c r="AT96" s="18" t="s">
        <v>167</v>
      </c>
      <c r="AU96" s="18" t="s">
        <v>81</v>
      </c>
    </row>
    <row r="97" spans="2:65" s="1" customFormat="1" ht="22.5" customHeight="1">
      <c r="B97" s="165"/>
      <c r="C97" s="166" t="s">
        <v>254</v>
      </c>
      <c r="D97" s="166" t="s">
        <v>160</v>
      </c>
      <c r="E97" s="167" t="s">
        <v>1145</v>
      </c>
      <c r="F97" s="168" t="s">
        <v>1146</v>
      </c>
      <c r="G97" s="169" t="s">
        <v>572</v>
      </c>
      <c r="H97" s="170">
        <v>9</v>
      </c>
      <c r="I97" s="171"/>
      <c r="J97" s="172">
        <f>ROUND(I97*H97,2)</f>
        <v>0</v>
      </c>
      <c r="K97" s="168" t="s">
        <v>164</v>
      </c>
      <c r="L97" s="35"/>
      <c r="M97" s="173" t="s">
        <v>19</v>
      </c>
      <c r="N97" s="174" t="s">
        <v>43</v>
      </c>
      <c r="O97" s="36"/>
      <c r="P97" s="175">
        <f>O97*H97</f>
        <v>0</v>
      </c>
      <c r="Q97" s="175">
        <v>0</v>
      </c>
      <c r="R97" s="175">
        <f>Q97*H97</f>
        <v>0</v>
      </c>
      <c r="S97" s="175">
        <v>0</v>
      </c>
      <c r="T97" s="176">
        <f>S97*H97</f>
        <v>0</v>
      </c>
      <c r="AR97" s="18" t="s">
        <v>265</v>
      </c>
      <c r="AT97" s="18" t="s">
        <v>160</v>
      </c>
      <c r="AU97" s="18" t="s">
        <v>81</v>
      </c>
      <c r="AY97" s="18" t="s">
        <v>158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8" t="s">
        <v>79</v>
      </c>
      <c r="BK97" s="177">
        <f>ROUND(I97*H97,2)</f>
        <v>0</v>
      </c>
      <c r="BL97" s="18" t="s">
        <v>265</v>
      </c>
      <c r="BM97" s="18" t="s">
        <v>1147</v>
      </c>
    </row>
    <row r="98" spans="2:47" s="1" customFormat="1" ht="13.5">
      <c r="B98" s="35"/>
      <c r="D98" s="197" t="s">
        <v>167</v>
      </c>
      <c r="F98" s="219" t="s">
        <v>1148</v>
      </c>
      <c r="I98" s="139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167</v>
      </c>
      <c r="AU98" s="18" t="s">
        <v>81</v>
      </c>
    </row>
    <row r="99" spans="2:65" s="1" customFormat="1" ht="22.5" customHeight="1">
      <c r="B99" s="165"/>
      <c r="C99" s="209" t="s">
        <v>8</v>
      </c>
      <c r="D99" s="209" t="s">
        <v>211</v>
      </c>
      <c r="E99" s="210" t="s">
        <v>1149</v>
      </c>
      <c r="F99" s="211" t="s">
        <v>1150</v>
      </c>
      <c r="G99" s="212" t="s">
        <v>572</v>
      </c>
      <c r="H99" s="213">
        <v>9</v>
      </c>
      <c r="I99" s="214"/>
      <c r="J99" s="215">
        <f>ROUND(I99*H99,2)</f>
        <v>0</v>
      </c>
      <c r="K99" s="211" t="s">
        <v>164</v>
      </c>
      <c r="L99" s="216"/>
      <c r="M99" s="217" t="s">
        <v>19</v>
      </c>
      <c r="N99" s="218" t="s">
        <v>43</v>
      </c>
      <c r="O99" s="36"/>
      <c r="P99" s="175">
        <f>O99*H99</f>
        <v>0</v>
      </c>
      <c r="Q99" s="175">
        <v>0.00013</v>
      </c>
      <c r="R99" s="175">
        <f>Q99*H99</f>
        <v>0.0011699999999999998</v>
      </c>
      <c r="S99" s="175">
        <v>0</v>
      </c>
      <c r="T99" s="176">
        <f>S99*H99</f>
        <v>0</v>
      </c>
      <c r="AR99" s="18" t="s">
        <v>388</v>
      </c>
      <c r="AT99" s="18" t="s">
        <v>211</v>
      </c>
      <c r="AU99" s="18" t="s">
        <v>81</v>
      </c>
      <c r="AY99" s="18" t="s">
        <v>158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8" t="s">
        <v>79</v>
      </c>
      <c r="BK99" s="177">
        <f>ROUND(I99*H99,2)</f>
        <v>0</v>
      </c>
      <c r="BL99" s="18" t="s">
        <v>265</v>
      </c>
      <c r="BM99" s="18" t="s">
        <v>1151</v>
      </c>
    </row>
    <row r="100" spans="2:47" s="1" customFormat="1" ht="27">
      <c r="B100" s="35"/>
      <c r="D100" s="197" t="s">
        <v>167</v>
      </c>
      <c r="F100" s="219" t="s">
        <v>1152</v>
      </c>
      <c r="I100" s="139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167</v>
      </c>
      <c r="AU100" s="18" t="s">
        <v>81</v>
      </c>
    </row>
    <row r="101" spans="2:65" s="1" customFormat="1" ht="22.5" customHeight="1">
      <c r="B101" s="165"/>
      <c r="C101" s="166" t="s">
        <v>265</v>
      </c>
      <c r="D101" s="166" t="s">
        <v>160</v>
      </c>
      <c r="E101" s="167" t="s">
        <v>1153</v>
      </c>
      <c r="F101" s="168" t="s">
        <v>1154</v>
      </c>
      <c r="G101" s="169" t="s">
        <v>572</v>
      </c>
      <c r="H101" s="170">
        <v>38</v>
      </c>
      <c r="I101" s="171"/>
      <c r="J101" s="172">
        <f>ROUND(I101*H101,2)</f>
        <v>0</v>
      </c>
      <c r="K101" s="168" t="s">
        <v>164</v>
      </c>
      <c r="L101" s="35"/>
      <c r="M101" s="173" t="s">
        <v>19</v>
      </c>
      <c r="N101" s="174" t="s">
        <v>43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8" t="s">
        <v>265</v>
      </c>
      <c r="AT101" s="18" t="s">
        <v>160</v>
      </c>
      <c r="AU101" s="18" t="s">
        <v>81</v>
      </c>
      <c r="AY101" s="18" t="s">
        <v>158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8" t="s">
        <v>79</v>
      </c>
      <c r="BK101" s="177">
        <f>ROUND(I101*H101,2)</f>
        <v>0</v>
      </c>
      <c r="BL101" s="18" t="s">
        <v>265</v>
      </c>
      <c r="BM101" s="18" t="s">
        <v>1155</v>
      </c>
    </row>
    <row r="102" spans="2:47" s="1" customFormat="1" ht="13.5">
      <c r="B102" s="35"/>
      <c r="D102" s="197" t="s">
        <v>167</v>
      </c>
      <c r="F102" s="219" t="s">
        <v>1156</v>
      </c>
      <c r="I102" s="139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167</v>
      </c>
      <c r="AU102" s="18" t="s">
        <v>81</v>
      </c>
    </row>
    <row r="103" spans="2:65" s="1" customFormat="1" ht="22.5" customHeight="1">
      <c r="B103" s="165"/>
      <c r="C103" s="209" t="s">
        <v>277</v>
      </c>
      <c r="D103" s="209" t="s">
        <v>211</v>
      </c>
      <c r="E103" s="210" t="s">
        <v>1157</v>
      </c>
      <c r="F103" s="211" t="s">
        <v>1158</v>
      </c>
      <c r="G103" s="212" t="s">
        <v>572</v>
      </c>
      <c r="H103" s="213">
        <v>8</v>
      </c>
      <c r="I103" s="214"/>
      <c r="J103" s="215">
        <f>ROUND(I103*H103,2)</f>
        <v>0</v>
      </c>
      <c r="K103" s="211" t="s">
        <v>164</v>
      </c>
      <c r="L103" s="216"/>
      <c r="M103" s="217" t="s">
        <v>19</v>
      </c>
      <c r="N103" s="218" t="s">
        <v>43</v>
      </c>
      <c r="O103" s="36"/>
      <c r="P103" s="175">
        <f>O103*H103</f>
        <v>0</v>
      </c>
      <c r="Q103" s="175">
        <v>0.0001</v>
      </c>
      <c r="R103" s="175">
        <f>Q103*H103</f>
        <v>0.0008</v>
      </c>
      <c r="S103" s="175">
        <v>0</v>
      </c>
      <c r="T103" s="176">
        <f>S103*H103</f>
        <v>0</v>
      </c>
      <c r="AR103" s="18" t="s">
        <v>388</v>
      </c>
      <c r="AT103" s="18" t="s">
        <v>211</v>
      </c>
      <c r="AU103" s="18" t="s">
        <v>81</v>
      </c>
      <c r="AY103" s="18" t="s">
        <v>158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8" t="s">
        <v>79</v>
      </c>
      <c r="BK103" s="177">
        <f>ROUND(I103*H103,2)</f>
        <v>0</v>
      </c>
      <c r="BL103" s="18" t="s">
        <v>265</v>
      </c>
      <c r="BM103" s="18" t="s">
        <v>1159</v>
      </c>
    </row>
    <row r="104" spans="2:47" s="1" customFormat="1" ht="13.5">
      <c r="B104" s="35"/>
      <c r="D104" s="197" t="s">
        <v>167</v>
      </c>
      <c r="F104" s="219" t="s">
        <v>1160</v>
      </c>
      <c r="I104" s="139"/>
      <c r="L104" s="35"/>
      <c r="M104" s="64"/>
      <c r="N104" s="36"/>
      <c r="O104" s="36"/>
      <c r="P104" s="36"/>
      <c r="Q104" s="36"/>
      <c r="R104" s="36"/>
      <c r="S104" s="36"/>
      <c r="T104" s="65"/>
      <c r="AT104" s="18" t="s">
        <v>167</v>
      </c>
      <c r="AU104" s="18" t="s">
        <v>81</v>
      </c>
    </row>
    <row r="105" spans="2:65" s="1" customFormat="1" ht="22.5" customHeight="1">
      <c r="B105" s="165"/>
      <c r="C105" s="209" t="s">
        <v>282</v>
      </c>
      <c r="D105" s="209" t="s">
        <v>211</v>
      </c>
      <c r="E105" s="210" t="s">
        <v>1161</v>
      </c>
      <c r="F105" s="211" t="s">
        <v>1162</v>
      </c>
      <c r="G105" s="212" t="s">
        <v>572</v>
      </c>
      <c r="H105" s="213">
        <v>30</v>
      </c>
      <c r="I105" s="214"/>
      <c r="J105" s="215">
        <f>ROUND(I105*H105,2)</f>
        <v>0</v>
      </c>
      <c r="K105" s="211" t="s">
        <v>164</v>
      </c>
      <c r="L105" s="216"/>
      <c r="M105" s="217" t="s">
        <v>19</v>
      </c>
      <c r="N105" s="218" t="s">
        <v>43</v>
      </c>
      <c r="O105" s="36"/>
      <c r="P105" s="175">
        <f>O105*H105</f>
        <v>0</v>
      </c>
      <c r="Q105" s="175">
        <v>0.00016</v>
      </c>
      <c r="R105" s="175">
        <f>Q105*H105</f>
        <v>0.0048000000000000004</v>
      </c>
      <c r="S105" s="175">
        <v>0</v>
      </c>
      <c r="T105" s="176">
        <f>S105*H105</f>
        <v>0</v>
      </c>
      <c r="AR105" s="18" t="s">
        <v>388</v>
      </c>
      <c r="AT105" s="18" t="s">
        <v>211</v>
      </c>
      <c r="AU105" s="18" t="s">
        <v>81</v>
      </c>
      <c r="AY105" s="18" t="s">
        <v>158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8" t="s">
        <v>79</v>
      </c>
      <c r="BK105" s="177">
        <f>ROUND(I105*H105,2)</f>
        <v>0</v>
      </c>
      <c r="BL105" s="18" t="s">
        <v>265</v>
      </c>
      <c r="BM105" s="18" t="s">
        <v>1163</v>
      </c>
    </row>
    <row r="106" spans="2:47" s="1" customFormat="1" ht="27">
      <c r="B106" s="35"/>
      <c r="D106" s="197" t="s">
        <v>167</v>
      </c>
      <c r="F106" s="219" t="s">
        <v>1164</v>
      </c>
      <c r="I106" s="139"/>
      <c r="L106" s="35"/>
      <c r="M106" s="64"/>
      <c r="N106" s="36"/>
      <c r="O106" s="36"/>
      <c r="P106" s="36"/>
      <c r="Q106" s="36"/>
      <c r="R106" s="36"/>
      <c r="S106" s="36"/>
      <c r="T106" s="65"/>
      <c r="AT106" s="18" t="s">
        <v>167</v>
      </c>
      <c r="AU106" s="18" t="s">
        <v>81</v>
      </c>
    </row>
    <row r="107" spans="2:65" s="1" customFormat="1" ht="22.5" customHeight="1">
      <c r="B107" s="165"/>
      <c r="C107" s="166" t="s">
        <v>299</v>
      </c>
      <c r="D107" s="166" t="s">
        <v>160</v>
      </c>
      <c r="E107" s="167" t="s">
        <v>1165</v>
      </c>
      <c r="F107" s="168" t="s">
        <v>1166</v>
      </c>
      <c r="G107" s="169" t="s">
        <v>572</v>
      </c>
      <c r="H107" s="170">
        <v>8</v>
      </c>
      <c r="I107" s="171"/>
      <c r="J107" s="172">
        <f>ROUND(I107*H107,2)</f>
        <v>0</v>
      </c>
      <c r="K107" s="168" t="s">
        <v>164</v>
      </c>
      <c r="L107" s="35"/>
      <c r="M107" s="173" t="s">
        <v>19</v>
      </c>
      <c r="N107" s="174" t="s">
        <v>43</v>
      </c>
      <c r="O107" s="36"/>
      <c r="P107" s="175">
        <f>O107*H107</f>
        <v>0</v>
      </c>
      <c r="Q107" s="175">
        <v>0</v>
      </c>
      <c r="R107" s="175">
        <f>Q107*H107</f>
        <v>0</v>
      </c>
      <c r="S107" s="175">
        <v>0</v>
      </c>
      <c r="T107" s="176">
        <f>S107*H107</f>
        <v>0</v>
      </c>
      <c r="AR107" s="18" t="s">
        <v>265</v>
      </c>
      <c r="AT107" s="18" t="s">
        <v>160</v>
      </c>
      <c r="AU107" s="18" t="s">
        <v>81</v>
      </c>
      <c r="AY107" s="18" t="s">
        <v>158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8" t="s">
        <v>79</v>
      </c>
      <c r="BK107" s="177">
        <f>ROUND(I107*H107,2)</f>
        <v>0</v>
      </c>
      <c r="BL107" s="18" t="s">
        <v>265</v>
      </c>
      <c r="BM107" s="18" t="s">
        <v>1167</v>
      </c>
    </row>
    <row r="108" spans="2:47" s="1" customFormat="1" ht="13.5">
      <c r="B108" s="35"/>
      <c r="D108" s="197" t="s">
        <v>167</v>
      </c>
      <c r="F108" s="219" t="s">
        <v>1168</v>
      </c>
      <c r="I108" s="139"/>
      <c r="L108" s="35"/>
      <c r="M108" s="64"/>
      <c r="N108" s="36"/>
      <c r="O108" s="36"/>
      <c r="P108" s="36"/>
      <c r="Q108" s="36"/>
      <c r="R108" s="36"/>
      <c r="S108" s="36"/>
      <c r="T108" s="65"/>
      <c r="AT108" s="18" t="s">
        <v>167</v>
      </c>
      <c r="AU108" s="18" t="s">
        <v>81</v>
      </c>
    </row>
    <row r="109" spans="2:65" s="1" customFormat="1" ht="22.5" customHeight="1">
      <c r="B109" s="165"/>
      <c r="C109" s="209" t="s">
        <v>304</v>
      </c>
      <c r="D109" s="209" t="s">
        <v>211</v>
      </c>
      <c r="E109" s="210" t="s">
        <v>1169</v>
      </c>
      <c r="F109" s="211" t="s">
        <v>1170</v>
      </c>
      <c r="G109" s="212" t="s">
        <v>1138</v>
      </c>
      <c r="H109" s="213">
        <v>16</v>
      </c>
      <c r="I109" s="214"/>
      <c r="J109" s="215">
        <f>ROUND(I109*H109,2)</f>
        <v>0</v>
      </c>
      <c r="K109" s="211" t="s">
        <v>19</v>
      </c>
      <c r="L109" s="216"/>
      <c r="M109" s="217" t="s">
        <v>19</v>
      </c>
      <c r="N109" s="218" t="s">
        <v>43</v>
      </c>
      <c r="O109" s="36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8" t="s">
        <v>388</v>
      </c>
      <c r="AT109" s="18" t="s">
        <v>211</v>
      </c>
      <c r="AU109" s="18" t="s">
        <v>81</v>
      </c>
      <c r="AY109" s="18" t="s">
        <v>158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8" t="s">
        <v>79</v>
      </c>
      <c r="BK109" s="177">
        <f>ROUND(I109*H109,2)</f>
        <v>0</v>
      </c>
      <c r="BL109" s="18" t="s">
        <v>265</v>
      </c>
      <c r="BM109" s="18" t="s">
        <v>1171</v>
      </c>
    </row>
    <row r="110" spans="2:47" s="1" customFormat="1" ht="13.5">
      <c r="B110" s="35"/>
      <c r="D110" s="197" t="s">
        <v>167</v>
      </c>
      <c r="F110" s="219" t="s">
        <v>1172</v>
      </c>
      <c r="I110" s="139"/>
      <c r="L110" s="35"/>
      <c r="M110" s="64"/>
      <c r="N110" s="36"/>
      <c r="O110" s="36"/>
      <c r="P110" s="36"/>
      <c r="Q110" s="36"/>
      <c r="R110" s="36"/>
      <c r="S110" s="36"/>
      <c r="T110" s="65"/>
      <c r="AT110" s="18" t="s">
        <v>167</v>
      </c>
      <c r="AU110" s="18" t="s">
        <v>81</v>
      </c>
    </row>
    <row r="111" spans="2:65" s="1" customFormat="1" ht="22.5" customHeight="1">
      <c r="B111" s="165"/>
      <c r="C111" s="209" t="s">
        <v>7</v>
      </c>
      <c r="D111" s="209" t="s">
        <v>211</v>
      </c>
      <c r="E111" s="210" t="s">
        <v>1173</v>
      </c>
      <c r="F111" s="211" t="s">
        <v>1174</v>
      </c>
      <c r="G111" s="212" t="s">
        <v>1138</v>
      </c>
      <c r="H111" s="213">
        <v>8</v>
      </c>
      <c r="I111" s="214"/>
      <c r="J111" s="215">
        <f>ROUND(I111*H111,2)</f>
        <v>0</v>
      </c>
      <c r="K111" s="211" t="s">
        <v>19</v>
      </c>
      <c r="L111" s="216"/>
      <c r="M111" s="217" t="s">
        <v>19</v>
      </c>
      <c r="N111" s="218" t="s">
        <v>43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388</v>
      </c>
      <c r="AT111" s="18" t="s">
        <v>211</v>
      </c>
      <c r="AU111" s="18" t="s">
        <v>81</v>
      </c>
      <c r="AY111" s="18" t="s">
        <v>158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79</v>
      </c>
      <c r="BK111" s="177">
        <f>ROUND(I111*H111,2)</f>
        <v>0</v>
      </c>
      <c r="BL111" s="18" t="s">
        <v>265</v>
      </c>
      <c r="BM111" s="18" t="s">
        <v>1175</v>
      </c>
    </row>
    <row r="112" spans="2:47" s="1" customFormat="1" ht="13.5">
      <c r="B112" s="35"/>
      <c r="D112" s="197" t="s">
        <v>167</v>
      </c>
      <c r="F112" s="219" t="s">
        <v>1176</v>
      </c>
      <c r="I112" s="139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167</v>
      </c>
      <c r="AU112" s="18" t="s">
        <v>81</v>
      </c>
    </row>
    <row r="113" spans="2:65" s="1" customFormat="1" ht="22.5" customHeight="1">
      <c r="B113" s="165"/>
      <c r="C113" s="166" t="s">
        <v>223</v>
      </c>
      <c r="D113" s="166" t="s">
        <v>160</v>
      </c>
      <c r="E113" s="167" t="s">
        <v>1177</v>
      </c>
      <c r="F113" s="168" t="s">
        <v>1178</v>
      </c>
      <c r="G113" s="169" t="s">
        <v>572</v>
      </c>
      <c r="H113" s="170">
        <v>10</v>
      </c>
      <c r="I113" s="171"/>
      <c r="J113" s="172">
        <f>ROUND(I113*H113,2)</f>
        <v>0</v>
      </c>
      <c r="K113" s="168" t="s">
        <v>164</v>
      </c>
      <c r="L113" s="35"/>
      <c r="M113" s="173" t="s">
        <v>19</v>
      </c>
      <c r="N113" s="174" t="s">
        <v>43</v>
      </c>
      <c r="O113" s="36"/>
      <c r="P113" s="175">
        <f>O113*H113</f>
        <v>0</v>
      </c>
      <c r="Q113" s="175">
        <v>0</v>
      </c>
      <c r="R113" s="175">
        <f>Q113*H113</f>
        <v>0</v>
      </c>
      <c r="S113" s="175">
        <v>0</v>
      </c>
      <c r="T113" s="176">
        <f>S113*H113</f>
        <v>0</v>
      </c>
      <c r="AR113" s="18" t="s">
        <v>265</v>
      </c>
      <c r="AT113" s="18" t="s">
        <v>160</v>
      </c>
      <c r="AU113" s="18" t="s">
        <v>81</v>
      </c>
      <c r="AY113" s="18" t="s">
        <v>158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8" t="s">
        <v>79</v>
      </c>
      <c r="BK113" s="177">
        <f>ROUND(I113*H113,2)</f>
        <v>0</v>
      </c>
      <c r="BL113" s="18" t="s">
        <v>265</v>
      </c>
      <c r="BM113" s="18" t="s">
        <v>1179</v>
      </c>
    </row>
    <row r="114" spans="2:47" s="1" customFormat="1" ht="13.5">
      <c r="B114" s="35"/>
      <c r="D114" s="197" t="s">
        <v>167</v>
      </c>
      <c r="F114" s="219" t="s">
        <v>1180</v>
      </c>
      <c r="I114" s="139"/>
      <c r="L114" s="35"/>
      <c r="M114" s="64"/>
      <c r="N114" s="36"/>
      <c r="O114" s="36"/>
      <c r="P114" s="36"/>
      <c r="Q114" s="36"/>
      <c r="R114" s="36"/>
      <c r="S114" s="36"/>
      <c r="T114" s="65"/>
      <c r="AT114" s="18" t="s">
        <v>167</v>
      </c>
      <c r="AU114" s="18" t="s">
        <v>81</v>
      </c>
    </row>
    <row r="115" spans="2:65" s="1" customFormat="1" ht="22.5" customHeight="1">
      <c r="B115" s="165"/>
      <c r="C115" s="209" t="s">
        <v>231</v>
      </c>
      <c r="D115" s="209" t="s">
        <v>211</v>
      </c>
      <c r="E115" s="210" t="s">
        <v>1181</v>
      </c>
      <c r="F115" s="211" t="s">
        <v>1182</v>
      </c>
      <c r="G115" s="212" t="s">
        <v>1138</v>
      </c>
      <c r="H115" s="213">
        <v>1</v>
      </c>
      <c r="I115" s="214"/>
      <c r="J115" s="215">
        <f>ROUND(I115*H115,2)</f>
        <v>0</v>
      </c>
      <c r="K115" s="211" t="s">
        <v>19</v>
      </c>
      <c r="L115" s="216"/>
      <c r="M115" s="217" t="s">
        <v>19</v>
      </c>
      <c r="N115" s="218" t="s">
        <v>43</v>
      </c>
      <c r="O115" s="36"/>
      <c r="P115" s="175">
        <f>O115*H115</f>
        <v>0</v>
      </c>
      <c r="Q115" s="175">
        <v>0</v>
      </c>
      <c r="R115" s="175">
        <f>Q115*H115</f>
        <v>0</v>
      </c>
      <c r="S115" s="175">
        <v>0</v>
      </c>
      <c r="T115" s="176">
        <f>S115*H115</f>
        <v>0</v>
      </c>
      <c r="AR115" s="18" t="s">
        <v>388</v>
      </c>
      <c r="AT115" s="18" t="s">
        <v>211</v>
      </c>
      <c r="AU115" s="18" t="s">
        <v>81</v>
      </c>
      <c r="AY115" s="18" t="s">
        <v>158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8" t="s">
        <v>79</v>
      </c>
      <c r="BK115" s="177">
        <f>ROUND(I115*H115,2)</f>
        <v>0</v>
      </c>
      <c r="BL115" s="18" t="s">
        <v>265</v>
      </c>
      <c r="BM115" s="18" t="s">
        <v>1183</v>
      </c>
    </row>
    <row r="116" spans="2:47" s="1" customFormat="1" ht="13.5">
      <c r="B116" s="35"/>
      <c r="D116" s="197" t="s">
        <v>167</v>
      </c>
      <c r="F116" s="219" t="s">
        <v>1182</v>
      </c>
      <c r="I116" s="139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167</v>
      </c>
      <c r="AU116" s="18" t="s">
        <v>81</v>
      </c>
    </row>
    <row r="117" spans="2:65" s="1" customFormat="1" ht="22.5" customHeight="1">
      <c r="B117" s="165"/>
      <c r="C117" s="209" t="s">
        <v>237</v>
      </c>
      <c r="D117" s="209" t="s">
        <v>211</v>
      </c>
      <c r="E117" s="210" t="s">
        <v>1184</v>
      </c>
      <c r="F117" s="211" t="s">
        <v>1185</v>
      </c>
      <c r="G117" s="212" t="s">
        <v>1138</v>
      </c>
      <c r="H117" s="213">
        <v>2</v>
      </c>
      <c r="I117" s="214"/>
      <c r="J117" s="215">
        <f>ROUND(I117*H117,2)</f>
        <v>0</v>
      </c>
      <c r="K117" s="211" t="s">
        <v>19</v>
      </c>
      <c r="L117" s="216"/>
      <c r="M117" s="217" t="s">
        <v>19</v>
      </c>
      <c r="N117" s="218" t="s">
        <v>43</v>
      </c>
      <c r="O117" s="36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8" t="s">
        <v>388</v>
      </c>
      <c r="AT117" s="18" t="s">
        <v>211</v>
      </c>
      <c r="AU117" s="18" t="s">
        <v>81</v>
      </c>
      <c r="AY117" s="18" t="s">
        <v>158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8" t="s">
        <v>79</v>
      </c>
      <c r="BK117" s="177">
        <f>ROUND(I117*H117,2)</f>
        <v>0</v>
      </c>
      <c r="BL117" s="18" t="s">
        <v>265</v>
      </c>
      <c r="BM117" s="18" t="s">
        <v>1186</v>
      </c>
    </row>
    <row r="118" spans="2:47" s="1" customFormat="1" ht="13.5">
      <c r="B118" s="35"/>
      <c r="D118" s="197" t="s">
        <v>167</v>
      </c>
      <c r="F118" s="219" t="s">
        <v>1187</v>
      </c>
      <c r="I118" s="139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167</v>
      </c>
      <c r="AU118" s="18" t="s">
        <v>81</v>
      </c>
    </row>
    <row r="119" spans="2:65" s="1" customFormat="1" ht="22.5" customHeight="1">
      <c r="B119" s="165"/>
      <c r="C119" s="209" t="s">
        <v>408</v>
      </c>
      <c r="D119" s="209" t="s">
        <v>211</v>
      </c>
      <c r="E119" s="210" t="s">
        <v>1188</v>
      </c>
      <c r="F119" s="211" t="s">
        <v>1189</v>
      </c>
      <c r="G119" s="212" t="s">
        <v>1138</v>
      </c>
      <c r="H119" s="213">
        <v>3</v>
      </c>
      <c r="I119" s="214"/>
      <c r="J119" s="215">
        <f>ROUND(I119*H119,2)</f>
        <v>0</v>
      </c>
      <c r="K119" s="211" t="s">
        <v>19</v>
      </c>
      <c r="L119" s="216"/>
      <c r="M119" s="217" t="s">
        <v>19</v>
      </c>
      <c r="N119" s="218" t="s">
        <v>43</v>
      </c>
      <c r="O119" s="36"/>
      <c r="P119" s="175">
        <f>O119*H119</f>
        <v>0</v>
      </c>
      <c r="Q119" s="175">
        <v>0</v>
      </c>
      <c r="R119" s="175">
        <f>Q119*H119</f>
        <v>0</v>
      </c>
      <c r="S119" s="175">
        <v>0</v>
      </c>
      <c r="T119" s="176">
        <f>S119*H119</f>
        <v>0</v>
      </c>
      <c r="AR119" s="18" t="s">
        <v>1132</v>
      </c>
      <c r="AT119" s="18" t="s">
        <v>211</v>
      </c>
      <c r="AU119" s="18" t="s">
        <v>81</v>
      </c>
      <c r="AY119" s="18" t="s">
        <v>158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8" t="s">
        <v>79</v>
      </c>
      <c r="BK119" s="177">
        <f>ROUND(I119*H119,2)</f>
        <v>0</v>
      </c>
      <c r="BL119" s="18" t="s">
        <v>1132</v>
      </c>
      <c r="BM119" s="18" t="s">
        <v>1190</v>
      </c>
    </row>
    <row r="120" spans="2:47" s="1" customFormat="1" ht="13.5">
      <c r="B120" s="35"/>
      <c r="D120" s="197" t="s">
        <v>167</v>
      </c>
      <c r="F120" s="219" t="s">
        <v>1191</v>
      </c>
      <c r="I120" s="139"/>
      <c r="L120" s="35"/>
      <c r="M120" s="64"/>
      <c r="N120" s="36"/>
      <c r="O120" s="36"/>
      <c r="P120" s="36"/>
      <c r="Q120" s="36"/>
      <c r="R120" s="36"/>
      <c r="S120" s="36"/>
      <c r="T120" s="65"/>
      <c r="AT120" s="18" t="s">
        <v>167</v>
      </c>
      <c r="AU120" s="18" t="s">
        <v>81</v>
      </c>
    </row>
    <row r="121" spans="2:65" s="1" customFormat="1" ht="22.5" customHeight="1">
      <c r="B121" s="165"/>
      <c r="C121" s="209" t="s">
        <v>403</v>
      </c>
      <c r="D121" s="209" t="s">
        <v>211</v>
      </c>
      <c r="E121" s="210" t="s">
        <v>1192</v>
      </c>
      <c r="F121" s="211" t="s">
        <v>1193</v>
      </c>
      <c r="G121" s="212" t="s">
        <v>572</v>
      </c>
      <c r="H121" s="213">
        <v>5</v>
      </c>
      <c r="I121" s="214"/>
      <c r="J121" s="215">
        <f>ROUND(I121*H121,2)</f>
        <v>0</v>
      </c>
      <c r="K121" s="211" t="s">
        <v>19</v>
      </c>
      <c r="L121" s="216"/>
      <c r="M121" s="217" t="s">
        <v>19</v>
      </c>
      <c r="N121" s="218" t="s">
        <v>43</v>
      </c>
      <c r="O121" s="36"/>
      <c r="P121" s="175">
        <f>O121*H121</f>
        <v>0</v>
      </c>
      <c r="Q121" s="175">
        <v>0.00029</v>
      </c>
      <c r="R121" s="175">
        <f>Q121*H121</f>
        <v>0.00145</v>
      </c>
      <c r="S121" s="175">
        <v>0</v>
      </c>
      <c r="T121" s="176">
        <f>S121*H121</f>
        <v>0</v>
      </c>
      <c r="AR121" s="18" t="s">
        <v>1132</v>
      </c>
      <c r="AT121" s="18" t="s">
        <v>211</v>
      </c>
      <c r="AU121" s="18" t="s">
        <v>81</v>
      </c>
      <c r="AY121" s="18" t="s">
        <v>158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8" t="s">
        <v>79</v>
      </c>
      <c r="BK121" s="177">
        <f>ROUND(I121*H121,2)</f>
        <v>0</v>
      </c>
      <c r="BL121" s="18" t="s">
        <v>1132</v>
      </c>
      <c r="BM121" s="18" t="s">
        <v>1194</v>
      </c>
    </row>
    <row r="122" spans="2:47" s="1" customFormat="1" ht="27">
      <c r="B122" s="35"/>
      <c r="D122" s="197" t="s">
        <v>167</v>
      </c>
      <c r="F122" s="219" t="s">
        <v>1195</v>
      </c>
      <c r="I122" s="139"/>
      <c r="L122" s="35"/>
      <c r="M122" s="64"/>
      <c r="N122" s="36"/>
      <c r="O122" s="36"/>
      <c r="P122" s="36"/>
      <c r="Q122" s="36"/>
      <c r="R122" s="36"/>
      <c r="S122" s="36"/>
      <c r="T122" s="65"/>
      <c r="AT122" s="18" t="s">
        <v>167</v>
      </c>
      <c r="AU122" s="18" t="s">
        <v>81</v>
      </c>
    </row>
    <row r="123" spans="2:65" s="1" customFormat="1" ht="22.5" customHeight="1">
      <c r="B123" s="165"/>
      <c r="C123" s="209" t="s">
        <v>247</v>
      </c>
      <c r="D123" s="209" t="s">
        <v>211</v>
      </c>
      <c r="E123" s="210" t="s">
        <v>1196</v>
      </c>
      <c r="F123" s="211" t="s">
        <v>1197</v>
      </c>
      <c r="G123" s="212" t="s">
        <v>572</v>
      </c>
      <c r="H123" s="213">
        <v>10</v>
      </c>
      <c r="I123" s="214"/>
      <c r="J123" s="215">
        <f>ROUND(I123*H123,2)</f>
        <v>0</v>
      </c>
      <c r="K123" s="211" t="s">
        <v>164</v>
      </c>
      <c r="L123" s="216"/>
      <c r="M123" s="217" t="s">
        <v>19</v>
      </c>
      <c r="N123" s="218" t="s">
        <v>43</v>
      </c>
      <c r="O123" s="36"/>
      <c r="P123" s="175">
        <f>O123*H123</f>
        <v>0</v>
      </c>
      <c r="Q123" s="175">
        <v>0.00026</v>
      </c>
      <c r="R123" s="175">
        <f>Q123*H123</f>
        <v>0.0026</v>
      </c>
      <c r="S123" s="175">
        <v>0</v>
      </c>
      <c r="T123" s="176">
        <f>S123*H123</f>
        <v>0</v>
      </c>
      <c r="AR123" s="18" t="s">
        <v>388</v>
      </c>
      <c r="AT123" s="18" t="s">
        <v>211</v>
      </c>
      <c r="AU123" s="18" t="s">
        <v>81</v>
      </c>
      <c r="AY123" s="18" t="s">
        <v>158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8" t="s">
        <v>79</v>
      </c>
      <c r="BK123" s="177">
        <f>ROUND(I123*H123,2)</f>
        <v>0</v>
      </c>
      <c r="BL123" s="18" t="s">
        <v>265</v>
      </c>
      <c r="BM123" s="18" t="s">
        <v>1198</v>
      </c>
    </row>
    <row r="124" spans="2:47" s="1" customFormat="1" ht="13.5">
      <c r="B124" s="35"/>
      <c r="D124" s="197" t="s">
        <v>167</v>
      </c>
      <c r="F124" s="219" t="s">
        <v>1199</v>
      </c>
      <c r="I124" s="139"/>
      <c r="L124" s="35"/>
      <c r="M124" s="64"/>
      <c r="N124" s="36"/>
      <c r="O124" s="36"/>
      <c r="P124" s="36"/>
      <c r="Q124" s="36"/>
      <c r="R124" s="36"/>
      <c r="S124" s="36"/>
      <c r="T124" s="65"/>
      <c r="AT124" s="18" t="s">
        <v>167</v>
      </c>
      <c r="AU124" s="18" t="s">
        <v>81</v>
      </c>
    </row>
    <row r="125" spans="2:65" s="1" customFormat="1" ht="22.5" customHeight="1">
      <c r="B125" s="165"/>
      <c r="C125" s="209" t="s">
        <v>396</v>
      </c>
      <c r="D125" s="209" t="s">
        <v>211</v>
      </c>
      <c r="E125" s="210" t="s">
        <v>1200</v>
      </c>
      <c r="F125" s="211" t="s">
        <v>1201</v>
      </c>
      <c r="G125" s="212" t="s">
        <v>1138</v>
      </c>
      <c r="H125" s="213">
        <v>9</v>
      </c>
      <c r="I125" s="214"/>
      <c r="J125" s="215">
        <f>ROUND(I125*H125,2)</f>
        <v>0</v>
      </c>
      <c r="K125" s="211" t="s">
        <v>19</v>
      </c>
      <c r="L125" s="216"/>
      <c r="M125" s="217" t="s">
        <v>19</v>
      </c>
      <c r="N125" s="218" t="s">
        <v>43</v>
      </c>
      <c r="O125" s="36"/>
      <c r="P125" s="175">
        <f>O125*H125</f>
        <v>0</v>
      </c>
      <c r="Q125" s="175">
        <v>0</v>
      </c>
      <c r="R125" s="175">
        <f>Q125*H125</f>
        <v>0</v>
      </c>
      <c r="S125" s="175">
        <v>0</v>
      </c>
      <c r="T125" s="176">
        <f>S125*H125</f>
        <v>0</v>
      </c>
      <c r="AR125" s="18" t="s">
        <v>1132</v>
      </c>
      <c r="AT125" s="18" t="s">
        <v>211</v>
      </c>
      <c r="AU125" s="18" t="s">
        <v>81</v>
      </c>
      <c r="AY125" s="18" t="s">
        <v>158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8" t="s">
        <v>79</v>
      </c>
      <c r="BK125" s="177">
        <f>ROUND(I125*H125,2)</f>
        <v>0</v>
      </c>
      <c r="BL125" s="18" t="s">
        <v>1132</v>
      </c>
      <c r="BM125" s="18" t="s">
        <v>1202</v>
      </c>
    </row>
    <row r="126" spans="2:47" s="1" customFormat="1" ht="13.5">
      <c r="B126" s="35"/>
      <c r="D126" s="197" t="s">
        <v>167</v>
      </c>
      <c r="F126" s="219" t="s">
        <v>1201</v>
      </c>
      <c r="I126" s="139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167</v>
      </c>
      <c r="AU126" s="18" t="s">
        <v>81</v>
      </c>
    </row>
    <row r="127" spans="2:65" s="1" customFormat="1" ht="22.5" customHeight="1">
      <c r="B127" s="165"/>
      <c r="C127" s="166" t="s">
        <v>324</v>
      </c>
      <c r="D127" s="166" t="s">
        <v>160</v>
      </c>
      <c r="E127" s="167" t="s">
        <v>1203</v>
      </c>
      <c r="F127" s="168" t="s">
        <v>1204</v>
      </c>
      <c r="G127" s="169" t="s">
        <v>572</v>
      </c>
      <c r="H127" s="170">
        <v>16</v>
      </c>
      <c r="I127" s="171"/>
      <c r="J127" s="172">
        <f>ROUND(I127*H127,2)</f>
        <v>0</v>
      </c>
      <c r="K127" s="168" t="s">
        <v>164</v>
      </c>
      <c r="L127" s="35"/>
      <c r="M127" s="173" t="s">
        <v>19</v>
      </c>
      <c r="N127" s="174" t="s">
        <v>43</v>
      </c>
      <c r="O127" s="36"/>
      <c r="P127" s="175">
        <f>O127*H127</f>
        <v>0</v>
      </c>
      <c r="Q127" s="175">
        <v>0</v>
      </c>
      <c r="R127" s="175">
        <f>Q127*H127</f>
        <v>0</v>
      </c>
      <c r="S127" s="175">
        <v>0</v>
      </c>
      <c r="T127" s="176">
        <f>S127*H127</f>
        <v>0</v>
      </c>
      <c r="AR127" s="18" t="s">
        <v>265</v>
      </c>
      <c r="AT127" s="18" t="s">
        <v>160</v>
      </c>
      <c r="AU127" s="18" t="s">
        <v>81</v>
      </c>
      <c r="AY127" s="18" t="s">
        <v>158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8" t="s">
        <v>79</v>
      </c>
      <c r="BK127" s="177">
        <f>ROUND(I127*H127,2)</f>
        <v>0</v>
      </c>
      <c r="BL127" s="18" t="s">
        <v>265</v>
      </c>
      <c r="BM127" s="18" t="s">
        <v>1205</v>
      </c>
    </row>
    <row r="128" spans="2:47" s="1" customFormat="1" ht="27">
      <c r="B128" s="35"/>
      <c r="D128" s="197" t="s">
        <v>167</v>
      </c>
      <c r="F128" s="219" t="s">
        <v>1206</v>
      </c>
      <c r="I128" s="139"/>
      <c r="L128" s="35"/>
      <c r="M128" s="64"/>
      <c r="N128" s="36"/>
      <c r="O128" s="36"/>
      <c r="P128" s="36"/>
      <c r="Q128" s="36"/>
      <c r="R128" s="36"/>
      <c r="S128" s="36"/>
      <c r="T128" s="65"/>
      <c r="AT128" s="18" t="s">
        <v>167</v>
      </c>
      <c r="AU128" s="18" t="s">
        <v>81</v>
      </c>
    </row>
    <row r="129" spans="2:65" s="1" customFormat="1" ht="22.5" customHeight="1">
      <c r="B129" s="165"/>
      <c r="C129" s="209" t="s">
        <v>330</v>
      </c>
      <c r="D129" s="209" t="s">
        <v>211</v>
      </c>
      <c r="E129" s="210" t="s">
        <v>1207</v>
      </c>
      <c r="F129" s="211" t="s">
        <v>1208</v>
      </c>
      <c r="G129" s="212" t="s">
        <v>572</v>
      </c>
      <c r="H129" s="213">
        <v>16</v>
      </c>
      <c r="I129" s="214"/>
      <c r="J129" s="215">
        <f>ROUND(I129*H129,2)</f>
        <v>0</v>
      </c>
      <c r="K129" s="211" t="s">
        <v>164</v>
      </c>
      <c r="L129" s="216"/>
      <c r="M129" s="217" t="s">
        <v>19</v>
      </c>
      <c r="N129" s="218" t="s">
        <v>43</v>
      </c>
      <c r="O129" s="36"/>
      <c r="P129" s="175">
        <f>O129*H129</f>
        <v>0</v>
      </c>
      <c r="Q129" s="175">
        <v>0.00958</v>
      </c>
      <c r="R129" s="175">
        <f>Q129*H129</f>
        <v>0.15328</v>
      </c>
      <c r="S129" s="175">
        <v>0</v>
      </c>
      <c r="T129" s="176">
        <f>S129*H129</f>
        <v>0</v>
      </c>
      <c r="AR129" s="18" t="s">
        <v>388</v>
      </c>
      <c r="AT129" s="18" t="s">
        <v>211</v>
      </c>
      <c r="AU129" s="18" t="s">
        <v>81</v>
      </c>
      <c r="AY129" s="18" t="s">
        <v>158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8" t="s">
        <v>79</v>
      </c>
      <c r="BK129" s="177">
        <f>ROUND(I129*H129,2)</f>
        <v>0</v>
      </c>
      <c r="BL129" s="18" t="s">
        <v>265</v>
      </c>
      <c r="BM129" s="18" t="s">
        <v>1209</v>
      </c>
    </row>
    <row r="130" spans="2:47" s="1" customFormat="1" ht="13.5">
      <c r="B130" s="35"/>
      <c r="D130" s="197" t="s">
        <v>167</v>
      </c>
      <c r="F130" s="219" t="s">
        <v>1210</v>
      </c>
      <c r="I130" s="139"/>
      <c r="L130" s="35"/>
      <c r="M130" s="64"/>
      <c r="N130" s="36"/>
      <c r="O130" s="36"/>
      <c r="P130" s="36"/>
      <c r="Q130" s="36"/>
      <c r="R130" s="36"/>
      <c r="S130" s="36"/>
      <c r="T130" s="65"/>
      <c r="AT130" s="18" t="s">
        <v>167</v>
      </c>
      <c r="AU130" s="18" t="s">
        <v>81</v>
      </c>
    </row>
    <row r="131" spans="2:65" s="1" customFormat="1" ht="22.5" customHeight="1">
      <c r="B131" s="165"/>
      <c r="C131" s="209" t="s">
        <v>337</v>
      </c>
      <c r="D131" s="209" t="s">
        <v>211</v>
      </c>
      <c r="E131" s="210" t="s">
        <v>1211</v>
      </c>
      <c r="F131" s="211" t="s">
        <v>1212</v>
      </c>
      <c r="G131" s="212" t="s">
        <v>572</v>
      </c>
      <c r="H131" s="213">
        <v>32</v>
      </c>
      <c r="I131" s="214"/>
      <c r="J131" s="215">
        <f>ROUND(I131*H131,2)</f>
        <v>0</v>
      </c>
      <c r="K131" s="211" t="s">
        <v>164</v>
      </c>
      <c r="L131" s="216"/>
      <c r="M131" s="217" t="s">
        <v>19</v>
      </c>
      <c r="N131" s="218" t="s">
        <v>43</v>
      </c>
      <c r="O131" s="36"/>
      <c r="P131" s="175">
        <f>O131*H131</f>
        <v>0</v>
      </c>
      <c r="Q131" s="175">
        <v>0.00045</v>
      </c>
      <c r="R131" s="175">
        <f>Q131*H131</f>
        <v>0.0144</v>
      </c>
      <c r="S131" s="175">
        <v>0</v>
      </c>
      <c r="T131" s="176">
        <f>S131*H131</f>
        <v>0</v>
      </c>
      <c r="AR131" s="18" t="s">
        <v>388</v>
      </c>
      <c r="AT131" s="18" t="s">
        <v>211</v>
      </c>
      <c r="AU131" s="18" t="s">
        <v>81</v>
      </c>
      <c r="AY131" s="18" t="s">
        <v>158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8" t="s">
        <v>79</v>
      </c>
      <c r="BK131" s="177">
        <f>ROUND(I131*H131,2)</f>
        <v>0</v>
      </c>
      <c r="BL131" s="18" t="s">
        <v>265</v>
      </c>
      <c r="BM131" s="18" t="s">
        <v>1213</v>
      </c>
    </row>
    <row r="132" spans="2:47" s="1" customFormat="1" ht="13.5">
      <c r="B132" s="35"/>
      <c r="D132" s="178" t="s">
        <v>167</v>
      </c>
      <c r="F132" s="179" t="s">
        <v>1214</v>
      </c>
      <c r="I132" s="139"/>
      <c r="L132" s="35"/>
      <c r="M132" s="64"/>
      <c r="N132" s="36"/>
      <c r="O132" s="36"/>
      <c r="P132" s="36"/>
      <c r="Q132" s="36"/>
      <c r="R132" s="36"/>
      <c r="S132" s="36"/>
      <c r="T132" s="65"/>
      <c r="AT132" s="18" t="s">
        <v>167</v>
      </c>
      <c r="AU132" s="18" t="s">
        <v>81</v>
      </c>
    </row>
    <row r="133" spans="2:63" s="10" customFormat="1" ht="36.75" customHeight="1">
      <c r="B133" s="151"/>
      <c r="D133" s="152" t="s">
        <v>71</v>
      </c>
      <c r="E133" s="153" t="s">
        <v>211</v>
      </c>
      <c r="F133" s="153" t="s">
        <v>1215</v>
      </c>
      <c r="I133" s="154"/>
      <c r="J133" s="155">
        <f>BK133</f>
        <v>0</v>
      </c>
      <c r="L133" s="151"/>
      <c r="M133" s="156"/>
      <c r="N133" s="157"/>
      <c r="O133" s="157"/>
      <c r="P133" s="158">
        <f>P134+P139</f>
        <v>0</v>
      </c>
      <c r="Q133" s="157"/>
      <c r="R133" s="158">
        <f>R134+R139</f>
        <v>0</v>
      </c>
      <c r="S133" s="157"/>
      <c r="T133" s="159">
        <f>T134+T139</f>
        <v>0</v>
      </c>
      <c r="AR133" s="152" t="s">
        <v>179</v>
      </c>
      <c r="AT133" s="160" t="s">
        <v>71</v>
      </c>
      <c r="AU133" s="160" t="s">
        <v>72</v>
      </c>
      <c r="AY133" s="152" t="s">
        <v>158</v>
      </c>
      <c r="BK133" s="161">
        <f>BK134+BK139</f>
        <v>0</v>
      </c>
    </row>
    <row r="134" spans="2:63" s="10" customFormat="1" ht="19.5" customHeight="1">
      <c r="B134" s="151"/>
      <c r="D134" s="162" t="s">
        <v>71</v>
      </c>
      <c r="E134" s="163" t="s">
        <v>1216</v>
      </c>
      <c r="F134" s="163" t="s">
        <v>1217</v>
      </c>
      <c r="I134" s="154"/>
      <c r="J134" s="164">
        <f>BK134</f>
        <v>0</v>
      </c>
      <c r="L134" s="151"/>
      <c r="M134" s="156"/>
      <c r="N134" s="157"/>
      <c r="O134" s="157"/>
      <c r="P134" s="158">
        <f>SUM(P135:P138)</f>
        <v>0</v>
      </c>
      <c r="Q134" s="157"/>
      <c r="R134" s="158">
        <f>SUM(R135:R138)</f>
        <v>0</v>
      </c>
      <c r="S134" s="157"/>
      <c r="T134" s="159">
        <f>SUM(T135:T138)</f>
        <v>0</v>
      </c>
      <c r="AR134" s="152" t="s">
        <v>179</v>
      </c>
      <c r="AT134" s="160" t="s">
        <v>71</v>
      </c>
      <c r="AU134" s="160" t="s">
        <v>79</v>
      </c>
      <c r="AY134" s="152" t="s">
        <v>158</v>
      </c>
      <c r="BK134" s="161">
        <f>SUM(BK135:BK138)</f>
        <v>0</v>
      </c>
    </row>
    <row r="135" spans="2:65" s="1" customFormat="1" ht="31.5" customHeight="1">
      <c r="B135" s="165"/>
      <c r="C135" s="166" t="s">
        <v>343</v>
      </c>
      <c r="D135" s="166" t="s">
        <v>160</v>
      </c>
      <c r="E135" s="167" t="s">
        <v>1218</v>
      </c>
      <c r="F135" s="168" t="s">
        <v>1219</v>
      </c>
      <c r="G135" s="169" t="s">
        <v>182</v>
      </c>
      <c r="H135" s="170">
        <v>24</v>
      </c>
      <c r="I135" s="171"/>
      <c r="J135" s="172">
        <f>ROUND(I135*H135,2)</f>
        <v>0</v>
      </c>
      <c r="K135" s="168" t="s">
        <v>164</v>
      </c>
      <c r="L135" s="35"/>
      <c r="M135" s="173" t="s">
        <v>19</v>
      </c>
      <c r="N135" s="174" t="s">
        <v>43</v>
      </c>
      <c r="O135" s="36"/>
      <c r="P135" s="175">
        <f>O135*H135</f>
        <v>0</v>
      </c>
      <c r="Q135" s="175">
        <v>0</v>
      </c>
      <c r="R135" s="175">
        <f>Q135*H135</f>
        <v>0</v>
      </c>
      <c r="S135" s="175">
        <v>0</v>
      </c>
      <c r="T135" s="176">
        <f>S135*H135</f>
        <v>0</v>
      </c>
      <c r="AR135" s="18" t="s">
        <v>582</v>
      </c>
      <c r="AT135" s="18" t="s">
        <v>160</v>
      </c>
      <c r="AU135" s="18" t="s">
        <v>81</v>
      </c>
      <c r="AY135" s="18" t="s">
        <v>158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8" t="s">
        <v>79</v>
      </c>
      <c r="BK135" s="177">
        <f>ROUND(I135*H135,2)</f>
        <v>0</v>
      </c>
      <c r="BL135" s="18" t="s">
        <v>582</v>
      </c>
      <c r="BM135" s="18" t="s">
        <v>1220</v>
      </c>
    </row>
    <row r="136" spans="2:47" s="1" customFormat="1" ht="40.5">
      <c r="B136" s="35"/>
      <c r="D136" s="197" t="s">
        <v>167</v>
      </c>
      <c r="F136" s="219" t="s">
        <v>1221</v>
      </c>
      <c r="I136" s="139"/>
      <c r="L136" s="35"/>
      <c r="M136" s="64"/>
      <c r="N136" s="36"/>
      <c r="O136" s="36"/>
      <c r="P136" s="36"/>
      <c r="Q136" s="36"/>
      <c r="R136" s="36"/>
      <c r="S136" s="36"/>
      <c r="T136" s="65"/>
      <c r="AT136" s="18" t="s">
        <v>167</v>
      </c>
      <c r="AU136" s="18" t="s">
        <v>81</v>
      </c>
    </row>
    <row r="137" spans="2:65" s="1" customFormat="1" ht="22.5" customHeight="1">
      <c r="B137" s="165"/>
      <c r="C137" s="166" t="s">
        <v>350</v>
      </c>
      <c r="D137" s="166" t="s">
        <v>160</v>
      </c>
      <c r="E137" s="167" t="s">
        <v>1222</v>
      </c>
      <c r="F137" s="168" t="s">
        <v>1223</v>
      </c>
      <c r="G137" s="169" t="s">
        <v>182</v>
      </c>
      <c r="H137" s="170">
        <v>24</v>
      </c>
      <c r="I137" s="171"/>
      <c r="J137" s="172">
        <f>ROUND(I137*H137,2)</f>
        <v>0</v>
      </c>
      <c r="K137" s="168" t="s">
        <v>164</v>
      </c>
      <c r="L137" s="35"/>
      <c r="M137" s="173" t="s">
        <v>19</v>
      </c>
      <c r="N137" s="174" t="s">
        <v>43</v>
      </c>
      <c r="O137" s="36"/>
      <c r="P137" s="175">
        <f>O137*H137</f>
        <v>0</v>
      </c>
      <c r="Q137" s="175">
        <v>0</v>
      </c>
      <c r="R137" s="175">
        <f>Q137*H137</f>
        <v>0</v>
      </c>
      <c r="S137" s="175">
        <v>0</v>
      </c>
      <c r="T137" s="176">
        <f>S137*H137</f>
        <v>0</v>
      </c>
      <c r="AR137" s="18" t="s">
        <v>582</v>
      </c>
      <c r="AT137" s="18" t="s">
        <v>160</v>
      </c>
      <c r="AU137" s="18" t="s">
        <v>81</v>
      </c>
      <c r="AY137" s="18" t="s">
        <v>158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79</v>
      </c>
      <c r="BK137" s="177">
        <f>ROUND(I137*H137,2)</f>
        <v>0</v>
      </c>
      <c r="BL137" s="18" t="s">
        <v>582</v>
      </c>
      <c r="BM137" s="18" t="s">
        <v>1224</v>
      </c>
    </row>
    <row r="138" spans="2:47" s="1" customFormat="1" ht="27">
      <c r="B138" s="35"/>
      <c r="D138" s="178" t="s">
        <v>167</v>
      </c>
      <c r="F138" s="179" t="s">
        <v>1225</v>
      </c>
      <c r="I138" s="139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167</v>
      </c>
      <c r="AU138" s="18" t="s">
        <v>81</v>
      </c>
    </row>
    <row r="139" spans="2:63" s="10" customFormat="1" ht="29.25" customHeight="1">
      <c r="B139" s="151"/>
      <c r="D139" s="162" t="s">
        <v>71</v>
      </c>
      <c r="E139" s="163" t="s">
        <v>1226</v>
      </c>
      <c r="F139" s="163" t="s">
        <v>1227</v>
      </c>
      <c r="I139" s="154"/>
      <c r="J139" s="164">
        <f>BK139</f>
        <v>0</v>
      </c>
      <c r="L139" s="151"/>
      <c r="M139" s="156"/>
      <c r="N139" s="157"/>
      <c r="O139" s="157"/>
      <c r="P139" s="158">
        <f>SUM(P140:P145)</f>
        <v>0</v>
      </c>
      <c r="Q139" s="157"/>
      <c r="R139" s="158">
        <f>SUM(R140:R145)</f>
        <v>0</v>
      </c>
      <c r="S139" s="157"/>
      <c r="T139" s="159">
        <f>SUM(T140:T145)</f>
        <v>0</v>
      </c>
      <c r="AR139" s="152" t="s">
        <v>179</v>
      </c>
      <c r="AT139" s="160" t="s">
        <v>71</v>
      </c>
      <c r="AU139" s="160" t="s">
        <v>79</v>
      </c>
      <c r="AY139" s="152" t="s">
        <v>158</v>
      </c>
      <c r="BK139" s="161">
        <f>SUM(BK140:BK145)</f>
        <v>0</v>
      </c>
    </row>
    <row r="140" spans="2:65" s="1" customFormat="1" ht="22.5" customHeight="1">
      <c r="B140" s="165"/>
      <c r="C140" s="166" t="s">
        <v>388</v>
      </c>
      <c r="D140" s="166" t="s">
        <v>160</v>
      </c>
      <c r="E140" s="167" t="s">
        <v>1228</v>
      </c>
      <c r="F140" s="168" t="s">
        <v>1229</v>
      </c>
      <c r="G140" s="169" t="s">
        <v>1230</v>
      </c>
      <c r="H140" s="170">
        <v>8</v>
      </c>
      <c r="I140" s="171"/>
      <c r="J140" s="172">
        <f>ROUND(I140*H140,2)</f>
        <v>0</v>
      </c>
      <c r="K140" s="168" t="s">
        <v>164</v>
      </c>
      <c r="L140" s="35"/>
      <c r="M140" s="173" t="s">
        <v>19</v>
      </c>
      <c r="N140" s="174" t="s">
        <v>43</v>
      </c>
      <c r="O140" s="36"/>
      <c r="P140" s="175">
        <f>O140*H140</f>
        <v>0</v>
      </c>
      <c r="Q140" s="175">
        <v>0</v>
      </c>
      <c r="R140" s="175">
        <f>Q140*H140</f>
        <v>0</v>
      </c>
      <c r="S140" s="175">
        <v>0</v>
      </c>
      <c r="T140" s="176">
        <f>S140*H140</f>
        <v>0</v>
      </c>
      <c r="AR140" s="18" t="s">
        <v>582</v>
      </c>
      <c r="AT140" s="18" t="s">
        <v>160</v>
      </c>
      <c r="AU140" s="18" t="s">
        <v>81</v>
      </c>
      <c r="AY140" s="18" t="s">
        <v>158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8" t="s">
        <v>79</v>
      </c>
      <c r="BK140" s="177">
        <f>ROUND(I140*H140,2)</f>
        <v>0</v>
      </c>
      <c r="BL140" s="18" t="s">
        <v>582</v>
      </c>
      <c r="BM140" s="18" t="s">
        <v>1231</v>
      </c>
    </row>
    <row r="141" spans="2:47" s="1" customFormat="1" ht="27">
      <c r="B141" s="35"/>
      <c r="D141" s="197" t="s">
        <v>167</v>
      </c>
      <c r="F141" s="219" t="s">
        <v>1232</v>
      </c>
      <c r="I141" s="139"/>
      <c r="L141" s="35"/>
      <c r="M141" s="64"/>
      <c r="N141" s="36"/>
      <c r="O141" s="36"/>
      <c r="P141" s="36"/>
      <c r="Q141" s="36"/>
      <c r="R141" s="36"/>
      <c r="S141" s="36"/>
      <c r="T141" s="65"/>
      <c r="AT141" s="18" t="s">
        <v>167</v>
      </c>
      <c r="AU141" s="18" t="s">
        <v>81</v>
      </c>
    </row>
    <row r="142" spans="2:65" s="1" customFormat="1" ht="22.5" customHeight="1">
      <c r="B142" s="165"/>
      <c r="C142" s="166" t="s">
        <v>413</v>
      </c>
      <c r="D142" s="166" t="s">
        <v>160</v>
      </c>
      <c r="E142" s="167" t="s">
        <v>1233</v>
      </c>
      <c r="F142" s="168" t="s">
        <v>1234</v>
      </c>
      <c r="G142" s="169" t="s">
        <v>1235</v>
      </c>
      <c r="H142" s="170">
        <v>8</v>
      </c>
      <c r="I142" s="171"/>
      <c r="J142" s="172">
        <f>ROUND(I142*H142,2)</f>
        <v>0</v>
      </c>
      <c r="K142" s="168" t="s">
        <v>164</v>
      </c>
      <c r="L142" s="35"/>
      <c r="M142" s="173" t="s">
        <v>19</v>
      </c>
      <c r="N142" s="174" t="s">
        <v>43</v>
      </c>
      <c r="O142" s="36"/>
      <c r="P142" s="175">
        <f>O142*H142</f>
        <v>0</v>
      </c>
      <c r="Q142" s="175">
        <v>0</v>
      </c>
      <c r="R142" s="175">
        <f>Q142*H142</f>
        <v>0</v>
      </c>
      <c r="S142" s="175">
        <v>0</v>
      </c>
      <c r="T142" s="176">
        <f>S142*H142</f>
        <v>0</v>
      </c>
      <c r="AR142" s="18" t="s">
        <v>582</v>
      </c>
      <c r="AT142" s="18" t="s">
        <v>160</v>
      </c>
      <c r="AU142" s="18" t="s">
        <v>81</v>
      </c>
      <c r="AY142" s="18" t="s">
        <v>158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8" t="s">
        <v>79</v>
      </c>
      <c r="BK142" s="177">
        <f>ROUND(I142*H142,2)</f>
        <v>0</v>
      </c>
      <c r="BL142" s="18" t="s">
        <v>582</v>
      </c>
      <c r="BM142" s="18" t="s">
        <v>1236</v>
      </c>
    </row>
    <row r="143" spans="2:47" s="1" customFormat="1" ht="13.5">
      <c r="B143" s="35"/>
      <c r="D143" s="197" t="s">
        <v>167</v>
      </c>
      <c r="F143" s="219" t="s">
        <v>1237</v>
      </c>
      <c r="I143" s="139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167</v>
      </c>
      <c r="AU143" s="18" t="s">
        <v>81</v>
      </c>
    </row>
    <row r="144" spans="2:65" s="1" customFormat="1" ht="22.5" customHeight="1">
      <c r="B144" s="165"/>
      <c r="C144" s="166" t="s">
        <v>114</v>
      </c>
      <c r="D144" s="166" t="s">
        <v>160</v>
      </c>
      <c r="E144" s="167" t="s">
        <v>1238</v>
      </c>
      <c r="F144" s="168" t="s">
        <v>1239</v>
      </c>
      <c r="G144" s="169" t="s">
        <v>572</v>
      </c>
      <c r="H144" s="170">
        <v>8</v>
      </c>
      <c r="I144" s="171"/>
      <c r="J144" s="172">
        <f>ROUND(I144*H144,2)</f>
        <v>0</v>
      </c>
      <c r="K144" s="168" t="s">
        <v>164</v>
      </c>
      <c r="L144" s="35"/>
      <c r="M144" s="173" t="s">
        <v>19</v>
      </c>
      <c r="N144" s="174" t="s">
        <v>43</v>
      </c>
      <c r="O144" s="36"/>
      <c r="P144" s="175">
        <f>O144*H144</f>
        <v>0</v>
      </c>
      <c r="Q144" s="175">
        <v>0</v>
      </c>
      <c r="R144" s="175">
        <f>Q144*H144</f>
        <v>0</v>
      </c>
      <c r="S144" s="175">
        <v>0</v>
      </c>
      <c r="T144" s="176">
        <f>S144*H144</f>
        <v>0</v>
      </c>
      <c r="AR144" s="18" t="s">
        <v>582</v>
      </c>
      <c r="AT144" s="18" t="s">
        <v>160</v>
      </c>
      <c r="AU144" s="18" t="s">
        <v>81</v>
      </c>
      <c r="AY144" s="18" t="s">
        <v>158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8" t="s">
        <v>79</v>
      </c>
      <c r="BK144" s="177">
        <f>ROUND(I144*H144,2)</f>
        <v>0</v>
      </c>
      <c r="BL144" s="18" t="s">
        <v>582</v>
      </c>
      <c r="BM144" s="18" t="s">
        <v>1240</v>
      </c>
    </row>
    <row r="145" spans="2:47" s="1" customFormat="1" ht="13.5">
      <c r="B145" s="35"/>
      <c r="D145" s="178" t="s">
        <v>167</v>
      </c>
      <c r="F145" s="179" t="s">
        <v>1241</v>
      </c>
      <c r="I145" s="139"/>
      <c r="L145" s="35"/>
      <c r="M145" s="232"/>
      <c r="N145" s="233"/>
      <c r="O145" s="233"/>
      <c r="P145" s="233"/>
      <c r="Q145" s="233"/>
      <c r="R145" s="233"/>
      <c r="S145" s="233"/>
      <c r="T145" s="234"/>
      <c r="AT145" s="18" t="s">
        <v>167</v>
      </c>
      <c r="AU145" s="18" t="s">
        <v>81</v>
      </c>
    </row>
    <row r="146" spans="2:12" s="1" customFormat="1" ht="6.75" customHeight="1">
      <c r="B146" s="50"/>
      <c r="C146" s="51"/>
      <c r="D146" s="51"/>
      <c r="E146" s="51"/>
      <c r="F146" s="51"/>
      <c r="G146" s="51"/>
      <c r="H146" s="51"/>
      <c r="I146" s="117"/>
      <c r="J146" s="51"/>
      <c r="K146" s="51"/>
      <c r="L146" s="35"/>
    </row>
    <row r="466" ht="13.5">
      <c r="AT466" s="235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90" customWidth="1"/>
    <col min="2" max="2" width="1.66796875" style="290" customWidth="1"/>
    <col min="3" max="4" width="5" style="290" customWidth="1"/>
    <col min="5" max="5" width="11.66015625" style="290" customWidth="1"/>
    <col min="6" max="6" width="9.16015625" style="290" customWidth="1"/>
    <col min="7" max="7" width="5" style="290" customWidth="1"/>
    <col min="8" max="8" width="77.83203125" style="290" customWidth="1"/>
    <col min="9" max="10" width="20" style="290" customWidth="1"/>
    <col min="11" max="11" width="1.66796875" style="290" customWidth="1"/>
    <col min="12" max="16384" width="9.33203125" style="290" customWidth="1"/>
  </cols>
  <sheetData>
    <row r="1" ht="37.5" customHeight="1"/>
    <row r="2" spans="2:1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297" customFormat="1" ht="45" customHeight="1">
      <c r="B3" s="294"/>
      <c r="C3" s="295" t="s">
        <v>1249</v>
      </c>
      <c r="D3" s="295"/>
      <c r="E3" s="295"/>
      <c r="F3" s="295"/>
      <c r="G3" s="295"/>
      <c r="H3" s="295"/>
      <c r="I3" s="295"/>
      <c r="J3" s="295"/>
      <c r="K3" s="296"/>
    </row>
    <row r="4" spans="2:11" ht="25.5" customHeight="1">
      <c r="B4" s="298"/>
      <c r="C4" s="299" t="s">
        <v>1250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1251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1252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4"/>
      <c r="D8" s="304"/>
      <c r="E8" s="304"/>
      <c r="F8" s="304"/>
      <c r="G8" s="304"/>
      <c r="H8" s="304"/>
      <c r="I8" s="304"/>
      <c r="J8" s="304"/>
      <c r="K8" s="300"/>
    </row>
    <row r="9" spans="2:11" ht="15" customHeight="1">
      <c r="B9" s="303"/>
      <c r="C9" s="302" t="s">
        <v>1253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4"/>
      <c r="D10" s="302" t="s">
        <v>1254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5"/>
      <c r="D11" s="302" t="s">
        <v>1255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5"/>
      <c r="D12" s="305"/>
      <c r="E12" s="305"/>
      <c r="F12" s="305"/>
      <c r="G12" s="305"/>
      <c r="H12" s="305"/>
      <c r="I12" s="305"/>
      <c r="J12" s="305"/>
      <c r="K12" s="300"/>
    </row>
    <row r="13" spans="2:11" ht="15" customHeight="1">
      <c r="B13" s="303"/>
      <c r="C13" s="305"/>
      <c r="D13" s="302" t="s">
        <v>1256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5"/>
      <c r="D14" s="302" t="s">
        <v>1257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5"/>
      <c r="D15" s="302" t="s">
        <v>1258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5"/>
      <c r="D16" s="305"/>
      <c r="E16" s="306" t="s">
        <v>78</v>
      </c>
      <c r="F16" s="302" t="s">
        <v>1259</v>
      </c>
      <c r="G16" s="302"/>
      <c r="H16" s="302"/>
      <c r="I16" s="302"/>
      <c r="J16" s="302"/>
      <c r="K16" s="300"/>
    </row>
    <row r="17" spans="2:11" ht="15" customHeight="1">
      <c r="B17" s="303"/>
      <c r="C17" s="305"/>
      <c r="D17" s="305"/>
      <c r="E17" s="306" t="s">
        <v>1260</v>
      </c>
      <c r="F17" s="302" t="s">
        <v>1261</v>
      </c>
      <c r="G17" s="302"/>
      <c r="H17" s="302"/>
      <c r="I17" s="302"/>
      <c r="J17" s="302"/>
      <c r="K17" s="300"/>
    </row>
    <row r="18" spans="2:11" ht="15" customHeight="1">
      <c r="B18" s="303"/>
      <c r="C18" s="305"/>
      <c r="D18" s="305"/>
      <c r="E18" s="306" t="s">
        <v>1262</v>
      </c>
      <c r="F18" s="302" t="s">
        <v>1263</v>
      </c>
      <c r="G18" s="302"/>
      <c r="H18" s="302"/>
      <c r="I18" s="302"/>
      <c r="J18" s="302"/>
      <c r="K18" s="300"/>
    </row>
    <row r="19" spans="2:11" ht="15" customHeight="1">
      <c r="B19" s="303"/>
      <c r="C19" s="305"/>
      <c r="D19" s="305"/>
      <c r="E19" s="306" t="s">
        <v>1264</v>
      </c>
      <c r="F19" s="302" t="s">
        <v>1265</v>
      </c>
      <c r="G19" s="302"/>
      <c r="H19" s="302"/>
      <c r="I19" s="302"/>
      <c r="J19" s="302"/>
      <c r="K19" s="300"/>
    </row>
    <row r="20" spans="2:11" ht="15" customHeight="1">
      <c r="B20" s="303"/>
      <c r="C20" s="305"/>
      <c r="D20" s="305"/>
      <c r="E20" s="306" t="s">
        <v>1094</v>
      </c>
      <c r="F20" s="302" t="s">
        <v>1095</v>
      </c>
      <c r="G20" s="302"/>
      <c r="H20" s="302"/>
      <c r="I20" s="302"/>
      <c r="J20" s="302"/>
      <c r="K20" s="300"/>
    </row>
    <row r="21" spans="2:11" ht="15" customHeight="1">
      <c r="B21" s="303"/>
      <c r="C21" s="305"/>
      <c r="D21" s="305"/>
      <c r="E21" s="306" t="s">
        <v>1266</v>
      </c>
      <c r="F21" s="302" t="s">
        <v>1267</v>
      </c>
      <c r="G21" s="302"/>
      <c r="H21" s="302"/>
      <c r="I21" s="302"/>
      <c r="J21" s="302"/>
      <c r="K21" s="300"/>
    </row>
    <row r="22" spans="2:11" ht="12.75" customHeight="1">
      <c r="B22" s="303"/>
      <c r="C22" s="305"/>
      <c r="D22" s="305"/>
      <c r="E22" s="305"/>
      <c r="F22" s="305"/>
      <c r="G22" s="305"/>
      <c r="H22" s="305"/>
      <c r="I22" s="305"/>
      <c r="J22" s="305"/>
      <c r="K22" s="300"/>
    </row>
    <row r="23" spans="2:11" ht="15" customHeight="1">
      <c r="B23" s="303"/>
      <c r="C23" s="302" t="s">
        <v>1268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1269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4"/>
      <c r="D25" s="302" t="s">
        <v>1270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5"/>
      <c r="D26" s="302" t="s">
        <v>1271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5"/>
      <c r="D27" s="305"/>
      <c r="E27" s="305"/>
      <c r="F27" s="305"/>
      <c r="G27" s="305"/>
      <c r="H27" s="305"/>
      <c r="I27" s="305"/>
      <c r="J27" s="305"/>
      <c r="K27" s="300"/>
    </row>
    <row r="28" spans="2:11" ht="15" customHeight="1">
      <c r="B28" s="303"/>
      <c r="C28" s="305"/>
      <c r="D28" s="302" t="s">
        <v>1272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5"/>
      <c r="D29" s="302" t="s">
        <v>1273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5"/>
      <c r="D30" s="305"/>
      <c r="E30" s="305"/>
      <c r="F30" s="305"/>
      <c r="G30" s="305"/>
      <c r="H30" s="305"/>
      <c r="I30" s="305"/>
      <c r="J30" s="305"/>
      <c r="K30" s="300"/>
    </row>
    <row r="31" spans="2:11" ht="15" customHeight="1">
      <c r="B31" s="303"/>
      <c r="C31" s="305"/>
      <c r="D31" s="302" t="s">
        <v>1274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5"/>
      <c r="D32" s="302" t="s">
        <v>1275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5"/>
      <c r="D33" s="302" t="s">
        <v>1276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5"/>
      <c r="D34" s="304"/>
      <c r="E34" s="307" t="s">
        <v>143</v>
      </c>
      <c r="F34" s="304"/>
      <c r="G34" s="302" t="s">
        <v>1277</v>
      </c>
      <c r="H34" s="302"/>
      <c r="I34" s="302"/>
      <c r="J34" s="302"/>
      <c r="K34" s="300"/>
    </row>
    <row r="35" spans="2:11" ht="30.75" customHeight="1">
      <c r="B35" s="303"/>
      <c r="C35" s="305"/>
      <c r="D35" s="304"/>
      <c r="E35" s="307" t="s">
        <v>1278</v>
      </c>
      <c r="F35" s="304"/>
      <c r="G35" s="302" t="s">
        <v>1279</v>
      </c>
      <c r="H35" s="302"/>
      <c r="I35" s="302"/>
      <c r="J35" s="302"/>
      <c r="K35" s="300"/>
    </row>
    <row r="36" spans="2:11" ht="15" customHeight="1">
      <c r="B36" s="303"/>
      <c r="C36" s="305"/>
      <c r="D36" s="304"/>
      <c r="E36" s="307" t="s">
        <v>53</v>
      </c>
      <c r="F36" s="304"/>
      <c r="G36" s="302" t="s">
        <v>1280</v>
      </c>
      <c r="H36" s="302"/>
      <c r="I36" s="302"/>
      <c r="J36" s="302"/>
      <c r="K36" s="300"/>
    </row>
    <row r="37" spans="2:11" ht="15" customHeight="1">
      <c r="B37" s="303"/>
      <c r="C37" s="305"/>
      <c r="D37" s="304"/>
      <c r="E37" s="307" t="s">
        <v>144</v>
      </c>
      <c r="F37" s="304"/>
      <c r="G37" s="302" t="s">
        <v>1281</v>
      </c>
      <c r="H37" s="302"/>
      <c r="I37" s="302"/>
      <c r="J37" s="302"/>
      <c r="K37" s="300"/>
    </row>
    <row r="38" spans="2:11" ht="15" customHeight="1">
      <c r="B38" s="303"/>
      <c r="C38" s="305"/>
      <c r="D38" s="304"/>
      <c r="E38" s="307" t="s">
        <v>145</v>
      </c>
      <c r="F38" s="304"/>
      <c r="G38" s="302" t="s">
        <v>1282</v>
      </c>
      <c r="H38" s="302"/>
      <c r="I38" s="302"/>
      <c r="J38" s="302"/>
      <c r="K38" s="300"/>
    </row>
    <row r="39" spans="2:11" ht="15" customHeight="1">
      <c r="B39" s="303"/>
      <c r="C39" s="305"/>
      <c r="D39" s="304"/>
      <c r="E39" s="307" t="s">
        <v>146</v>
      </c>
      <c r="F39" s="304"/>
      <c r="G39" s="302" t="s">
        <v>1283</v>
      </c>
      <c r="H39" s="302"/>
      <c r="I39" s="302"/>
      <c r="J39" s="302"/>
      <c r="K39" s="300"/>
    </row>
    <row r="40" spans="2:11" ht="15" customHeight="1">
      <c r="B40" s="303"/>
      <c r="C40" s="305"/>
      <c r="D40" s="304"/>
      <c r="E40" s="307" t="s">
        <v>1284</v>
      </c>
      <c r="F40" s="304"/>
      <c r="G40" s="302" t="s">
        <v>1285</v>
      </c>
      <c r="H40" s="302"/>
      <c r="I40" s="302"/>
      <c r="J40" s="302"/>
      <c r="K40" s="300"/>
    </row>
    <row r="41" spans="2:11" ht="15" customHeight="1">
      <c r="B41" s="303"/>
      <c r="C41" s="305"/>
      <c r="D41" s="304"/>
      <c r="E41" s="307"/>
      <c r="F41" s="304"/>
      <c r="G41" s="302" t="s">
        <v>1286</v>
      </c>
      <c r="H41" s="302"/>
      <c r="I41" s="302"/>
      <c r="J41" s="302"/>
      <c r="K41" s="300"/>
    </row>
    <row r="42" spans="2:11" ht="15" customHeight="1">
      <c r="B42" s="303"/>
      <c r="C42" s="305"/>
      <c r="D42" s="304"/>
      <c r="E42" s="307" t="s">
        <v>1287</v>
      </c>
      <c r="F42" s="304"/>
      <c r="G42" s="302" t="s">
        <v>1288</v>
      </c>
      <c r="H42" s="302"/>
      <c r="I42" s="302"/>
      <c r="J42" s="302"/>
      <c r="K42" s="300"/>
    </row>
    <row r="43" spans="2:11" ht="15" customHeight="1">
      <c r="B43" s="303"/>
      <c r="C43" s="305"/>
      <c r="D43" s="304"/>
      <c r="E43" s="307" t="s">
        <v>148</v>
      </c>
      <c r="F43" s="304"/>
      <c r="G43" s="302" t="s">
        <v>1289</v>
      </c>
      <c r="H43" s="302"/>
      <c r="I43" s="302"/>
      <c r="J43" s="302"/>
      <c r="K43" s="300"/>
    </row>
    <row r="44" spans="2:11" ht="12.75" customHeight="1">
      <c r="B44" s="303"/>
      <c r="C44" s="305"/>
      <c r="D44" s="304"/>
      <c r="E44" s="304"/>
      <c r="F44" s="304"/>
      <c r="G44" s="304"/>
      <c r="H44" s="304"/>
      <c r="I44" s="304"/>
      <c r="J44" s="304"/>
      <c r="K44" s="300"/>
    </row>
    <row r="45" spans="2:11" ht="15" customHeight="1">
      <c r="B45" s="303"/>
      <c r="C45" s="305"/>
      <c r="D45" s="302" t="s">
        <v>1290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5"/>
      <c r="D46" s="305"/>
      <c r="E46" s="302" t="s">
        <v>1291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5"/>
      <c r="D47" s="305"/>
      <c r="E47" s="302" t="s">
        <v>1292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5"/>
      <c r="D48" s="305"/>
      <c r="E48" s="302" t="s">
        <v>1293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5"/>
      <c r="D49" s="302" t="s">
        <v>1294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1295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1296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1297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4"/>
      <c r="D54" s="304"/>
      <c r="E54" s="304"/>
      <c r="F54" s="304"/>
      <c r="G54" s="304"/>
      <c r="H54" s="304"/>
      <c r="I54" s="304"/>
      <c r="J54" s="304"/>
      <c r="K54" s="300"/>
    </row>
    <row r="55" spans="2:11" ht="15" customHeight="1">
      <c r="B55" s="298"/>
      <c r="C55" s="302" t="s">
        <v>1298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5"/>
      <c r="D56" s="302" t="s">
        <v>1299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5"/>
      <c r="D57" s="302" t="s">
        <v>1300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5"/>
      <c r="D58" s="302" t="s">
        <v>1301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5"/>
      <c r="D59" s="302" t="s">
        <v>1302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5"/>
      <c r="D60" s="308" t="s">
        <v>1303</v>
      </c>
      <c r="E60" s="308"/>
      <c r="F60" s="308"/>
      <c r="G60" s="308"/>
      <c r="H60" s="308"/>
      <c r="I60" s="308"/>
      <c r="J60" s="308"/>
      <c r="K60" s="300"/>
    </row>
    <row r="61" spans="2:11" ht="15" customHeight="1">
      <c r="B61" s="298"/>
      <c r="C61" s="305"/>
      <c r="D61" s="302" t="s">
        <v>1304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5"/>
      <c r="D62" s="305"/>
      <c r="E62" s="309"/>
      <c r="F62" s="305"/>
      <c r="G62" s="305"/>
      <c r="H62" s="305"/>
      <c r="I62" s="305"/>
      <c r="J62" s="305"/>
      <c r="K62" s="300"/>
    </row>
    <row r="63" spans="2:11" ht="15" customHeight="1">
      <c r="B63" s="298"/>
      <c r="C63" s="305"/>
      <c r="D63" s="302" t="s">
        <v>1305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5"/>
      <c r="D64" s="308" t="s">
        <v>1306</v>
      </c>
      <c r="E64" s="308"/>
      <c r="F64" s="308"/>
      <c r="G64" s="308"/>
      <c r="H64" s="308"/>
      <c r="I64" s="308"/>
      <c r="J64" s="308"/>
      <c r="K64" s="300"/>
    </row>
    <row r="65" spans="2:11" ht="15" customHeight="1">
      <c r="B65" s="298"/>
      <c r="C65" s="305"/>
      <c r="D65" s="302" t="s">
        <v>1307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5"/>
      <c r="D66" s="302" t="s">
        <v>1308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5"/>
      <c r="D67" s="302" t="s">
        <v>1309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5"/>
      <c r="D68" s="302" t="s">
        <v>1310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319" t="s">
        <v>1248</v>
      </c>
      <c r="D73" s="319"/>
      <c r="E73" s="319"/>
      <c r="F73" s="319"/>
      <c r="G73" s="319"/>
      <c r="H73" s="319"/>
      <c r="I73" s="319"/>
      <c r="J73" s="319"/>
      <c r="K73" s="320"/>
    </row>
    <row r="74" spans="2:11" ht="17.25" customHeight="1">
      <c r="B74" s="318"/>
      <c r="C74" s="321" t="s">
        <v>1311</v>
      </c>
      <c r="D74" s="321"/>
      <c r="E74" s="321"/>
      <c r="F74" s="321" t="s">
        <v>1312</v>
      </c>
      <c r="G74" s="322"/>
      <c r="H74" s="321" t="s">
        <v>144</v>
      </c>
      <c r="I74" s="321" t="s">
        <v>57</v>
      </c>
      <c r="J74" s="321" t="s">
        <v>1313</v>
      </c>
      <c r="K74" s="320"/>
    </row>
    <row r="75" spans="2:11" ht="17.25" customHeight="1">
      <c r="B75" s="318"/>
      <c r="C75" s="323" t="s">
        <v>1314</v>
      </c>
      <c r="D75" s="323"/>
      <c r="E75" s="323"/>
      <c r="F75" s="324" t="s">
        <v>1315</v>
      </c>
      <c r="G75" s="325"/>
      <c r="H75" s="323"/>
      <c r="I75" s="323"/>
      <c r="J75" s="323" t="s">
        <v>1316</v>
      </c>
      <c r="K75" s="320"/>
    </row>
    <row r="76" spans="2:11" ht="5.25" customHeight="1">
      <c r="B76" s="318"/>
      <c r="C76" s="326"/>
      <c r="D76" s="326"/>
      <c r="E76" s="326"/>
      <c r="F76" s="326"/>
      <c r="G76" s="327"/>
      <c r="H76" s="326"/>
      <c r="I76" s="326"/>
      <c r="J76" s="326"/>
      <c r="K76" s="320"/>
    </row>
    <row r="77" spans="2:11" ht="15" customHeight="1">
      <c r="B77" s="318"/>
      <c r="C77" s="307" t="s">
        <v>53</v>
      </c>
      <c r="D77" s="326"/>
      <c r="E77" s="326"/>
      <c r="F77" s="328" t="s">
        <v>1317</v>
      </c>
      <c r="G77" s="327"/>
      <c r="H77" s="307" t="s">
        <v>1318</v>
      </c>
      <c r="I77" s="307" t="s">
        <v>1319</v>
      </c>
      <c r="J77" s="307">
        <v>20</v>
      </c>
      <c r="K77" s="320"/>
    </row>
    <row r="78" spans="2:11" ht="15" customHeight="1">
      <c r="B78" s="318"/>
      <c r="C78" s="307" t="s">
        <v>1320</v>
      </c>
      <c r="D78" s="307"/>
      <c r="E78" s="307"/>
      <c r="F78" s="328" t="s">
        <v>1317</v>
      </c>
      <c r="G78" s="327"/>
      <c r="H78" s="307" t="s">
        <v>1321</v>
      </c>
      <c r="I78" s="307" t="s">
        <v>1319</v>
      </c>
      <c r="J78" s="307">
        <v>120</v>
      </c>
      <c r="K78" s="320"/>
    </row>
    <row r="79" spans="2:11" ht="15" customHeight="1">
      <c r="B79" s="329"/>
      <c r="C79" s="307" t="s">
        <v>1322</v>
      </c>
      <c r="D79" s="307"/>
      <c r="E79" s="307"/>
      <c r="F79" s="328" t="s">
        <v>1323</v>
      </c>
      <c r="G79" s="327"/>
      <c r="H79" s="307" t="s">
        <v>1324</v>
      </c>
      <c r="I79" s="307" t="s">
        <v>1319</v>
      </c>
      <c r="J79" s="307">
        <v>50</v>
      </c>
      <c r="K79" s="320"/>
    </row>
    <row r="80" spans="2:11" ht="15" customHeight="1">
      <c r="B80" s="329"/>
      <c r="C80" s="307" t="s">
        <v>1325</v>
      </c>
      <c r="D80" s="307"/>
      <c r="E80" s="307"/>
      <c r="F80" s="328" t="s">
        <v>1317</v>
      </c>
      <c r="G80" s="327"/>
      <c r="H80" s="307" t="s">
        <v>1326</v>
      </c>
      <c r="I80" s="307" t="s">
        <v>1327</v>
      </c>
      <c r="J80" s="307"/>
      <c r="K80" s="320"/>
    </row>
    <row r="81" spans="2:11" ht="15" customHeight="1">
      <c r="B81" s="329"/>
      <c r="C81" s="330" t="s">
        <v>1328</v>
      </c>
      <c r="D81" s="330"/>
      <c r="E81" s="330"/>
      <c r="F81" s="331" t="s">
        <v>1323</v>
      </c>
      <c r="G81" s="330"/>
      <c r="H81" s="330" t="s">
        <v>1329</v>
      </c>
      <c r="I81" s="330" t="s">
        <v>1319</v>
      </c>
      <c r="J81" s="330">
        <v>15</v>
      </c>
      <c r="K81" s="320"/>
    </row>
    <row r="82" spans="2:11" ht="15" customHeight="1">
      <c r="B82" s="329"/>
      <c r="C82" s="330" t="s">
        <v>1330</v>
      </c>
      <c r="D82" s="330"/>
      <c r="E82" s="330"/>
      <c r="F82" s="331" t="s">
        <v>1323</v>
      </c>
      <c r="G82" s="330"/>
      <c r="H82" s="330" t="s">
        <v>1331</v>
      </c>
      <c r="I82" s="330" t="s">
        <v>1319</v>
      </c>
      <c r="J82" s="330">
        <v>15</v>
      </c>
      <c r="K82" s="320"/>
    </row>
    <row r="83" spans="2:11" ht="15" customHeight="1">
      <c r="B83" s="329"/>
      <c r="C83" s="330" t="s">
        <v>1332</v>
      </c>
      <c r="D83" s="330"/>
      <c r="E83" s="330"/>
      <c r="F83" s="331" t="s">
        <v>1323</v>
      </c>
      <c r="G83" s="330"/>
      <c r="H83" s="330" t="s">
        <v>1333</v>
      </c>
      <c r="I83" s="330" t="s">
        <v>1319</v>
      </c>
      <c r="J83" s="330">
        <v>20</v>
      </c>
      <c r="K83" s="320"/>
    </row>
    <row r="84" spans="2:11" ht="15" customHeight="1">
      <c r="B84" s="329"/>
      <c r="C84" s="330" t="s">
        <v>1334</v>
      </c>
      <c r="D84" s="330"/>
      <c r="E84" s="330"/>
      <c r="F84" s="331" t="s">
        <v>1323</v>
      </c>
      <c r="G84" s="330"/>
      <c r="H84" s="330" t="s">
        <v>1335</v>
      </c>
      <c r="I84" s="330" t="s">
        <v>1319</v>
      </c>
      <c r="J84" s="330">
        <v>20</v>
      </c>
      <c r="K84" s="320"/>
    </row>
    <row r="85" spans="2:11" ht="15" customHeight="1">
      <c r="B85" s="329"/>
      <c r="C85" s="307" t="s">
        <v>1336</v>
      </c>
      <c r="D85" s="307"/>
      <c r="E85" s="307"/>
      <c r="F85" s="328" t="s">
        <v>1323</v>
      </c>
      <c r="G85" s="327"/>
      <c r="H85" s="307" t="s">
        <v>1337</v>
      </c>
      <c r="I85" s="307" t="s">
        <v>1319</v>
      </c>
      <c r="J85" s="307">
        <v>50</v>
      </c>
      <c r="K85" s="320"/>
    </row>
    <row r="86" spans="2:11" ht="15" customHeight="1">
      <c r="B86" s="329"/>
      <c r="C86" s="307" t="s">
        <v>1338</v>
      </c>
      <c r="D86" s="307"/>
      <c r="E86" s="307"/>
      <c r="F86" s="328" t="s">
        <v>1323</v>
      </c>
      <c r="G86" s="327"/>
      <c r="H86" s="307" t="s">
        <v>1339</v>
      </c>
      <c r="I86" s="307" t="s">
        <v>1319</v>
      </c>
      <c r="J86" s="307">
        <v>20</v>
      </c>
      <c r="K86" s="320"/>
    </row>
    <row r="87" spans="2:11" ht="15" customHeight="1">
      <c r="B87" s="329"/>
      <c r="C87" s="307" t="s">
        <v>1340</v>
      </c>
      <c r="D87" s="307"/>
      <c r="E87" s="307"/>
      <c r="F87" s="328" t="s">
        <v>1323</v>
      </c>
      <c r="G87" s="327"/>
      <c r="H87" s="307" t="s">
        <v>1341</v>
      </c>
      <c r="I87" s="307" t="s">
        <v>1319</v>
      </c>
      <c r="J87" s="307">
        <v>20</v>
      </c>
      <c r="K87" s="320"/>
    </row>
    <row r="88" spans="2:11" ht="15" customHeight="1">
      <c r="B88" s="329"/>
      <c r="C88" s="307" t="s">
        <v>1342</v>
      </c>
      <c r="D88" s="307"/>
      <c r="E88" s="307"/>
      <c r="F88" s="328" t="s">
        <v>1323</v>
      </c>
      <c r="G88" s="327"/>
      <c r="H88" s="307" t="s">
        <v>1343</v>
      </c>
      <c r="I88" s="307" t="s">
        <v>1319</v>
      </c>
      <c r="J88" s="307">
        <v>50</v>
      </c>
      <c r="K88" s="320"/>
    </row>
    <row r="89" spans="2:11" ht="15" customHeight="1">
      <c r="B89" s="329"/>
      <c r="C89" s="307" t="s">
        <v>1344</v>
      </c>
      <c r="D89" s="307"/>
      <c r="E89" s="307"/>
      <c r="F89" s="328" t="s">
        <v>1323</v>
      </c>
      <c r="G89" s="327"/>
      <c r="H89" s="307" t="s">
        <v>1344</v>
      </c>
      <c r="I89" s="307" t="s">
        <v>1319</v>
      </c>
      <c r="J89" s="307">
        <v>50</v>
      </c>
      <c r="K89" s="320"/>
    </row>
    <row r="90" spans="2:11" ht="15" customHeight="1">
      <c r="B90" s="329"/>
      <c r="C90" s="307" t="s">
        <v>149</v>
      </c>
      <c r="D90" s="307"/>
      <c r="E90" s="307"/>
      <c r="F90" s="328" t="s">
        <v>1323</v>
      </c>
      <c r="G90" s="327"/>
      <c r="H90" s="307" t="s">
        <v>1345</v>
      </c>
      <c r="I90" s="307" t="s">
        <v>1319</v>
      </c>
      <c r="J90" s="307">
        <v>255</v>
      </c>
      <c r="K90" s="320"/>
    </row>
    <row r="91" spans="2:11" ht="15" customHeight="1">
      <c r="B91" s="329"/>
      <c r="C91" s="307" t="s">
        <v>1346</v>
      </c>
      <c r="D91" s="307"/>
      <c r="E91" s="307"/>
      <c r="F91" s="328" t="s">
        <v>1317</v>
      </c>
      <c r="G91" s="327"/>
      <c r="H91" s="307" t="s">
        <v>1347</v>
      </c>
      <c r="I91" s="307" t="s">
        <v>1348</v>
      </c>
      <c r="J91" s="307"/>
      <c r="K91" s="320"/>
    </row>
    <row r="92" spans="2:11" ht="15" customHeight="1">
      <c r="B92" s="329"/>
      <c r="C92" s="307" t="s">
        <v>1349</v>
      </c>
      <c r="D92" s="307"/>
      <c r="E92" s="307"/>
      <c r="F92" s="328" t="s">
        <v>1317</v>
      </c>
      <c r="G92" s="327"/>
      <c r="H92" s="307" t="s">
        <v>1350</v>
      </c>
      <c r="I92" s="307" t="s">
        <v>1351</v>
      </c>
      <c r="J92" s="307"/>
      <c r="K92" s="320"/>
    </row>
    <row r="93" spans="2:11" ht="15" customHeight="1">
      <c r="B93" s="329"/>
      <c r="C93" s="307" t="s">
        <v>1352</v>
      </c>
      <c r="D93" s="307"/>
      <c r="E93" s="307"/>
      <c r="F93" s="328" t="s">
        <v>1317</v>
      </c>
      <c r="G93" s="327"/>
      <c r="H93" s="307" t="s">
        <v>1352</v>
      </c>
      <c r="I93" s="307" t="s">
        <v>1351</v>
      </c>
      <c r="J93" s="307"/>
      <c r="K93" s="320"/>
    </row>
    <row r="94" spans="2:11" ht="15" customHeight="1">
      <c r="B94" s="329"/>
      <c r="C94" s="307" t="s">
        <v>38</v>
      </c>
      <c r="D94" s="307"/>
      <c r="E94" s="307"/>
      <c r="F94" s="328" t="s">
        <v>1317</v>
      </c>
      <c r="G94" s="327"/>
      <c r="H94" s="307" t="s">
        <v>1353</v>
      </c>
      <c r="I94" s="307" t="s">
        <v>1351</v>
      </c>
      <c r="J94" s="307"/>
      <c r="K94" s="320"/>
    </row>
    <row r="95" spans="2:11" ht="15" customHeight="1">
      <c r="B95" s="329"/>
      <c r="C95" s="307" t="s">
        <v>48</v>
      </c>
      <c r="D95" s="307"/>
      <c r="E95" s="307"/>
      <c r="F95" s="328" t="s">
        <v>1317</v>
      </c>
      <c r="G95" s="327"/>
      <c r="H95" s="307" t="s">
        <v>1354</v>
      </c>
      <c r="I95" s="307" t="s">
        <v>1351</v>
      </c>
      <c r="J95" s="307"/>
      <c r="K95" s="320"/>
    </row>
    <row r="96" spans="2:11" ht="15" customHeight="1">
      <c r="B96" s="332"/>
      <c r="C96" s="333"/>
      <c r="D96" s="333"/>
      <c r="E96" s="333"/>
      <c r="F96" s="333"/>
      <c r="G96" s="333"/>
      <c r="H96" s="333"/>
      <c r="I96" s="333"/>
      <c r="J96" s="333"/>
      <c r="K96" s="334"/>
    </row>
    <row r="97" spans="2:11" ht="18.75" customHeight="1">
      <c r="B97" s="335"/>
      <c r="C97" s="336"/>
      <c r="D97" s="336"/>
      <c r="E97" s="336"/>
      <c r="F97" s="336"/>
      <c r="G97" s="336"/>
      <c r="H97" s="336"/>
      <c r="I97" s="336"/>
      <c r="J97" s="336"/>
      <c r="K97" s="335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319" t="s">
        <v>1355</v>
      </c>
      <c r="D100" s="319"/>
      <c r="E100" s="319"/>
      <c r="F100" s="319"/>
      <c r="G100" s="319"/>
      <c r="H100" s="319"/>
      <c r="I100" s="319"/>
      <c r="J100" s="319"/>
      <c r="K100" s="320"/>
    </row>
    <row r="101" spans="2:11" ht="17.25" customHeight="1">
      <c r="B101" s="318"/>
      <c r="C101" s="321" t="s">
        <v>1311</v>
      </c>
      <c r="D101" s="321"/>
      <c r="E101" s="321"/>
      <c r="F101" s="321" t="s">
        <v>1312</v>
      </c>
      <c r="G101" s="322"/>
      <c r="H101" s="321" t="s">
        <v>144</v>
      </c>
      <c r="I101" s="321" t="s">
        <v>57</v>
      </c>
      <c r="J101" s="321" t="s">
        <v>1313</v>
      </c>
      <c r="K101" s="320"/>
    </row>
    <row r="102" spans="2:11" ht="17.25" customHeight="1">
      <c r="B102" s="318"/>
      <c r="C102" s="323" t="s">
        <v>1314</v>
      </c>
      <c r="D102" s="323"/>
      <c r="E102" s="323"/>
      <c r="F102" s="324" t="s">
        <v>1315</v>
      </c>
      <c r="G102" s="325"/>
      <c r="H102" s="323"/>
      <c r="I102" s="323"/>
      <c r="J102" s="323" t="s">
        <v>1316</v>
      </c>
      <c r="K102" s="320"/>
    </row>
    <row r="103" spans="2:11" ht="5.25" customHeight="1">
      <c r="B103" s="318"/>
      <c r="C103" s="321"/>
      <c r="D103" s="321"/>
      <c r="E103" s="321"/>
      <c r="F103" s="321"/>
      <c r="G103" s="337"/>
      <c r="H103" s="321"/>
      <c r="I103" s="321"/>
      <c r="J103" s="321"/>
      <c r="K103" s="320"/>
    </row>
    <row r="104" spans="2:11" ht="15" customHeight="1">
      <c r="B104" s="318"/>
      <c r="C104" s="307" t="s">
        <v>53</v>
      </c>
      <c r="D104" s="326"/>
      <c r="E104" s="326"/>
      <c r="F104" s="328" t="s">
        <v>1317</v>
      </c>
      <c r="G104" s="337"/>
      <c r="H104" s="307" t="s">
        <v>1356</v>
      </c>
      <c r="I104" s="307" t="s">
        <v>1319</v>
      </c>
      <c r="J104" s="307">
        <v>20</v>
      </c>
      <c r="K104" s="320"/>
    </row>
    <row r="105" spans="2:11" ht="15" customHeight="1">
      <c r="B105" s="318"/>
      <c r="C105" s="307" t="s">
        <v>1320</v>
      </c>
      <c r="D105" s="307"/>
      <c r="E105" s="307"/>
      <c r="F105" s="328" t="s">
        <v>1317</v>
      </c>
      <c r="G105" s="307"/>
      <c r="H105" s="307" t="s">
        <v>1356</v>
      </c>
      <c r="I105" s="307" t="s">
        <v>1319</v>
      </c>
      <c r="J105" s="307">
        <v>120</v>
      </c>
      <c r="K105" s="320"/>
    </row>
    <row r="106" spans="2:11" ht="15" customHeight="1">
      <c r="B106" s="329"/>
      <c r="C106" s="307" t="s">
        <v>1322</v>
      </c>
      <c r="D106" s="307"/>
      <c r="E106" s="307"/>
      <c r="F106" s="328" t="s">
        <v>1323</v>
      </c>
      <c r="G106" s="307"/>
      <c r="H106" s="307" t="s">
        <v>1356</v>
      </c>
      <c r="I106" s="307" t="s">
        <v>1319</v>
      </c>
      <c r="J106" s="307">
        <v>50</v>
      </c>
      <c r="K106" s="320"/>
    </row>
    <row r="107" spans="2:11" ht="15" customHeight="1">
      <c r="B107" s="329"/>
      <c r="C107" s="307" t="s">
        <v>1325</v>
      </c>
      <c r="D107" s="307"/>
      <c r="E107" s="307"/>
      <c r="F107" s="328" t="s">
        <v>1317</v>
      </c>
      <c r="G107" s="307"/>
      <c r="H107" s="307" t="s">
        <v>1356</v>
      </c>
      <c r="I107" s="307" t="s">
        <v>1327</v>
      </c>
      <c r="J107" s="307"/>
      <c r="K107" s="320"/>
    </row>
    <row r="108" spans="2:11" ht="15" customHeight="1">
      <c r="B108" s="329"/>
      <c r="C108" s="307" t="s">
        <v>1336</v>
      </c>
      <c r="D108" s="307"/>
      <c r="E108" s="307"/>
      <c r="F108" s="328" t="s">
        <v>1323</v>
      </c>
      <c r="G108" s="307"/>
      <c r="H108" s="307" t="s">
        <v>1356</v>
      </c>
      <c r="I108" s="307" t="s">
        <v>1319</v>
      </c>
      <c r="J108" s="307">
        <v>50</v>
      </c>
      <c r="K108" s="320"/>
    </row>
    <row r="109" spans="2:11" ht="15" customHeight="1">
      <c r="B109" s="329"/>
      <c r="C109" s="307" t="s">
        <v>1344</v>
      </c>
      <c r="D109" s="307"/>
      <c r="E109" s="307"/>
      <c r="F109" s="328" t="s">
        <v>1323</v>
      </c>
      <c r="G109" s="307"/>
      <c r="H109" s="307" t="s">
        <v>1356</v>
      </c>
      <c r="I109" s="307" t="s">
        <v>1319</v>
      </c>
      <c r="J109" s="307">
        <v>50</v>
      </c>
      <c r="K109" s="320"/>
    </row>
    <row r="110" spans="2:11" ht="15" customHeight="1">
      <c r="B110" s="329"/>
      <c r="C110" s="307" t="s">
        <v>1342</v>
      </c>
      <c r="D110" s="307"/>
      <c r="E110" s="307"/>
      <c r="F110" s="328" t="s">
        <v>1323</v>
      </c>
      <c r="G110" s="307"/>
      <c r="H110" s="307" t="s">
        <v>1356</v>
      </c>
      <c r="I110" s="307" t="s">
        <v>1319</v>
      </c>
      <c r="J110" s="307">
        <v>50</v>
      </c>
      <c r="K110" s="320"/>
    </row>
    <row r="111" spans="2:11" ht="15" customHeight="1">
      <c r="B111" s="329"/>
      <c r="C111" s="307" t="s">
        <v>53</v>
      </c>
      <c r="D111" s="307"/>
      <c r="E111" s="307"/>
      <c r="F111" s="328" t="s">
        <v>1317</v>
      </c>
      <c r="G111" s="307"/>
      <c r="H111" s="307" t="s">
        <v>1357</v>
      </c>
      <c r="I111" s="307" t="s">
        <v>1319</v>
      </c>
      <c r="J111" s="307">
        <v>20</v>
      </c>
      <c r="K111" s="320"/>
    </row>
    <row r="112" spans="2:11" ht="15" customHeight="1">
      <c r="B112" s="329"/>
      <c r="C112" s="307" t="s">
        <v>1358</v>
      </c>
      <c r="D112" s="307"/>
      <c r="E112" s="307"/>
      <c r="F112" s="328" t="s">
        <v>1317</v>
      </c>
      <c r="G112" s="307"/>
      <c r="H112" s="307" t="s">
        <v>1359</v>
      </c>
      <c r="I112" s="307" t="s">
        <v>1319</v>
      </c>
      <c r="J112" s="307">
        <v>120</v>
      </c>
      <c r="K112" s="320"/>
    </row>
    <row r="113" spans="2:11" ht="15" customHeight="1">
      <c r="B113" s="329"/>
      <c r="C113" s="307" t="s">
        <v>38</v>
      </c>
      <c r="D113" s="307"/>
      <c r="E113" s="307"/>
      <c r="F113" s="328" t="s">
        <v>1317</v>
      </c>
      <c r="G113" s="307"/>
      <c r="H113" s="307" t="s">
        <v>1360</v>
      </c>
      <c r="I113" s="307" t="s">
        <v>1351</v>
      </c>
      <c r="J113" s="307"/>
      <c r="K113" s="320"/>
    </row>
    <row r="114" spans="2:11" ht="15" customHeight="1">
      <c r="B114" s="329"/>
      <c r="C114" s="307" t="s">
        <v>48</v>
      </c>
      <c r="D114" s="307"/>
      <c r="E114" s="307"/>
      <c r="F114" s="328" t="s">
        <v>1317</v>
      </c>
      <c r="G114" s="307"/>
      <c r="H114" s="307" t="s">
        <v>1361</v>
      </c>
      <c r="I114" s="307" t="s">
        <v>1351</v>
      </c>
      <c r="J114" s="307"/>
      <c r="K114" s="320"/>
    </row>
    <row r="115" spans="2:11" ht="15" customHeight="1">
      <c r="B115" s="329"/>
      <c r="C115" s="307" t="s">
        <v>57</v>
      </c>
      <c r="D115" s="307"/>
      <c r="E115" s="307"/>
      <c r="F115" s="328" t="s">
        <v>1317</v>
      </c>
      <c r="G115" s="307"/>
      <c r="H115" s="307" t="s">
        <v>1362</v>
      </c>
      <c r="I115" s="307" t="s">
        <v>1363</v>
      </c>
      <c r="J115" s="307"/>
      <c r="K115" s="320"/>
    </row>
    <row r="116" spans="2:11" ht="15" customHeight="1">
      <c r="B116" s="332"/>
      <c r="C116" s="338"/>
      <c r="D116" s="338"/>
      <c r="E116" s="338"/>
      <c r="F116" s="338"/>
      <c r="G116" s="338"/>
      <c r="H116" s="338"/>
      <c r="I116" s="338"/>
      <c r="J116" s="338"/>
      <c r="K116" s="334"/>
    </row>
    <row r="117" spans="2:11" ht="18.75" customHeight="1">
      <c r="B117" s="339"/>
      <c r="C117" s="304"/>
      <c r="D117" s="304"/>
      <c r="E117" s="304"/>
      <c r="F117" s="340"/>
      <c r="G117" s="304"/>
      <c r="H117" s="304"/>
      <c r="I117" s="304"/>
      <c r="J117" s="304"/>
      <c r="K117" s="339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spans="2:11" ht="45" customHeight="1">
      <c r="B120" s="344"/>
      <c r="C120" s="295" t="s">
        <v>1364</v>
      </c>
      <c r="D120" s="295"/>
      <c r="E120" s="295"/>
      <c r="F120" s="295"/>
      <c r="G120" s="295"/>
      <c r="H120" s="295"/>
      <c r="I120" s="295"/>
      <c r="J120" s="295"/>
      <c r="K120" s="345"/>
    </row>
    <row r="121" spans="2:11" ht="17.25" customHeight="1">
      <c r="B121" s="346"/>
      <c r="C121" s="321" t="s">
        <v>1311</v>
      </c>
      <c r="D121" s="321"/>
      <c r="E121" s="321"/>
      <c r="F121" s="321" t="s">
        <v>1312</v>
      </c>
      <c r="G121" s="322"/>
      <c r="H121" s="321" t="s">
        <v>144</v>
      </c>
      <c r="I121" s="321" t="s">
        <v>57</v>
      </c>
      <c r="J121" s="321" t="s">
        <v>1313</v>
      </c>
      <c r="K121" s="347"/>
    </row>
    <row r="122" spans="2:11" ht="17.25" customHeight="1">
      <c r="B122" s="346"/>
      <c r="C122" s="323" t="s">
        <v>1314</v>
      </c>
      <c r="D122" s="323"/>
      <c r="E122" s="323"/>
      <c r="F122" s="324" t="s">
        <v>1315</v>
      </c>
      <c r="G122" s="325"/>
      <c r="H122" s="323"/>
      <c r="I122" s="323"/>
      <c r="J122" s="323" t="s">
        <v>1316</v>
      </c>
      <c r="K122" s="347"/>
    </row>
    <row r="123" spans="2:11" ht="5.25" customHeight="1">
      <c r="B123" s="348"/>
      <c r="C123" s="326"/>
      <c r="D123" s="326"/>
      <c r="E123" s="326"/>
      <c r="F123" s="326"/>
      <c r="G123" s="307"/>
      <c r="H123" s="326"/>
      <c r="I123" s="326"/>
      <c r="J123" s="326"/>
      <c r="K123" s="349"/>
    </row>
    <row r="124" spans="2:11" ht="15" customHeight="1">
      <c r="B124" s="348"/>
      <c r="C124" s="307" t="s">
        <v>1320</v>
      </c>
      <c r="D124" s="326"/>
      <c r="E124" s="326"/>
      <c r="F124" s="328" t="s">
        <v>1317</v>
      </c>
      <c r="G124" s="307"/>
      <c r="H124" s="307" t="s">
        <v>1356</v>
      </c>
      <c r="I124" s="307" t="s">
        <v>1319</v>
      </c>
      <c r="J124" s="307">
        <v>120</v>
      </c>
      <c r="K124" s="350"/>
    </row>
    <row r="125" spans="2:11" ht="15" customHeight="1">
      <c r="B125" s="348"/>
      <c r="C125" s="307" t="s">
        <v>1365</v>
      </c>
      <c r="D125" s="307"/>
      <c r="E125" s="307"/>
      <c r="F125" s="328" t="s">
        <v>1317</v>
      </c>
      <c r="G125" s="307"/>
      <c r="H125" s="307" t="s">
        <v>1366</v>
      </c>
      <c r="I125" s="307" t="s">
        <v>1319</v>
      </c>
      <c r="J125" s="307" t="s">
        <v>1367</v>
      </c>
      <c r="K125" s="350"/>
    </row>
    <row r="126" spans="2:11" ht="15" customHeight="1">
      <c r="B126" s="348"/>
      <c r="C126" s="307" t="s">
        <v>1266</v>
      </c>
      <c r="D126" s="307"/>
      <c r="E126" s="307"/>
      <c r="F126" s="328" t="s">
        <v>1317</v>
      </c>
      <c r="G126" s="307"/>
      <c r="H126" s="307" t="s">
        <v>1368</v>
      </c>
      <c r="I126" s="307" t="s">
        <v>1319</v>
      </c>
      <c r="J126" s="307" t="s">
        <v>1367</v>
      </c>
      <c r="K126" s="350"/>
    </row>
    <row r="127" spans="2:11" ht="15" customHeight="1">
      <c r="B127" s="348"/>
      <c r="C127" s="307" t="s">
        <v>1328</v>
      </c>
      <c r="D127" s="307"/>
      <c r="E127" s="307"/>
      <c r="F127" s="328" t="s">
        <v>1323</v>
      </c>
      <c r="G127" s="307"/>
      <c r="H127" s="307" t="s">
        <v>1329</v>
      </c>
      <c r="I127" s="307" t="s">
        <v>1319</v>
      </c>
      <c r="J127" s="307">
        <v>15</v>
      </c>
      <c r="K127" s="350"/>
    </row>
    <row r="128" spans="2:11" ht="15" customHeight="1">
      <c r="B128" s="348"/>
      <c r="C128" s="330" t="s">
        <v>1330</v>
      </c>
      <c r="D128" s="330"/>
      <c r="E128" s="330"/>
      <c r="F128" s="331" t="s">
        <v>1323</v>
      </c>
      <c r="G128" s="330"/>
      <c r="H128" s="330" t="s">
        <v>1331</v>
      </c>
      <c r="I128" s="330" t="s">
        <v>1319</v>
      </c>
      <c r="J128" s="330">
        <v>15</v>
      </c>
      <c r="K128" s="350"/>
    </row>
    <row r="129" spans="2:11" ht="15" customHeight="1">
      <c r="B129" s="348"/>
      <c r="C129" s="330" t="s">
        <v>1332</v>
      </c>
      <c r="D129" s="330"/>
      <c r="E129" s="330"/>
      <c r="F129" s="331" t="s">
        <v>1323</v>
      </c>
      <c r="G129" s="330"/>
      <c r="H129" s="330" t="s">
        <v>1333</v>
      </c>
      <c r="I129" s="330" t="s">
        <v>1319</v>
      </c>
      <c r="J129" s="330">
        <v>20</v>
      </c>
      <c r="K129" s="350"/>
    </row>
    <row r="130" spans="2:11" ht="15" customHeight="1">
      <c r="B130" s="348"/>
      <c r="C130" s="330" t="s">
        <v>1334</v>
      </c>
      <c r="D130" s="330"/>
      <c r="E130" s="330"/>
      <c r="F130" s="331" t="s">
        <v>1323</v>
      </c>
      <c r="G130" s="330"/>
      <c r="H130" s="330" t="s">
        <v>1335</v>
      </c>
      <c r="I130" s="330" t="s">
        <v>1319</v>
      </c>
      <c r="J130" s="330">
        <v>20</v>
      </c>
      <c r="K130" s="350"/>
    </row>
    <row r="131" spans="2:11" ht="15" customHeight="1">
      <c r="B131" s="348"/>
      <c r="C131" s="307" t="s">
        <v>1322</v>
      </c>
      <c r="D131" s="307"/>
      <c r="E131" s="307"/>
      <c r="F131" s="328" t="s">
        <v>1323</v>
      </c>
      <c r="G131" s="307"/>
      <c r="H131" s="307" t="s">
        <v>1356</v>
      </c>
      <c r="I131" s="307" t="s">
        <v>1319</v>
      </c>
      <c r="J131" s="307">
        <v>50</v>
      </c>
      <c r="K131" s="350"/>
    </row>
    <row r="132" spans="2:11" ht="15" customHeight="1">
      <c r="B132" s="348"/>
      <c r="C132" s="307" t="s">
        <v>1336</v>
      </c>
      <c r="D132" s="307"/>
      <c r="E132" s="307"/>
      <c r="F132" s="328" t="s">
        <v>1323</v>
      </c>
      <c r="G132" s="307"/>
      <c r="H132" s="307" t="s">
        <v>1356</v>
      </c>
      <c r="I132" s="307" t="s">
        <v>1319</v>
      </c>
      <c r="J132" s="307">
        <v>50</v>
      </c>
      <c r="K132" s="350"/>
    </row>
    <row r="133" spans="2:11" ht="15" customHeight="1">
      <c r="B133" s="348"/>
      <c r="C133" s="307" t="s">
        <v>1342</v>
      </c>
      <c r="D133" s="307"/>
      <c r="E133" s="307"/>
      <c r="F133" s="328" t="s">
        <v>1323</v>
      </c>
      <c r="G133" s="307"/>
      <c r="H133" s="307" t="s">
        <v>1356</v>
      </c>
      <c r="I133" s="307" t="s">
        <v>1319</v>
      </c>
      <c r="J133" s="307">
        <v>50</v>
      </c>
      <c r="K133" s="350"/>
    </row>
    <row r="134" spans="2:11" ht="15" customHeight="1">
      <c r="B134" s="348"/>
      <c r="C134" s="307" t="s">
        <v>1344</v>
      </c>
      <c r="D134" s="307"/>
      <c r="E134" s="307"/>
      <c r="F134" s="328" t="s">
        <v>1323</v>
      </c>
      <c r="G134" s="307"/>
      <c r="H134" s="307" t="s">
        <v>1356</v>
      </c>
      <c r="I134" s="307" t="s">
        <v>1319</v>
      </c>
      <c r="J134" s="307">
        <v>50</v>
      </c>
      <c r="K134" s="350"/>
    </row>
    <row r="135" spans="2:11" ht="15" customHeight="1">
      <c r="B135" s="348"/>
      <c r="C135" s="307" t="s">
        <v>149</v>
      </c>
      <c r="D135" s="307"/>
      <c r="E135" s="307"/>
      <c r="F135" s="328" t="s">
        <v>1323</v>
      </c>
      <c r="G135" s="307"/>
      <c r="H135" s="307" t="s">
        <v>1369</v>
      </c>
      <c r="I135" s="307" t="s">
        <v>1319</v>
      </c>
      <c r="J135" s="307">
        <v>255</v>
      </c>
      <c r="K135" s="350"/>
    </row>
    <row r="136" spans="2:11" ht="15" customHeight="1">
      <c r="B136" s="348"/>
      <c r="C136" s="307" t="s">
        <v>1346</v>
      </c>
      <c r="D136" s="307"/>
      <c r="E136" s="307"/>
      <c r="F136" s="328" t="s">
        <v>1317</v>
      </c>
      <c r="G136" s="307"/>
      <c r="H136" s="307" t="s">
        <v>1370</v>
      </c>
      <c r="I136" s="307" t="s">
        <v>1348</v>
      </c>
      <c r="J136" s="307"/>
      <c r="K136" s="350"/>
    </row>
    <row r="137" spans="2:11" ht="15" customHeight="1">
      <c r="B137" s="348"/>
      <c r="C137" s="307" t="s">
        <v>1349</v>
      </c>
      <c r="D137" s="307"/>
      <c r="E137" s="307"/>
      <c r="F137" s="328" t="s">
        <v>1317</v>
      </c>
      <c r="G137" s="307"/>
      <c r="H137" s="307" t="s">
        <v>1371</v>
      </c>
      <c r="I137" s="307" t="s">
        <v>1351</v>
      </c>
      <c r="J137" s="307"/>
      <c r="K137" s="350"/>
    </row>
    <row r="138" spans="2:11" ht="15" customHeight="1">
      <c r="B138" s="348"/>
      <c r="C138" s="307" t="s">
        <v>1352</v>
      </c>
      <c r="D138" s="307"/>
      <c r="E138" s="307"/>
      <c r="F138" s="328" t="s">
        <v>1317</v>
      </c>
      <c r="G138" s="307"/>
      <c r="H138" s="307" t="s">
        <v>1352</v>
      </c>
      <c r="I138" s="307" t="s">
        <v>1351</v>
      </c>
      <c r="J138" s="307"/>
      <c r="K138" s="350"/>
    </row>
    <row r="139" spans="2:11" ht="15" customHeight="1">
      <c r="B139" s="348"/>
      <c r="C139" s="307" t="s">
        <v>38</v>
      </c>
      <c r="D139" s="307"/>
      <c r="E139" s="307"/>
      <c r="F139" s="328" t="s">
        <v>1317</v>
      </c>
      <c r="G139" s="307"/>
      <c r="H139" s="307" t="s">
        <v>1372</v>
      </c>
      <c r="I139" s="307" t="s">
        <v>1351</v>
      </c>
      <c r="J139" s="307"/>
      <c r="K139" s="350"/>
    </row>
    <row r="140" spans="2:11" ht="15" customHeight="1">
      <c r="B140" s="348"/>
      <c r="C140" s="307" t="s">
        <v>1373</v>
      </c>
      <c r="D140" s="307"/>
      <c r="E140" s="307"/>
      <c r="F140" s="328" t="s">
        <v>1317</v>
      </c>
      <c r="G140" s="307"/>
      <c r="H140" s="307" t="s">
        <v>1374</v>
      </c>
      <c r="I140" s="307" t="s">
        <v>1351</v>
      </c>
      <c r="J140" s="307"/>
      <c r="K140" s="350"/>
    </row>
    <row r="141" spans="2:11" ht="15" customHeight="1">
      <c r="B141" s="351"/>
      <c r="C141" s="352"/>
      <c r="D141" s="352"/>
      <c r="E141" s="352"/>
      <c r="F141" s="352"/>
      <c r="G141" s="352"/>
      <c r="H141" s="352"/>
      <c r="I141" s="352"/>
      <c r="J141" s="352"/>
      <c r="K141" s="353"/>
    </row>
    <row r="142" spans="2:11" ht="18.75" customHeight="1">
      <c r="B142" s="304"/>
      <c r="C142" s="304"/>
      <c r="D142" s="304"/>
      <c r="E142" s="304"/>
      <c r="F142" s="340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319" t="s">
        <v>1375</v>
      </c>
      <c r="D145" s="319"/>
      <c r="E145" s="319"/>
      <c r="F145" s="319"/>
      <c r="G145" s="319"/>
      <c r="H145" s="319"/>
      <c r="I145" s="319"/>
      <c r="J145" s="319"/>
      <c r="K145" s="320"/>
    </row>
    <row r="146" spans="2:11" ht="17.25" customHeight="1">
      <c r="B146" s="318"/>
      <c r="C146" s="321" t="s">
        <v>1311</v>
      </c>
      <c r="D146" s="321"/>
      <c r="E146" s="321"/>
      <c r="F146" s="321" t="s">
        <v>1312</v>
      </c>
      <c r="G146" s="322"/>
      <c r="H146" s="321" t="s">
        <v>144</v>
      </c>
      <c r="I146" s="321" t="s">
        <v>57</v>
      </c>
      <c r="J146" s="321" t="s">
        <v>1313</v>
      </c>
      <c r="K146" s="320"/>
    </row>
    <row r="147" spans="2:11" ht="17.25" customHeight="1">
      <c r="B147" s="318"/>
      <c r="C147" s="323" t="s">
        <v>1314</v>
      </c>
      <c r="D147" s="323"/>
      <c r="E147" s="323"/>
      <c r="F147" s="324" t="s">
        <v>1315</v>
      </c>
      <c r="G147" s="325"/>
      <c r="H147" s="323"/>
      <c r="I147" s="323"/>
      <c r="J147" s="323" t="s">
        <v>1316</v>
      </c>
      <c r="K147" s="320"/>
    </row>
    <row r="148" spans="2:11" ht="5.25" customHeight="1">
      <c r="B148" s="329"/>
      <c r="C148" s="326"/>
      <c r="D148" s="326"/>
      <c r="E148" s="326"/>
      <c r="F148" s="326"/>
      <c r="G148" s="327"/>
      <c r="H148" s="326"/>
      <c r="I148" s="326"/>
      <c r="J148" s="326"/>
      <c r="K148" s="350"/>
    </row>
    <row r="149" spans="2:11" ht="15" customHeight="1">
      <c r="B149" s="329"/>
      <c r="C149" s="354" t="s">
        <v>1320</v>
      </c>
      <c r="D149" s="307"/>
      <c r="E149" s="307"/>
      <c r="F149" s="355" t="s">
        <v>1317</v>
      </c>
      <c r="G149" s="307"/>
      <c r="H149" s="354" t="s">
        <v>1356</v>
      </c>
      <c r="I149" s="354" t="s">
        <v>1319</v>
      </c>
      <c r="J149" s="354">
        <v>120</v>
      </c>
      <c r="K149" s="350"/>
    </row>
    <row r="150" spans="2:11" ht="15" customHeight="1">
      <c r="B150" s="329"/>
      <c r="C150" s="354" t="s">
        <v>1365</v>
      </c>
      <c r="D150" s="307"/>
      <c r="E150" s="307"/>
      <c r="F150" s="355" t="s">
        <v>1317</v>
      </c>
      <c r="G150" s="307"/>
      <c r="H150" s="354" t="s">
        <v>1376</v>
      </c>
      <c r="I150" s="354" t="s">
        <v>1319</v>
      </c>
      <c r="J150" s="354" t="s">
        <v>1367</v>
      </c>
      <c r="K150" s="350"/>
    </row>
    <row r="151" spans="2:11" ht="15" customHeight="1">
      <c r="B151" s="329"/>
      <c r="C151" s="354" t="s">
        <v>1266</v>
      </c>
      <c r="D151" s="307"/>
      <c r="E151" s="307"/>
      <c r="F151" s="355" t="s">
        <v>1317</v>
      </c>
      <c r="G151" s="307"/>
      <c r="H151" s="354" t="s">
        <v>1377</v>
      </c>
      <c r="I151" s="354" t="s">
        <v>1319</v>
      </c>
      <c r="J151" s="354" t="s">
        <v>1367</v>
      </c>
      <c r="K151" s="350"/>
    </row>
    <row r="152" spans="2:11" ht="15" customHeight="1">
      <c r="B152" s="329"/>
      <c r="C152" s="354" t="s">
        <v>1322</v>
      </c>
      <c r="D152" s="307"/>
      <c r="E152" s="307"/>
      <c r="F152" s="355" t="s">
        <v>1323</v>
      </c>
      <c r="G152" s="307"/>
      <c r="H152" s="354" t="s">
        <v>1356</v>
      </c>
      <c r="I152" s="354" t="s">
        <v>1319</v>
      </c>
      <c r="J152" s="354">
        <v>50</v>
      </c>
      <c r="K152" s="350"/>
    </row>
    <row r="153" spans="2:11" ht="15" customHeight="1">
      <c r="B153" s="329"/>
      <c r="C153" s="354" t="s">
        <v>1325</v>
      </c>
      <c r="D153" s="307"/>
      <c r="E153" s="307"/>
      <c r="F153" s="355" t="s">
        <v>1317</v>
      </c>
      <c r="G153" s="307"/>
      <c r="H153" s="354" t="s">
        <v>1356</v>
      </c>
      <c r="I153" s="354" t="s">
        <v>1327</v>
      </c>
      <c r="J153" s="354"/>
      <c r="K153" s="350"/>
    </row>
    <row r="154" spans="2:11" ht="15" customHeight="1">
      <c r="B154" s="329"/>
      <c r="C154" s="354" t="s">
        <v>1336</v>
      </c>
      <c r="D154" s="307"/>
      <c r="E154" s="307"/>
      <c r="F154" s="355" t="s">
        <v>1323</v>
      </c>
      <c r="G154" s="307"/>
      <c r="H154" s="354" t="s">
        <v>1356</v>
      </c>
      <c r="I154" s="354" t="s">
        <v>1319</v>
      </c>
      <c r="J154" s="354">
        <v>50</v>
      </c>
      <c r="K154" s="350"/>
    </row>
    <row r="155" spans="2:11" ht="15" customHeight="1">
      <c r="B155" s="329"/>
      <c r="C155" s="354" t="s">
        <v>1344</v>
      </c>
      <c r="D155" s="307"/>
      <c r="E155" s="307"/>
      <c r="F155" s="355" t="s">
        <v>1323</v>
      </c>
      <c r="G155" s="307"/>
      <c r="H155" s="354" t="s">
        <v>1356</v>
      </c>
      <c r="I155" s="354" t="s">
        <v>1319</v>
      </c>
      <c r="J155" s="354">
        <v>50</v>
      </c>
      <c r="K155" s="350"/>
    </row>
    <row r="156" spans="2:11" ht="15" customHeight="1">
      <c r="B156" s="329"/>
      <c r="C156" s="354" t="s">
        <v>1342</v>
      </c>
      <c r="D156" s="307"/>
      <c r="E156" s="307"/>
      <c r="F156" s="355" t="s">
        <v>1323</v>
      </c>
      <c r="G156" s="307"/>
      <c r="H156" s="354" t="s">
        <v>1356</v>
      </c>
      <c r="I156" s="354" t="s">
        <v>1319</v>
      </c>
      <c r="J156" s="354">
        <v>50</v>
      </c>
      <c r="K156" s="350"/>
    </row>
    <row r="157" spans="2:11" ht="15" customHeight="1">
      <c r="B157" s="329"/>
      <c r="C157" s="354" t="s">
        <v>121</v>
      </c>
      <c r="D157" s="307"/>
      <c r="E157" s="307"/>
      <c r="F157" s="355" t="s">
        <v>1317</v>
      </c>
      <c r="G157" s="307"/>
      <c r="H157" s="354" t="s">
        <v>1378</v>
      </c>
      <c r="I157" s="354" t="s">
        <v>1319</v>
      </c>
      <c r="J157" s="354" t="s">
        <v>1379</v>
      </c>
      <c r="K157" s="350"/>
    </row>
    <row r="158" spans="2:11" ht="15" customHeight="1">
      <c r="B158" s="329"/>
      <c r="C158" s="354" t="s">
        <v>1380</v>
      </c>
      <c r="D158" s="307"/>
      <c r="E158" s="307"/>
      <c r="F158" s="355" t="s">
        <v>1317</v>
      </c>
      <c r="G158" s="307"/>
      <c r="H158" s="354" t="s">
        <v>1381</v>
      </c>
      <c r="I158" s="354" t="s">
        <v>1351</v>
      </c>
      <c r="J158" s="354"/>
      <c r="K158" s="350"/>
    </row>
    <row r="159" spans="2:11" ht="15" customHeight="1">
      <c r="B159" s="356"/>
      <c r="C159" s="338"/>
      <c r="D159" s="338"/>
      <c r="E159" s="338"/>
      <c r="F159" s="338"/>
      <c r="G159" s="338"/>
      <c r="H159" s="338"/>
      <c r="I159" s="338"/>
      <c r="J159" s="338"/>
      <c r="K159" s="357"/>
    </row>
    <row r="160" spans="2:11" ht="18.75" customHeight="1">
      <c r="B160" s="304"/>
      <c r="C160" s="307"/>
      <c r="D160" s="307"/>
      <c r="E160" s="307"/>
      <c r="F160" s="328"/>
      <c r="G160" s="307"/>
      <c r="H160" s="307"/>
      <c r="I160" s="307"/>
      <c r="J160" s="307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1"/>
      <c r="C162" s="292"/>
      <c r="D162" s="292"/>
      <c r="E162" s="292"/>
      <c r="F162" s="292"/>
      <c r="G162" s="292"/>
      <c r="H162" s="292"/>
      <c r="I162" s="292"/>
      <c r="J162" s="292"/>
      <c r="K162" s="293"/>
    </row>
    <row r="163" spans="2:11" ht="45" customHeight="1">
      <c r="B163" s="294"/>
      <c r="C163" s="295" t="s">
        <v>1382</v>
      </c>
      <c r="D163" s="295"/>
      <c r="E163" s="295"/>
      <c r="F163" s="295"/>
      <c r="G163" s="295"/>
      <c r="H163" s="295"/>
      <c r="I163" s="295"/>
      <c r="J163" s="295"/>
      <c r="K163" s="296"/>
    </row>
    <row r="164" spans="2:11" ht="17.25" customHeight="1">
      <c r="B164" s="294"/>
      <c r="C164" s="321" t="s">
        <v>1311</v>
      </c>
      <c r="D164" s="321"/>
      <c r="E164" s="321"/>
      <c r="F164" s="321" t="s">
        <v>1312</v>
      </c>
      <c r="G164" s="358"/>
      <c r="H164" s="359" t="s">
        <v>144</v>
      </c>
      <c r="I164" s="359" t="s">
        <v>57</v>
      </c>
      <c r="J164" s="321" t="s">
        <v>1313</v>
      </c>
      <c r="K164" s="296"/>
    </row>
    <row r="165" spans="2:11" ht="17.25" customHeight="1">
      <c r="B165" s="298"/>
      <c r="C165" s="323" t="s">
        <v>1314</v>
      </c>
      <c r="D165" s="323"/>
      <c r="E165" s="323"/>
      <c r="F165" s="324" t="s">
        <v>1315</v>
      </c>
      <c r="G165" s="360"/>
      <c r="H165" s="361"/>
      <c r="I165" s="361"/>
      <c r="J165" s="323" t="s">
        <v>1316</v>
      </c>
      <c r="K165" s="300"/>
    </row>
    <row r="166" spans="2:11" ht="5.25" customHeight="1">
      <c r="B166" s="329"/>
      <c r="C166" s="326"/>
      <c r="D166" s="326"/>
      <c r="E166" s="326"/>
      <c r="F166" s="326"/>
      <c r="G166" s="327"/>
      <c r="H166" s="326"/>
      <c r="I166" s="326"/>
      <c r="J166" s="326"/>
      <c r="K166" s="350"/>
    </row>
    <row r="167" spans="2:11" ht="15" customHeight="1">
      <c r="B167" s="329"/>
      <c r="C167" s="307" t="s">
        <v>1320</v>
      </c>
      <c r="D167" s="307"/>
      <c r="E167" s="307"/>
      <c r="F167" s="328" t="s">
        <v>1317</v>
      </c>
      <c r="G167" s="307"/>
      <c r="H167" s="307" t="s">
        <v>1356</v>
      </c>
      <c r="I167" s="307" t="s">
        <v>1319</v>
      </c>
      <c r="J167" s="307">
        <v>120</v>
      </c>
      <c r="K167" s="350"/>
    </row>
    <row r="168" spans="2:11" ht="15" customHeight="1">
      <c r="B168" s="329"/>
      <c r="C168" s="307" t="s">
        <v>1365</v>
      </c>
      <c r="D168" s="307"/>
      <c r="E168" s="307"/>
      <c r="F168" s="328" t="s">
        <v>1317</v>
      </c>
      <c r="G168" s="307"/>
      <c r="H168" s="307" t="s">
        <v>1366</v>
      </c>
      <c r="I168" s="307" t="s">
        <v>1319</v>
      </c>
      <c r="J168" s="307" t="s">
        <v>1367</v>
      </c>
      <c r="K168" s="350"/>
    </row>
    <row r="169" spans="2:11" ht="15" customHeight="1">
      <c r="B169" s="329"/>
      <c r="C169" s="307" t="s">
        <v>1266</v>
      </c>
      <c r="D169" s="307"/>
      <c r="E169" s="307"/>
      <c r="F169" s="328" t="s">
        <v>1317</v>
      </c>
      <c r="G169" s="307"/>
      <c r="H169" s="307" t="s">
        <v>1383</v>
      </c>
      <c r="I169" s="307" t="s">
        <v>1319</v>
      </c>
      <c r="J169" s="307" t="s">
        <v>1367</v>
      </c>
      <c r="K169" s="350"/>
    </row>
    <row r="170" spans="2:11" ht="15" customHeight="1">
      <c r="B170" s="329"/>
      <c r="C170" s="307" t="s">
        <v>1322</v>
      </c>
      <c r="D170" s="307"/>
      <c r="E170" s="307"/>
      <c r="F170" s="328" t="s">
        <v>1323</v>
      </c>
      <c r="G170" s="307"/>
      <c r="H170" s="307" t="s">
        <v>1383</v>
      </c>
      <c r="I170" s="307" t="s">
        <v>1319</v>
      </c>
      <c r="J170" s="307">
        <v>50</v>
      </c>
      <c r="K170" s="350"/>
    </row>
    <row r="171" spans="2:11" ht="15" customHeight="1">
      <c r="B171" s="329"/>
      <c r="C171" s="307" t="s">
        <v>1325</v>
      </c>
      <c r="D171" s="307"/>
      <c r="E171" s="307"/>
      <c r="F171" s="328" t="s">
        <v>1317</v>
      </c>
      <c r="G171" s="307"/>
      <c r="H171" s="307" t="s">
        <v>1383</v>
      </c>
      <c r="I171" s="307" t="s">
        <v>1327</v>
      </c>
      <c r="J171" s="307"/>
      <c r="K171" s="350"/>
    </row>
    <row r="172" spans="2:11" ht="15" customHeight="1">
      <c r="B172" s="329"/>
      <c r="C172" s="307" t="s">
        <v>1336</v>
      </c>
      <c r="D172" s="307"/>
      <c r="E172" s="307"/>
      <c r="F172" s="328" t="s">
        <v>1323</v>
      </c>
      <c r="G172" s="307"/>
      <c r="H172" s="307" t="s">
        <v>1383</v>
      </c>
      <c r="I172" s="307" t="s">
        <v>1319</v>
      </c>
      <c r="J172" s="307">
        <v>50</v>
      </c>
      <c r="K172" s="350"/>
    </row>
    <row r="173" spans="2:11" ht="15" customHeight="1">
      <c r="B173" s="329"/>
      <c r="C173" s="307" t="s">
        <v>1344</v>
      </c>
      <c r="D173" s="307"/>
      <c r="E173" s="307"/>
      <c r="F173" s="328" t="s">
        <v>1323</v>
      </c>
      <c r="G173" s="307"/>
      <c r="H173" s="307" t="s">
        <v>1383</v>
      </c>
      <c r="I173" s="307" t="s">
        <v>1319</v>
      </c>
      <c r="J173" s="307">
        <v>50</v>
      </c>
      <c r="K173" s="350"/>
    </row>
    <row r="174" spans="2:11" ht="15" customHeight="1">
      <c r="B174" s="329"/>
      <c r="C174" s="307" t="s">
        <v>1342</v>
      </c>
      <c r="D174" s="307"/>
      <c r="E174" s="307"/>
      <c r="F174" s="328" t="s">
        <v>1323</v>
      </c>
      <c r="G174" s="307"/>
      <c r="H174" s="307" t="s">
        <v>1383</v>
      </c>
      <c r="I174" s="307" t="s">
        <v>1319</v>
      </c>
      <c r="J174" s="307">
        <v>50</v>
      </c>
      <c r="K174" s="350"/>
    </row>
    <row r="175" spans="2:11" ht="15" customHeight="1">
      <c r="B175" s="329"/>
      <c r="C175" s="307" t="s">
        <v>143</v>
      </c>
      <c r="D175" s="307"/>
      <c r="E175" s="307"/>
      <c r="F175" s="328" t="s">
        <v>1317</v>
      </c>
      <c r="G175" s="307"/>
      <c r="H175" s="307" t="s">
        <v>1384</v>
      </c>
      <c r="I175" s="307" t="s">
        <v>1385</v>
      </c>
      <c r="J175" s="307"/>
      <c r="K175" s="350"/>
    </row>
    <row r="176" spans="2:11" ht="15" customHeight="1">
      <c r="B176" s="329"/>
      <c r="C176" s="307" t="s">
        <v>57</v>
      </c>
      <c r="D176" s="307"/>
      <c r="E176" s="307"/>
      <c r="F176" s="328" t="s">
        <v>1317</v>
      </c>
      <c r="G176" s="307"/>
      <c r="H176" s="307" t="s">
        <v>1386</v>
      </c>
      <c r="I176" s="307" t="s">
        <v>1387</v>
      </c>
      <c r="J176" s="307">
        <v>1</v>
      </c>
      <c r="K176" s="350"/>
    </row>
    <row r="177" spans="2:11" ht="15" customHeight="1">
      <c r="B177" s="329"/>
      <c r="C177" s="307" t="s">
        <v>53</v>
      </c>
      <c r="D177" s="307"/>
      <c r="E177" s="307"/>
      <c r="F177" s="328" t="s">
        <v>1317</v>
      </c>
      <c r="G177" s="307"/>
      <c r="H177" s="307" t="s">
        <v>1388</v>
      </c>
      <c r="I177" s="307" t="s">
        <v>1319</v>
      </c>
      <c r="J177" s="307">
        <v>20</v>
      </c>
      <c r="K177" s="350"/>
    </row>
    <row r="178" spans="2:11" ht="15" customHeight="1">
      <c r="B178" s="329"/>
      <c r="C178" s="307" t="s">
        <v>144</v>
      </c>
      <c r="D178" s="307"/>
      <c r="E178" s="307"/>
      <c r="F178" s="328" t="s">
        <v>1317</v>
      </c>
      <c r="G178" s="307"/>
      <c r="H178" s="307" t="s">
        <v>1389</v>
      </c>
      <c r="I178" s="307" t="s">
        <v>1319</v>
      </c>
      <c r="J178" s="307">
        <v>255</v>
      </c>
      <c r="K178" s="350"/>
    </row>
    <row r="179" spans="2:11" ht="15" customHeight="1">
      <c r="B179" s="329"/>
      <c r="C179" s="307" t="s">
        <v>145</v>
      </c>
      <c r="D179" s="307"/>
      <c r="E179" s="307"/>
      <c r="F179" s="328" t="s">
        <v>1317</v>
      </c>
      <c r="G179" s="307"/>
      <c r="H179" s="307" t="s">
        <v>1282</v>
      </c>
      <c r="I179" s="307" t="s">
        <v>1319</v>
      </c>
      <c r="J179" s="307">
        <v>10</v>
      </c>
      <c r="K179" s="350"/>
    </row>
    <row r="180" spans="2:11" ht="15" customHeight="1">
      <c r="B180" s="329"/>
      <c r="C180" s="307" t="s">
        <v>146</v>
      </c>
      <c r="D180" s="307"/>
      <c r="E180" s="307"/>
      <c r="F180" s="328" t="s">
        <v>1317</v>
      </c>
      <c r="G180" s="307"/>
      <c r="H180" s="307" t="s">
        <v>1390</v>
      </c>
      <c r="I180" s="307" t="s">
        <v>1351</v>
      </c>
      <c r="J180" s="307"/>
      <c r="K180" s="350"/>
    </row>
    <row r="181" spans="2:11" ht="15" customHeight="1">
      <c r="B181" s="329"/>
      <c r="C181" s="307" t="s">
        <v>1391</v>
      </c>
      <c r="D181" s="307"/>
      <c r="E181" s="307"/>
      <c r="F181" s="328" t="s">
        <v>1317</v>
      </c>
      <c r="G181" s="307"/>
      <c r="H181" s="307" t="s">
        <v>1392</v>
      </c>
      <c r="I181" s="307" t="s">
        <v>1351</v>
      </c>
      <c r="J181" s="307"/>
      <c r="K181" s="350"/>
    </row>
    <row r="182" spans="2:11" ht="15" customHeight="1">
      <c r="B182" s="329"/>
      <c r="C182" s="307" t="s">
        <v>1380</v>
      </c>
      <c r="D182" s="307"/>
      <c r="E182" s="307"/>
      <c r="F182" s="328" t="s">
        <v>1317</v>
      </c>
      <c r="G182" s="307"/>
      <c r="H182" s="307" t="s">
        <v>1393</v>
      </c>
      <c r="I182" s="307" t="s">
        <v>1351</v>
      </c>
      <c r="J182" s="307"/>
      <c r="K182" s="350"/>
    </row>
    <row r="183" spans="2:11" ht="15" customHeight="1">
      <c r="B183" s="329"/>
      <c r="C183" s="307" t="s">
        <v>148</v>
      </c>
      <c r="D183" s="307"/>
      <c r="E183" s="307"/>
      <c r="F183" s="328" t="s">
        <v>1323</v>
      </c>
      <c r="G183" s="307"/>
      <c r="H183" s="307" t="s">
        <v>1394</v>
      </c>
      <c r="I183" s="307" t="s">
        <v>1319</v>
      </c>
      <c r="J183" s="307">
        <v>50</v>
      </c>
      <c r="K183" s="350"/>
    </row>
    <row r="184" spans="2:11" ht="15" customHeight="1">
      <c r="B184" s="329"/>
      <c r="C184" s="307" t="s">
        <v>1395</v>
      </c>
      <c r="D184" s="307"/>
      <c r="E184" s="307"/>
      <c r="F184" s="328" t="s">
        <v>1323</v>
      </c>
      <c r="G184" s="307"/>
      <c r="H184" s="307" t="s">
        <v>1396</v>
      </c>
      <c r="I184" s="307" t="s">
        <v>1397</v>
      </c>
      <c r="J184" s="307"/>
      <c r="K184" s="350"/>
    </row>
    <row r="185" spans="2:11" ht="15" customHeight="1">
      <c r="B185" s="329"/>
      <c r="C185" s="307" t="s">
        <v>1398</v>
      </c>
      <c r="D185" s="307"/>
      <c r="E185" s="307"/>
      <c r="F185" s="328" t="s">
        <v>1323</v>
      </c>
      <c r="G185" s="307"/>
      <c r="H185" s="307" t="s">
        <v>1399</v>
      </c>
      <c r="I185" s="307" t="s">
        <v>1397</v>
      </c>
      <c r="J185" s="307"/>
      <c r="K185" s="350"/>
    </row>
    <row r="186" spans="2:11" ht="15" customHeight="1">
      <c r="B186" s="329"/>
      <c r="C186" s="307" t="s">
        <v>1400</v>
      </c>
      <c r="D186" s="307"/>
      <c r="E186" s="307"/>
      <c r="F186" s="328" t="s">
        <v>1323</v>
      </c>
      <c r="G186" s="307"/>
      <c r="H186" s="307" t="s">
        <v>1401</v>
      </c>
      <c r="I186" s="307" t="s">
        <v>1397</v>
      </c>
      <c r="J186" s="307"/>
      <c r="K186" s="350"/>
    </row>
    <row r="187" spans="2:11" ht="15" customHeight="1">
      <c r="B187" s="329"/>
      <c r="C187" s="362" t="s">
        <v>1402</v>
      </c>
      <c r="D187" s="307"/>
      <c r="E187" s="307"/>
      <c r="F187" s="328" t="s">
        <v>1323</v>
      </c>
      <c r="G187" s="307"/>
      <c r="H187" s="307" t="s">
        <v>1403</v>
      </c>
      <c r="I187" s="307" t="s">
        <v>1404</v>
      </c>
      <c r="J187" s="363" t="s">
        <v>1405</v>
      </c>
      <c r="K187" s="350"/>
    </row>
    <row r="188" spans="2:11" ht="15" customHeight="1">
      <c r="B188" s="356"/>
      <c r="C188" s="364"/>
      <c r="D188" s="338"/>
      <c r="E188" s="338"/>
      <c r="F188" s="338"/>
      <c r="G188" s="338"/>
      <c r="H188" s="338"/>
      <c r="I188" s="338"/>
      <c r="J188" s="338"/>
      <c r="K188" s="357"/>
    </row>
    <row r="189" spans="2:11" ht="18.75" customHeight="1">
      <c r="B189" s="365"/>
      <c r="C189" s="366"/>
      <c r="D189" s="366"/>
      <c r="E189" s="366"/>
      <c r="F189" s="367"/>
      <c r="G189" s="307"/>
      <c r="H189" s="307"/>
      <c r="I189" s="307"/>
      <c r="J189" s="307"/>
      <c r="K189" s="304"/>
    </row>
    <row r="190" spans="2:11" ht="18.75" customHeight="1">
      <c r="B190" s="304"/>
      <c r="C190" s="307"/>
      <c r="D190" s="307"/>
      <c r="E190" s="307"/>
      <c r="F190" s="328"/>
      <c r="G190" s="307"/>
      <c r="H190" s="307"/>
      <c r="I190" s="307"/>
      <c r="J190" s="307"/>
      <c r="K190" s="304"/>
    </row>
    <row r="191" spans="2:11" ht="18.75" customHeight="1"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</row>
    <row r="192" spans="2:11" ht="13.5">
      <c r="B192" s="291"/>
      <c r="C192" s="292"/>
      <c r="D192" s="292"/>
      <c r="E192" s="292"/>
      <c r="F192" s="292"/>
      <c r="G192" s="292"/>
      <c r="H192" s="292"/>
      <c r="I192" s="292"/>
      <c r="J192" s="292"/>
      <c r="K192" s="293"/>
    </row>
    <row r="193" spans="2:11" ht="21">
      <c r="B193" s="294"/>
      <c r="C193" s="295" t="s">
        <v>1406</v>
      </c>
      <c r="D193" s="295"/>
      <c r="E193" s="295"/>
      <c r="F193" s="295"/>
      <c r="G193" s="295"/>
      <c r="H193" s="295"/>
      <c r="I193" s="295"/>
      <c r="J193" s="295"/>
      <c r="K193" s="296"/>
    </row>
    <row r="194" spans="2:11" ht="25.5" customHeight="1">
      <c r="B194" s="294"/>
      <c r="C194" s="368" t="s">
        <v>1407</v>
      </c>
      <c r="D194" s="368"/>
      <c r="E194" s="368"/>
      <c r="F194" s="368" t="s">
        <v>1408</v>
      </c>
      <c r="G194" s="369"/>
      <c r="H194" s="370" t="s">
        <v>1409</v>
      </c>
      <c r="I194" s="370"/>
      <c r="J194" s="370"/>
      <c r="K194" s="296"/>
    </row>
    <row r="195" spans="2:11" ht="5.25" customHeight="1">
      <c r="B195" s="329"/>
      <c r="C195" s="326"/>
      <c r="D195" s="326"/>
      <c r="E195" s="326"/>
      <c r="F195" s="326"/>
      <c r="G195" s="307"/>
      <c r="H195" s="326"/>
      <c r="I195" s="326"/>
      <c r="J195" s="326"/>
      <c r="K195" s="350"/>
    </row>
    <row r="196" spans="2:11" ht="15" customHeight="1">
      <c r="B196" s="329"/>
      <c r="C196" s="307" t="s">
        <v>1410</v>
      </c>
      <c r="D196" s="307"/>
      <c r="E196" s="307"/>
      <c r="F196" s="328" t="s">
        <v>43</v>
      </c>
      <c r="G196" s="307"/>
      <c r="H196" s="371" t="s">
        <v>1411</v>
      </c>
      <c r="I196" s="371"/>
      <c r="J196" s="371"/>
      <c r="K196" s="350"/>
    </row>
    <row r="197" spans="2:11" ht="15" customHeight="1">
      <c r="B197" s="329"/>
      <c r="C197" s="335"/>
      <c r="D197" s="307"/>
      <c r="E197" s="307"/>
      <c r="F197" s="328" t="s">
        <v>44</v>
      </c>
      <c r="G197" s="307"/>
      <c r="H197" s="371" t="s">
        <v>1412</v>
      </c>
      <c r="I197" s="371"/>
      <c r="J197" s="371"/>
      <c r="K197" s="350"/>
    </row>
    <row r="198" spans="2:11" ht="15" customHeight="1">
      <c r="B198" s="329"/>
      <c r="C198" s="335"/>
      <c r="D198" s="307"/>
      <c r="E198" s="307"/>
      <c r="F198" s="328" t="s">
        <v>47</v>
      </c>
      <c r="G198" s="307"/>
      <c r="H198" s="371" t="s">
        <v>1413</v>
      </c>
      <c r="I198" s="371"/>
      <c r="J198" s="371"/>
      <c r="K198" s="350"/>
    </row>
    <row r="199" spans="2:11" ht="15" customHeight="1">
      <c r="B199" s="329"/>
      <c r="C199" s="307"/>
      <c r="D199" s="307"/>
      <c r="E199" s="307"/>
      <c r="F199" s="328" t="s">
        <v>45</v>
      </c>
      <c r="G199" s="307"/>
      <c r="H199" s="371" t="s">
        <v>1414</v>
      </c>
      <c r="I199" s="371"/>
      <c r="J199" s="371"/>
      <c r="K199" s="350"/>
    </row>
    <row r="200" spans="2:11" ht="15" customHeight="1">
      <c r="B200" s="329"/>
      <c r="C200" s="307"/>
      <c r="D200" s="307"/>
      <c r="E200" s="307"/>
      <c r="F200" s="328" t="s">
        <v>46</v>
      </c>
      <c r="G200" s="307"/>
      <c r="H200" s="371" t="s">
        <v>1415</v>
      </c>
      <c r="I200" s="371"/>
      <c r="J200" s="371"/>
      <c r="K200" s="350"/>
    </row>
    <row r="201" spans="2:11" ht="15" customHeight="1">
      <c r="B201" s="329"/>
      <c r="C201" s="307"/>
      <c r="D201" s="307"/>
      <c r="E201" s="307"/>
      <c r="F201" s="328"/>
      <c r="G201" s="307"/>
      <c r="H201" s="307"/>
      <c r="I201" s="307"/>
      <c r="J201" s="307"/>
      <c r="K201" s="350"/>
    </row>
    <row r="202" spans="2:11" ht="15" customHeight="1">
      <c r="B202" s="329"/>
      <c r="C202" s="307" t="s">
        <v>1363</v>
      </c>
      <c r="D202" s="307"/>
      <c r="E202" s="307"/>
      <c r="F202" s="328" t="s">
        <v>78</v>
      </c>
      <c r="G202" s="307"/>
      <c r="H202" s="371" t="s">
        <v>1416</v>
      </c>
      <c r="I202" s="371"/>
      <c r="J202" s="371"/>
      <c r="K202" s="350"/>
    </row>
    <row r="203" spans="2:11" ht="15" customHeight="1">
      <c r="B203" s="329"/>
      <c r="C203" s="335"/>
      <c r="D203" s="307"/>
      <c r="E203" s="307"/>
      <c r="F203" s="328" t="s">
        <v>1262</v>
      </c>
      <c r="G203" s="307"/>
      <c r="H203" s="371" t="s">
        <v>1263</v>
      </c>
      <c r="I203" s="371"/>
      <c r="J203" s="371"/>
      <c r="K203" s="350"/>
    </row>
    <row r="204" spans="2:11" ht="15" customHeight="1">
      <c r="B204" s="329"/>
      <c r="C204" s="307"/>
      <c r="D204" s="307"/>
      <c r="E204" s="307"/>
      <c r="F204" s="328" t="s">
        <v>1260</v>
      </c>
      <c r="G204" s="307"/>
      <c r="H204" s="371" t="s">
        <v>1417</v>
      </c>
      <c r="I204" s="371"/>
      <c r="J204" s="371"/>
      <c r="K204" s="350"/>
    </row>
    <row r="205" spans="2:11" ht="15" customHeight="1">
      <c r="B205" s="372"/>
      <c r="C205" s="335"/>
      <c r="D205" s="335"/>
      <c r="E205" s="335"/>
      <c r="F205" s="328" t="s">
        <v>1264</v>
      </c>
      <c r="G205" s="313"/>
      <c r="H205" s="373" t="s">
        <v>1265</v>
      </c>
      <c r="I205" s="373"/>
      <c r="J205" s="373"/>
      <c r="K205" s="374"/>
    </row>
    <row r="206" spans="2:11" ht="15" customHeight="1">
      <c r="B206" s="372"/>
      <c r="C206" s="335"/>
      <c r="D206" s="335"/>
      <c r="E206" s="335"/>
      <c r="F206" s="328" t="s">
        <v>1094</v>
      </c>
      <c r="G206" s="313"/>
      <c r="H206" s="373" t="s">
        <v>1418</v>
      </c>
      <c r="I206" s="373"/>
      <c r="J206" s="373"/>
      <c r="K206" s="374"/>
    </row>
    <row r="207" spans="2:11" ht="15" customHeight="1">
      <c r="B207" s="372"/>
      <c r="C207" s="335"/>
      <c r="D207" s="335"/>
      <c r="E207" s="335"/>
      <c r="F207" s="375"/>
      <c r="G207" s="313"/>
      <c r="H207" s="376"/>
      <c r="I207" s="376"/>
      <c r="J207" s="376"/>
      <c r="K207" s="374"/>
    </row>
    <row r="208" spans="2:11" ht="15" customHeight="1">
      <c r="B208" s="372"/>
      <c r="C208" s="307" t="s">
        <v>1387</v>
      </c>
      <c r="D208" s="335"/>
      <c r="E208" s="335"/>
      <c r="F208" s="328">
        <v>1</v>
      </c>
      <c r="G208" s="313"/>
      <c r="H208" s="373" t="s">
        <v>1419</v>
      </c>
      <c r="I208" s="373"/>
      <c r="J208" s="373"/>
      <c r="K208" s="374"/>
    </row>
    <row r="209" spans="2:11" ht="15" customHeight="1">
      <c r="B209" s="372"/>
      <c r="C209" s="335"/>
      <c r="D209" s="335"/>
      <c r="E209" s="335"/>
      <c r="F209" s="328">
        <v>2</v>
      </c>
      <c r="G209" s="313"/>
      <c r="H209" s="373" t="s">
        <v>1420</v>
      </c>
      <c r="I209" s="373"/>
      <c r="J209" s="373"/>
      <c r="K209" s="374"/>
    </row>
    <row r="210" spans="2:11" ht="15" customHeight="1">
      <c r="B210" s="372"/>
      <c r="C210" s="335"/>
      <c r="D210" s="335"/>
      <c r="E210" s="335"/>
      <c r="F210" s="328">
        <v>3</v>
      </c>
      <c r="G210" s="313"/>
      <c r="H210" s="373" t="s">
        <v>1421</v>
      </c>
      <c r="I210" s="373"/>
      <c r="J210" s="373"/>
      <c r="K210" s="374"/>
    </row>
    <row r="211" spans="2:11" ht="15" customHeight="1">
      <c r="B211" s="372"/>
      <c r="C211" s="335"/>
      <c r="D211" s="335"/>
      <c r="E211" s="335"/>
      <c r="F211" s="328">
        <v>4</v>
      </c>
      <c r="G211" s="313"/>
      <c r="H211" s="373" t="s">
        <v>1422</v>
      </c>
      <c r="I211" s="373"/>
      <c r="J211" s="373"/>
      <c r="K211" s="374"/>
    </row>
    <row r="212" spans="2:11" ht="12.75" customHeight="1">
      <c r="B212" s="377"/>
      <c r="C212" s="378"/>
      <c r="D212" s="378"/>
      <c r="E212" s="378"/>
      <c r="F212" s="378"/>
      <c r="G212" s="378"/>
      <c r="H212" s="378"/>
      <c r="I212" s="378"/>
      <c r="J212" s="378"/>
      <c r="K212" s="37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MAMKA\Martina</dc:creator>
  <cp:keywords/>
  <dc:description/>
  <cp:lastModifiedBy>Martina</cp:lastModifiedBy>
  <dcterms:created xsi:type="dcterms:W3CDTF">2016-09-20T10:41:28Z</dcterms:created>
  <dcterms:modified xsi:type="dcterms:W3CDTF">2016-09-20T10:41:43Z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