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D:\AK Bubenikova\001-Klienti aktivní\Veřejné zakázky\015-Witero\Skvrňov\"/>
    </mc:Choice>
  </mc:AlternateContent>
  <xr:revisionPtr revIDLastSave="0" documentId="8_{0DB16020-CA3A-40E4-A03B-B1D29CBD568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kapitulace stavby" sheetId="1" r:id="rId1"/>
    <sheet name="SO01 - Odbahnění vodní ná..." sheetId="2" r:id="rId2"/>
    <sheet name="SO02 - Rekonstrukce břeho..." sheetId="3" r:id="rId3"/>
    <sheet name="VRN - Vedlejší rozpočtové..." sheetId="4" r:id="rId4"/>
  </sheets>
  <definedNames>
    <definedName name="_xlnm._FilterDatabase" localSheetId="1" hidden="1">'SO01 - Odbahnění vodní ná...'!$C$119:$K$155</definedName>
    <definedName name="_xlnm._FilterDatabase" localSheetId="2" hidden="1">'SO02 - Rekonstrukce břeho...'!$C$122:$K$145</definedName>
    <definedName name="_xlnm._FilterDatabase" localSheetId="3" hidden="1">'VRN - Vedlejší rozpočtové...'!$C$116:$K$131</definedName>
    <definedName name="_xlnm.Print_Titles" localSheetId="0">'Rekapitulace stavby'!$92:$92</definedName>
    <definedName name="_xlnm.Print_Titles" localSheetId="1">'SO01 - Odbahnění vodní ná...'!$119:$119</definedName>
    <definedName name="_xlnm.Print_Titles" localSheetId="2">'SO02 - Rekonstrukce břeho...'!$122:$122</definedName>
    <definedName name="_xlnm.Print_Titles" localSheetId="3">'VRN - Vedlejší rozpočtové...'!$116:$116</definedName>
    <definedName name="_xlnm.Print_Area" localSheetId="0">'Rekapitulace stavby'!$D$4:$AO$76,'Rekapitulace stavby'!$C$82:$AQ$98</definedName>
    <definedName name="_xlnm.Print_Area" localSheetId="1">'SO01 - Odbahnění vodní ná...'!$C$4:$J$76,'SO01 - Odbahnění vodní ná...'!$C$82:$J$101,'SO01 - Odbahnění vodní ná...'!$C$107:$K$155</definedName>
    <definedName name="_xlnm.Print_Area" localSheetId="2">'SO02 - Rekonstrukce břeho...'!$C$4:$J$76,'SO02 - Rekonstrukce břeho...'!$C$82:$J$104,'SO02 - Rekonstrukce břeho...'!$C$110:$K$145</definedName>
    <definedName name="_xlnm.Print_Area" localSheetId="3">'VRN - Vedlejší rozpočtové...'!$C$4:$J$76,'VRN - Vedlejší rozpočtové...'!$C$82:$J$98,'VRN - Vedlejší rozpočtové...'!$C$104:$K$131</definedName>
  </definedNames>
  <calcPr calcId="181029"/>
</workbook>
</file>

<file path=xl/calcChain.xml><?xml version="1.0" encoding="utf-8"?>
<calcChain xmlns="http://schemas.openxmlformats.org/spreadsheetml/2006/main">
  <c r="J37" i="4" l="1"/>
  <c r="J36" i="4"/>
  <c r="AY97" i="1"/>
  <c r="J35" i="4"/>
  <c r="AX97" i="1" s="1"/>
  <c r="BI131" i="4"/>
  <c r="BH131" i="4"/>
  <c r="BG131" i="4"/>
  <c r="BF131" i="4"/>
  <c r="T131" i="4"/>
  <c r="R131" i="4"/>
  <c r="P131" i="4"/>
  <c r="BK131" i="4"/>
  <c r="J131" i="4"/>
  <c r="BE131" i="4"/>
  <c r="BI130" i="4"/>
  <c r="BH130" i="4"/>
  <c r="BG130" i="4"/>
  <c r="BF130" i="4"/>
  <c r="T130" i="4"/>
  <c r="R130" i="4"/>
  <c r="P130" i="4"/>
  <c r="BK130" i="4"/>
  <c r="J130" i="4"/>
  <c r="BE130" i="4" s="1"/>
  <c r="BI129" i="4"/>
  <c r="BH129" i="4"/>
  <c r="BG129" i="4"/>
  <c r="BF129" i="4"/>
  <c r="T129" i="4"/>
  <c r="R129" i="4"/>
  <c r="P129" i="4"/>
  <c r="BK129" i="4"/>
  <c r="J129" i="4"/>
  <c r="BE129" i="4"/>
  <c r="BI128" i="4"/>
  <c r="BH128" i="4"/>
  <c r="BG128" i="4"/>
  <c r="BF128" i="4"/>
  <c r="T128" i="4"/>
  <c r="R128" i="4"/>
  <c r="P128" i="4"/>
  <c r="BK128" i="4"/>
  <c r="J128" i="4"/>
  <c r="BE128" i="4" s="1"/>
  <c r="BI127" i="4"/>
  <c r="BH127" i="4"/>
  <c r="BG127" i="4"/>
  <c r="BF127" i="4"/>
  <c r="T127" i="4"/>
  <c r="R127" i="4"/>
  <c r="P127" i="4"/>
  <c r="BK127" i="4"/>
  <c r="J127" i="4"/>
  <c r="BE127" i="4"/>
  <c r="BI126" i="4"/>
  <c r="BH126" i="4"/>
  <c r="BG126" i="4"/>
  <c r="BF126" i="4"/>
  <c r="T126" i="4"/>
  <c r="R126" i="4"/>
  <c r="P126" i="4"/>
  <c r="BK126" i="4"/>
  <c r="J126" i="4"/>
  <c r="BE126" i="4" s="1"/>
  <c r="BI125" i="4"/>
  <c r="BH125" i="4"/>
  <c r="BG125" i="4"/>
  <c r="BF125" i="4"/>
  <c r="T125" i="4"/>
  <c r="R125" i="4"/>
  <c r="P125" i="4"/>
  <c r="BK125" i="4"/>
  <c r="J125" i="4"/>
  <c r="BE125" i="4"/>
  <c r="BI124" i="4"/>
  <c r="BH124" i="4"/>
  <c r="BG124" i="4"/>
  <c r="BF124" i="4"/>
  <c r="T124" i="4"/>
  <c r="R124" i="4"/>
  <c r="P124" i="4"/>
  <c r="BK124" i="4"/>
  <c r="J124" i="4"/>
  <c r="BE124" i="4" s="1"/>
  <c r="BI123" i="4"/>
  <c r="BH123" i="4"/>
  <c r="BG123" i="4"/>
  <c r="BF123" i="4"/>
  <c r="T123" i="4"/>
  <c r="R123" i="4"/>
  <c r="P123" i="4"/>
  <c r="BK123" i="4"/>
  <c r="J123" i="4"/>
  <c r="BE123" i="4"/>
  <c r="BI122" i="4"/>
  <c r="BH122" i="4"/>
  <c r="BG122" i="4"/>
  <c r="BF122" i="4"/>
  <c r="T122" i="4"/>
  <c r="R122" i="4"/>
  <c r="P122" i="4"/>
  <c r="BK122" i="4"/>
  <c r="J122" i="4"/>
  <c r="BE122" i="4" s="1"/>
  <c r="BI121" i="4"/>
  <c r="BH121" i="4"/>
  <c r="BG121" i="4"/>
  <c r="BF121" i="4"/>
  <c r="T121" i="4"/>
  <c r="R121" i="4"/>
  <c r="P121" i="4"/>
  <c r="P118" i="4" s="1"/>
  <c r="P117" i="4" s="1"/>
  <c r="AU97" i="1" s="1"/>
  <c r="BK121" i="4"/>
  <c r="J121" i="4"/>
  <c r="BE121" i="4"/>
  <c r="BI120" i="4"/>
  <c r="F37" i="4" s="1"/>
  <c r="BD97" i="1" s="1"/>
  <c r="BH120" i="4"/>
  <c r="BG120" i="4"/>
  <c r="BF120" i="4"/>
  <c r="T120" i="4"/>
  <c r="R120" i="4"/>
  <c r="P120" i="4"/>
  <c r="BK120" i="4"/>
  <c r="J120" i="4"/>
  <c r="BE120" i="4" s="1"/>
  <c r="BI119" i="4"/>
  <c r="BH119" i="4"/>
  <c r="F36" i="4" s="1"/>
  <c r="BC97" i="1" s="1"/>
  <c r="BG119" i="4"/>
  <c r="F35" i="4" s="1"/>
  <c r="BB97" i="1" s="1"/>
  <c r="BF119" i="4"/>
  <c r="F34" i="4" s="1"/>
  <c r="BA97" i="1" s="1"/>
  <c r="J34" i="4"/>
  <c r="AW97" i="1" s="1"/>
  <c r="T119" i="4"/>
  <c r="T118" i="4" s="1"/>
  <c r="T117" i="4" s="1"/>
  <c r="R119" i="4"/>
  <c r="R118" i="4"/>
  <c r="R117" i="4" s="1"/>
  <c r="P119" i="4"/>
  <c r="BK119" i="4"/>
  <c r="BK118" i="4"/>
  <c r="BK117" i="4" s="1"/>
  <c r="J117" i="4" s="1"/>
  <c r="J118" i="4"/>
  <c r="J119" i="4"/>
  <c r="BE119" i="4"/>
  <c r="F33" i="4" s="1"/>
  <c r="AZ97" i="1" s="1"/>
  <c r="J97" i="4"/>
  <c r="J114" i="4"/>
  <c r="F113" i="4"/>
  <c r="F111" i="4"/>
  <c r="E109" i="4"/>
  <c r="J92" i="4"/>
  <c r="F91" i="4"/>
  <c r="F89" i="4"/>
  <c r="E87" i="4"/>
  <c r="J21" i="4"/>
  <c r="E21" i="4"/>
  <c r="J91" i="4" s="1"/>
  <c r="J113" i="4"/>
  <c r="J20" i="4"/>
  <c r="J18" i="4"/>
  <c r="E18" i="4"/>
  <c r="F114" i="4" s="1"/>
  <c r="J17" i="4"/>
  <c r="J12" i="4"/>
  <c r="J111" i="4" s="1"/>
  <c r="E7" i="4"/>
  <c r="E85" i="4" s="1"/>
  <c r="E107" i="4"/>
  <c r="J37" i="3"/>
  <c r="J36" i="3"/>
  <c r="AY96" i="1"/>
  <c r="J35" i="3"/>
  <c r="AX96" i="1" s="1"/>
  <c r="BI145" i="3"/>
  <c r="BH145" i="3"/>
  <c r="BG145" i="3"/>
  <c r="BF145" i="3"/>
  <c r="T145" i="3"/>
  <c r="T144" i="3"/>
  <c r="T143" i="3" s="1"/>
  <c r="R145" i="3"/>
  <c r="R144" i="3"/>
  <c r="R143" i="3"/>
  <c r="P145" i="3"/>
  <c r="P144" i="3" s="1"/>
  <c r="P143" i="3" s="1"/>
  <c r="BK145" i="3"/>
  <c r="BK144" i="3" s="1"/>
  <c r="J145" i="3"/>
  <c r="BE145" i="3" s="1"/>
  <c r="BI142" i="3"/>
  <c r="BH142" i="3"/>
  <c r="BG142" i="3"/>
  <c r="BF142" i="3"/>
  <c r="T142" i="3"/>
  <c r="T141" i="3" s="1"/>
  <c r="R142" i="3"/>
  <c r="R141" i="3"/>
  <c r="P142" i="3"/>
  <c r="P141" i="3" s="1"/>
  <c r="BK142" i="3"/>
  <c r="BK141" i="3"/>
  <c r="J141" i="3" s="1"/>
  <c r="J101" i="3" s="1"/>
  <c r="J142" i="3"/>
  <c r="BE142" i="3"/>
  <c r="BI140" i="3"/>
  <c r="BH140" i="3"/>
  <c r="BG140" i="3"/>
  <c r="BF140" i="3"/>
  <c r="T140" i="3"/>
  <c r="R140" i="3"/>
  <c r="P140" i="3"/>
  <c r="BK140" i="3"/>
  <c r="J140" i="3"/>
  <c r="BE140" i="3" s="1"/>
  <c r="BI139" i="3"/>
  <c r="BH139" i="3"/>
  <c r="BG139" i="3"/>
  <c r="BF139" i="3"/>
  <c r="T139" i="3"/>
  <c r="R139" i="3"/>
  <c r="R136" i="3" s="1"/>
  <c r="P139" i="3"/>
  <c r="BK139" i="3"/>
  <c r="J139" i="3"/>
  <c r="BE139" i="3"/>
  <c r="BI138" i="3"/>
  <c r="BH138" i="3"/>
  <c r="BG138" i="3"/>
  <c r="BF138" i="3"/>
  <c r="T138" i="3"/>
  <c r="R138" i="3"/>
  <c r="P138" i="3"/>
  <c r="BK138" i="3"/>
  <c r="BK136" i="3" s="1"/>
  <c r="J136" i="3" s="1"/>
  <c r="J100" i="3" s="1"/>
  <c r="J138" i="3"/>
  <c r="BE138" i="3"/>
  <c r="BI137" i="3"/>
  <c r="BH137" i="3"/>
  <c r="BG137" i="3"/>
  <c r="BF137" i="3"/>
  <c r="T137" i="3"/>
  <c r="T136" i="3"/>
  <c r="R137" i="3"/>
  <c r="P137" i="3"/>
  <c r="P136" i="3"/>
  <c r="BK137" i="3"/>
  <c r="J137" i="3"/>
  <c r="BE137" i="3" s="1"/>
  <c r="J33" i="3" s="1"/>
  <c r="AV96" i="1" s="1"/>
  <c r="AT96" i="1" s="1"/>
  <c r="BI134" i="3"/>
  <c r="BH134" i="3"/>
  <c r="BG134" i="3"/>
  <c r="BF134" i="3"/>
  <c r="T134" i="3"/>
  <c r="R134" i="3"/>
  <c r="P134" i="3"/>
  <c r="BK134" i="3"/>
  <c r="J134" i="3"/>
  <c r="BE134" i="3"/>
  <c r="BI132" i="3"/>
  <c r="BH132" i="3"/>
  <c r="BG132" i="3"/>
  <c r="BF132" i="3"/>
  <c r="T132" i="3"/>
  <c r="R132" i="3"/>
  <c r="P132" i="3"/>
  <c r="P128" i="3" s="1"/>
  <c r="BK132" i="3"/>
  <c r="J132" i="3"/>
  <c r="BE132" i="3"/>
  <c r="BI131" i="3"/>
  <c r="F37" i="3" s="1"/>
  <c r="BD96" i="1" s="1"/>
  <c r="BH131" i="3"/>
  <c r="BG131" i="3"/>
  <c r="BF131" i="3"/>
  <c r="T131" i="3"/>
  <c r="T128" i="3" s="1"/>
  <c r="R131" i="3"/>
  <c r="P131" i="3"/>
  <c r="BK131" i="3"/>
  <c r="J131" i="3"/>
  <c r="BE131" i="3"/>
  <c r="BI129" i="3"/>
  <c r="BH129" i="3"/>
  <c r="BG129" i="3"/>
  <c r="BF129" i="3"/>
  <c r="J34" i="3" s="1"/>
  <c r="AW96" i="1" s="1"/>
  <c r="T129" i="3"/>
  <c r="R129" i="3"/>
  <c r="R128" i="3"/>
  <c r="P129" i="3"/>
  <c r="BK129" i="3"/>
  <c r="BK128" i="3"/>
  <c r="J128" i="3" s="1"/>
  <c r="J99" i="3" s="1"/>
  <c r="J129" i="3"/>
  <c r="BE129" i="3"/>
  <c r="BI126" i="3"/>
  <c r="BH126" i="3"/>
  <c r="F36" i="3" s="1"/>
  <c r="BC96" i="1" s="1"/>
  <c r="BG126" i="3"/>
  <c r="F35" i="3"/>
  <c r="BB96" i="1" s="1"/>
  <c r="BF126" i="3"/>
  <c r="F34" i="3" s="1"/>
  <c r="BA96" i="1" s="1"/>
  <c r="T126" i="3"/>
  <c r="T125" i="3"/>
  <c r="T124" i="3" s="1"/>
  <c r="T123" i="3" s="1"/>
  <c r="R126" i="3"/>
  <c r="R125" i="3"/>
  <c r="R124" i="3" s="1"/>
  <c r="R123" i="3" s="1"/>
  <c r="P126" i="3"/>
  <c r="P125" i="3"/>
  <c r="P124" i="3" s="1"/>
  <c r="P123" i="3" s="1"/>
  <c r="AU96" i="1" s="1"/>
  <c r="BK126" i="3"/>
  <c r="BK125" i="3" s="1"/>
  <c r="J126" i="3"/>
  <c r="BE126" i="3"/>
  <c r="F33" i="3" s="1"/>
  <c r="AZ96" i="1" s="1"/>
  <c r="J120" i="3"/>
  <c r="F119" i="3"/>
  <c r="F117" i="3"/>
  <c r="E115" i="3"/>
  <c r="J92" i="3"/>
  <c r="F91" i="3"/>
  <c r="F89" i="3"/>
  <c r="E87" i="3"/>
  <c r="J21" i="3"/>
  <c r="E21" i="3"/>
  <c r="J20" i="3"/>
  <c r="J18" i="3"/>
  <c r="E18" i="3"/>
  <c r="F120" i="3" s="1"/>
  <c r="F92" i="3"/>
  <c r="J17" i="3"/>
  <c r="J12" i="3"/>
  <c r="J117" i="3" s="1"/>
  <c r="J89" i="3"/>
  <c r="E7" i="3"/>
  <c r="J37" i="2"/>
  <c r="J36" i="2"/>
  <c r="AY95" i="1" s="1"/>
  <c r="J35" i="2"/>
  <c r="AX95" i="1"/>
  <c r="BI155" i="2"/>
  <c r="BH155" i="2"/>
  <c r="BG155" i="2"/>
  <c r="BF155" i="2"/>
  <c r="T155" i="2"/>
  <c r="T154" i="2" s="1"/>
  <c r="R155" i="2"/>
  <c r="R154" i="2"/>
  <c r="P155" i="2"/>
  <c r="P154" i="2" s="1"/>
  <c r="BK155" i="2"/>
  <c r="BK154" i="2"/>
  <c r="J154" i="2"/>
  <c r="J100" i="2" s="1"/>
  <c r="J155" i="2"/>
  <c r="BE155" i="2"/>
  <c r="BI151" i="2"/>
  <c r="BH151" i="2"/>
  <c r="BG151" i="2"/>
  <c r="BF151" i="2"/>
  <c r="T151" i="2"/>
  <c r="T150" i="2" s="1"/>
  <c r="R151" i="2"/>
  <c r="R150" i="2"/>
  <c r="P151" i="2"/>
  <c r="P150" i="2" s="1"/>
  <c r="BK151" i="2"/>
  <c r="BK150" i="2"/>
  <c r="J150" i="2"/>
  <c r="J99" i="2" s="1"/>
  <c r="J151" i="2"/>
  <c r="BE151" i="2"/>
  <c r="BI147" i="2"/>
  <c r="BH147" i="2"/>
  <c r="BG147" i="2"/>
  <c r="BF147" i="2"/>
  <c r="T147" i="2"/>
  <c r="R147" i="2"/>
  <c r="P147" i="2"/>
  <c r="BK147" i="2"/>
  <c r="J147" i="2"/>
  <c r="BE147" i="2" s="1"/>
  <c r="BI146" i="2"/>
  <c r="BH146" i="2"/>
  <c r="BG146" i="2"/>
  <c r="BF146" i="2"/>
  <c r="T146" i="2"/>
  <c r="R146" i="2"/>
  <c r="P146" i="2"/>
  <c r="BK146" i="2"/>
  <c r="J146" i="2"/>
  <c r="BE146" i="2"/>
  <c r="BI144" i="2"/>
  <c r="BH144" i="2"/>
  <c r="BG144" i="2"/>
  <c r="BF144" i="2"/>
  <c r="T144" i="2"/>
  <c r="R144" i="2"/>
  <c r="P144" i="2"/>
  <c r="BK144" i="2"/>
  <c r="J144" i="2"/>
  <c r="BE144" i="2" s="1"/>
  <c r="BI142" i="2"/>
  <c r="BH142" i="2"/>
  <c r="BG142" i="2"/>
  <c r="BF142" i="2"/>
  <c r="T142" i="2"/>
  <c r="R142" i="2"/>
  <c r="P142" i="2"/>
  <c r="BK142" i="2"/>
  <c r="J142" i="2"/>
  <c r="BE142" i="2"/>
  <c r="BI141" i="2"/>
  <c r="BH141" i="2"/>
  <c r="BG141" i="2"/>
  <c r="BF141" i="2"/>
  <c r="T141" i="2"/>
  <c r="R141" i="2"/>
  <c r="P141" i="2"/>
  <c r="BK141" i="2"/>
  <c r="J141" i="2"/>
  <c r="BE141" i="2" s="1"/>
  <c r="BI136" i="2"/>
  <c r="BH136" i="2"/>
  <c r="BG136" i="2"/>
  <c r="BF136" i="2"/>
  <c r="T136" i="2"/>
  <c r="R136" i="2"/>
  <c r="P136" i="2"/>
  <c r="BK136" i="2"/>
  <c r="J136" i="2"/>
  <c r="BE136" i="2"/>
  <c r="BI134" i="2"/>
  <c r="BH134" i="2"/>
  <c r="BG134" i="2"/>
  <c r="BF134" i="2"/>
  <c r="T134" i="2"/>
  <c r="R134" i="2"/>
  <c r="P134" i="2"/>
  <c r="BK134" i="2"/>
  <c r="J134" i="2"/>
  <c r="BE134" i="2" s="1"/>
  <c r="BI133" i="2"/>
  <c r="BH133" i="2"/>
  <c r="BG133" i="2"/>
  <c r="BF133" i="2"/>
  <c r="T133" i="2"/>
  <c r="R133" i="2"/>
  <c r="P133" i="2"/>
  <c r="BK133" i="2"/>
  <c r="J133" i="2"/>
  <c r="BE133" i="2"/>
  <c r="BI130" i="2"/>
  <c r="BH130" i="2"/>
  <c r="BG130" i="2"/>
  <c r="BF130" i="2"/>
  <c r="T130" i="2"/>
  <c r="R130" i="2"/>
  <c r="P130" i="2"/>
  <c r="BK130" i="2"/>
  <c r="J130" i="2"/>
  <c r="BE130" i="2" s="1"/>
  <c r="BI129" i="2"/>
  <c r="BH129" i="2"/>
  <c r="BG129" i="2"/>
  <c r="BF129" i="2"/>
  <c r="T129" i="2"/>
  <c r="R129" i="2"/>
  <c r="P129" i="2"/>
  <c r="BK129" i="2"/>
  <c r="J129" i="2"/>
  <c r="BE129" i="2"/>
  <c r="BI126" i="2"/>
  <c r="BH126" i="2"/>
  <c r="BG126" i="2"/>
  <c r="BF126" i="2"/>
  <c r="T126" i="2"/>
  <c r="R126" i="2"/>
  <c r="P126" i="2"/>
  <c r="BK126" i="2"/>
  <c r="J126" i="2"/>
  <c r="BE126" i="2" s="1"/>
  <c r="BI123" i="2"/>
  <c r="BH123" i="2"/>
  <c r="F36" i="2" s="1"/>
  <c r="BC95" i="1" s="1"/>
  <c r="BG123" i="2"/>
  <c r="BF123" i="2"/>
  <c r="F34" i="2" s="1"/>
  <c r="BA95" i="1" s="1"/>
  <c r="BA94" i="1" s="1"/>
  <c r="W30" i="1" s="1"/>
  <c r="J34" i="2"/>
  <c r="AW95" i="1" s="1"/>
  <c r="T123" i="2"/>
  <c r="R123" i="2"/>
  <c r="R122" i="2" s="1"/>
  <c r="R121" i="2" s="1"/>
  <c r="R120" i="2" s="1"/>
  <c r="P123" i="2"/>
  <c r="BK123" i="2"/>
  <c r="BK122" i="2" s="1"/>
  <c r="J122" i="2" s="1"/>
  <c r="J98" i="2" s="1"/>
  <c r="BK121" i="2"/>
  <c r="J123" i="2"/>
  <c r="BE123" i="2"/>
  <c r="J117" i="2"/>
  <c r="F116" i="2"/>
  <c r="F114" i="2"/>
  <c r="E112" i="2"/>
  <c r="J92" i="2"/>
  <c r="F91" i="2"/>
  <c r="F89" i="2"/>
  <c r="E87" i="2"/>
  <c r="J21" i="2"/>
  <c r="E21" i="2"/>
  <c r="J116" i="2" s="1"/>
  <c r="J91" i="2"/>
  <c r="J20" i="2"/>
  <c r="J18" i="2"/>
  <c r="E18" i="2"/>
  <c r="F117" i="2"/>
  <c r="F92" i="2"/>
  <c r="J17" i="2"/>
  <c r="J12" i="2"/>
  <c r="J114" i="2"/>
  <c r="J89" i="2"/>
  <c r="E7" i="2"/>
  <c r="E110" i="2" s="1"/>
  <c r="E85" i="2"/>
  <c r="AW94" i="1"/>
  <c r="AK30" i="1" s="1"/>
  <c r="AS94" i="1"/>
  <c r="L90" i="1"/>
  <c r="AM90" i="1"/>
  <c r="AM89" i="1"/>
  <c r="L89" i="1"/>
  <c r="AM87" i="1"/>
  <c r="L87" i="1"/>
  <c r="L85" i="1"/>
  <c r="L84" i="1"/>
  <c r="J119" i="3" l="1"/>
  <c r="J91" i="3"/>
  <c r="P122" i="2"/>
  <c r="P121" i="2" s="1"/>
  <c r="P120" i="2" s="1"/>
  <c r="AU95" i="1" s="1"/>
  <c r="AU94" i="1" s="1"/>
  <c r="F35" i="2"/>
  <c r="BB95" i="1" s="1"/>
  <c r="BB94" i="1" s="1"/>
  <c r="F37" i="2"/>
  <c r="BD95" i="1" s="1"/>
  <c r="BD94" i="1" s="1"/>
  <c r="W33" i="1" s="1"/>
  <c r="BK143" i="3"/>
  <c r="J143" i="3" s="1"/>
  <c r="J102" i="3" s="1"/>
  <c r="J144" i="3"/>
  <c r="J103" i="3" s="1"/>
  <c r="J33" i="4"/>
  <c r="AV97" i="1" s="1"/>
  <c r="AT97" i="1" s="1"/>
  <c r="E113" i="3"/>
  <c r="E85" i="3"/>
  <c r="J121" i="2"/>
  <c r="J97" i="2" s="1"/>
  <c r="BK120" i="2"/>
  <c r="J120" i="2" s="1"/>
  <c r="J33" i="2"/>
  <c r="AV95" i="1" s="1"/>
  <c r="AT95" i="1" s="1"/>
  <c r="F33" i="2"/>
  <c r="AZ95" i="1" s="1"/>
  <c r="AZ94" i="1" s="1"/>
  <c r="T122" i="2"/>
  <c r="T121" i="2" s="1"/>
  <c r="T120" i="2" s="1"/>
  <c r="BC94" i="1"/>
  <c r="J125" i="3"/>
  <c r="J98" i="3" s="1"/>
  <c r="BK124" i="3"/>
  <c r="J96" i="4"/>
  <c r="J30" i="4"/>
  <c r="J89" i="4"/>
  <c r="F92" i="4"/>
  <c r="W32" i="1" l="1"/>
  <c r="AY94" i="1"/>
  <c r="J30" i="2"/>
  <c r="J96" i="2"/>
  <c r="W31" i="1"/>
  <c r="AX94" i="1"/>
  <c r="BK123" i="3"/>
  <c r="J123" i="3" s="1"/>
  <c r="J124" i="3"/>
  <c r="J97" i="3" s="1"/>
  <c r="W29" i="1"/>
  <c r="AV94" i="1"/>
  <c r="AG97" i="1"/>
  <c r="AN97" i="1" s="1"/>
  <c r="J39" i="4"/>
  <c r="J96" i="3" l="1"/>
  <c r="J30" i="3"/>
  <c r="AT94" i="1"/>
  <c r="AK29" i="1"/>
  <c r="AG95" i="1"/>
  <c r="J39" i="2"/>
  <c r="AG96" i="1" l="1"/>
  <c r="AN96" i="1" s="1"/>
  <c r="J39" i="3"/>
  <c r="AN95" i="1"/>
  <c r="AG94" i="1"/>
  <c r="AN94" i="1" l="1"/>
  <c r="AK26" i="1"/>
  <c r="AK35" i="1" s="1"/>
</calcChain>
</file>

<file path=xl/sharedStrings.xml><?xml version="1.0" encoding="utf-8"?>
<sst xmlns="http://schemas.openxmlformats.org/spreadsheetml/2006/main" count="1282" uniqueCount="299">
  <si>
    <t>Export Komplet</t>
  </si>
  <si>
    <t/>
  </si>
  <si>
    <t>2.0</t>
  </si>
  <si>
    <t>ZAMOK</t>
  </si>
  <si>
    <t>False</t>
  </si>
  <si>
    <t>{612fd05a-da41-40a3-b84f-3e971791330c}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</si>
  <si>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</si>
  <si>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</si>
  <si>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</si>
  <si>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</si>
  <si>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</si>
  <si>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</si>
  <si>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</si>
  <si>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</si>
  <si>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2019_L11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</si>
  <si>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</si>
  <si>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</si>
  <si>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Odbahnění rybníka Dolejšák</t>
  </si>
  <si>
    <t>KSO:</t>
  </si>
  <si>
    <t>CC-CZ:</t>
  </si>
  <si>
    <t>Místo:</t>
  </si>
  <si>
    <t>Obec Skvrňov</t>
  </si>
  <si>
    <t>Datum:</t>
  </si>
  <si>
    <t>28. 12. 2019</t>
  </si>
  <si>
    <t>Zadavatel:</t>
  </si>
  <si>
    <t>IČ:</t>
  </si>
  <si>
    <t>00235733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</si>
  <si>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</si>
  <si>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</si>
  <si>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</si>
  <si>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</si>
  <si>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</si>
  <si>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</si>
  <si>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</si>
  <si>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04690451</t>
  </si>
  <si>
    <t>Ing. Libor Kouřík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</si>
  <si>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</si>
  <si>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</si>
  <si>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</si>
  <si>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</si>
  <si>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</si>
  <si>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</si>
  <si>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</si>
  <si>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</si>
  <si>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</si>
  <si>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</si>
  <si>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</si>
  <si>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</si>
  <si>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</si>
  <si>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</si>
  <si>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</si>
  <si>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</si>
  <si>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</si>
  <si>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</si>
  <si>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</si>
  <si>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</si>
  <si>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</si>
  <si>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</si>
  <si>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</si>
  <si>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</si>
  <si>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</si>
  <si>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</si>
  <si>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</si>
  <si>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</si>
  <si>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</si>
  <si>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</si>
  <si>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</si>
  <si>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</si>
  <si>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</si>
  <si>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</si>
  <si>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</si>
  <si>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</si>
  <si>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</si>
  <si>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</si>
  <si>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</si>
  <si>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</si>
  <si>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</si>
  <si>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</si>
  <si>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</si>
  <si>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</si>
  <si>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</si>
  <si>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</si>
  <si>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</si>
  <si>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Odbahnění vodní nádrže</t>
  </si>
  <si>
    <t>STA</t>
  </si>
  <si>
    <t>1</t>
  </si>
  <si>
    <t>{062e9207-4ae8-4805-8fba-005a36f40d2d}</t>
  </si>
  <si>
    <t>2</t>
  </si>
  <si>
    <t>SO02</t>
  </si>
  <si>
    <t>Rekonstrukce břehového opevnění</t>
  </si>
  <si>
    <t>{49246108-a619-49cd-a4d3-1147dc9a010b}</t>
  </si>
  <si>
    <t>VRN</t>
  </si>
  <si>
    <t>Vedlejší rozpočtové náklady</t>
  </si>
  <si>
    <t>{75d1b7c2-4c8a-4510-904a-3c95ceef9851}</t>
  </si>
  <si>
    <t>KRYCÍ LIST SOUPISU PRACÍ</t>
  </si>
  <si>
    <t>Objekt:</t>
  </si>
  <si>
    <t>SO01 - Odbahnění vodní nádrže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</si>
  <si>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</si>
  <si>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</si>
  <si>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</si>
  <si>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</si>
  <si>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</si>
  <si>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</si>
  <si>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</si>
  <si>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</si>
  <si>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</si>
  <si>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</si>
  <si>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</si>
  <si>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</si>
  <si>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</si>
  <si>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</si>
  <si>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</si>
  <si>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</si>
  <si>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</si>
  <si>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</si>
  <si>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</si>
  <si>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</si>
  <si>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</si>
  <si>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</si>
  <si>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</si>
  <si>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</si>
  <si>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</si>
  <si>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</si>
  <si>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</si>
  <si>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115101201</t>
  </si>
  <si>
    <t>Čerpání vody na dopravní výšku do 10 m průměrný přítok do 500 l/min</t>
  </si>
  <si>
    <t>hod</t>
  </si>
  <si>
    <t>CS ÚRS 2018 01</t>
  </si>
  <si>
    <t>4</t>
  </si>
  <si>
    <t>1704517525</t>
  </si>
  <si>
    <t>P</t>
  </si>
  <si>
    <t>Poznámka k položce:_x000D_
Čerpání vody pro odvodnění sedimentu.</t>
  </si>
  <si>
    <t>VV</t>
  </si>
  <si>
    <t>10*12</t>
  </si>
  <si>
    <t>121101101</t>
  </si>
  <si>
    <t>Sejmutí ornice s přemístěním na vzdálenost do 50 m</t>
  </si>
  <si>
    <t>m3</t>
  </si>
  <si>
    <t>CS ÚRS 2019 01</t>
  </si>
  <si>
    <t>-1581205598</t>
  </si>
  <si>
    <t>Poznámka k položce:_x000D_
Sejmutí ornice na ploše zemníku.</t>
  </si>
  <si>
    <t>20*8*0,1</t>
  </si>
  <si>
    <t>3</t>
  </si>
  <si>
    <t>122703601</t>
  </si>
  <si>
    <t>Odstranění nánosů při únosnosti dna přes 0,15 do 40 kPa</t>
  </si>
  <si>
    <t>-937357178</t>
  </si>
  <si>
    <t>131201101</t>
  </si>
  <si>
    <t>Hloubení jam nezapažených v hornině tř. 3 objemu do 100 m3</t>
  </si>
  <si>
    <t>637330958</t>
  </si>
  <si>
    <t>Poznámka k položce:_x000D_
Čerpací jímky pro odvodnění sedimentu. přepoklad 2x, 1,5x1,5 m, hl 0,5 m.</t>
  </si>
  <si>
    <t>2*1,5*1,5*0,5</t>
  </si>
  <si>
    <t>5</t>
  </si>
  <si>
    <t>131201109</t>
  </si>
  <si>
    <t>Příplatek za lepivost u hloubení jam nezapažených v hornině tř. 3</t>
  </si>
  <si>
    <t>-178242958</t>
  </si>
  <si>
    <t>6</t>
  </si>
  <si>
    <t>120001101</t>
  </si>
  <si>
    <t>Příplatek za ztížení odkopávky nebo prokkopávky v blízkosti inženýrských sítí</t>
  </si>
  <si>
    <t>-1953048960</t>
  </si>
  <si>
    <t>351</t>
  </si>
  <si>
    <t>7</t>
  </si>
  <si>
    <t>132203302</t>
  </si>
  <si>
    <t>Hloubení rýh pro sběrné a svodné drény hl do 1,1 m v hornině tř. 3</t>
  </si>
  <si>
    <t>m</t>
  </si>
  <si>
    <t>-1729981146</t>
  </si>
  <si>
    <t>Poznámka k položce:_x000D_
Hloubení odvodňovacích per, předp. 10x boční dl. 10 m, 1x podélná dl 50 m.</t>
  </si>
  <si>
    <t>10*10</t>
  </si>
  <si>
    <t>50</t>
  </si>
  <si>
    <t>Součet</t>
  </si>
  <si>
    <t>8</t>
  </si>
  <si>
    <t>162253101</t>
  </si>
  <si>
    <t>Vodorovné přemístění nánosu z nádrží do 60 m při únosnosti dna přes 40 kPa</t>
  </si>
  <si>
    <t>-667809648</t>
  </si>
  <si>
    <t>9</t>
  </si>
  <si>
    <t>167101102</t>
  </si>
  <si>
    <t>Nakládání výkopku z hornin tř. 1 až 4 přes 100 m3</t>
  </si>
  <si>
    <t>451714038</t>
  </si>
  <si>
    <t>Poznámka k položce:_x000D_
Nakládání sedimentu</t>
  </si>
  <si>
    <t>10</t>
  </si>
  <si>
    <t>162401101</t>
  </si>
  <si>
    <t>Vodorovné přemístění do 1500 m výkopku/sypaniny z horniny tř. 1 až 4</t>
  </si>
  <si>
    <t>189520704</t>
  </si>
  <si>
    <t>Poznámka k položce:_x000D_
Ovažován pozemek p.č. 582/1, k.ú. Skvrňov, vzd. cca 1,2 km.</t>
  </si>
  <si>
    <t>11</t>
  </si>
  <si>
    <t>171201101</t>
  </si>
  <si>
    <t>Uložení sypaniny do násypů nezhutněných</t>
  </si>
  <si>
    <t>1231714634</t>
  </si>
  <si>
    <t>12</t>
  </si>
  <si>
    <t>181951101</t>
  </si>
  <si>
    <t>Úprava pláně v hornině tř. 1 až 4 bez zhutnění</t>
  </si>
  <si>
    <t>m2</t>
  </si>
  <si>
    <t>-1250882927</t>
  </si>
  <si>
    <t>Poznámka k položce:_x000D_
Finální urovnání dna VN.</t>
  </si>
  <si>
    <t>50*21</t>
  </si>
  <si>
    <t>Komunikace pozemní</t>
  </si>
  <si>
    <t>13</t>
  </si>
  <si>
    <t>572211111</t>
  </si>
  <si>
    <t>Vyspravení výtluků na krajnicích a komunikacích kamenivem hrubým drceným</t>
  </si>
  <si>
    <t>-1979734122</t>
  </si>
  <si>
    <t>Poznámka k položce:_x000D_
Zpevnění polní cetsy, předpoklad 20% plochy.</t>
  </si>
  <si>
    <t>80*3*0,2*0,8</t>
  </si>
  <si>
    <t>998</t>
  </si>
  <si>
    <t>Přesun hmot</t>
  </si>
  <si>
    <t>14</t>
  </si>
  <si>
    <t>998331011</t>
  </si>
  <si>
    <t>Přesun hmot pro nádrže</t>
  </si>
  <si>
    <t>t</t>
  </si>
  <si>
    <t>320416355</t>
  </si>
  <si>
    <t>SO02 - Rekonstrukce břehového opevnění</t>
  </si>
  <si>
    <t xml:space="preserve">    4 - Vodorovné konstrukce</t>
  </si>
  <si>
    <t xml:space="preserve">    6 - Úpravy povrchů, podlahy a osazování výplní</t>
  </si>
  <si>
    <t>PSV - Práce a dodávky PSV</t>
  </si>
  <si>
    <t xml:space="preserve">    783 - Dokončovací práce - nátěry</t>
  </si>
  <si>
    <t>122101101</t>
  </si>
  <si>
    <t>Odkopávky a prokopávky nezapažené v hornině tř. 1 a 2 objem do 100 m3</t>
  </si>
  <si>
    <t>-1075734035</t>
  </si>
  <si>
    <t>113*0,25</t>
  </si>
  <si>
    <t>Vodorovné konstrukce</t>
  </si>
  <si>
    <t>451504111</t>
  </si>
  <si>
    <t>Zřízení podkladní vrstvy z kameniva pod dlažbu tl do 100 mm</t>
  </si>
  <si>
    <t>-1938599896</t>
  </si>
  <si>
    <t>113*0,9</t>
  </si>
  <si>
    <t>M</t>
  </si>
  <si>
    <t>58333625</t>
  </si>
  <si>
    <t>kamenivo těžené hrubé frakce 4/8</t>
  </si>
  <si>
    <t>2008992680</t>
  </si>
  <si>
    <t>463212111</t>
  </si>
  <si>
    <t>Rovnanina z lomového kamene upraveného s vyklínováním spár úlomky kamene</t>
  </si>
  <si>
    <t>-2048029119</t>
  </si>
  <si>
    <t>113*0,2</t>
  </si>
  <si>
    <t>463212191</t>
  </si>
  <si>
    <t>Příplatek za vypracováni líce rovnaniny</t>
  </si>
  <si>
    <t>1628356337</t>
  </si>
  <si>
    <t>Úpravy povrchů, podlahy a osazování výplní</t>
  </si>
  <si>
    <t>1_R</t>
  </si>
  <si>
    <t>Obnova záchytného pletiva u bezp. přelivu</t>
  </si>
  <si>
    <t>kus</t>
  </si>
  <si>
    <t>-753449355</t>
  </si>
  <si>
    <t>628195011</t>
  </si>
  <si>
    <t>Očištění ocel konstrukcí od usazenin</t>
  </si>
  <si>
    <t>-990980050</t>
  </si>
  <si>
    <t>629995101</t>
  </si>
  <si>
    <t>Očištění vnějších ploch tlakovou vodou</t>
  </si>
  <si>
    <t>2124192008</t>
  </si>
  <si>
    <t>934956123</t>
  </si>
  <si>
    <t>Hradítka z dubového dřeva tl 40 mm</t>
  </si>
  <si>
    <t>CS ÚRS 2017 01</t>
  </si>
  <si>
    <t>1641863151</t>
  </si>
  <si>
    <t>273945332</t>
  </si>
  <si>
    <t>PSV</t>
  </si>
  <si>
    <t>Práce a dodávky PSV</t>
  </si>
  <si>
    <t>783</t>
  </si>
  <si>
    <t>Dokončovací práce - nátěry</t>
  </si>
  <si>
    <t>783343101</t>
  </si>
  <si>
    <t>Základní jednonásobný impregnační polyuretanový nátěr zámečnických konstrukcí</t>
  </si>
  <si>
    <t>16</t>
  </si>
  <si>
    <t>-840814387</t>
  </si>
  <si>
    <t>VRN - Vedlejší rozpočtové náklady</t>
  </si>
  <si>
    <t>01</t>
  </si>
  <si>
    <t>Skládky na staveništi</t>
  </si>
  <si>
    <t>soubor</t>
  </si>
  <si>
    <t>1024</t>
  </si>
  <si>
    <t>-551198262</t>
  </si>
  <si>
    <t>012303000</t>
  </si>
  <si>
    <t>Geodetické práce po výstavbě</t>
  </si>
  <si>
    <t>Soubor</t>
  </si>
  <si>
    <t>1740794457</t>
  </si>
  <si>
    <t>02</t>
  </si>
  <si>
    <t>Energie pro zařízení staveniště</t>
  </si>
  <si>
    <t>1463551676</t>
  </si>
  <si>
    <t>03</t>
  </si>
  <si>
    <t>Zajištění a zabezpečení staveniště, zřízení a likvidace, zařízení staveniště a přístupů</t>
  </si>
  <si>
    <t>1542948761</t>
  </si>
  <si>
    <t>04</t>
  </si>
  <si>
    <t>Zajištění umístění štítku o povolení stavby na viditelném místě u vstupu na staveniště</t>
  </si>
  <si>
    <t>-741652353</t>
  </si>
  <si>
    <t>042903000-1</t>
  </si>
  <si>
    <t>Fotodokumentace dotčených pozemků a staveb</t>
  </si>
  <si>
    <t>-1695176810</t>
  </si>
  <si>
    <t>05</t>
  </si>
  <si>
    <t>Uvedení dotčených pozemků a komunikací do původního (popř. v PD předepsaného) stavu</t>
  </si>
  <si>
    <t>285813287</t>
  </si>
  <si>
    <t>938908411</t>
  </si>
  <si>
    <t>Čištění vozovek splachováním vodou</t>
  </si>
  <si>
    <t>1109020399</t>
  </si>
  <si>
    <t>008</t>
  </si>
  <si>
    <t>Vypracování povodňového plánu, včetně zajištění potvrzení souladu příslušným povodňovým orgánem obce.</t>
  </si>
  <si>
    <t>-1419346762</t>
  </si>
  <si>
    <t>009</t>
  </si>
  <si>
    <t>Vypracování havarijního plánu, včetně potvrzení vodoprávním úřadem a správcem povodí.</t>
  </si>
  <si>
    <t>1851598317</t>
  </si>
  <si>
    <t>010</t>
  </si>
  <si>
    <t>Zajištění opatření vyplývající z povodňového a havarijního plánu</t>
  </si>
  <si>
    <t>-822372338</t>
  </si>
  <si>
    <t>042503000</t>
  </si>
  <si>
    <t>Plán BOZP na staveništi a zajištění opatření z něho vyplívajících</t>
  </si>
  <si>
    <t>-1293099464</t>
  </si>
  <si>
    <t>072103011</t>
  </si>
  <si>
    <t>Zajištění DIO komunikace II. a III. třídy - jednoduché el. vedení</t>
  </si>
  <si>
    <t>2107914399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</si>
</sst>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/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4" fontId="17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1:74" ht="36.950000000000003" customHeight="1"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S2" s="15" t="s">
        <v>6</v>
      </c>
      <c r="BT2" s="15" t="s">
        <v>7</v>
      </c>
    </row>
    <row r="3" spans="1:74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1:74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1:74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66" t="s">
        <v>14</v>
      </c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0"/>
      <c r="AQ5" s="20"/>
      <c r="AR5" s="18"/>
      <c r="BE5" s="245" t="s">
        <v>15</v>
      </c>
      <c r="BS5" s="15" t="s">
        <v>6</v>
      </c>
    </row>
    <row r="6" spans="1:74" ht="36.950000000000003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68" t="s">
        <v>17</v>
      </c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0"/>
      <c r="AQ6" s="20"/>
      <c r="AR6" s="18"/>
      <c r="BE6" s="246"/>
      <c r="BS6" s="15" t="s">
        <v>6</v>
      </c>
    </row>
    <row r="7" spans="1:74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E7" s="246"/>
      <c r="BS7" s="15" t="s">
        <v>6</v>
      </c>
    </row>
    <row r="8" spans="1:74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 t="s">
        <v>23</v>
      </c>
      <c r="AO8" s="20"/>
      <c r="AP8" s="20"/>
      <c r="AQ8" s="20"/>
      <c r="AR8" s="18"/>
      <c r="BE8" s="246"/>
      <c r="BS8" s="15" t="s">
        <v>6</v>
      </c>
    </row>
    <row r="9" spans="1:74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46"/>
      <c r="BS9" s="15" t="s">
        <v>6</v>
      </c>
    </row>
    <row r="10" spans="1:74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26</v>
      </c>
      <c r="AO10" s="20"/>
      <c r="AP10" s="20"/>
      <c r="AQ10" s="20"/>
      <c r="AR10" s="18"/>
      <c r="BE10" s="246"/>
      <c r="BS10" s="15" t="s">
        <v>6</v>
      </c>
    </row>
    <row r="11" spans="1:74" ht="18.399999999999999" customHeight="1">
      <c r="B11" s="19"/>
      <c r="C11" s="20"/>
      <c r="D11" s="20"/>
      <c r="E11" s="25" t="s">
        <v>21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46"/>
      <c r="BS11" s="15" t="s">
        <v>6</v>
      </c>
    </row>
    <row r="12" spans="1:74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46"/>
      <c r="BS12" s="15" t="s">
        <v>6</v>
      </c>
    </row>
    <row r="13" spans="1:74" ht="12" customHeight="1">
      <c r="B13" s="19"/>
      <c r="C13" s="20"/>
      <c r="D13" s="27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29</v>
      </c>
      <c r="AO13" s="20"/>
      <c r="AP13" s="20"/>
      <c r="AQ13" s="20"/>
      <c r="AR13" s="18"/>
      <c r="BE13" s="246"/>
      <c r="BS13" s="15" t="s">
        <v>6</v>
      </c>
    </row>
    <row r="14" spans="1:74" ht="12.75">
      <c r="B14" s="19"/>
      <c r="C14" s="20"/>
      <c r="D14" s="20"/>
      <c r="E14" s="269" t="s">
        <v>29</v>
      </c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" t="s">
        <v>27</v>
      </c>
      <c r="AL14" s="20"/>
      <c r="AM14" s="20"/>
      <c r="AN14" s="29" t="s">
        <v>29</v>
      </c>
      <c r="AO14" s="20"/>
      <c r="AP14" s="20"/>
      <c r="AQ14" s="20"/>
      <c r="AR14" s="18"/>
      <c r="BE14" s="246"/>
      <c r="BS14" s="15" t="s">
        <v>6</v>
      </c>
    </row>
    <row r="15" spans="1:74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46"/>
      <c r="BS15" s="15" t="s">
        <v>4</v>
      </c>
    </row>
    <row r="16" spans="1:74" ht="12" customHeight="1">
      <c r="B16" s="19"/>
      <c r="C16" s="20"/>
      <c r="D16" s="27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46"/>
      <c r="BS16" s="15" t="s">
        <v>4</v>
      </c>
    </row>
    <row r="17" spans="2:71" ht="18.399999999999999" customHeight="1">
      <c r="B17" s="19"/>
      <c r="C17" s="20"/>
      <c r="D17" s="20"/>
      <c r="E17" s="25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46"/>
      <c r="BS17" s="15" t="s">
        <v>32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46"/>
      <c r="BS18" s="15" t="s">
        <v>6</v>
      </c>
    </row>
    <row r="19" spans="2:71" ht="12" customHeight="1">
      <c r="B19" s="19"/>
      <c r="C19" s="20"/>
      <c r="D19" s="27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34</v>
      </c>
      <c r="AO19" s="20"/>
      <c r="AP19" s="20"/>
      <c r="AQ19" s="20"/>
      <c r="AR19" s="18"/>
      <c r="BE19" s="246"/>
      <c r="BS19" s="15" t="s">
        <v>6</v>
      </c>
    </row>
    <row r="20" spans="2:71" ht="18.399999999999999" customHeight="1">
      <c r="B20" s="19"/>
      <c r="C20" s="20"/>
      <c r="D20" s="20"/>
      <c r="E20" s="25" t="s">
        <v>35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46"/>
      <c r="BS20" s="15" t="s">
        <v>32</v>
      </c>
    </row>
    <row r="21" spans="2:7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46"/>
    </row>
    <row r="22" spans="2:71" ht="12" customHeight="1">
      <c r="B22" s="19"/>
      <c r="C22" s="20"/>
      <c r="D22" s="27" t="s">
        <v>36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46"/>
    </row>
    <row r="23" spans="2:71" ht="16.5" customHeight="1">
      <c r="B23" s="19"/>
      <c r="C23" s="20"/>
      <c r="D23" s="20"/>
      <c r="E23" s="271" t="s">
        <v>1</v>
      </c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0"/>
      <c r="AP23" s="20"/>
      <c r="AQ23" s="20"/>
      <c r="AR23" s="18"/>
      <c r="BE23" s="246"/>
    </row>
    <row r="24" spans="2:7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46"/>
    </row>
    <row r="25" spans="2:71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46"/>
    </row>
    <row r="26" spans="2:71" s="1" customFormat="1" ht="25.9" customHeight="1">
      <c r="B26" s="32"/>
      <c r="C26" s="33"/>
      <c r="D26" s="34" t="s">
        <v>37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8">
        <f>ROUND(AG94,2)</f>
        <v>0</v>
      </c>
      <c r="AL26" s="249"/>
      <c r="AM26" s="249"/>
      <c r="AN26" s="249"/>
      <c r="AO26" s="249"/>
      <c r="AP26" s="33"/>
      <c r="AQ26" s="33"/>
      <c r="AR26" s="36"/>
      <c r="BE26" s="246"/>
    </row>
    <row r="27" spans="2:71" s="1" customFormat="1" ht="6.95" customHeight="1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46"/>
    </row>
    <row r="28" spans="2:71" s="1" customFormat="1" ht="12.75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72" t="s">
        <v>38</v>
      </c>
      <c r="M28" s="272"/>
      <c r="N28" s="272"/>
      <c r="O28" s="272"/>
      <c r="P28" s="272"/>
      <c r="Q28" s="33"/>
      <c r="R28" s="33"/>
      <c r="S28" s="33"/>
      <c r="T28" s="33"/>
      <c r="U28" s="33"/>
      <c r="V28" s="33"/>
      <c r="W28" s="272" t="s">
        <v>39</v>
      </c>
      <c r="X28" s="272"/>
      <c r="Y28" s="272"/>
      <c r="Z28" s="272"/>
      <c r="AA28" s="272"/>
      <c r="AB28" s="272"/>
      <c r="AC28" s="272"/>
      <c r="AD28" s="272"/>
      <c r="AE28" s="272"/>
      <c r="AF28" s="33"/>
      <c r="AG28" s="33"/>
      <c r="AH28" s="33"/>
      <c r="AI28" s="33"/>
      <c r="AJ28" s="33"/>
      <c r="AK28" s="272" t="s">
        <v>40</v>
      </c>
      <c r="AL28" s="272"/>
      <c r="AM28" s="272"/>
      <c r="AN28" s="272"/>
      <c r="AO28" s="272"/>
      <c r="AP28" s="33"/>
      <c r="AQ28" s="33"/>
      <c r="AR28" s="36"/>
      <c r="BE28" s="246"/>
    </row>
    <row r="29" spans="2:71" s="2" customFormat="1" ht="14.45" customHeight="1">
      <c r="B29" s="37"/>
      <c r="C29" s="38"/>
      <c r="D29" s="27" t="s">
        <v>41</v>
      </c>
      <c r="E29" s="38"/>
      <c r="F29" s="27" t="s">
        <v>42</v>
      </c>
      <c r="G29" s="38"/>
      <c r="H29" s="38"/>
      <c r="I29" s="38"/>
      <c r="J29" s="38"/>
      <c r="K29" s="38"/>
      <c r="L29" s="273">
        <v>0.21</v>
      </c>
      <c r="M29" s="244"/>
      <c r="N29" s="244"/>
      <c r="O29" s="244"/>
      <c r="P29" s="244"/>
      <c r="Q29" s="38"/>
      <c r="R29" s="38"/>
      <c r="S29" s="38"/>
      <c r="T29" s="38"/>
      <c r="U29" s="38"/>
      <c r="V29" s="38"/>
      <c r="W29" s="243">
        <f>ROUND(AZ94, 2)</f>
        <v>0</v>
      </c>
      <c r="X29" s="244"/>
      <c r="Y29" s="244"/>
      <c r="Z29" s="244"/>
      <c r="AA29" s="244"/>
      <c r="AB29" s="244"/>
      <c r="AC29" s="244"/>
      <c r="AD29" s="244"/>
      <c r="AE29" s="244"/>
      <c r="AF29" s="38"/>
      <c r="AG29" s="38"/>
      <c r="AH29" s="38"/>
      <c r="AI29" s="38"/>
      <c r="AJ29" s="38"/>
      <c r="AK29" s="243">
        <f>ROUND(AV94, 2)</f>
        <v>0</v>
      </c>
      <c r="AL29" s="244"/>
      <c r="AM29" s="244"/>
      <c r="AN29" s="244"/>
      <c r="AO29" s="244"/>
      <c r="AP29" s="38"/>
      <c r="AQ29" s="38"/>
      <c r="AR29" s="39"/>
      <c r="BE29" s="247"/>
    </row>
    <row r="30" spans="2:71" s="2" customFormat="1" ht="14.45" customHeight="1">
      <c r="B30" s="37"/>
      <c r="C30" s="38"/>
      <c r="D30" s="38"/>
      <c r="E30" s="38"/>
      <c r="F30" s="27" t="s">
        <v>43</v>
      </c>
      <c r="G30" s="38"/>
      <c r="H30" s="38"/>
      <c r="I30" s="38"/>
      <c r="J30" s="38"/>
      <c r="K30" s="38"/>
      <c r="L30" s="273">
        <v>0.15</v>
      </c>
      <c r="M30" s="244"/>
      <c r="N30" s="244"/>
      <c r="O30" s="244"/>
      <c r="P30" s="244"/>
      <c r="Q30" s="38"/>
      <c r="R30" s="38"/>
      <c r="S30" s="38"/>
      <c r="T30" s="38"/>
      <c r="U30" s="38"/>
      <c r="V30" s="38"/>
      <c r="W30" s="243">
        <f>ROUND(BA94, 2)</f>
        <v>0</v>
      </c>
      <c r="X30" s="244"/>
      <c r="Y30" s="244"/>
      <c r="Z30" s="244"/>
      <c r="AA30" s="244"/>
      <c r="AB30" s="244"/>
      <c r="AC30" s="244"/>
      <c r="AD30" s="244"/>
      <c r="AE30" s="244"/>
      <c r="AF30" s="38"/>
      <c r="AG30" s="38"/>
      <c r="AH30" s="38"/>
      <c r="AI30" s="38"/>
      <c r="AJ30" s="38"/>
      <c r="AK30" s="243">
        <f>ROUND(AW94, 2)</f>
        <v>0</v>
      </c>
      <c r="AL30" s="244"/>
      <c r="AM30" s="244"/>
      <c r="AN30" s="244"/>
      <c r="AO30" s="244"/>
      <c r="AP30" s="38"/>
      <c r="AQ30" s="38"/>
      <c r="AR30" s="39"/>
      <c r="BE30" s="247"/>
    </row>
    <row r="31" spans="2:71" s="2" customFormat="1" ht="14.45" hidden="1" customHeight="1">
      <c r="B31" s="37"/>
      <c r="C31" s="38"/>
      <c r="D31" s="38"/>
      <c r="E31" s="38"/>
      <c r="F31" s="27" t="s">
        <v>44</v>
      </c>
      <c r="G31" s="38"/>
      <c r="H31" s="38"/>
      <c r="I31" s="38"/>
      <c r="J31" s="38"/>
      <c r="K31" s="38"/>
      <c r="L31" s="273">
        <v>0.21</v>
      </c>
      <c r="M31" s="244"/>
      <c r="N31" s="244"/>
      <c r="O31" s="244"/>
      <c r="P31" s="244"/>
      <c r="Q31" s="38"/>
      <c r="R31" s="38"/>
      <c r="S31" s="38"/>
      <c r="T31" s="38"/>
      <c r="U31" s="38"/>
      <c r="V31" s="38"/>
      <c r="W31" s="243">
        <f>ROUND(BB94, 2)</f>
        <v>0</v>
      </c>
      <c r="X31" s="244"/>
      <c r="Y31" s="244"/>
      <c r="Z31" s="244"/>
      <c r="AA31" s="244"/>
      <c r="AB31" s="244"/>
      <c r="AC31" s="244"/>
      <c r="AD31" s="244"/>
      <c r="AE31" s="244"/>
      <c r="AF31" s="38"/>
      <c r="AG31" s="38"/>
      <c r="AH31" s="38"/>
      <c r="AI31" s="38"/>
      <c r="AJ31" s="38"/>
      <c r="AK31" s="243">
        <v>0</v>
      </c>
      <c r="AL31" s="244"/>
      <c r="AM31" s="244"/>
      <c r="AN31" s="244"/>
      <c r="AO31" s="244"/>
      <c r="AP31" s="38"/>
      <c r="AQ31" s="38"/>
      <c r="AR31" s="39"/>
      <c r="BE31" s="247"/>
    </row>
    <row r="32" spans="2:71" s="2" customFormat="1" ht="14.45" hidden="1" customHeight="1">
      <c r="B32" s="37"/>
      <c r="C32" s="38"/>
      <c r="D32" s="38"/>
      <c r="E32" s="38"/>
      <c r="F32" s="27" t="s">
        <v>45</v>
      </c>
      <c r="G32" s="38"/>
      <c r="H32" s="38"/>
      <c r="I32" s="38"/>
      <c r="J32" s="38"/>
      <c r="K32" s="38"/>
      <c r="L32" s="273">
        <v>0.15</v>
      </c>
      <c r="M32" s="244"/>
      <c r="N32" s="244"/>
      <c r="O32" s="244"/>
      <c r="P32" s="244"/>
      <c r="Q32" s="38"/>
      <c r="R32" s="38"/>
      <c r="S32" s="38"/>
      <c r="T32" s="38"/>
      <c r="U32" s="38"/>
      <c r="V32" s="38"/>
      <c r="W32" s="243">
        <f>ROUND(BC94, 2)</f>
        <v>0</v>
      </c>
      <c r="X32" s="244"/>
      <c r="Y32" s="244"/>
      <c r="Z32" s="244"/>
      <c r="AA32" s="244"/>
      <c r="AB32" s="244"/>
      <c r="AC32" s="244"/>
      <c r="AD32" s="244"/>
      <c r="AE32" s="244"/>
      <c r="AF32" s="38"/>
      <c r="AG32" s="38"/>
      <c r="AH32" s="38"/>
      <c r="AI32" s="38"/>
      <c r="AJ32" s="38"/>
      <c r="AK32" s="243">
        <v>0</v>
      </c>
      <c r="AL32" s="244"/>
      <c r="AM32" s="244"/>
      <c r="AN32" s="244"/>
      <c r="AO32" s="244"/>
      <c r="AP32" s="38"/>
      <c r="AQ32" s="38"/>
      <c r="AR32" s="39"/>
      <c r="BE32" s="247"/>
    </row>
    <row r="33" spans="2:57" s="2" customFormat="1" ht="14.45" hidden="1" customHeight="1">
      <c r="B33" s="37"/>
      <c r="C33" s="38"/>
      <c r="D33" s="38"/>
      <c r="E33" s="38"/>
      <c r="F33" s="27" t="s">
        <v>46</v>
      </c>
      <c r="G33" s="38"/>
      <c r="H33" s="38"/>
      <c r="I33" s="38"/>
      <c r="J33" s="38"/>
      <c r="K33" s="38"/>
      <c r="L33" s="273">
        <v>0</v>
      </c>
      <c r="M33" s="244"/>
      <c r="N33" s="244"/>
      <c r="O33" s="244"/>
      <c r="P33" s="244"/>
      <c r="Q33" s="38"/>
      <c r="R33" s="38"/>
      <c r="S33" s="38"/>
      <c r="T33" s="38"/>
      <c r="U33" s="38"/>
      <c r="V33" s="38"/>
      <c r="W33" s="243">
        <f>ROUND(BD94, 2)</f>
        <v>0</v>
      </c>
      <c r="X33" s="244"/>
      <c r="Y33" s="244"/>
      <c r="Z33" s="244"/>
      <c r="AA33" s="244"/>
      <c r="AB33" s="244"/>
      <c r="AC33" s="244"/>
      <c r="AD33" s="244"/>
      <c r="AE33" s="244"/>
      <c r="AF33" s="38"/>
      <c r="AG33" s="38"/>
      <c r="AH33" s="38"/>
      <c r="AI33" s="38"/>
      <c r="AJ33" s="38"/>
      <c r="AK33" s="243">
        <v>0</v>
      </c>
      <c r="AL33" s="244"/>
      <c r="AM33" s="244"/>
      <c r="AN33" s="244"/>
      <c r="AO33" s="244"/>
      <c r="AP33" s="38"/>
      <c r="AQ33" s="38"/>
      <c r="AR33" s="39"/>
      <c r="BE33" s="247"/>
    </row>
    <row r="34" spans="2:57" s="1" customFormat="1" ht="6.95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46"/>
    </row>
    <row r="35" spans="2:57" s="1" customFormat="1" ht="25.9" customHeight="1">
      <c r="B35" s="32"/>
      <c r="C35" s="40"/>
      <c r="D35" s="41" t="s">
        <v>47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48</v>
      </c>
      <c r="U35" s="42"/>
      <c r="V35" s="42"/>
      <c r="W35" s="42"/>
      <c r="X35" s="250" t="s">
        <v>49</v>
      </c>
      <c r="Y35" s="251"/>
      <c r="Z35" s="251"/>
      <c r="AA35" s="251"/>
      <c r="AB35" s="251"/>
      <c r="AC35" s="42"/>
      <c r="AD35" s="42"/>
      <c r="AE35" s="42"/>
      <c r="AF35" s="42"/>
      <c r="AG35" s="42"/>
      <c r="AH35" s="42"/>
      <c r="AI35" s="42"/>
      <c r="AJ35" s="42"/>
      <c r="AK35" s="252">
        <f>SUM(AK26:AK33)</f>
        <v>0</v>
      </c>
      <c r="AL35" s="251"/>
      <c r="AM35" s="251"/>
      <c r="AN35" s="251"/>
      <c r="AO35" s="253"/>
      <c r="AP35" s="40"/>
      <c r="AQ35" s="40"/>
      <c r="AR35" s="36"/>
    </row>
    <row r="36" spans="2:57" s="1" customFormat="1" ht="6.9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</row>
    <row r="37" spans="2:57" s="1" customFormat="1" ht="14.4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</row>
    <row r="38" spans="2:57" ht="14.45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57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57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57" ht="14.4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57" ht="14.45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57" ht="14.45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57" ht="14.45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57" ht="14.45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57" ht="14.45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57" ht="14.4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57" ht="14.4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1" customFormat="1" ht="14.45" customHeight="1">
      <c r="B49" s="32"/>
      <c r="C49" s="33"/>
      <c r="D49" s="44" t="s">
        <v>50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51</v>
      </c>
      <c r="AI49" s="45"/>
      <c r="AJ49" s="45"/>
      <c r="AK49" s="45"/>
      <c r="AL49" s="45"/>
      <c r="AM49" s="45"/>
      <c r="AN49" s="45"/>
      <c r="AO49" s="45"/>
      <c r="AP49" s="33"/>
      <c r="AQ49" s="33"/>
      <c r="AR49" s="36"/>
    </row>
    <row r="50" spans="2:44" ht="11.25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1.25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1.25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1.25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1.25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1.2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1.25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1.25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1.25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1.25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2:44" s="1" customFormat="1" ht="12.75">
      <c r="B60" s="32"/>
      <c r="C60" s="33"/>
      <c r="D60" s="46" t="s">
        <v>52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6" t="s">
        <v>53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6" t="s">
        <v>52</v>
      </c>
      <c r="AI60" s="35"/>
      <c r="AJ60" s="35"/>
      <c r="AK60" s="35"/>
      <c r="AL60" s="35"/>
      <c r="AM60" s="46" t="s">
        <v>53</v>
      </c>
      <c r="AN60" s="35"/>
      <c r="AO60" s="35"/>
      <c r="AP60" s="33"/>
      <c r="AQ60" s="33"/>
      <c r="AR60" s="36"/>
    </row>
    <row r="61" spans="2:44" ht="11.25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1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1.25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2:44" s="1" customFormat="1" ht="12.75">
      <c r="B64" s="32"/>
      <c r="C64" s="33"/>
      <c r="D64" s="44" t="s">
        <v>54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4" t="s">
        <v>55</v>
      </c>
      <c r="AI64" s="45"/>
      <c r="AJ64" s="45"/>
      <c r="AK64" s="45"/>
      <c r="AL64" s="45"/>
      <c r="AM64" s="45"/>
      <c r="AN64" s="45"/>
      <c r="AO64" s="45"/>
      <c r="AP64" s="33"/>
      <c r="AQ64" s="33"/>
      <c r="AR64" s="36"/>
    </row>
    <row r="65" spans="2:44" ht="11.2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1.25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1.25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1.25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1.25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1.25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1.25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1.25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1.25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1.25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2:44" s="1" customFormat="1" ht="12.75">
      <c r="B75" s="32"/>
      <c r="C75" s="33"/>
      <c r="D75" s="46" t="s">
        <v>52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6" t="s">
        <v>53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6" t="s">
        <v>52</v>
      </c>
      <c r="AI75" s="35"/>
      <c r="AJ75" s="35"/>
      <c r="AK75" s="35"/>
      <c r="AL75" s="35"/>
      <c r="AM75" s="46" t="s">
        <v>53</v>
      </c>
      <c r="AN75" s="35"/>
      <c r="AO75" s="35"/>
      <c r="AP75" s="33"/>
      <c r="AQ75" s="33"/>
      <c r="AR75" s="36"/>
    </row>
    <row r="76" spans="2:44" s="1" customFormat="1" ht="11.25"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</row>
    <row r="77" spans="2:44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6"/>
    </row>
    <row r="81" spans="1:91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6"/>
    </row>
    <row r="82" spans="1:91" s="1" customFormat="1" ht="24.95" customHeight="1">
      <c r="B82" s="32"/>
      <c r="C82" s="21" t="s">
        <v>56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</row>
    <row r="83" spans="1:91" s="1" customFormat="1" ht="6.9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</row>
    <row r="84" spans="1:91" s="3" customFormat="1" ht="12" customHeight="1">
      <c r="B84" s="51"/>
      <c r="C84" s="27" t="s">
        <v>13</v>
      </c>
      <c r="D84" s="52"/>
      <c r="E84" s="52"/>
      <c r="F84" s="52"/>
      <c r="G84" s="52"/>
      <c r="H84" s="52"/>
      <c r="I84" s="52"/>
      <c r="J84" s="52"/>
      <c r="K84" s="52"/>
      <c r="L84" s="52" t="str">
        <f>K5</f>
        <v>2019_L11</v>
      </c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3"/>
    </row>
    <row r="85" spans="1:91" s="4" customFormat="1" ht="36.950000000000003" customHeight="1">
      <c r="B85" s="54"/>
      <c r="C85" s="55" t="s">
        <v>16</v>
      </c>
      <c r="D85" s="56"/>
      <c r="E85" s="56"/>
      <c r="F85" s="56"/>
      <c r="G85" s="56"/>
      <c r="H85" s="56"/>
      <c r="I85" s="56"/>
      <c r="J85" s="56"/>
      <c r="K85" s="56"/>
      <c r="L85" s="263" t="str">
        <f>K6</f>
        <v>Odbahnění rybníka Dolejšák</v>
      </c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  <c r="AG85" s="264"/>
      <c r="AH85" s="264"/>
      <c r="AI85" s="264"/>
      <c r="AJ85" s="264"/>
      <c r="AK85" s="264"/>
      <c r="AL85" s="264"/>
      <c r="AM85" s="264"/>
      <c r="AN85" s="264"/>
      <c r="AO85" s="264"/>
      <c r="AP85" s="56"/>
      <c r="AQ85" s="56"/>
      <c r="AR85" s="57"/>
    </row>
    <row r="86" spans="1:91" s="1" customFormat="1" ht="6.9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</row>
    <row r="87" spans="1:91" s="1" customFormat="1" ht="12" customHeight="1">
      <c r="B87" s="32"/>
      <c r="C87" s="27" t="s">
        <v>20</v>
      </c>
      <c r="D87" s="33"/>
      <c r="E87" s="33"/>
      <c r="F87" s="33"/>
      <c r="G87" s="33"/>
      <c r="H87" s="33"/>
      <c r="I87" s="33"/>
      <c r="J87" s="33"/>
      <c r="K87" s="33"/>
      <c r="L87" s="58" t="str">
        <f>IF(K8="","",K8)</f>
        <v>Obec Skvrňov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7" t="s">
        <v>22</v>
      </c>
      <c r="AJ87" s="33"/>
      <c r="AK87" s="33"/>
      <c r="AL87" s="33"/>
      <c r="AM87" s="265" t="str">
        <f>IF(AN8= "","",AN8)</f>
        <v>28. 12. 2019</v>
      </c>
      <c r="AN87" s="265"/>
      <c r="AO87" s="33"/>
      <c r="AP87" s="33"/>
      <c r="AQ87" s="33"/>
      <c r="AR87" s="36"/>
    </row>
    <row r="88" spans="1:91" s="1" customFormat="1" ht="6.9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</row>
    <row r="89" spans="1:91" s="1" customFormat="1" ht="15.2" customHeight="1">
      <c r="B89" s="32"/>
      <c r="C89" s="27" t="s">
        <v>24</v>
      </c>
      <c r="D89" s="33"/>
      <c r="E89" s="33"/>
      <c r="F89" s="33"/>
      <c r="G89" s="33"/>
      <c r="H89" s="33"/>
      <c r="I89" s="33"/>
      <c r="J89" s="33"/>
      <c r="K89" s="33"/>
      <c r="L89" s="52" t="str">
        <f>IF(E11= "","",E11)</f>
        <v>Obec Skvrňov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7" t="s">
        <v>30</v>
      </c>
      <c r="AJ89" s="33"/>
      <c r="AK89" s="33"/>
      <c r="AL89" s="33"/>
      <c r="AM89" s="261" t="str">
        <f>IF(E17="","",E17)</f>
        <v xml:space="preserve"> </v>
      </c>
      <c r="AN89" s="262"/>
      <c r="AO89" s="262"/>
      <c r="AP89" s="262"/>
      <c r="AQ89" s="33"/>
      <c r="AR89" s="36"/>
      <c r="AS89" s="255" t="s">
        <v>57</v>
      </c>
      <c r="AT89" s="256"/>
      <c r="AU89" s="60"/>
      <c r="AV89" s="60"/>
      <c r="AW89" s="60"/>
      <c r="AX89" s="60"/>
      <c r="AY89" s="60"/>
      <c r="AZ89" s="60"/>
      <c r="BA89" s="60"/>
      <c r="BB89" s="60"/>
      <c r="BC89" s="60"/>
      <c r="BD89" s="61"/>
    </row>
    <row r="90" spans="1:91" s="1" customFormat="1" ht="15.2" customHeight="1">
      <c r="B90" s="32"/>
      <c r="C90" s="27" t="s">
        <v>28</v>
      </c>
      <c r="D90" s="33"/>
      <c r="E90" s="33"/>
      <c r="F90" s="33"/>
      <c r="G90" s="33"/>
      <c r="H90" s="33"/>
      <c r="I90" s="33"/>
      <c r="J90" s="33"/>
      <c r="K90" s="33"/>
      <c r="L90" s="52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7" t="s">
        <v>33</v>
      </c>
      <c r="AJ90" s="33"/>
      <c r="AK90" s="33"/>
      <c r="AL90" s="33"/>
      <c r="AM90" s="261" t="str">
        <f>IF(E20="","",E20)</f>
        <v>Ing. Libor Kouřík</v>
      </c>
      <c r="AN90" s="262"/>
      <c r="AO90" s="262"/>
      <c r="AP90" s="262"/>
      <c r="AQ90" s="33"/>
      <c r="AR90" s="36"/>
      <c r="AS90" s="257"/>
      <c r="AT90" s="258"/>
      <c r="AU90" s="62"/>
      <c r="AV90" s="62"/>
      <c r="AW90" s="62"/>
      <c r="AX90" s="62"/>
      <c r="AY90" s="62"/>
      <c r="AZ90" s="62"/>
      <c r="BA90" s="62"/>
      <c r="BB90" s="62"/>
      <c r="BC90" s="62"/>
      <c r="BD90" s="63"/>
    </row>
    <row r="91" spans="1:91" s="1" customFormat="1" ht="10.9" customHeight="1"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59"/>
      <c r="AT91" s="260"/>
      <c r="AU91" s="64"/>
      <c r="AV91" s="64"/>
      <c r="AW91" s="64"/>
      <c r="AX91" s="64"/>
      <c r="AY91" s="64"/>
      <c r="AZ91" s="64"/>
      <c r="BA91" s="64"/>
      <c r="BB91" s="64"/>
      <c r="BC91" s="64"/>
      <c r="BD91" s="65"/>
    </row>
    <row r="92" spans="1:91" s="1" customFormat="1" ht="29.25" customHeight="1">
      <c r="B92" s="32"/>
      <c r="C92" s="282" t="s">
        <v>58</v>
      </c>
      <c r="D92" s="275"/>
      <c r="E92" s="275"/>
      <c r="F92" s="275"/>
      <c r="G92" s="275"/>
      <c r="H92" s="66"/>
      <c r="I92" s="274" t="s">
        <v>59</v>
      </c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5"/>
      <c r="AA92" s="275"/>
      <c r="AB92" s="275"/>
      <c r="AC92" s="275"/>
      <c r="AD92" s="275"/>
      <c r="AE92" s="275"/>
      <c r="AF92" s="275"/>
      <c r="AG92" s="277" t="s">
        <v>60</v>
      </c>
      <c r="AH92" s="275"/>
      <c r="AI92" s="275"/>
      <c r="AJ92" s="275"/>
      <c r="AK92" s="275"/>
      <c r="AL92" s="275"/>
      <c r="AM92" s="275"/>
      <c r="AN92" s="274" t="s">
        <v>61</v>
      </c>
      <c r="AO92" s="275"/>
      <c r="AP92" s="276"/>
      <c r="AQ92" s="67" t="s">
        <v>62</v>
      </c>
      <c r="AR92" s="36"/>
      <c r="AS92" s="68" t="s">
        <v>63</v>
      </c>
      <c r="AT92" s="69" t="s">
        <v>64</v>
      </c>
      <c r="AU92" s="69" t="s">
        <v>65</v>
      </c>
      <c r="AV92" s="69" t="s">
        <v>66</v>
      </c>
      <c r="AW92" s="69" t="s">
        <v>67</v>
      </c>
      <c r="AX92" s="69" t="s">
        <v>68</v>
      </c>
      <c r="AY92" s="69" t="s">
        <v>69</v>
      </c>
      <c r="AZ92" s="69" t="s">
        <v>70</v>
      </c>
      <c r="BA92" s="69" t="s">
        <v>71</v>
      </c>
      <c r="BB92" s="69" t="s">
        <v>72</v>
      </c>
      <c r="BC92" s="69" t="s">
        <v>73</v>
      </c>
      <c r="BD92" s="70" t="s">
        <v>74</v>
      </c>
    </row>
    <row r="93" spans="1:91" s="1" customFormat="1" ht="10.9" customHeight="1"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1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3"/>
    </row>
    <row r="94" spans="1:91" s="5" customFormat="1" ht="32.450000000000003" customHeight="1">
      <c r="B94" s="74"/>
      <c r="C94" s="75" t="s">
        <v>75</v>
      </c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280">
        <f>ROUND(SUM(AG95:AG97),2)</f>
        <v>0</v>
      </c>
      <c r="AH94" s="280"/>
      <c r="AI94" s="280"/>
      <c r="AJ94" s="280"/>
      <c r="AK94" s="280"/>
      <c r="AL94" s="280"/>
      <c r="AM94" s="280"/>
      <c r="AN94" s="281">
        <f>SUM(AG94,AT94)</f>
        <v>0</v>
      </c>
      <c r="AO94" s="281"/>
      <c r="AP94" s="281"/>
      <c r="AQ94" s="78" t="s">
        <v>1</v>
      </c>
      <c r="AR94" s="79"/>
      <c r="AS94" s="80">
        <f>ROUND(SUM(AS95:AS97),2)</f>
        <v>0</v>
      </c>
      <c r="AT94" s="81">
        <f>ROUND(SUM(AV94:AW94),2)</f>
        <v>0</v>
      </c>
      <c r="AU94" s="82">
        <f>ROUND(SUM(AU95:AU97),5)</f>
        <v>0</v>
      </c>
      <c r="AV94" s="81">
        <f>ROUND(AZ94*L29,2)</f>
        <v>0</v>
      </c>
      <c r="AW94" s="81">
        <f>ROUND(BA94*L30,2)</f>
        <v>0</v>
      </c>
      <c r="AX94" s="81">
        <f>ROUND(BB94*L29,2)</f>
        <v>0</v>
      </c>
      <c r="AY94" s="81">
        <f>ROUND(BC94*L30,2)</f>
        <v>0</v>
      </c>
      <c r="AZ94" s="81">
        <f>ROUND(SUM(AZ95:AZ97),2)</f>
        <v>0</v>
      </c>
      <c r="BA94" s="81">
        <f>ROUND(SUM(BA95:BA97),2)</f>
        <v>0</v>
      </c>
      <c r="BB94" s="81">
        <f>ROUND(SUM(BB95:BB97),2)</f>
        <v>0</v>
      </c>
      <c r="BC94" s="81">
        <f>ROUND(SUM(BC95:BC97),2)</f>
        <v>0</v>
      </c>
      <c r="BD94" s="83">
        <f>ROUND(SUM(BD95:BD97),2)</f>
        <v>0</v>
      </c>
      <c r="BS94" s="84" t="s">
        <v>76</v>
      </c>
      <c r="BT94" s="84" t="s">
        <v>77</v>
      </c>
      <c r="BU94" s="85" t="s">
        <v>78</v>
      </c>
      <c r="BV94" s="84" t="s">
        <v>79</v>
      </c>
      <c r="BW94" s="84" t="s">
        <v>5</v>
      </c>
      <c r="BX94" s="84" t="s">
        <v>80</v>
      </c>
      <c r="CL94" s="84" t="s">
        <v>1</v>
      </c>
    </row>
    <row r="95" spans="1:91" s="6" customFormat="1" ht="16.5" customHeight="1">
      <c r="A95" s="86" t="s">
        <v>81</v>
      </c>
      <c r="B95" s="87"/>
      <c r="C95" s="88"/>
      <c r="D95" s="283" t="s">
        <v>82</v>
      </c>
      <c r="E95" s="283"/>
      <c r="F95" s="283"/>
      <c r="G95" s="283"/>
      <c r="H95" s="283"/>
      <c r="I95" s="89"/>
      <c r="J95" s="283" t="s">
        <v>83</v>
      </c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78">
        <f>'SO01 - Odbahnění vodní ná...'!J30</f>
        <v>0</v>
      </c>
      <c r="AH95" s="279"/>
      <c r="AI95" s="279"/>
      <c r="AJ95" s="279"/>
      <c r="AK95" s="279"/>
      <c r="AL95" s="279"/>
      <c r="AM95" s="279"/>
      <c r="AN95" s="278">
        <f>SUM(AG95,AT95)</f>
        <v>0</v>
      </c>
      <c r="AO95" s="279"/>
      <c r="AP95" s="279"/>
      <c r="AQ95" s="90" t="s">
        <v>84</v>
      </c>
      <c r="AR95" s="91"/>
      <c r="AS95" s="92">
        <v>0</v>
      </c>
      <c r="AT95" s="93">
        <f>ROUND(SUM(AV95:AW95),2)</f>
        <v>0</v>
      </c>
      <c r="AU95" s="94">
        <f>'SO01 - Odbahnění vodní ná...'!P120</f>
        <v>0</v>
      </c>
      <c r="AV95" s="93">
        <f>'SO01 - Odbahnění vodní ná...'!J33</f>
        <v>0</v>
      </c>
      <c r="AW95" s="93">
        <f>'SO01 - Odbahnění vodní ná...'!J34</f>
        <v>0</v>
      </c>
      <c r="AX95" s="93">
        <f>'SO01 - Odbahnění vodní ná...'!J35</f>
        <v>0</v>
      </c>
      <c r="AY95" s="93">
        <f>'SO01 - Odbahnění vodní ná...'!J36</f>
        <v>0</v>
      </c>
      <c r="AZ95" s="93">
        <f>'SO01 - Odbahnění vodní ná...'!F33</f>
        <v>0</v>
      </c>
      <c r="BA95" s="93">
        <f>'SO01 - Odbahnění vodní ná...'!F34</f>
        <v>0</v>
      </c>
      <c r="BB95" s="93">
        <f>'SO01 - Odbahnění vodní ná...'!F35</f>
        <v>0</v>
      </c>
      <c r="BC95" s="93">
        <f>'SO01 - Odbahnění vodní ná...'!F36</f>
        <v>0</v>
      </c>
      <c r="BD95" s="95">
        <f>'SO01 - Odbahnění vodní ná...'!F37</f>
        <v>0</v>
      </c>
      <c r="BT95" s="96" t="s">
        <v>85</v>
      </c>
      <c r="BV95" s="96" t="s">
        <v>79</v>
      </c>
      <c r="BW95" s="96" t="s">
        <v>86</v>
      </c>
      <c r="BX95" s="96" t="s">
        <v>5</v>
      </c>
      <c r="CL95" s="96" t="s">
        <v>1</v>
      </c>
      <c r="CM95" s="96" t="s">
        <v>87</v>
      </c>
    </row>
    <row r="96" spans="1:91" s="6" customFormat="1" ht="16.5" customHeight="1">
      <c r="A96" s="86" t="s">
        <v>81</v>
      </c>
      <c r="B96" s="87"/>
      <c r="C96" s="88"/>
      <c r="D96" s="283" t="s">
        <v>88</v>
      </c>
      <c r="E96" s="283"/>
      <c r="F96" s="283"/>
      <c r="G96" s="283"/>
      <c r="H96" s="283"/>
      <c r="I96" s="89"/>
      <c r="J96" s="283" t="s">
        <v>89</v>
      </c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78">
        <f>'SO02 - Rekonstrukce břeho...'!J30</f>
        <v>0</v>
      </c>
      <c r="AH96" s="279"/>
      <c r="AI96" s="279"/>
      <c r="AJ96" s="279"/>
      <c r="AK96" s="279"/>
      <c r="AL96" s="279"/>
      <c r="AM96" s="279"/>
      <c r="AN96" s="278">
        <f>SUM(AG96,AT96)</f>
        <v>0</v>
      </c>
      <c r="AO96" s="279"/>
      <c r="AP96" s="279"/>
      <c r="AQ96" s="90" t="s">
        <v>84</v>
      </c>
      <c r="AR96" s="91"/>
      <c r="AS96" s="92">
        <v>0</v>
      </c>
      <c r="AT96" s="93">
        <f>ROUND(SUM(AV96:AW96),2)</f>
        <v>0</v>
      </c>
      <c r="AU96" s="94">
        <f>'SO02 - Rekonstrukce břeho...'!P123</f>
        <v>0</v>
      </c>
      <c r="AV96" s="93">
        <f>'SO02 - Rekonstrukce břeho...'!J33</f>
        <v>0</v>
      </c>
      <c r="AW96" s="93">
        <f>'SO02 - Rekonstrukce břeho...'!J34</f>
        <v>0</v>
      </c>
      <c r="AX96" s="93">
        <f>'SO02 - Rekonstrukce břeho...'!J35</f>
        <v>0</v>
      </c>
      <c r="AY96" s="93">
        <f>'SO02 - Rekonstrukce břeho...'!J36</f>
        <v>0</v>
      </c>
      <c r="AZ96" s="93">
        <f>'SO02 - Rekonstrukce břeho...'!F33</f>
        <v>0</v>
      </c>
      <c r="BA96" s="93">
        <f>'SO02 - Rekonstrukce břeho...'!F34</f>
        <v>0</v>
      </c>
      <c r="BB96" s="93">
        <f>'SO02 - Rekonstrukce břeho...'!F35</f>
        <v>0</v>
      </c>
      <c r="BC96" s="93">
        <f>'SO02 - Rekonstrukce břeho...'!F36</f>
        <v>0</v>
      </c>
      <c r="BD96" s="95">
        <f>'SO02 - Rekonstrukce břeho...'!F37</f>
        <v>0</v>
      </c>
      <c r="BT96" s="96" t="s">
        <v>85</v>
      </c>
      <c r="BV96" s="96" t="s">
        <v>79</v>
      </c>
      <c r="BW96" s="96" t="s">
        <v>90</v>
      </c>
      <c r="BX96" s="96" t="s">
        <v>5</v>
      </c>
      <c r="CL96" s="96" t="s">
        <v>1</v>
      </c>
      <c r="CM96" s="96" t="s">
        <v>87</v>
      </c>
    </row>
    <row r="97" spans="1:91" s="6" customFormat="1" ht="16.5" customHeight="1">
      <c r="A97" s="86" t="s">
        <v>81</v>
      </c>
      <c r="B97" s="87"/>
      <c r="C97" s="88"/>
      <c r="D97" s="283" t="s">
        <v>91</v>
      </c>
      <c r="E97" s="283"/>
      <c r="F97" s="283"/>
      <c r="G97" s="283"/>
      <c r="H97" s="283"/>
      <c r="I97" s="89"/>
      <c r="J97" s="283" t="s">
        <v>92</v>
      </c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78">
        <f>'VRN - Vedlejší rozpočtové...'!J30</f>
        <v>0</v>
      </c>
      <c r="AH97" s="279"/>
      <c r="AI97" s="279"/>
      <c r="AJ97" s="279"/>
      <c r="AK97" s="279"/>
      <c r="AL97" s="279"/>
      <c r="AM97" s="279"/>
      <c r="AN97" s="278">
        <f>SUM(AG97,AT97)</f>
        <v>0</v>
      </c>
      <c r="AO97" s="279"/>
      <c r="AP97" s="279"/>
      <c r="AQ97" s="90" t="s">
        <v>84</v>
      </c>
      <c r="AR97" s="91"/>
      <c r="AS97" s="97">
        <v>0</v>
      </c>
      <c r="AT97" s="98">
        <f>ROUND(SUM(AV97:AW97),2)</f>
        <v>0</v>
      </c>
      <c r="AU97" s="99">
        <f>'VRN - Vedlejší rozpočtové...'!P117</f>
        <v>0</v>
      </c>
      <c r="AV97" s="98">
        <f>'VRN - Vedlejší rozpočtové...'!J33</f>
        <v>0</v>
      </c>
      <c r="AW97" s="98">
        <f>'VRN - Vedlejší rozpočtové...'!J34</f>
        <v>0</v>
      </c>
      <c r="AX97" s="98">
        <f>'VRN - Vedlejší rozpočtové...'!J35</f>
        <v>0</v>
      </c>
      <c r="AY97" s="98">
        <f>'VRN - Vedlejší rozpočtové...'!J36</f>
        <v>0</v>
      </c>
      <c r="AZ97" s="98">
        <f>'VRN - Vedlejší rozpočtové...'!F33</f>
        <v>0</v>
      </c>
      <c r="BA97" s="98">
        <f>'VRN - Vedlejší rozpočtové...'!F34</f>
        <v>0</v>
      </c>
      <c r="BB97" s="98">
        <f>'VRN - Vedlejší rozpočtové...'!F35</f>
        <v>0</v>
      </c>
      <c r="BC97" s="98">
        <f>'VRN - Vedlejší rozpočtové...'!F36</f>
        <v>0</v>
      </c>
      <c r="BD97" s="100">
        <f>'VRN - Vedlejší rozpočtové...'!F37</f>
        <v>0</v>
      </c>
      <c r="BT97" s="96" t="s">
        <v>85</v>
      </c>
      <c r="BV97" s="96" t="s">
        <v>79</v>
      </c>
      <c r="BW97" s="96" t="s">
        <v>93</v>
      </c>
      <c r="BX97" s="96" t="s">
        <v>5</v>
      </c>
      <c r="CL97" s="96" t="s">
        <v>1</v>
      </c>
      <c r="CM97" s="96" t="s">
        <v>87</v>
      </c>
    </row>
    <row r="98" spans="1:91" s="1" customFormat="1" ht="30" customHeight="1"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6"/>
    </row>
    <row r="99" spans="1:91" s="1" customFormat="1" ht="6.95" customHeight="1"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36"/>
    </row>
  </sheetData>
  <sheetProtection algorithmName="SHA-512" hashValue="6oMDw959FWAuHIUJ4uNMubHcZhTrh1GGwCFpZYY+SdS870sdFBKNXFBwIfyLRp+QTv1D4gCCxQVuO0FVHI0pMQ==" saltValue="2o//uWQk2MRkDhdyEU7MSvRwklMljivR8TT+5LHEG7d86Mkczv6xWxIHphIKPO0aLAnBn3HWBUjjrz12F0BZmA==" spinCount="100000" sheet="1" objects="1" scenarios="1" formatColumns="0" formatRows="0"/>
  <mergeCells count="50">
    <mergeCell ref="D96:H96"/>
    <mergeCell ref="J96:AF96"/>
    <mergeCell ref="D97:H97"/>
    <mergeCell ref="J97:AF97"/>
    <mergeCell ref="AG94:AM94"/>
    <mergeCell ref="AN94:AP94"/>
    <mergeCell ref="C92:G92"/>
    <mergeCell ref="I92:AF92"/>
    <mergeCell ref="D95:H95"/>
    <mergeCell ref="J95:AF95"/>
    <mergeCell ref="AN95:AP95"/>
    <mergeCell ref="AG95:AM95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SO01 - Odbahnění vodní ná...'!C2" display="/" xr:uid="{00000000-0004-0000-0000-000000000000}"/>
    <hyperlink ref="A96" location="'SO02 - Rekonstrukce břeho...'!C2" display="/" xr:uid="{00000000-0004-0000-0000-000001000000}"/>
    <hyperlink ref="A97" location="'VRN - Vedlejší rozpočtové...'!C2" display="/" xr:uid="{00000000-0004-0000-0000-000002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56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1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5" t="s">
        <v>86</v>
      </c>
    </row>
    <row r="3" spans="2:46" ht="6.95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18"/>
      <c r="AT3" s="15" t="s">
        <v>87</v>
      </c>
    </row>
    <row r="4" spans="2:46" ht="24.95" customHeight="1">
      <c r="B4" s="18"/>
      <c r="D4" s="105" t="s">
        <v>94</v>
      </c>
      <c r="L4" s="18"/>
      <c r="M4" s="106" t="s">
        <v>10</v>
      </c>
      <c r="AT4" s="15" t="s">
        <v>4</v>
      </c>
    </row>
    <row r="5" spans="2:46" ht="6.95" customHeight="1">
      <c r="B5" s="18"/>
      <c r="L5" s="18"/>
    </row>
    <row r="6" spans="2:46" ht="12" customHeight="1">
      <c r="B6" s="18"/>
      <c r="D6" s="107" t="s">
        <v>16</v>
      </c>
      <c r="L6" s="18"/>
    </row>
    <row r="7" spans="2:46" ht="16.5" customHeight="1">
      <c r="B7" s="18"/>
      <c r="E7" s="284" t="str">
        <f>'Rekapitulace stavby'!K6</f>
        <v>Odbahnění rybníka Dolejšák</v>
      </c>
      <c r="F7" s="285"/>
      <c r="G7" s="285"/>
      <c r="H7" s="285"/>
      <c r="L7" s="18"/>
    </row>
    <row r="8" spans="2:46" s="1" customFormat="1" ht="12" customHeight="1">
      <c r="B8" s="36"/>
      <c r="D8" s="107" t="s">
        <v>95</v>
      </c>
      <c r="I8" s="108"/>
      <c r="L8" s="36"/>
    </row>
    <row r="9" spans="2:46" s="1" customFormat="1" ht="36.950000000000003" customHeight="1">
      <c r="B9" s="36"/>
      <c r="E9" s="286" t="s">
        <v>96</v>
      </c>
      <c r="F9" s="287"/>
      <c r="G9" s="287"/>
      <c r="H9" s="287"/>
      <c r="I9" s="108"/>
      <c r="L9" s="36"/>
    </row>
    <row r="10" spans="2:46" s="1" customFormat="1" ht="11.25">
      <c r="B10" s="36"/>
      <c r="I10" s="108"/>
      <c r="L10" s="36"/>
    </row>
    <row r="11" spans="2:46" s="1" customFormat="1" ht="12" customHeight="1">
      <c r="B11" s="36"/>
      <c r="D11" s="107" t="s">
        <v>18</v>
      </c>
      <c r="F11" s="109" t="s">
        <v>1</v>
      </c>
      <c r="I11" s="110" t="s">
        <v>19</v>
      </c>
      <c r="J11" s="109" t="s">
        <v>1</v>
      </c>
      <c r="L11" s="36"/>
    </row>
    <row r="12" spans="2:46" s="1" customFormat="1" ht="12" customHeight="1">
      <c r="B12" s="36"/>
      <c r="D12" s="107" t="s">
        <v>20</v>
      </c>
      <c r="F12" s="109" t="s">
        <v>21</v>
      </c>
      <c r="I12" s="110" t="s">
        <v>22</v>
      </c>
      <c r="J12" s="111" t="str">
        <f>'Rekapitulace stavby'!AN8</f>
        <v>28. 12. 2019</v>
      </c>
      <c r="L12" s="36"/>
    </row>
    <row r="13" spans="2:46" s="1" customFormat="1" ht="10.9" customHeight="1">
      <c r="B13" s="36"/>
      <c r="I13" s="108"/>
      <c r="L13" s="36"/>
    </row>
    <row r="14" spans="2:46" s="1" customFormat="1" ht="12" customHeight="1">
      <c r="B14" s="36"/>
      <c r="D14" s="107" t="s">
        <v>24</v>
      </c>
      <c r="I14" s="110" t="s">
        <v>25</v>
      </c>
      <c r="J14" s="109" t="s">
        <v>26</v>
      </c>
      <c r="L14" s="36"/>
    </row>
    <row r="15" spans="2:46" s="1" customFormat="1" ht="18" customHeight="1">
      <c r="B15" s="36"/>
      <c r="E15" s="109" t="s">
        <v>21</v>
      </c>
      <c r="I15" s="110" t="s">
        <v>27</v>
      </c>
      <c r="J15" s="109" t="s">
        <v>1</v>
      </c>
      <c r="L15" s="36"/>
    </row>
    <row r="16" spans="2:46" s="1" customFormat="1" ht="6.95" customHeight="1">
      <c r="B16" s="36"/>
      <c r="I16" s="108"/>
      <c r="L16" s="36"/>
    </row>
    <row r="17" spans="2:12" s="1" customFormat="1" ht="12" customHeight="1">
      <c r="B17" s="36"/>
      <c r="D17" s="107" t="s">
        <v>28</v>
      </c>
      <c r="I17" s="110" t="s">
        <v>25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288" t="str">
        <f>'Rekapitulace stavby'!E14</f>
        <v>Vyplň údaj</v>
      </c>
      <c r="F18" s="289"/>
      <c r="G18" s="289"/>
      <c r="H18" s="289"/>
      <c r="I18" s="110" t="s">
        <v>27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8"/>
      <c r="L19" s="36"/>
    </row>
    <row r="20" spans="2:12" s="1" customFormat="1" ht="12" customHeight="1">
      <c r="B20" s="36"/>
      <c r="D20" s="107" t="s">
        <v>30</v>
      </c>
      <c r="I20" s="110" t="s">
        <v>25</v>
      </c>
      <c r="J20" s="109" t="str">
        <f>IF('Rekapitulace stavby'!AN16="","",'Rekapitulace stavby'!AN16)</f>
        <v/>
      </c>
      <c r="L20" s="36"/>
    </row>
    <row r="21" spans="2:12" s="1" customFormat="1" ht="18" customHeight="1">
      <c r="B21" s="36"/>
      <c r="E21" s="109" t="str">
        <f>IF('Rekapitulace stavby'!E17="","",'Rekapitulace stavby'!E17)</f>
        <v xml:space="preserve"> </v>
      </c>
      <c r="I21" s="110" t="s">
        <v>27</v>
      </c>
      <c r="J21" s="109" t="str">
        <f>IF('Rekapitulace stavby'!AN17="","",'Rekapitulace stavby'!AN17)</f>
        <v/>
      </c>
      <c r="L21" s="36"/>
    </row>
    <row r="22" spans="2:12" s="1" customFormat="1" ht="6.95" customHeight="1">
      <c r="B22" s="36"/>
      <c r="I22" s="108"/>
      <c r="L22" s="36"/>
    </row>
    <row r="23" spans="2:12" s="1" customFormat="1" ht="12" customHeight="1">
      <c r="B23" s="36"/>
      <c r="D23" s="107" t="s">
        <v>33</v>
      </c>
      <c r="I23" s="110" t="s">
        <v>25</v>
      </c>
      <c r="J23" s="109" t="s">
        <v>34</v>
      </c>
      <c r="L23" s="36"/>
    </row>
    <row r="24" spans="2:12" s="1" customFormat="1" ht="18" customHeight="1">
      <c r="B24" s="36"/>
      <c r="E24" s="109" t="s">
        <v>35</v>
      </c>
      <c r="I24" s="110" t="s">
        <v>27</v>
      </c>
      <c r="J24" s="109" t="s">
        <v>1</v>
      </c>
      <c r="L24" s="36"/>
    </row>
    <row r="25" spans="2:12" s="1" customFormat="1" ht="6.95" customHeight="1">
      <c r="B25" s="36"/>
      <c r="I25" s="108"/>
      <c r="L25" s="36"/>
    </row>
    <row r="26" spans="2:12" s="1" customFormat="1" ht="12" customHeight="1">
      <c r="B26" s="36"/>
      <c r="D26" s="107" t="s">
        <v>36</v>
      </c>
      <c r="I26" s="108"/>
      <c r="L26" s="36"/>
    </row>
    <row r="27" spans="2:12" s="7" customFormat="1" ht="16.5" customHeight="1">
      <c r="B27" s="112"/>
      <c r="E27" s="290" t="s">
        <v>1</v>
      </c>
      <c r="F27" s="290"/>
      <c r="G27" s="290"/>
      <c r="H27" s="290"/>
      <c r="I27" s="113"/>
      <c r="L27" s="112"/>
    </row>
    <row r="28" spans="2:12" s="1" customFormat="1" ht="6.95" customHeight="1">
      <c r="B28" s="36"/>
      <c r="I28" s="108"/>
      <c r="L28" s="36"/>
    </row>
    <row r="29" spans="2:12" s="1" customFormat="1" ht="6.95" customHeight="1">
      <c r="B29" s="36"/>
      <c r="D29" s="60"/>
      <c r="E29" s="60"/>
      <c r="F29" s="60"/>
      <c r="G29" s="60"/>
      <c r="H29" s="60"/>
      <c r="I29" s="114"/>
      <c r="J29" s="60"/>
      <c r="K29" s="60"/>
      <c r="L29" s="36"/>
    </row>
    <row r="30" spans="2:12" s="1" customFormat="1" ht="25.35" customHeight="1">
      <c r="B30" s="36"/>
      <c r="D30" s="115" t="s">
        <v>37</v>
      </c>
      <c r="I30" s="108"/>
      <c r="J30" s="116">
        <f>ROUND(J120, 2)</f>
        <v>0</v>
      </c>
      <c r="L30" s="36"/>
    </row>
    <row r="31" spans="2:12" s="1" customFormat="1" ht="6.95" customHeight="1">
      <c r="B31" s="36"/>
      <c r="D31" s="60"/>
      <c r="E31" s="60"/>
      <c r="F31" s="60"/>
      <c r="G31" s="60"/>
      <c r="H31" s="60"/>
      <c r="I31" s="114"/>
      <c r="J31" s="60"/>
      <c r="K31" s="60"/>
      <c r="L31" s="36"/>
    </row>
    <row r="32" spans="2:12" s="1" customFormat="1" ht="14.45" customHeight="1">
      <c r="B32" s="36"/>
      <c r="F32" s="117" t="s">
        <v>39</v>
      </c>
      <c r="I32" s="118" t="s">
        <v>38</v>
      </c>
      <c r="J32" s="117" t="s">
        <v>40</v>
      </c>
      <c r="L32" s="36"/>
    </row>
    <row r="33" spans="2:12" s="1" customFormat="1" ht="14.45" customHeight="1">
      <c r="B33" s="36"/>
      <c r="D33" s="119" t="s">
        <v>41</v>
      </c>
      <c r="E33" s="107" t="s">
        <v>42</v>
      </c>
      <c r="F33" s="120">
        <f>ROUND((SUM(BE120:BE155)),  2)</f>
        <v>0</v>
      </c>
      <c r="I33" s="121">
        <v>0.21</v>
      </c>
      <c r="J33" s="120">
        <f>ROUND(((SUM(BE120:BE155))*I33),  2)</f>
        <v>0</v>
      </c>
      <c r="L33" s="36"/>
    </row>
    <row r="34" spans="2:12" s="1" customFormat="1" ht="14.45" customHeight="1">
      <c r="B34" s="36"/>
      <c r="E34" s="107" t="s">
        <v>43</v>
      </c>
      <c r="F34" s="120">
        <f>ROUND((SUM(BF120:BF155)),  2)</f>
        <v>0</v>
      </c>
      <c r="I34" s="121">
        <v>0.15</v>
      </c>
      <c r="J34" s="120">
        <f>ROUND(((SUM(BF120:BF155))*I34),  2)</f>
        <v>0</v>
      </c>
      <c r="L34" s="36"/>
    </row>
    <row r="35" spans="2:12" s="1" customFormat="1" ht="14.45" hidden="1" customHeight="1">
      <c r="B35" s="36"/>
      <c r="E35" s="107" t="s">
        <v>44</v>
      </c>
      <c r="F35" s="120">
        <f>ROUND((SUM(BG120:BG155)),  2)</f>
        <v>0</v>
      </c>
      <c r="I35" s="121">
        <v>0.21</v>
      </c>
      <c r="J35" s="120">
        <f>0</f>
        <v>0</v>
      </c>
      <c r="L35" s="36"/>
    </row>
    <row r="36" spans="2:12" s="1" customFormat="1" ht="14.45" hidden="1" customHeight="1">
      <c r="B36" s="36"/>
      <c r="E36" s="107" t="s">
        <v>45</v>
      </c>
      <c r="F36" s="120">
        <f>ROUND((SUM(BH120:BH155)),  2)</f>
        <v>0</v>
      </c>
      <c r="I36" s="121">
        <v>0.15</v>
      </c>
      <c r="J36" s="120">
        <f>0</f>
        <v>0</v>
      </c>
      <c r="L36" s="36"/>
    </row>
    <row r="37" spans="2:12" s="1" customFormat="1" ht="14.45" hidden="1" customHeight="1">
      <c r="B37" s="36"/>
      <c r="E37" s="107" t="s">
        <v>46</v>
      </c>
      <c r="F37" s="120">
        <f>ROUND((SUM(BI120:BI155)),  2)</f>
        <v>0</v>
      </c>
      <c r="I37" s="121">
        <v>0</v>
      </c>
      <c r="J37" s="120">
        <f>0</f>
        <v>0</v>
      </c>
      <c r="L37" s="36"/>
    </row>
    <row r="38" spans="2:12" s="1" customFormat="1" ht="6.95" customHeight="1">
      <c r="B38" s="36"/>
      <c r="I38" s="108"/>
      <c r="L38" s="36"/>
    </row>
    <row r="39" spans="2:12" s="1" customFormat="1" ht="25.35" customHeight="1">
      <c r="B39" s="36"/>
      <c r="C39" s="122"/>
      <c r="D39" s="123" t="s">
        <v>47</v>
      </c>
      <c r="E39" s="124"/>
      <c r="F39" s="124"/>
      <c r="G39" s="125" t="s">
        <v>48</v>
      </c>
      <c r="H39" s="126" t="s">
        <v>49</v>
      </c>
      <c r="I39" s="127"/>
      <c r="J39" s="128">
        <f>SUM(J30:J37)</f>
        <v>0</v>
      </c>
      <c r="K39" s="129"/>
      <c r="L39" s="36"/>
    </row>
    <row r="40" spans="2:12" s="1" customFormat="1" ht="14.45" customHeight="1">
      <c r="B40" s="36"/>
      <c r="I40" s="108"/>
      <c r="L40" s="36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6"/>
      <c r="D50" s="130" t="s">
        <v>50</v>
      </c>
      <c r="E50" s="131"/>
      <c r="F50" s="131"/>
      <c r="G50" s="130" t="s">
        <v>51</v>
      </c>
      <c r="H50" s="131"/>
      <c r="I50" s="132"/>
      <c r="J50" s="131"/>
      <c r="K50" s="131"/>
      <c r="L50" s="36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2:12" s="1" customFormat="1" ht="12.75">
      <c r="B61" s="36"/>
      <c r="D61" s="133" t="s">
        <v>52</v>
      </c>
      <c r="E61" s="134"/>
      <c r="F61" s="135" t="s">
        <v>53</v>
      </c>
      <c r="G61" s="133" t="s">
        <v>52</v>
      </c>
      <c r="H61" s="134"/>
      <c r="I61" s="136"/>
      <c r="J61" s="137" t="s">
        <v>53</v>
      </c>
      <c r="K61" s="134"/>
      <c r="L61" s="36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2:12" s="1" customFormat="1" ht="12.75">
      <c r="B65" s="36"/>
      <c r="D65" s="130" t="s">
        <v>54</v>
      </c>
      <c r="E65" s="131"/>
      <c r="F65" s="131"/>
      <c r="G65" s="130" t="s">
        <v>55</v>
      </c>
      <c r="H65" s="131"/>
      <c r="I65" s="132"/>
      <c r="J65" s="131"/>
      <c r="K65" s="131"/>
      <c r="L65" s="36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2:12" s="1" customFormat="1" ht="12.75">
      <c r="B76" s="36"/>
      <c r="D76" s="133" t="s">
        <v>52</v>
      </c>
      <c r="E76" s="134"/>
      <c r="F76" s="135" t="s">
        <v>53</v>
      </c>
      <c r="G76" s="133" t="s">
        <v>52</v>
      </c>
      <c r="H76" s="134"/>
      <c r="I76" s="136"/>
      <c r="J76" s="137" t="s">
        <v>53</v>
      </c>
      <c r="K76" s="134"/>
      <c r="L76" s="36"/>
    </row>
    <row r="77" spans="2:12" s="1" customFormat="1" ht="14.45" customHeight="1">
      <c r="B77" s="138"/>
      <c r="C77" s="139"/>
      <c r="D77" s="139"/>
      <c r="E77" s="139"/>
      <c r="F77" s="139"/>
      <c r="G77" s="139"/>
      <c r="H77" s="139"/>
      <c r="I77" s="140"/>
      <c r="J77" s="139"/>
      <c r="K77" s="139"/>
      <c r="L77" s="36"/>
    </row>
    <row r="81" spans="2:47" s="1" customFormat="1" ht="6.95" customHeight="1">
      <c r="B81" s="141"/>
      <c r="C81" s="142"/>
      <c r="D81" s="142"/>
      <c r="E81" s="142"/>
      <c r="F81" s="142"/>
      <c r="G81" s="142"/>
      <c r="H81" s="142"/>
      <c r="I81" s="143"/>
      <c r="J81" s="142"/>
      <c r="K81" s="142"/>
      <c r="L81" s="36"/>
    </row>
    <row r="82" spans="2:47" s="1" customFormat="1" ht="24.95" customHeight="1">
      <c r="B82" s="32"/>
      <c r="C82" s="21" t="s">
        <v>97</v>
      </c>
      <c r="D82" s="33"/>
      <c r="E82" s="33"/>
      <c r="F82" s="33"/>
      <c r="G82" s="33"/>
      <c r="H82" s="33"/>
      <c r="I82" s="108"/>
      <c r="J82" s="33"/>
      <c r="K82" s="33"/>
      <c r="L82" s="36"/>
    </row>
    <row r="83" spans="2:47" s="1" customFormat="1" ht="6.95" customHeight="1">
      <c r="B83" s="32"/>
      <c r="C83" s="33"/>
      <c r="D83" s="33"/>
      <c r="E83" s="33"/>
      <c r="F83" s="33"/>
      <c r="G83" s="33"/>
      <c r="H83" s="33"/>
      <c r="I83" s="108"/>
      <c r="J83" s="33"/>
      <c r="K83" s="33"/>
      <c r="L83" s="36"/>
    </row>
    <row r="84" spans="2:47" s="1" customFormat="1" ht="12" customHeight="1">
      <c r="B84" s="32"/>
      <c r="C84" s="27" t="s">
        <v>16</v>
      </c>
      <c r="D84" s="33"/>
      <c r="E84" s="33"/>
      <c r="F84" s="33"/>
      <c r="G84" s="33"/>
      <c r="H84" s="33"/>
      <c r="I84" s="108"/>
      <c r="J84" s="33"/>
      <c r="K84" s="33"/>
      <c r="L84" s="36"/>
    </row>
    <row r="85" spans="2:47" s="1" customFormat="1" ht="16.5" customHeight="1">
      <c r="B85" s="32"/>
      <c r="C85" s="33"/>
      <c r="D85" s="33"/>
      <c r="E85" s="291" t="str">
        <f>E7</f>
        <v>Odbahnění rybníka Dolejšák</v>
      </c>
      <c r="F85" s="292"/>
      <c r="G85" s="292"/>
      <c r="H85" s="292"/>
      <c r="I85" s="108"/>
      <c r="J85" s="33"/>
      <c r="K85" s="33"/>
      <c r="L85" s="36"/>
    </row>
    <row r="86" spans="2:47" s="1" customFormat="1" ht="12" customHeight="1">
      <c r="B86" s="32"/>
      <c r="C86" s="27" t="s">
        <v>95</v>
      </c>
      <c r="D86" s="33"/>
      <c r="E86" s="33"/>
      <c r="F86" s="33"/>
      <c r="G86" s="33"/>
      <c r="H86" s="33"/>
      <c r="I86" s="108"/>
      <c r="J86" s="33"/>
      <c r="K86" s="33"/>
      <c r="L86" s="36"/>
    </row>
    <row r="87" spans="2:47" s="1" customFormat="1" ht="16.5" customHeight="1">
      <c r="B87" s="32"/>
      <c r="C87" s="33"/>
      <c r="D87" s="33"/>
      <c r="E87" s="263" t="str">
        <f>E9</f>
        <v>SO01 - Odbahnění vodní nádrže</v>
      </c>
      <c r="F87" s="293"/>
      <c r="G87" s="293"/>
      <c r="H87" s="293"/>
      <c r="I87" s="108"/>
      <c r="J87" s="33"/>
      <c r="K87" s="33"/>
      <c r="L87" s="36"/>
    </row>
    <row r="88" spans="2:47" s="1" customFormat="1" ht="6.95" customHeight="1">
      <c r="B88" s="32"/>
      <c r="C88" s="33"/>
      <c r="D88" s="33"/>
      <c r="E88" s="33"/>
      <c r="F88" s="33"/>
      <c r="G88" s="33"/>
      <c r="H88" s="33"/>
      <c r="I88" s="108"/>
      <c r="J88" s="33"/>
      <c r="K88" s="33"/>
      <c r="L88" s="36"/>
    </row>
    <row r="89" spans="2:47" s="1" customFormat="1" ht="12" customHeight="1">
      <c r="B89" s="32"/>
      <c r="C89" s="27" t="s">
        <v>20</v>
      </c>
      <c r="D89" s="33"/>
      <c r="E89" s="33"/>
      <c r="F89" s="25" t="str">
        <f>F12</f>
        <v>Obec Skvrňov</v>
      </c>
      <c r="G89" s="33"/>
      <c r="H89" s="33"/>
      <c r="I89" s="110" t="s">
        <v>22</v>
      </c>
      <c r="J89" s="59" t="str">
        <f>IF(J12="","",J12)</f>
        <v>28. 12. 2019</v>
      </c>
      <c r="K89" s="33"/>
      <c r="L89" s="36"/>
    </row>
    <row r="90" spans="2:47" s="1" customFormat="1" ht="6.95" customHeight="1">
      <c r="B90" s="32"/>
      <c r="C90" s="33"/>
      <c r="D90" s="33"/>
      <c r="E90" s="33"/>
      <c r="F90" s="33"/>
      <c r="G90" s="33"/>
      <c r="H90" s="33"/>
      <c r="I90" s="108"/>
      <c r="J90" s="33"/>
      <c r="K90" s="33"/>
      <c r="L90" s="36"/>
    </row>
    <row r="91" spans="2:47" s="1" customFormat="1" ht="15.2" customHeight="1">
      <c r="B91" s="32"/>
      <c r="C91" s="27" t="s">
        <v>24</v>
      </c>
      <c r="D91" s="33"/>
      <c r="E91" s="33"/>
      <c r="F91" s="25" t="str">
        <f>E15</f>
        <v>Obec Skvrňov</v>
      </c>
      <c r="G91" s="33"/>
      <c r="H91" s="33"/>
      <c r="I91" s="110" t="s">
        <v>30</v>
      </c>
      <c r="J91" s="30" t="str">
        <f>E21</f>
        <v xml:space="preserve"> </v>
      </c>
      <c r="K91" s="33"/>
      <c r="L91" s="36"/>
    </row>
    <row r="92" spans="2:47" s="1" customFormat="1" ht="15.2" customHeight="1">
      <c r="B92" s="32"/>
      <c r="C92" s="27" t="s">
        <v>28</v>
      </c>
      <c r="D92" s="33"/>
      <c r="E92" s="33"/>
      <c r="F92" s="25" t="str">
        <f>IF(E18="","",E18)</f>
        <v>Vyplň údaj</v>
      </c>
      <c r="G92" s="33"/>
      <c r="H92" s="33"/>
      <c r="I92" s="110" t="s">
        <v>33</v>
      </c>
      <c r="J92" s="30" t="str">
        <f>E24</f>
        <v>Ing. Libor Kouřík</v>
      </c>
      <c r="K92" s="33"/>
      <c r="L92" s="36"/>
    </row>
    <row r="93" spans="2:47" s="1" customFormat="1" ht="10.35" customHeight="1">
      <c r="B93" s="32"/>
      <c r="C93" s="33"/>
      <c r="D93" s="33"/>
      <c r="E93" s="33"/>
      <c r="F93" s="33"/>
      <c r="G93" s="33"/>
      <c r="H93" s="33"/>
      <c r="I93" s="108"/>
      <c r="J93" s="33"/>
      <c r="K93" s="33"/>
      <c r="L93" s="36"/>
    </row>
    <row r="94" spans="2:47" s="1" customFormat="1" ht="29.25" customHeight="1">
      <c r="B94" s="32"/>
      <c r="C94" s="144" t="s">
        <v>98</v>
      </c>
      <c r="D94" s="145"/>
      <c r="E94" s="145"/>
      <c r="F94" s="145"/>
      <c r="G94" s="145"/>
      <c r="H94" s="145"/>
      <c r="I94" s="146"/>
      <c r="J94" s="147" t="s">
        <v>99</v>
      </c>
      <c r="K94" s="145"/>
      <c r="L94" s="36"/>
    </row>
    <row r="95" spans="2:47" s="1" customFormat="1" ht="10.35" customHeight="1">
      <c r="B95" s="32"/>
      <c r="C95" s="33"/>
      <c r="D95" s="33"/>
      <c r="E95" s="33"/>
      <c r="F95" s="33"/>
      <c r="G95" s="33"/>
      <c r="H95" s="33"/>
      <c r="I95" s="108"/>
      <c r="J95" s="33"/>
      <c r="K95" s="33"/>
      <c r="L95" s="36"/>
    </row>
    <row r="96" spans="2:47" s="1" customFormat="1" ht="22.9" customHeight="1">
      <c r="B96" s="32"/>
      <c r="C96" s="148" t="s">
        <v>100</v>
      </c>
      <c r="D96" s="33"/>
      <c r="E96" s="33"/>
      <c r="F96" s="33"/>
      <c r="G96" s="33"/>
      <c r="H96" s="33"/>
      <c r="I96" s="108"/>
      <c r="J96" s="77">
        <f>J120</f>
        <v>0</v>
      </c>
      <c r="K96" s="33"/>
      <c r="L96" s="36"/>
      <c r="AU96" s="15" t="s">
        <v>101</v>
      </c>
    </row>
    <row r="97" spans="2:12" s="8" customFormat="1" ht="24.95" customHeight="1">
      <c r="B97" s="149"/>
      <c r="C97" s="150"/>
      <c r="D97" s="151" t="s">
        <v>102</v>
      </c>
      <c r="E97" s="152"/>
      <c r="F97" s="152"/>
      <c r="G97" s="152"/>
      <c r="H97" s="152"/>
      <c r="I97" s="153"/>
      <c r="J97" s="154">
        <f>J121</f>
        <v>0</v>
      </c>
      <c r="K97" s="150"/>
      <c r="L97" s="155"/>
    </row>
    <row r="98" spans="2:12" s="9" customFormat="1" ht="19.899999999999999" customHeight="1">
      <c r="B98" s="156"/>
      <c r="C98" s="157"/>
      <c r="D98" s="158" t="s">
        <v>103</v>
      </c>
      <c r="E98" s="159"/>
      <c r="F98" s="159"/>
      <c r="G98" s="159"/>
      <c r="H98" s="159"/>
      <c r="I98" s="160"/>
      <c r="J98" s="161">
        <f>J122</f>
        <v>0</v>
      </c>
      <c r="K98" s="157"/>
      <c r="L98" s="162"/>
    </row>
    <row r="99" spans="2:12" s="9" customFormat="1" ht="19.899999999999999" customHeight="1">
      <c r="B99" s="156"/>
      <c r="C99" s="157"/>
      <c r="D99" s="158" t="s">
        <v>104</v>
      </c>
      <c r="E99" s="159"/>
      <c r="F99" s="159"/>
      <c r="G99" s="159"/>
      <c r="H99" s="159"/>
      <c r="I99" s="160"/>
      <c r="J99" s="161">
        <f>J150</f>
        <v>0</v>
      </c>
      <c r="K99" s="157"/>
      <c r="L99" s="162"/>
    </row>
    <row r="100" spans="2:12" s="9" customFormat="1" ht="19.899999999999999" customHeight="1">
      <c r="B100" s="156"/>
      <c r="C100" s="157"/>
      <c r="D100" s="158" t="s">
        <v>105</v>
      </c>
      <c r="E100" s="159"/>
      <c r="F100" s="159"/>
      <c r="G100" s="159"/>
      <c r="H100" s="159"/>
      <c r="I100" s="160"/>
      <c r="J100" s="161">
        <f>J154</f>
        <v>0</v>
      </c>
      <c r="K100" s="157"/>
      <c r="L100" s="162"/>
    </row>
    <row r="101" spans="2:12" s="1" customFormat="1" ht="21.75" customHeight="1">
      <c r="B101" s="32"/>
      <c r="C101" s="33"/>
      <c r="D101" s="33"/>
      <c r="E101" s="33"/>
      <c r="F101" s="33"/>
      <c r="G101" s="33"/>
      <c r="H101" s="33"/>
      <c r="I101" s="108"/>
      <c r="J101" s="33"/>
      <c r="K101" s="33"/>
      <c r="L101" s="36"/>
    </row>
    <row r="102" spans="2:12" s="1" customFormat="1" ht="6.95" customHeight="1">
      <c r="B102" s="47"/>
      <c r="C102" s="48"/>
      <c r="D102" s="48"/>
      <c r="E102" s="48"/>
      <c r="F102" s="48"/>
      <c r="G102" s="48"/>
      <c r="H102" s="48"/>
      <c r="I102" s="140"/>
      <c r="J102" s="48"/>
      <c r="K102" s="48"/>
      <c r="L102" s="36"/>
    </row>
    <row r="106" spans="2:12" s="1" customFormat="1" ht="6.95" customHeight="1">
      <c r="B106" s="49"/>
      <c r="C106" s="50"/>
      <c r="D106" s="50"/>
      <c r="E106" s="50"/>
      <c r="F106" s="50"/>
      <c r="G106" s="50"/>
      <c r="H106" s="50"/>
      <c r="I106" s="143"/>
      <c r="J106" s="50"/>
      <c r="K106" s="50"/>
      <c r="L106" s="36"/>
    </row>
    <row r="107" spans="2:12" s="1" customFormat="1" ht="24.95" customHeight="1">
      <c r="B107" s="32"/>
      <c r="C107" s="21" t="s">
        <v>106</v>
      </c>
      <c r="D107" s="33"/>
      <c r="E107" s="33"/>
      <c r="F107" s="33"/>
      <c r="G107" s="33"/>
      <c r="H107" s="33"/>
      <c r="I107" s="108"/>
      <c r="J107" s="33"/>
      <c r="K107" s="33"/>
      <c r="L107" s="36"/>
    </row>
    <row r="108" spans="2:12" s="1" customFormat="1" ht="6.95" customHeight="1">
      <c r="B108" s="32"/>
      <c r="C108" s="33"/>
      <c r="D108" s="33"/>
      <c r="E108" s="33"/>
      <c r="F108" s="33"/>
      <c r="G108" s="33"/>
      <c r="H108" s="33"/>
      <c r="I108" s="108"/>
      <c r="J108" s="33"/>
      <c r="K108" s="33"/>
      <c r="L108" s="36"/>
    </row>
    <row r="109" spans="2:12" s="1" customFormat="1" ht="12" customHeight="1">
      <c r="B109" s="32"/>
      <c r="C109" s="27" t="s">
        <v>16</v>
      </c>
      <c r="D109" s="33"/>
      <c r="E109" s="33"/>
      <c r="F109" s="33"/>
      <c r="G109" s="33"/>
      <c r="H109" s="33"/>
      <c r="I109" s="108"/>
      <c r="J109" s="33"/>
      <c r="K109" s="33"/>
      <c r="L109" s="36"/>
    </row>
    <row r="110" spans="2:12" s="1" customFormat="1" ht="16.5" customHeight="1">
      <c r="B110" s="32"/>
      <c r="C110" s="33"/>
      <c r="D110" s="33"/>
      <c r="E110" s="291" t="str">
        <f>E7</f>
        <v>Odbahnění rybníka Dolejšák</v>
      </c>
      <c r="F110" s="292"/>
      <c r="G110" s="292"/>
      <c r="H110" s="292"/>
      <c r="I110" s="108"/>
      <c r="J110" s="33"/>
      <c r="K110" s="33"/>
      <c r="L110" s="36"/>
    </row>
    <row r="111" spans="2:12" s="1" customFormat="1" ht="12" customHeight="1">
      <c r="B111" s="32"/>
      <c r="C111" s="27" t="s">
        <v>95</v>
      </c>
      <c r="D111" s="33"/>
      <c r="E111" s="33"/>
      <c r="F111" s="33"/>
      <c r="G111" s="33"/>
      <c r="H111" s="33"/>
      <c r="I111" s="108"/>
      <c r="J111" s="33"/>
      <c r="K111" s="33"/>
      <c r="L111" s="36"/>
    </row>
    <row r="112" spans="2:12" s="1" customFormat="1" ht="16.5" customHeight="1">
      <c r="B112" s="32"/>
      <c r="C112" s="33"/>
      <c r="D112" s="33"/>
      <c r="E112" s="263" t="str">
        <f>E9</f>
        <v>SO01 - Odbahnění vodní nádrže</v>
      </c>
      <c r="F112" s="293"/>
      <c r="G112" s="293"/>
      <c r="H112" s="293"/>
      <c r="I112" s="108"/>
      <c r="J112" s="33"/>
      <c r="K112" s="33"/>
      <c r="L112" s="36"/>
    </row>
    <row r="113" spans="2:65" s="1" customFormat="1" ht="6.95" customHeight="1">
      <c r="B113" s="32"/>
      <c r="C113" s="33"/>
      <c r="D113" s="33"/>
      <c r="E113" s="33"/>
      <c r="F113" s="33"/>
      <c r="G113" s="33"/>
      <c r="H113" s="33"/>
      <c r="I113" s="108"/>
      <c r="J113" s="33"/>
      <c r="K113" s="33"/>
      <c r="L113" s="36"/>
    </row>
    <row r="114" spans="2:65" s="1" customFormat="1" ht="12" customHeight="1">
      <c r="B114" s="32"/>
      <c r="C114" s="27" t="s">
        <v>20</v>
      </c>
      <c r="D114" s="33"/>
      <c r="E114" s="33"/>
      <c r="F114" s="25" t="str">
        <f>F12</f>
        <v>Obec Skvrňov</v>
      </c>
      <c r="G114" s="33"/>
      <c r="H114" s="33"/>
      <c r="I114" s="110" t="s">
        <v>22</v>
      </c>
      <c r="J114" s="59" t="str">
        <f>IF(J12="","",J12)</f>
        <v>28. 12. 2019</v>
      </c>
      <c r="K114" s="33"/>
      <c r="L114" s="36"/>
    </row>
    <row r="115" spans="2:65" s="1" customFormat="1" ht="6.95" customHeight="1">
      <c r="B115" s="32"/>
      <c r="C115" s="33"/>
      <c r="D115" s="33"/>
      <c r="E115" s="33"/>
      <c r="F115" s="33"/>
      <c r="G115" s="33"/>
      <c r="H115" s="33"/>
      <c r="I115" s="108"/>
      <c r="J115" s="33"/>
      <c r="K115" s="33"/>
      <c r="L115" s="36"/>
    </row>
    <row r="116" spans="2:65" s="1" customFormat="1" ht="15.2" customHeight="1">
      <c r="B116" s="32"/>
      <c r="C116" s="27" t="s">
        <v>24</v>
      </c>
      <c r="D116" s="33"/>
      <c r="E116" s="33"/>
      <c r="F116" s="25" t="str">
        <f>E15</f>
        <v>Obec Skvrňov</v>
      </c>
      <c r="G116" s="33"/>
      <c r="H116" s="33"/>
      <c r="I116" s="110" t="s">
        <v>30</v>
      </c>
      <c r="J116" s="30" t="str">
        <f>E21</f>
        <v xml:space="preserve"> </v>
      </c>
      <c r="K116" s="33"/>
      <c r="L116" s="36"/>
    </row>
    <row r="117" spans="2:65" s="1" customFormat="1" ht="15.2" customHeight="1">
      <c r="B117" s="32"/>
      <c r="C117" s="27" t="s">
        <v>28</v>
      </c>
      <c r="D117" s="33"/>
      <c r="E117" s="33"/>
      <c r="F117" s="25" t="str">
        <f>IF(E18="","",E18)</f>
        <v>Vyplň údaj</v>
      </c>
      <c r="G117" s="33"/>
      <c r="H117" s="33"/>
      <c r="I117" s="110" t="s">
        <v>33</v>
      </c>
      <c r="J117" s="30" t="str">
        <f>E24</f>
        <v>Ing. Libor Kouřík</v>
      </c>
      <c r="K117" s="33"/>
      <c r="L117" s="36"/>
    </row>
    <row r="118" spans="2:65" s="1" customFormat="1" ht="10.35" customHeight="1">
      <c r="B118" s="32"/>
      <c r="C118" s="33"/>
      <c r="D118" s="33"/>
      <c r="E118" s="33"/>
      <c r="F118" s="33"/>
      <c r="G118" s="33"/>
      <c r="H118" s="33"/>
      <c r="I118" s="108"/>
      <c r="J118" s="33"/>
      <c r="K118" s="33"/>
      <c r="L118" s="36"/>
    </row>
    <row r="119" spans="2:65" s="10" customFormat="1" ht="29.25" customHeight="1">
      <c r="B119" s="163"/>
      <c r="C119" s="164" t="s">
        <v>107</v>
      </c>
      <c r="D119" s="165" t="s">
        <v>62</v>
      </c>
      <c r="E119" s="165" t="s">
        <v>58</v>
      </c>
      <c r="F119" s="165" t="s">
        <v>59</v>
      </c>
      <c r="G119" s="165" t="s">
        <v>108</v>
      </c>
      <c r="H119" s="165" t="s">
        <v>109</v>
      </c>
      <c r="I119" s="166" t="s">
        <v>110</v>
      </c>
      <c r="J119" s="167" t="s">
        <v>99</v>
      </c>
      <c r="K119" s="168" t="s">
        <v>111</v>
      </c>
      <c r="L119" s="169"/>
      <c r="M119" s="68" t="s">
        <v>1</v>
      </c>
      <c r="N119" s="69" t="s">
        <v>41</v>
      </c>
      <c r="O119" s="69" t="s">
        <v>112</v>
      </c>
      <c r="P119" s="69" t="s">
        <v>113</v>
      </c>
      <c r="Q119" s="69" t="s">
        <v>114</v>
      </c>
      <c r="R119" s="69" t="s">
        <v>115</v>
      </c>
      <c r="S119" s="69" t="s">
        <v>116</v>
      </c>
      <c r="T119" s="70" t="s">
        <v>117</v>
      </c>
    </row>
    <row r="120" spans="2:65" s="1" customFormat="1" ht="22.9" customHeight="1">
      <c r="B120" s="32"/>
      <c r="C120" s="75" t="s">
        <v>118</v>
      </c>
      <c r="D120" s="33"/>
      <c r="E120" s="33"/>
      <c r="F120" s="33"/>
      <c r="G120" s="33"/>
      <c r="H120" s="33"/>
      <c r="I120" s="108"/>
      <c r="J120" s="170">
        <f>BK120</f>
        <v>0</v>
      </c>
      <c r="K120" s="33"/>
      <c r="L120" s="36"/>
      <c r="M120" s="71"/>
      <c r="N120" s="72"/>
      <c r="O120" s="72"/>
      <c r="P120" s="171">
        <f>P121</f>
        <v>0</v>
      </c>
      <c r="Q120" s="72"/>
      <c r="R120" s="171">
        <f>R121</f>
        <v>56.832000000000001</v>
      </c>
      <c r="S120" s="72"/>
      <c r="T120" s="172">
        <f>T121</f>
        <v>0</v>
      </c>
      <c r="AT120" s="15" t="s">
        <v>76</v>
      </c>
      <c r="AU120" s="15" t="s">
        <v>101</v>
      </c>
      <c r="BK120" s="173">
        <f>BK121</f>
        <v>0</v>
      </c>
    </row>
    <row r="121" spans="2:65" s="11" customFormat="1" ht="25.9" customHeight="1">
      <c r="B121" s="174"/>
      <c r="C121" s="175"/>
      <c r="D121" s="176" t="s">
        <v>76</v>
      </c>
      <c r="E121" s="177" t="s">
        <v>119</v>
      </c>
      <c r="F121" s="177" t="s">
        <v>120</v>
      </c>
      <c r="G121" s="175"/>
      <c r="H121" s="175"/>
      <c r="I121" s="178"/>
      <c r="J121" s="179">
        <f>BK121</f>
        <v>0</v>
      </c>
      <c r="K121" s="175"/>
      <c r="L121" s="180"/>
      <c r="M121" s="181"/>
      <c r="N121" s="182"/>
      <c r="O121" s="182"/>
      <c r="P121" s="183">
        <f>P122+P150+P154</f>
        <v>0</v>
      </c>
      <c r="Q121" s="182"/>
      <c r="R121" s="183">
        <f>R122+R150+R154</f>
        <v>56.832000000000001</v>
      </c>
      <c r="S121" s="182"/>
      <c r="T121" s="184">
        <f>T122+T150+T154</f>
        <v>0</v>
      </c>
      <c r="AR121" s="185" t="s">
        <v>85</v>
      </c>
      <c r="AT121" s="186" t="s">
        <v>76</v>
      </c>
      <c r="AU121" s="186" t="s">
        <v>77</v>
      </c>
      <c r="AY121" s="185" t="s">
        <v>121</v>
      </c>
      <c r="BK121" s="187">
        <f>BK122+BK150+BK154</f>
        <v>0</v>
      </c>
    </row>
    <row r="122" spans="2:65" s="11" customFormat="1" ht="22.9" customHeight="1">
      <c r="B122" s="174"/>
      <c r="C122" s="175"/>
      <c r="D122" s="176" t="s">
        <v>76</v>
      </c>
      <c r="E122" s="188" t="s">
        <v>85</v>
      </c>
      <c r="F122" s="188" t="s">
        <v>122</v>
      </c>
      <c r="G122" s="175"/>
      <c r="H122" s="175"/>
      <c r="I122" s="178"/>
      <c r="J122" s="189">
        <f>BK122</f>
        <v>0</v>
      </c>
      <c r="K122" s="175"/>
      <c r="L122" s="180"/>
      <c r="M122" s="181"/>
      <c r="N122" s="182"/>
      <c r="O122" s="182"/>
      <c r="P122" s="183">
        <f>SUM(P123:P149)</f>
        <v>0</v>
      </c>
      <c r="Q122" s="182"/>
      <c r="R122" s="183">
        <f>SUM(R123:R149)</f>
        <v>0</v>
      </c>
      <c r="S122" s="182"/>
      <c r="T122" s="184">
        <f>SUM(T123:T149)</f>
        <v>0</v>
      </c>
      <c r="AR122" s="185" t="s">
        <v>85</v>
      </c>
      <c r="AT122" s="186" t="s">
        <v>76</v>
      </c>
      <c r="AU122" s="186" t="s">
        <v>85</v>
      </c>
      <c r="AY122" s="185" t="s">
        <v>121</v>
      </c>
      <c r="BK122" s="187">
        <f>SUM(BK123:BK149)</f>
        <v>0</v>
      </c>
    </row>
    <row r="123" spans="2:65" s="1" customFormat="1" ht="24" customHeight="1">
      <c r="B123" s="32"/>
      <c r="C123" s="190" t="s">
        <v>85</v>
      </c>
      <c r="D123" s="190" t="s">
        <v>123</v>
      </c>
      <c r="E123" s="191" t="s">
        <v>124</v>
      </c>
      <c r="F123" s="192" t="s">
        <v>125</v>
      </c>
      <c r="G123" s="193" t="s">
        <v>126</v>
      </c>
      <c r="H123" s="194">
        <v>120</v>
      </c>
      <c r="I123" s="195"/>
      <c r="J123" s="196">
        <f>ROUND(I123*H123,2)</f>
        <v>0</v>
      </c>
      <c r="K123" s="192" t="s">
        <v>127</v>
      </c>
      <c r="L123" s="36"/>
      <c r="M123" s="197" t="s">
        <v>1</v>
      </c>
      <c r="N123" s="198" t="s">
        <v>42</v>
      </c>
      <c r="O123" s="64"/>
      <c r="P123" s="199">
        <f>O123*H123</f>
        <v>0</v>
      </c>
      <c r="Q123" s="199">
        <v>0</v>
      </c>
      <c r="R123" s="199">
        <f>Q123*H123</f>
        <v>0</v>
      </c>
      <c r="S123" s="199">
        <v>0</v>
      </c>
      <c r="T123" s="200">
        <f>S123*H123</f>
        <v>0</v>
      </c>
      <c r="AR123" s="201" t="s">
        <v>128</v>
      </c>
      <c r="AT123" s="201" t="s">
        <v>123</v>
      </c>
      <c r="AU123" s="201" t="s">
        <v>87</v>
      </c>
      <c r="AY123" s="15" t="s">
        <v>121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15" t="s">
        <v>85</v>
      </c>
      <c r="BK123" s="202">
        <f>ROUND(I123*H123,2)</f>
        <v>0</v>
      </c>
      <c r="BL123" s="15" t="s">
        <v>128</v>
      </c>
      <c r="BM123" s="201" t="s">
        <v>129</v>
      </c>
    </row>
    <row r="124" spans="2:65" s="1" customFormat="1" ht="19.5">
      <c r="B124" s="32"/>
      <c r="C124" s="33"/>
      <c r="D124" s="203" t="s">
        <v>130</v>
      </c>
      <c r="E124" s="33"/>
      <c r="F124" s="204" t="s">
        <v>131</v>
      </c>
      <c r="G124" s="33"/>
      <c r="H124" s="33"/>
      <c r="I124" s="108"/>
      <c r="J124" s="33"/>
      <c r="K124" s="33"/>
      <c r="L124" s="36"/>
      <c r="M124" s="205"/>
      <c r="N124" s="64"/>
      <c r="O124" s="64"/>
      <c r="P124" s="64"/>
      <c r="Q124" s="64"/>
      <c r="R124" s="64"/>
      <c r="S124" s="64"/>
      <c r="T124" s="65"/>
      <c r="AT124" s="15" t="s">
        <v>130</v>
      </c>
      <c r="AU124" s="15" t="s">
        <v>87</v>
      </c>
    </row>
    <row r="125" spans="2:65" s="12" customFormat="1" ht="11.25">
      <c r="B125" s="206"/>
      <c r="C125" s="207"/>
      <c r="D125" s="203" t="s">
        <v>132</v>
      </c>
      <c r="E125" s="208" t="s">
        <v>1</v>
      </c>
      <c r="F125" s="209" t="s">
        <v>133</v>
      </c>
      <c r="G125" s="207"/>
      <c r="H125" s="210">
        <v>120</v>
      </c>
      <c r="I125" s="211"/>
      <c r="J125" s="207"/>
      <c r="K125" s="207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132</v>
      </c>
      <c r="AU125" s="216" t="s">
        <v>87</v>
      </c>
      <c r="AV125" s="12" t="s">
        <v>87</v>
      </c>
      <c r="AW125" s="12" t="s">
        <v>32</v>
      </c>
      <c r="AX125" s="12" t="s">
        <v>85</v>
      </c>
      <c r="AY125" s="216" t="s">
        <v>121</v>
      </c>
    </row>
    <row r="126" spans="2:65" s="1" customFormat="1" ht="16.5" customHeight="1">
      <c r="B126" s="32"/>
      <c r="C126" s="190" t="s">
        <v>87</v>
      </c>
      <c r="D126" s="190" t="s">
        <v>123</v>
      </c>
      <c r="E126" s="191" t="s">
        <v>134</v>
      </c>
      <c r="F126" s="192" t="s">
        <v>135</v>
      </c>
      <c r="G126" s="193" t="s">
        <v>136</v>
      </c>
      <c r="H126" s="194">
        <v>16</v>
      </c>
      <c r="I126" s="195"/>
      <c r="J126" s="196">
        <f>ROUND(I126*H126,2)</f>
        <v>0</v>
      </c>
      <c r="K126" s="192" t="s">
        <v>137</v>
      </c>
      <c r="L126" s="36"/>
      <c r="M126" s="197" t="s">
        <v>1</v>
      </c>
      <c r="N126" s="198" t="s">
        <v>42</v>
      </c>
      <c r="O126" s="64"/>
      <c r="P126" s="199">
        <f>O126*H126</f>
        <v>0</v>
      </c>
      <c r="Q126" s="199">
        <v>0</v>
      </c>
      <c r="R126" s="199">
        <f>Q126*H126</f>
        <v>0</v>
      </c>
      <c r="S126" s="199">
        <v>0</v>
      </c>
      <c r="T126" s="200">
        <f>S126*H126</f>
        <v>0</v>
      </c>
      <c r="AR126" s="201" t="s">
        <v>128</v>
      </c>
      <c r="AT126" s="201" t="s">
        <v>123</v>
      </c>
      <c r="AU126" s="201" t="s">
        <v>87</v>
      </c>
      <c r="AY126" s="15" t="s">
        <v>121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15" t="s">
        <v>85</v>
      </c>
      <c r="BK126" s="202">
        <f>ROUND(I126*H126,2)</f>
        <v>0</v>
      </c>
      <c r="BL126" s="15" t="s">
        <v>128</v>
      </c>
      <c r="BM126" s="201" t="s">
        <v>138</v>
      </c>
    </row>
    <row r="127" spans="2:65" s="1" customFormat="1" ht="19.5">
      <c r="B127" s="32"/>
      <c r="C127" s="33"/>
      <c r="D127" s="203" t="s">
        <v>130</v>
      </c>
      <c r="E127" s="33"/>
      <c r="F127" s="204" t="s">
        <v>139</v>
      </c>
      <c r="G127" s="33"/>
      <c r="H127" s="33"/>
      <c r="I127" s="108"/>
      <c r="J127" s="33"/>
      <c r="K127" s="33"/>
      <c r="L127" s="36"/>
      <c r="M127" s="205"/>
      <c r="N127" s="64"/>
      <c r="O127" s="64"/>
      <c r="P127" s="64"/>
      <c r="Q127" s="64"/>
      <c r="R127" s="64"/>
      <c r="S127" s="64"/>
      <c r="T127" s="65"/>
      <c r="AT127" s="15" t="s">
        <v>130</v>
      </c>
      <c r="AU127" s="15" t="s">
        <v>87</v>
      </c>
    </row>
    <row r="128" spans="2:65" s="12" customFormat="1" ht="11.25">
      <c r="B128" s="206"/>
      <c r="C128" s="207"/>
      <c r="D128" s="203" t="s">
        <v>132</v>
      </c>
      <c r="E128" s="208" t="s">
        <v>1</v>
      </c>
      <c r="F128" s="209" t="s">
        <v>140</v>
      </c>
      <c r="G128" s="207"/>
      <c r="H128" s="210">
        <v>16</v>
      </c>
      <c r="I128" s="211"/>
      <c r="J128" s="207"/>
      <c r="K128" s="207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132</v>
      </c>
      <c r="AU128" s="216" t="s">
        <v>87</v>
      </c>
      <c r="AV128" s="12" t="s">
        <v>87</v>
      </c>
      <c r="AW128" s="12" t="s">
        <v>32</v>
      </c>
      <c r="AX128" s="12" t="s">
        <v>85</v>
      </c>
      <c r="AY128" s="216" t="s">
        <v>121</v>
      </c>
    </row>
    <row r="129" spans="2:65" s="1" customFormat="1" ht="24" customHeight="1">
      <c r="B129" s="32"/>
      <c r="C129" s="190" t="s">
        <v>141</v>
      </c>
      <c r="D129" s="190" t="s">
        <v>123</v>
      </c>
      <c r="E129" s="191" t="s">
        <v>142</v>
      </c>
      <c r="F129" s="192" t="s">
        <v>143</v>
      </c>
      <c r="G129" s="193" t="s">
        <v>136</v>
      </c>
      <c r="H129" s="194">
        <v>351</v>
      </c>
      <c r="I129" s="195"/>
      <c r="J129" s="196">
        <f>ROUND(I129*H129,2)</f>
        <v>0</v>
      </c>
      <c r="K129" s="192" t="s">
        <v>137</v>
      </c>
      <c r="L129" s="36"/>
      <c r="M129" s="197" t="s">
        <v>1</v>
      </c>
      <c r="N129" s="198" t="s">
        <v>42</v>
      </c>
      <c r="O129" s="64"/>
      <c r="P129" s="199">
        <f>O129*H129</f>
        <v>0</v>
      </c>
      <c r="Q129" s="199">
        <v>0</v>
      </c>
      <c r="R129" s="199">
        <f>Q129*H129</f>
        <v>0</v>
      </c>
      <c r="S129" s="199">
        <v>0</v>
      </c>
      <c r="T129" s="200">
        <f>S129*H129</f>
        <v>0</v>
      </c>
      <c r="AR129" s="201" t="s">
        <v>128</v>
      </c>
      <c r="AT129" s="201" t="s">
        <v>123</v>
      </c>
      <c r="AU129" s="201" t="s">
        <v>87</v>
      </c>
      <c r="AY129" s="15" t="s">
        <v>121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15" t="s">
        <v>85</v>
      </c>
      <c r="BK129" s="202">
        <f>ROUND(I129*H129,2)</f>
        <v>0</v>
      </c>
      <c r="BL129" s="15" t="s">
        <v>128</v>
      </c>
      <c r="BM129" s="201" t="s">
        <v>144</v>
      </c>
    </row>
    <row r="130" spans="2:65" s="1" customFormat="1" ht="24" customHeight="1">
      <c r="B130" s="32"/>
      <c r="C130" s="190" t="s">
        <v>128</v>
      </c>
      <c r="D130" s="190" t="s">
        <v>123</v>
      </c>
      <c r="E130" s="191" t="s">
        <v>145</v>
      </c>
      <c r="F130" s="192" t="s">
        <v>146</v>
      </c>
      <c r="G130" s="193" t="s">
        <v>136</v>
      </c>
      <c r="H130" s="194">
        <v>2.25</v>
      </c>
      <c r="I130" s="195"/>
      <c r="J130" s="196">
        <f>ROUND(I130*H130,2)</f>
        <v>0</v>
      </c>
      <c r="K130" s="192" t="s">
        <v>127</v>
      </c>
      <c r="L130" s="36"/>
      <c r="M130" s="197" t="s">
        <v>1</v>
      </c>
      <c r="N130" s="198" t="s">
        <v>42</v>
      </c>
      <c r="O130" s="64"/>
      <c r="P130" s="199">
        <f>O130*H130</f>
        <v>0</v>
      </c>
      <c r="Q130" s="199">
        <v>0</v>
      </c>
      <c r="R130" s="199">
        <f>Q130*H130</f>
        <v>0</v>
      </c>
      <c r="S130" s="199">
        <v>0</v>
      </c>
      <c r="T130" s="200">
        <f>S130*H130</f>
        <v>0</v>
      </c>
      <c r="AR130" s="201" t="s">
        <v>128</v>
      </c>
      <c r="AT130" s="201" t="s">
        <v>123</v>
      </c>
      <c r="AU130" s="201" t="s">
        <v>87</v>
      </c>
      <c r="AY130" s="15" t="s">
        <v>121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15" t="s">
        <v>85</v>
      </c>
      <c r="BK130" s="202">
        <f>ROUND(I130*H130,2)</f>
        <v>0</v>
      </c>
      <c r="BL130" s="15" t="s">
        <v>128</v>
      </c>
      <c r="BM130" s="201" t="s">
        <v>147</v>
      </c>
    </row>
    <row r="131" spans="2:65" s="1" customFormat="1" ht="29.25">
      <c r="B131" s="32"/>
      <c r="C131" s="33"/>
      <c r="D131" s="203" t="s">
        <v>130</v>
      </c>
      <c r="E131" s="33"/>
      <c r="F131" s="204" t="s">
        <v>148</v>
      </c>
      <c r="G131" s="33"/>
      <c r="H131" s="33"/>
      <c r="I131" s="108"/>
      <c r="J131" s="33"/>
      <c r="K131" s="33"/>
      <c r="L131" s="36"/>
      <c r="M131" s="205"/>
      <c r="N131" s="64"/>
      <c r="O131" s="64"/>
      <c r="P131" s="64"/>
      <c r="Q131" s="64"/>
      <c r="R131" s="64"/>
      <c r="S131" s="64"/>
      <c r="T131" s="65"/>
      <c r="AT131" s="15" t="s">
        <v>130</v>
      </c>
      <c r="AU131" s="15" t="s">
        <v>87</v>
      </c>
    </row>
    <row r="132" spans="2:65" s="12" customFormat="1" ht="11.25">
      <c r="B132" s="206"/>
      <c r="C132" s="207"/>
      <c r="D132" s="203" t="s">
        <v>132</v>
      </c>
      <c r="E132" s="208" t="s">
        <v>1</v>
      </c>
      <c r="F132" s="209" t="s">
        <v>149</v>
      </c>
      <c r="G132" s="207"/>
      <c r="H132" s="210">
        <v>2.25</v>
      </c>
      <c r="I132" s="211"/>
      <c r="J132" s="207"/>
      <c r="K132" s="207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132</v>
      </c>
      <c r="AU132" s="216" t="s">
        <v>87</v>
      </c>
      <c r="AV132" s="12" t="s">
        <v>87</v>
      </c>
      <c r="AW132" s="12" t="s">
        <v>32</v>
      </c>
      <c r="AX132" s="12" t="s">
        <v>85</v>
      </c>
      <c r="AY132" s="216" t="s">
        <v>121</v>
      </c>
    </row>
    <row r="133" spans="2:65" s="1" customFormat="1" ht="24" customHeight="1">
      <c r="B133" s="32"/>
      <c r="C133" s="190" t="s">
        <v>150</v>
      </c>
      <c r="D133" s="190" t="s">
        <v>123</v>
      </c>
      <c r="E133" s="191" t="s">
        <v>151</v>
      </c>
      <c r="F133" s="192" t="s">
        <v>152</v>
      </c>
      <c r="G133" s="193" t="s">
        <v>136</v>
      </c>
      <c r="H133" s="194">
        <v>2.25</v>
      </c>
      <c r="I133" s="195"/>
      <c r="J133" s="196">
        <f>ROUND(I133*H133,2)</f>
        <v>0</v>
      </c>
      <c r="K133" s="192" t="s">
        <v>127</v>
      </c>
      <c r="L133" s="36"/>
      <c r="M133" s="197" t="s">
        <v>1</v>
      </c>
      <c r="N133" s="198" t="s">
        <v>42</v>
      </c>
      <c r="O133" s="64"/>
      <c r="P133" s="199">
        <f>O133*H133</f>
        <v>0</v>
      </c>
      <c r="Q133" s="199">
        <v>0</v>
      </c>
      <c r="R133" s="199">
        <f>Q133*H133</f>
        <v>0</v>
      </c>
      <c r="S133" s="199">
        <v>0</v>
      </c>
      <c r="T133" s="200">
        <f>S133*H133</f>
        <v>0</v>
      </c>
      <c r="AR133" s="201" t="s">
        <v>128</v>
      </c>
      <c r="AT133" s="201" t="s">
        <v>123</v>
      </c>
      <c r="AU133" s="201" t="s">
        <v>87</v>
      </c>
      <c r="AY133" s="15" t="s">
        <v>121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15" t="s">
        <v>85</v>
      </c>
      <c r="BK133" s="202">
        <f>ROUND(I133*H133,2)</f>
        <v>0</v>
      </c>
      <c r="BL133" s="15" t="s">
        <v>128</v>
      </c>
      <c r="BM133" s="201" t="s">
        <v>153</v>
      </c>
    </row>
    <row r="134" spans="2:65" s="1" customFormat="1" ht="24" customHeight="1">
      <c r="B134" s="32"/>
      <c r="C134" s="190" t="s">
        <v>154</v>
      </c>
      <c r="D134" s="190" t="s">
        <v>123</v>
      </c>
      <c r="E134" s="191" t="s">
        <v>155</v>
      </c>
      <c r="F134" s="192" t="s">
        <v>156</v>
      </c>
      <c r="G134" s="193" t="s">
        <v>136</v>
      </c>
      <c r="H134" s="194">
        <v>351</v>
      </c>
      <c r="I134" s="195"/>
      <c r="J134" s="196">
        <f>ROUND(I134*H134,2)</f>
        <v>0</v>
      </c>
      <c r="K134" s="192" t="s">
        <v>137</v>
      </c>
      <c r="L134" s="36"/>
      <c r="M134" s="197" t="s">
        <v>1</v>
      </c>
      <c r="N134" s="198" t="s">
        <v>42</v>
      </c>
      <c r="O134" s="64"/>
      <c r="P134" s="199">
        <f>O134*H134</f>
        <v>0</v>
      </c>
      <c r="Q134" s="199">
        <v>0</v>
      </c>
      <c r="R134" s="199">
        <f>Q134*H134</f>
        <v>0</v>
      </c>
      <c r="S134" s="199">
        <v>0</v>
      </c>
      <c r="T134" s="200">
        <f>S134*H134</f>
        <v>0</v>
      </c>
      <c r="AR134" s="201" t="s">
        <v>128</v>
      </c>
      <c r="AT134" s="201" t="s">
        <v>123</v>
      </c>
      <c r="AU134" s="201" t="s">
        <v>87</v>
      </c>
      <c r="AY134" s="15" t="s">
        <v>121</v>
      </c>
      <c r="BE134" s="202">
        <f>IF(N134="základní",J134,0)</f>
        <v>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15" t="s">
        <v>85</v>
      </c>
      <c r="BK134" s="202">
        <f>ROUND(I134*H134,2)</f>
        <v>0</v>
      </c>
      <c r="BL134" s="15" t="s">
        <v>128</v>
      </c>
      <c r="BM134" s="201" t="s">
        <v>157</v>
      </c>
    </row>
    <row r="135" spans="2:65" s="12" customFormat="1" ht="11.25">
      <c r="B135" s="206"/>
      <c r="C135" s="207"/>
      <c r="D135" s="203" t="s">
        <v>132</v>
      </c>
      <c r="E135" s="208" t="s">
        <v>1</v>
      </c>
      <c r="F135" s="209" t="s">
        <v>158</v>
      </c>
      <c r="G135" s="207"/>
      <c r="H135" s="210">
        <v>351</v>
      </c>
      <c r="I135" s="211"/>
      <c r="J135" s="207"/>
      <c r="K135" s="207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132</v>
      </c>
      <c r="AU135" s="216" t="s">
        <v>87</v>
      </c>
      <c r="AV135" s="12" t="s">
        <v>87</v>
      </c>
      <c r="AW135" s="12" t="s">
        <v>32</v>
      </c>
      <c r="AX135" s="12" t="s">
        <v>85</v>
      </c>
      <c r="AY135" s="216" t="s">
        <v>121</v>
      </c>
    </row>
    <row r="136" spans="2:65" s="1" customFormat="1" ht="24" customHeight="1">
      <c r="B136" s="32"/>
      <c r="C136" s="190" t="s">
        <v>159</v>
      </c>
      <c r="D136" s="190" t="s">
        <v>123</v>
      </c>
      <c r="E136" s="191" t="s">
        <v>160</v>
      </c>
      <c r="F136" s="192" t="s">
        <v>161</v>
      </c>
      <c r="G136" s="193" t="s">
        <v>162</v>
      </c>
      <c r="H136" s="194">
        <v>150</v>
      </c>
      <c r="I136" s="195"/>
      <c r="J136" s="196">
        <f>ROUND(I136*H136,2)</f>
        <v>0</v>
      </c>
      <c r="K136" s="192" t="s">
        <v>127</v>
      </c>
      <c r="L136" s="36"/>
      <c r="M136" s="197" t="s">
        <v>1</v>
      </c>
      <c r="N136" s="198" t="s">
        <v>42</v>
      </c>
      <c r="O136" s="64"/>
      <c r="P136" s="199">
        <f>O136*H136</f>
        <v>0</v>
      </c>
      <c r="Q136" s="199">
        <v>0</v>
      </c>
      <c r="R136" s="199">
        <f>Q136*H136</f>
        <v>0</v>
      </c>
      <c r="S136" s="199">
        <v>0</v>
      </c>
      <c r="T136" s="200">
        <f>S136*H136</f>
        <v>0</v>
      </c>
      <c r="AR136" s="201" t="s">
        <v>128</v>
      </c>
      <c r="AT136" s="201" t="s">
        <v>123</v>
      </c>
      <c r="AU136" s="201" t="s">
        <v>87</v>
      </c>
      <c r="AY136" s="15" t="s">
        <v>121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15" t="s">
        <v>85</v>
      </c>
      <c r="BK136" s="202">
        <f>ROUND(I136*H136,2)</f>
        <v>0</v>
      </c>
      <c r="BL136" s="15" t="s">
        <v>128</v>
      </c>
      <c r="BM136" s="201" t="s">
        <v>163</v>
      </c>
    </row>
    <row r="137" spans="2:65" s="1" customFormat="1" ht="29.25">
      <c r="B137" s="32"/>
      <c r="C137" s="33"/>
      <c r="D137" s="203" t="s">
        <v>130</v>
      </c>
      <c r="E137" s="33"/>
      <c r="F137" s="204" t="s">
        <v>164</v>
      </c>
      <c r="G137" s="33"/>
      <c r="H137" s="33"/>
      <c r="I137" s="108"/>
      <c r="J137" s="33"/>
      <c r="K137" s="33"/>
      <c r="L137" s="36"/>
      <c r="M137" s="205"/>
      <c r="N137" s="64"/>
      <c r="O137" s="64"/>
      <c r="P137" s="64"/>
      <c r="Q137" s="64"/>
      <c r="R137" s="64"/>
      <c r="S137" s="64"/>
      <c r="T137" s="65"/>
      <c r="AT137" s="15" t="s">
        <v>130</v>
      </c>
      <c r="AU137" s="15" t="s">
        <v>87</v>
      </c>
    </row>
    <row r="138" spans="2:65" s="12" customFormat="1" ht="11.25">
      <c r="B138" s="206"/>
      <c r="C138" s="207"/>
      <c r="D138" s="203" t="s">
        <v>132</v>
      </c>
      <c r="E138" s="208" t="s">
        <v>1</v>
      </c>
      <c r="F138" s="209" t="s">
        <v>165</v>
      </c>
      <c r="G138" s="207"/>
      <c r="H138" s="210">
        <v>100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132</v>
      </c>
      <c r="AU138" s="216" t="s">
        <v>87</v>
      </c>
      <c r="AV138" s="12" t="s">
        <v>87</v>
      </c>
      <c r="AW138" s="12" t="s">
        <v>32</v>
      </c>
      <c r="AX138" s="12" t="s">
        <v>77</v>
      </c>
      <c r="AY138" s="216" t="s">
        <v>121</v>
      </c>
    </row>
    <row r="139" spans="2:65" s="12" customFormat="1" ht="11.25">
      <c r="B139" s="206"/>
      <c r="C139" s="207"/>
      <c r="D139" s="203" t="s">
        <v>132</v>
      </c>
      <c r="E139" s="208" t="s">
        <v>1</v>
      </c>
      <c r="F139" s="209" t="s">
        <v>166</v>
      </c>
      <c r="G139" s="207"/>
      <c r="H139" s="210">
        <v>50</v>
      </c>
      <c r="I139" s="211"/>
      <c r="J139" s="207"/>
      <c r="K139" s="207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132</v>
      </c>
      <c r="AU139" s="216" t="s">
        <v>87</v>
      </c>
      <c r="AV139" s="12" t="s">
        <v>87</v>
      </c>
      <c r="AW139" s="12" t="s">
        <v>32</v>
      </c>
      <c r="AX139" s="12" t="s">
        <v>77</v>
      </c>
      <c r="AY139" s="216" t="s">
        <v>121</v>
      </c>
    </row>
    <row r="140" spans="2:65" s="13" customFormat="1" ht="11.25">
      <c r="B140" s="217"/>
      <c r="C140" s="218"/>
      <c r="D140" s="203" t="s">
        <v>132</v>
      </c>
      <c r="E140" s="219" t="s">
        <v>1</v>
      </c>
      <c r="F140" s="220" t="s">
        <v>167</v>
      </c>
      <c r="G140" s="218"/>
      <c r="H140" s="221">
        <v>150</v>
      </c>
      <c r="I140" s="222"/>
      <c r="J140" s="218"/>
      <c r="K140" s="218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132</v>
      </c>
      <c r="AU140" s="227" t="s">
        <v>87</v>
      </c>
      <c r="AV140" s="13" t="s">
        <v>128</v>
      </c>
      <c r="AW140" s="13" t="s">
        <v>32</v>
      </c>
      <c r="AX140" s="13" t="s">
        <v>85</v>
      </c>
      <c r="AY140" s="227" t="s">
        <v>121</v>
      </c>
    </row>
    <row r="141" spans="2:65" s="1" customFormat="1" ht="24" customHeight="1">
      <c r="B141" s="32"/>
      <c r="C141" s="190" t="s">
        <v>168</v>
      </c>
      <c r="D141" s="190" t="s">
        <v>123</v>
      </c>
      <c r="E141" s="191" t="s">
        <v>169</v>
      </c>
      <c r="F141" s="192" t="s">
        <v>170</v>
      </c>
      <c r="G141" s="193" t="s">
        <v>136</v>
      </c>
      <c r="H141" s="194">
        <v>351</v>
      </c>
      <c r="I141" s="195"/>
      <c r="J141" s="196">
        <f>ROUND(I141*H141,2)</f>
        <v>0</v>
      </c>
      <c r="K141" s="192" t="s">
        <v>127</v>
      </c>
      <c r="L141" s="36"/>
      <c r="M141" s="197" t="s">
        <v>1</v>
      </c>
      <c r="N141" s="198" t="s">
        <v>42</v>
      </c>
      <c r="O141" s="64"/>
      <c r="P141" s="199">
        <f>O141*H141</f>
        <v>0</v>
      </c>
      <c r="Q141" s="199">
        <v>0</v>
      </c>
      <c r="R141" s="199">
        <f>Q141*H141</f>
        <v>0</v>
      </c>
      <c r="S141" s="199">
        <v>0</v>
      </c>
      <c r="T141" s="200">
        <f>S141*H141</f>
        <v>0</v>
      </c>
      <c r="AR141" s="201" t="s">
        <v>128</v>
      </c>
      <c r="AT141" s="201" t="s">
        <v>123</v>
      </c>
      <c r="AU141" s="201" t="s">
        <v>87</v>
      </c>
      <c r="AY141" s="15" t="s">
        <v>121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15" t="s">
        <v>85</v>
      </c>
      <c r="BK141" s="202">
        <f>ROUND(I141*H141,2)</f>
        <v>0</v>
      </c>
      <c r="BL141" s="15" t="s">
        <v>128</v>
      </c>
      <c r="BM141" s="201" t="s">
        <v>171</v>
      </c>
    </row>
    <row r="142" spans="2:65" s="1" customFormat="1" ht="16.5" customHeight="1">
      <c r="B142" s="32"/>
      <c r="C142" s="190" t="s">
        <v>172</v>
      </c>
      <c r="D142" s="190" t="s">
        <v>123</v>
      </c>
      <c r="E142" s="191" t="s">
        <v>173</v>
      </c>
      <c r="F142" s="192" t="s">
        <v>174</v>
      </c>
      <c r="G142" s="193" t="s">
        <v>136</v>
      </c>
      <c r="H142" s="194">
        <v>351</v>
      </c>
      <c r="I142" s="195"/>
      <c r="J142" s="196">
        <f>ROUND(I142*H142,2)</f>
        <v>0</v>
      </c>
      <c r="K142" s="192" t="s">
        <v>127</v>
      </c>
      <c r="L142" s="36"/>
      <c r="M142" s="197" t="s">
        <v>1</v>
      </c>
      <c r="N142" s="198" t="s">
        <v>42</v>
      </c>
      <c r="O142" s="64"/>
      <c r="P142" s="199">
        <f>O142*H142</f>
        <v>0</v>
      </c>
      <c r="Q142" s="199">
        <v>0</v>
      </c>
      <c r="R142" s="199">
        <f>Q142*H142</f>
        <v>0</v>
      </c>
      <c r="S142" s="199">
        <v>0</v>
      </c>
      <c r="T142" s="200">
        <f>S142*H142</f>
        <v>0</v>
      </c>
      <c r="AR142" s="201" t="s">
        <v>128</v>
      </c>
      <c r="AT142" s="201" t="s">
        <v>123</v>
      </c>
      <c r="AU142" s="201" t="s">
        <v>87</v>
      </c>
      <c r="AY142" s="15" t="s">
        <v>121</v>
      </c>
      <c r="BE142" s="202">
        <f>IF(N142="základní",J142,0)</f>
        <v>0</v>
      </c>
      <c r="BF142" s="202">
        <f>IF(N142="snížená",J142,0)</f>
        <v>0</v>
      </c>
      <c r="BG142" s="202">
        <f>IF(N142="zákl. přenesená",J142,0)</f>
        <v>0</v>
      </c>
      <c r="BH142" s="202">
        <f>IF(N142="sníž. přenesená",J142,0)</f>
        <v>0</v>
      </c>
      <c r="BI142" s="202">
        <f>IF(N142="nulová",J142,0)</f>
        <v>0</v>
      </c>
      <c r="BJ142" s="15" t="s">
        <v>85</v>
      </c>
      <c r="BK142" s="202">
        <f>ROUND(I142*H142,2)</f>
        <v>0</v>
      </c>
      <c r="BL142" s="15" t="s">
        <v>128</v>
      </c>
      <c r="BM142" s="201" t="s">
        <v>175</v>
      </c>
    </row>
    <row r="143" spans="2:65" s="1" customFormat="1" ht="19.5">
      <c r="B143" s="32"/>
      <c r="C143" s="33"/>
      <c r="D143" s="203" t="s">
        <v>130</v>
      </c>
      <c r="E143" s="33"/>
      <c r="F143" s="204" t="s">
        <v>176</v>
      </c>
      <c r="G143" s="33"/>
      <c r="H143" s="33"/>
      <c r="I143" s="108"/>
      <c r="J143" s="33"/>
      <c r="K143" s="33"/>
      <c r="L143" s="36"/>
      <c r="M143" s="205"/>
      <c r="N143" s="64"/>
      <c r="O143" s="64"/>
      <c r="P143" s="64"/>
      <c r="Q143" s="64"/>
      <c r="R143" s="64"/>
      <c r="S143" s="64"/>
      <c r="T143" s="65"/>
      <c r="AT143" s="15" t="s">
        <v>130</v>
      </c>
      <c r="AU143" s="15" t="s">
        <v>87</v>
      </c>
    </row>
    <row r="144" spans="2:65" s="1" customFormat="1" ht="24" customHeight="1">
      <c r="B144" s="32"/>
      <c r="C144" s="190" t="s">
        <v>177</v>
      </c>
      <c r="D144" s="190" t="s">
        <v>123</v>
      </c>
      <c r="E144" s="191" t="s">
        <v>178</v>
      </c>
      <c r="F144" s="192" t="s">
        <v>179</v>
      </c>
      <c r="G144" s="193" t="s">
        <v>136</v>
      </c>
      <c r="H144" s="194">
        <v>351</v>
      </c>
      <c r="I144" s="195"/>
      <c r="J144" s="196">
        <f>ROUND(I144*H144,2)</f>
        <v>0</v>
      </c>
      <c r="K144" s="192" t="s">
        <v>137</v>
      </c>
      <c r="L144" s="36"/>
      <c r="M144" s="197" t="s">
        <v>1</v>
      </c>
      <c r="N144" s="198" t="s">
        <v>42</v>
      </c>
      <c r="O144" s="64"/>
      <c r="P144" s="199">
        <f>O144*H144</f>
        <v>0</v>
      </c>
      <c r="Q144" s="199">
        <v>0</v>
      </c>
      <c r="R144" s="199">
        <f>Q144*H144</f>
        <v>0</v>
      </c>
      <c r="S144" s="199">
        <v>0</v>
      </c>
      <c r="T144" s="200">
        <f>S144*H144</f>
        <v>0</v>
      </c>
      <c r="AR144" s="201" t="s">
        <v>128</v>
      </c>
      <c r="AT144" s="201" t="s">
        <v>123</v>
      </c>
      <c r="AU144" s="201" t="s">
        <v>87</v>
      </c>
      <c r="AY144" s="15" t="s">
        <v>121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15" t="s">
        <v>85</v>
      </c>
      <c r="BK144" s="202">
        <f>ROUND(I144*H144,2)</f>
        <v>0</v>
      </c>
      <c r="BL144" s="15" t="s">
        <v>128</v>
      </c>
      <c r="BM144" s="201" t="s">
        <v>180</v>
      </c>
    </row>
    <row r="145" spans="2:65" s="1" customFormat="1" ht="19.5">
      <c r="B145" s="32"/>
      <c r="C145" s="33"/>
      <c r="D145" s="203" t="s">
        <v>130</v>
      </c>
      <c r="E145" s="33"/>
      <c r="F145" s="204" t="s">
        <v>181</v>
      </c>
      <c r="G145" s="33"/>
      <c r="H145" s="33"/>
      <c r="I145" s="108"/>
      <c r="J145" s="33"/>
      <c r="K145" s="33"/>
      <c r="L145" s="36"/>
      <c r="M145" s="205"/>
      <c r="N145" s="64"/>
      <c r="O145" s="64"/>
      <c r="P145" s="64"/>
      <c r="Q145" s="64"/>
      <c r="R145" s="64"/>
      <c r="S145" s="64"/>
      <c r="T145" s="65"/>
      <c r="AT145" s="15" t="s">
        <v>130</v>
      </c>
      <c r="AU145" s="15" t="s">
        <v>87</v>
      </c>
    </row>
    <row r="146" spans="2:65" s="1" customFormat="1" ht="16.5" customHeight="1">
      <c r="B146" s="32"/>
      <c r="C146" s="190" t="s">
        <v>182</v>
      </c>
      <c r="D146" s="190" t="s">
        <v>123</v>
      </c>
      <c r="E146" s="191" t="s">
        <v>183</v>
      </c>
      <c r="F146" s="192" t="s">
        <v>184</v>
      </c>
      <c r="G146" s="193" t="s">
        <v>136</v>
      </c>
      <c r="H146" s="194">
        <v>351</v>
      </c>
      <c r="I146" s="195"/>
      <c r="J146" s="196">
        <f>ROUND(I146*H146,2)</f>
        <v>0</v>
      </c>
      <c r="K146" s="192" t="s">
        <v>127</v>
      </c>
      <c r="L146" s="36"/>
      <c r="M146" s="197" t="s">
        <v>1</v>
      </c>
      <c r="N146" s="198" t="s">
        <v>42</v>
      </c>
      <c r="O146" s="64"/>
      <c r="P146" s="199">
        <f>O146*H146</f>
        <v>0</v>
      </c>
      <c r="Q146" s="199">
        <v>0</v>
      </c>
      <c r="R146" s="199">
        <f>Q146*H146</f>
        <v>0</v>
      </c>
      <c r="S146" s="199">
        <v>0</v>
      </c>
      <c r="T146" s="200">
        <f>S146*H146</f>
        <v>0</v>
      </c>
      <c r="AR146" s="201" t="s">
        <v>128</v>
      </c>
      <c r="AT146" s="201" t="s">
        <v>123</v>
      </c>
      <c r="AU146" s="201" t="s">
        <v>87</v>
      </c>
      <c r="AY146" s="15" t="s">
        <v>121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15" t="s">
        <v>85</v>
      </c>
      <c r="BK146" s="202">
        <f>ROUND(I146*H146,2)</f>
        <v>0</v>
      </c>
      <c r="BL146" s="15" t="s">
        <v>128</v>
      </c>
      <c r="BM146" s="201" t="s">
        <v>185</v>
      </c>
    </row>
    <row r="147" spans="2:65" s="1" customFormat="1" ht="16.5" customHeight="1">
      <c r="B147" s="32"/>
      <c r="C147" s="190" t="s">
        <v>186</v>
      </c>
      <c r="D147" s="190" t="s">
        <v>123</v>
      </c>
      <c r="E147" s="191" t="s">
        <v>187</v>
      </c>
      <c r="F147" s="192" t="s">
        <v>188</v>
      </c>
      <c r="G147" s="193" t="s">
        <v>189</v>
      </c>
      <c r="H147" s="194">
        <v>1050</v>
      </c>
      <c r="I147" s="195"/>
      <c r="J147" s="196">
        <f>ROUND(I147*H147,2)</f>
        <v>0</v>
      </c>
      <c r="K147" s="192" t="s">
        <v>127</v>
      </c>
      <c r="L147" s="36"/>
      <c r="M147" s="197" t="s">
        <v>1</v>
      </c>
      <c r="N147" s="198" t="s">
        <v>42</v>
      </c>
      <c r="O147" s="64"/>
      <c r="P147" s="199">
        <f>O147*H147</f>
        <v>0</v>
      </c>
      <c r="Q147" s="199">
        <v>0</v>
      </c>
      <c r="R147" s="199">
        <f>Q147*H147</f>
        <v>0</v>
      </c>
      <c r="S147" s="199">
        <v>0</v>
      </c>
      <c r="T147" s="200">
        <f>S147*H147</f>
        <v>0</v>
      </c>
      <c r="AR147" s="201" t="s">
        <v>128</v>
      </c>
      <c r="AT147" s="201" t="s">
        <v>123</v>
      </c>
      <c r="AU147" s="201" t="s">
        <v>87</v>
      </c>
      <c r="AY147" s="15" t="s">
        <v>121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15" t="s">
        <v>85</v>
      </c>
      <c r="BK147" s="202">
        <f>ROUND(I147*H147,2)</f>
        <v>0</v>
      </c>
      <c r="BL147" s="15" t="s">
        <v>128</v>
      </c>
      <c r="BM147" s="201" t="s">
        <v>190</v>
      </c>
    </row>
    <row r="148" spans="2:65" s="1" customFormat="1" ht="19.5">
      <c r="B148" s="32"/>
      <c r="C148" s="33"/>
      <c r="D148" s="203" t="s">
        <v>130</v>
      </c>
      <c r="E148" s="33"/>
      <c r="F148" s="204" t="s">
        <v>191</v>
      </c>
      <c r="G148" s="33"/>
      <c r="H148" s="33"/>
      <c r="I148" s="108"/>
      <c r="J148" s="33"/>
      <c r="K148" s="33"/>
      <c r="L148" s="36"/>
      <c r="M148" s="205"/>
      <c r="N148" s="64"/>
      <c r="O148" s="64"/>
      <c r="P148" s="64"/>
      <c r="Q148" s="64"/>
      <c r="R148" s="64"/>
      <c r="S148" s="64"/>
      <c r="T148" s="65"/>
      <c r="AT148" s="15" t="s">
        <v>130</v>
      </c>
      <c r="AU148" s="15" t="s">
        <v>87</v>
      </c>
    </row>
    <row r="149" spans="2:65" s="12" customFormat="1" ht="11.25">
      <c r="B149" s="206"/>
      <c r="C149" s="207"/>
      <c r="D149" s="203" t="s">
        <v>132</v>
      </c>
      <c r="E149" s="208" t="s">
        <v>1</v>
      </c>
      <c r="F149" s="209" t="s">
        <v>192</v>
      </c>
      <c r="G149" s="207"/>
      <c r="H149" s="210">
        <v>1050</v>
      </c>
      <c r="I149" s="211"/>
      <c r="J149" s="207"/>
      <c r="K149" s="207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132</v>
      </c>
      <c r="AU149" s="216" t="s">
        <v>87</v>
      </c>
      <c r="AV149" s="12" t="s">
        <v>87</v>
      </c>
      <c r="AW149" s="12" t="s">
        <v>32</v>
      </c>
      <c r="AX149" s="12" t="s">
        <v>85</v>
      </c>
      <c r="AY149" s="216" t="s">
        <v>121</v>
      </c>
    </row>
    <row r="150" spans="2:65" s="11" customFormat="1" ht="22.9" customHeight="1">
      <c r="B150" s="174"/>
      <c r="C150" s="175"/>
      <c r="D150" s="176" t="s">
        <v>76</v>
      </c>
      <c r="E150" s="188" t="s">
        <v>150</v>
      </c>
      <c r="F150" s="188" t="s">
        <v>193</v>
      </c>
      <c r="G150" s="175"/>
      <c r="H150" s="175"/>
      <c r="I150" s="178"/>
      <c r="J150" s="189">
        <f>BK150</f>
        <v>0</v>
      </c>
      <c r="K150" s="175"/>
      <c r="L150" s="180"/>
      <c r="M150" s="181"/>
      <c r="N150" s="182"/>
      <c r="O150" s="182"/>
      <c r="P150" s="183">
        <f>SUM(P151:P153)</f>
        <v>0</v>
      </c>
      <c r="Q150" s="182"/>
      <c r="R150" s="183">
        <f>SUM(R151:R153)</f>
        <v>56.832000000000001</v>
      </c>
      <c r="S150" s="182"/>
      <c r="T150" s="184">
        <f>SUM(T151:T153)</f>
        <v>0</v>
      </c>
      <c r="AR150" s="185" t="s">
        <v>85</v>
      </c>
      <c r="AT150" s="186" t="s">
        <v>76</v>
      </c>
      <c r="AU150" s="186" t="s">
        <v>85</v>
      </c>
      <c r="AY150" s="185" t="s">
        <v>121</v>
      </c>
      <c r="BK150" s="187">
        <f>SUM(BK151:BK153)</f>
        <v>0</v>
      </c>
    </row>
    <row r="151" spans="2:65" s="1" customFormat="1" ht="24" customHeight="1">
      <c r="B151" s="32"/>
      <c r="C151" s="190" t="s">
        <v>194</v>
      </c>
      <c r="D151" s="190" t="s">
        <v>123</v>
      </c>
      <c r="E151" s="191" t="s">
        <v>195</v>
      </c>
      <c r="F151" s="192" t="s">
        <v>196</v>
      </c>
      <c r="G151" s="193" t="s">
        <v>136</v>
      </c>
      <c r="H151" s="194">
        <v>38.4</v>
      </c>
      <c r="I151" s="195"/>
      <c r="J151" s="196">
        <f>ROUND(I151*H151,2)</f>
        <v>0</v>
      </c>
      <c r="K151" s="192" t="s">
        <v>127</v>
      </c>
      <c r="L151" s="36"/>
      <c r="M151" s="197" t="s">
        <v>1</v>
      </c>
      <c r="N151" s="198" t="s">
        <v>42</v>
      </c>
      <c r="O151" s="64"/>
      <c r="P151" s="199">
        <f>O151*H151</f>
        <v>0</v>
      </c>
      <c r="Q151" s="199">
        <v>1.48</v>
      </c>
      <c r="R151" s="199">
        <f>Q151*H151</f>
        <v>56.832000000000001</v>
      </c>
      <c r="S151" s="199">
        <v>0</v>
      </c>
      <c r="T151" s="200">
        <f>S151*H151</f>
        <v>0</v>
      </c>
      <c r="AR151" s="201" t="s">
        <v>128</v>
      </c>
      <c r="AT151" s="201" t="s">
        <v>123</v>
      </c>
      <c r="AU151" s="201" t="s">
        <v>87</v>
      </c>
      <c r="AY151" s="15" t="s">
        <v>121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15" t="s">
        <v>85</v>
      </c>
      <c r="BK151" s="202">
        <f>ROUND(I151*H151,2)</f>
        <v>0</v>
      </c>
      <c r="BL151" s="15" t="s">
        <v>128</v>
      </c>
      <c r="BM151" s="201" t="s">
        <v>197</v>
      </c>
    </row>
    <row r="152" spans="2:65" s="1" customFormat="1" ht="19.5">
      <c r="B152" s="32"/>
      <c r="C152" s="33"/>
      <c r="D152" s="203" t="s">
        <v>130</v>
      </c>
      <c r="E152" s="33"/>
      <c r="F152" s="204" t="s">
        <v>198</v>
      </c>
      <c r="G152" s="33"/>
      <c r="H152" s="33"/>
      <c r="I152" s="108"/>
      <c r="J152" s="33"/>
      <c r="K152" s="33"/>
      <c r="L152" s="36"/>
      <c r="M152" s="205"/>
      <c r="N152" s="64"/>
      <c r="O152" s="64"/>
      <c r="P152" s="64"/>
      <c r="Q152" s="64"/>
      <c r="R152" s="64"/>
      <c r="S152" s="64"/>
      <c r="T152" s="65"/>
      <c r="AT152" s="15" t="s">
        <v>130</v>
      </c>
      <c r="AU152" s="15" t="s">
        <v>87</v>
      </c>
    </row>
    <row r="153" spans="2:65" s="12" customFormat="1" ht="11.25">
      <c r="B153" s="206"/>
      <c r="C153" s="207"/>
      <c r="D153" s="203" t="s">
        <v>132</v>
      </c>
      <c r="E153" s="208" t="s">
        <v>1</v>
      </c>
      <c r="F153" s="209" t="s">
        <v>199</v>
      </c>
      <c r="G153" s="207"/>
      <c r="H153" s="210">
        <v>38.4</v>
      </c>
      <c r="I153" s="211"/>
      <c r="J153" s="207"/>
      <c r="K153" s="207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132</v>
      </c>
      <c r="AU153" s="216" t="s">
        <v>87</v>
      </c>
      <c r="AV153" s="12" t="s">
        <v>87</v>
      </c>
      <c r="AW153" s="12" t="s">
        <v>32</v>
      </c>
      <c r="AX153" s="12" t="s">
        <v>85</v>
      </c>
      <c r="AY153" s="216" t="s">
        <v>121</v>
      </c>
    </row>
    <row r="154" spans="2:65" s="11" customFormat="1" ht="22.9" customHeight="1">
      <c r="B154" s="174"/>
      <c r="C154" s="175"/>
      <c r="D154" s="176" t="s">
        <v>76</v>
      </c>
      <c r="E154" s="188" t="s">
        <v>200</v>
      </c>
      <c r="F154" s="188" t="s">
        <v>201</v>
      </c>
      <c r="G154" s="175"/>
      <c r="H154" s="175"/>
      <c r="I154" s="178"/>
      <c r="J154" s="189">
        <f>BK154</f>
        <v>0</v>
      </c>
      <c r="K154" s="175"/>
      <c r="L154" s="180"/>
      <c r="M154" s="181"/>
      <c r="N154" s="182"/>
      <c r="O154" s="182"/>
      <c r="P154" s="183">
        <f>P155</f>
        <v>0</v>
      </c>
      <c r="Q154" s="182"/>
      <c r="R154" s="183">
        <f>R155</f>
        <v>0</v>
      </c>
      <c r="S154" s="182"/>
      <c r="T154" s="184">
        <f>T155</f>
        <v>0</v>
      </c>
      <c r="AR154" s="185" t="s">
        <v>85</v>
      </c>
      <c r="AT154" s="186" t="s">
        <v>76</v>
      </c>
      <c r="AU154" s="186" t="s">
        <v>85</v>
      </c>
      <c r="AY154" s="185" t="s">
        <v>121</v>
      </c>
      <c r="BK154" s="187">
        <f>BK155</f>
        <v>0</v>
      </c>
    </row>
    <row r="155" spans="2:65" s="1" customFormat="1" ht="16.5" customHeight="1">
      <c r="B155" s="32"/>
      <c r="C155" s="190" t="s">
        <v>202</v>
      </c>
      <c r="D155" s="190" t="s">
        <v>123</v>
      </c>
      <c r="E155" s="191" t="s">
        <v>203</v>
      </c>
      <c r="F155" s="192" t="s">
        <v>204</v>
      </c>
      <c r="G155" s="193" t="s">
        <v>205</v>
      </c>
      <c r="H155" s="194">
        <v>56.832000000000001</v>
      </c>
      <c r="I155" s="195"/>
      <c r="J155" s="196">
        <f>ROUND(I155*H155,2)</f>
        <v>0</v>
      </c>
      <c r="K155" s="192" t="s">
        <v>127</v>
      </c>
      <c r="L155" s="36"/>
      <c r="M155" s="228" t="s">
        <v>1</v>
      </c>
      <c r="N155" s="229" t="s">
        <v>42</v>
      </c>
      <c r="O155" s="230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AR155" s="201" t="s">
        <v>128</v>
      </c>
      <c r="AT155" s="201" t="s">
        <v>123</v>
      </c>
      <c r="AU155" s="201" t="s">
        <v>87</v>
      </c>
      <c r="AY155" s="15" t="s">
        <v>121</v>
      </c>
      <c r="BE155" s="202">
        <f>IF(N155="základní",J155,0)</f>
        <v>0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15" t="s">
        <v>85</v>
      </c>
      <c r="BK155" s="202">
        <f>ROUND(I155*H155,2)</f>
        <v>0</v>
      </c>
      <c r="BL155" s="15" t="s">
        <v>128</v>
      </c>
      <c r="BM155" s="201" t="s">
        <v>206</v>
      </c>
    </row>
    <row r="156" spans="2:65" s="1" customFormat="1" ht="6.95" customHeight="1">
      <c r="B156" s="47"/>
      <c r="C156" s="48"/>
      <c r="D156" s="48"/>
      <c r="E156" s="48"/>
      <c r="F156" s="48"/>
      <c r="G156" s="48"/>
      <c r="H156" s="48"/>
      <c r="I156" s="140"/>
      <c r="J156" s="48"/>
      <c r="K156" s="48"/>
      <c r="L156" s="36"/>
    </row>
  </sheetData>
  <sheetProtection algorithmName="SHA-512" hashValue="i+rMkyHYzSgtWcIu+1PjHw8UF6CbXhlX0lWpvDYTSxaaDIGn+8V7t2EilYRHsSVKnKrCDy1gkgOqHhwdTj1xhQ==" saltValue="0UFg3b1ULPS0GOR9zNr2Qhuyo+EZTVGKNvpC1vUYr4arTPGWt+f0FkzC+W39bOFoVJBdXAZ2hBVZoD82srvAEw==" spinCount="100000" sheet="1" objects="1" scenarios="1" formatColumns="0" formatRows="0" autoFilter="0"/>
  <autoFilter ref="C119:K155" xr:uid="{00000000-0009-0000-0000-000001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46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1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5" t="s">
        <v>90</v>
      </c>
    </row>
    <row r="3" spans="2:46" ht="6.95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18"/>
      <c r="AT3" s="15" t="s">
        <v>87</v>
      </c>
    </row>
    <row r="4" spans="2:46" ht="24.95" customHeight="1">
      <c r="B4" s="18"/>
      <c r="D4" s="105" t="s">
        <v>94</v>
      </c>
      <c r="L4" s="18"/>
      <c r="M4" s="106" t="s">
        <v>10</v>
      </c>
      <c r="AT4" s="15" t="s">
        <v>4</v>
      </c>
    </row>
    <row r="5" spans="2:46" ht="6.95" customHeight="1">
      <c r="B5" s="18"/>
      <c r="L5" s="18"/>
    </row>
    <row r="6" spans="2:46" ht="12" customHeight="1">
      <c r="B6" s="18"/>
      <c r="D6" s="107" t="s">
        <v>16</v>
      </c>
      <c r="L6" s="18"/>
    </row>
    <row r="7" spans="2:46" ht="16.5" customHeight="1">
      <c r="B7" s="18"/>
      <c r="E7" s="284" t="str">
        <f>'Rekapitulace stavby'!K6</f>
        <v>Odbahnění rybníka Dolejšák</v>
      </c>
      <c r="F7" s="285"/>
      <c r="G7" s="285"/>
      <c r="H7" s="285"/>
      <c r="L7" s="18"/>
    </row>
    <row r="8" spans="2:46" s="1" customFormat="1" ht="12" customHeight="1">
      <c r="B8" s="36"/>
      <c r="D8" s="107" t="s">
        <v>95</v>
      </c>
      <c r="I8" s="108"/>
      <c r="L8" s="36"/>
    </row>
    <row r="9" spans="2:46" s="1" customFormat="1" ht="36.950000000000003" customHeight="1">
      <c r="B9" s="36"/>
      <c r="E9" s="286" t="s">
        <v>207</v>
      </c>
      <c r="F9" s="287"/>
      <c r="G9" s="287"/>
      <c r="H9" s="287"/>
      <c r="I9" s="108"/>
      <c r="L9" s="36"/>
    </row>
    <row r="10" spans="2:46" s="1" customFormat="1" ht="11.25">
      <c r="B10" s="36"/>
      <c r="I10" s="108"/>
      <c r="L10" s="36"/>
    </row>
    <row r="11" spans="2:46" s="1" customFormat="1" ht="12" customHeight="1">
      <c r="B11" s="36"/>
      <c r="D11" s="107" t="s">
        <v>18</v>
      </c>
      <c r="F11" s="109" t="s">
        <v>1</v>
      </c>
      <c r="I11" s="110" t="s">
        <v>19</v>
      </c>
      <c r="J11" s="109" t="s">
        <v>1</v>
      </c>
      <c r="L11" s="36"/>
    </row>
    <row r="12" spans="2:46" s="1" customFormat="1" ht="12" customHeight="1">
      <c r="B12" s="36"/>
      <c r="D12" s="107" t="s">
        <v>20</v>
      </c>
      <c r="F12" s="109" t="s">
        <v>21</v>
      </c>
      <c r="I12" s="110" t="s">
        <v>22</v>
      </c>
      <c r="J12" s="111" t="str">
        <f>'Rekapitulace stavby'!AN8</f>
        <v>28. 12. 2019</v>
      </c>
      <c r="L12" s="36"/>
    </row>
    <row r="13" spans="2:46" s="1" customFormat="1" ht="10.9" customHeight="1">
      <c r="B13" s="36"/>
      <c r="I13" s="108"/>
      <c r="L13" s="36"/>
    </row>
    <row r="14" spans="2:46" s="1" customFormat="1" ht="12" customHeight="1">
      <c r="B14" s="36"/>
      <c r="D14" s="107" t="s">
        <v>24</v>
      </c>
      <c r="I14" s="110" t="s">
        <v>25</v>
      </c>
      <c r="J14" s="109" t="s">
        <v>26</v>
      </c>
      <c r="L14" s="36"/>
    </row>
    <row r="15" spans="2:46" s="1" customFormat="1" ht="18" customHeight="1">
      <c r="B15" s="36"/>
      <c r="E15" s="109" t="s">
        <v>21</v>
      </c>
      <c r="I15" s="110" t="s">
        <v>27</v>
      </c>
      <c r="J15" s="109" t="s">
        <v>1</v>
      </c>
      <c r="L15" s="36"/>
    </row>
    <row r="16" spans="2:46" s="1" customFormat="1" ht="6.95" customHeight="1">
      <c r="B16" s="36"/>
      <c r="I16" s="108"/>
      <c r="L16" s="36"/>
    </row>
    <row r="17" spans="2:12" s="1" customFormat="1" ht="12" customHeight="1">
      <c r="B17" s="36"/>
      <c r="D17" s="107" t="s">
        <v>28</v>
      </c>
      <c r="I17" s="110" t="s">
        <v>25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288" t="str">
        <f>'Rekapitulace stavby'!E14</f>
        <v>Vyplň údaj</v>
      </c>
      <c r="F18" s="289"/>
      <c r="G18" s="289"/>
      <c r="H18" s="289"/>
      <c r="I18" s="110" t="s">
        <v>27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8"/>
      <c r="L19" s="36"/>
    </row>
    <row r="20" spans="2:12" s="1" customFormat="1" ht="12" customHeight="1">
      <c r="B20" s="36"/>
      <c r="D20" s="107" t="s">
        <v>30</v>
      </c>
      <c r="I20" s="110" t="s">
        <v>25</v>
      </c>
      <c r="J20" s="109" t="str">
        <f>IF('Rekapitulace stavby'!AN16="","",'Rekapitulace stavby'!AN16)</f>
        <v/>
      </c>
      <c r="L20" s="36"/>
    </row>
    <row r="21" spans="2:12" s="1" customFormat="1" ht="18" customHeight="1">
      <c r="B21" s="36"/>
      <c r="E21" s="109" t="str">
        <f>IF('Rekapitulace stavby'!E17="","",'Rekapitulace stavby'!E17)</f>
        <v xml:space="preserve"> </v>
      </c>
      <c r="I21" s="110" t="s">
        <v>27</v>
      </c>
      <c r="J21" s="109" t="str">
        <f>IF('Rekapitulace stavby'!AN17="","",'Rekapitulace stavby'!AN17)</f>
        <v/>
      </c>
      <c r="L21" s="36"/>
    </row>
    <row r="22" spans="2:12" s="1" customFormat="1" ht="6.95" customHeight="1">
      <c r="B22" s="36"/>
      <c r="I22" s="108"/>
      <c r="L22" s="36"/>
    </row>
    <row r="23" spans="2:12" s="1" customFormat="1" ht="12" customHeight="1">
      <c r="B23" s="36"/>
      <c r="D23" s="107" t="s">
        <v>33</v>
      </c>
      <c r="I23" s="110" t="s">
        <v>25</v>
      </c>
      <c r="J23" s="109" t="s">
        <v>34</v>
      </c>
      <c r="L23" s="36"/>
    </row>
    <row r="24" spans="2:12" s="1" customFormat="1" ht="18" customHeight="1">
      <c r="B24" s="36"/>
      <c r="E24" s="109" t="s">
        <v>35</v>
      </c>
      <c r="I24" s="110" t="s">
        <v>27</v>
      </c>
      <c r="J24" s="109" t="s">
        <v>1</v>
      </c>
      <c r="L24" s="36"/>
    </row>
    <row r="25" spans="2:12" s="1" customFormat="1" ht="6.95" customHeight="1">
      <c r="B25" s="36"/>
      <c r="I25" s="108"/>
      <c r="L25" s="36"/>
    </row>
    <row r="26" spans="2:12" s="1" customFormat="1" ht="12" customHeight="1">
      <c r="B26" s="36"/>
      <c r="D26" s="107" t="s">
        <v>36</v>
      </c>
      <c r="I26" s="108"/>
      <c r="L26" s="36"/>
    </row>
    <row r="27" spans="2:12" s="7" customFormat="1" ht="16.5" customHeight="1">
      <c r="B27" s="112"/>
      <c r="E27" s="290" t="s">
        <v>1</v>
      </c>
      <c r="F27" s="290"/>
      <c r="G27" s="290"/>
      <c r="H27" s="290"/>
      <c r="I27" s="113"/>
      <c r="L27" s="112"/>
    </row>
    <row r="28" spans="2:12" s="1" customFormat="1" ht="6.95" customHeight="1">
      <c r="B28" s="36"/>
      <c r="I28" s="108"/>
      <c r="L28" s="36"/>
    </row>
    <row r="29" spans="2:12" s="1" customFormat="1" ht="6.95" customHeight="1">
      <c r="B29" s="36"/>
      <c r="D29" s="60"/>
      <c r="E29" s="60"/>
      <c r="F29" s="60"/>
      <c r="G29" s="60"/>
      <c r="H29" s="60"/>
      <c r="I29" s="114"/>
      <c r="J29" s="60"/>
      <c r="K29" s="60"/>
      <c r="L29" s="36"/>
    </row>
    <row r="30" spans="2:12" s="1" customFormat="1" ht="25.35" customHeight="1">
      <c r="B30" s="36"/>
      <c r="D30" s="115" t="s">
        <v>37</v>
      </c>
      <c r="I30" s="108"/>
      <c r="J30" s="116">
        <f>ROUND(J123, 2)</f>
        <v>0</v>
      </c>
      <c r="L30" s="36"/>
    </row>
    <row r="31" spans="2:12" s="1" customFormat="1" ht="6.95" customHeight="1">
      <c r="B31" s="36"/>
      <c r="D31" s="60"/>
      <c r="E31" s="60"/>
      <c r="F31" s="60"/>
      <c r="G31" s="60"/>
      <c r="H31" s="60"/>
      <c r="I31" s="114"/>
      <c r="J31" s="60"/>
      <c r="K31" s="60"/>
      <c r="L31" s="36"/>
    </row>
    <row r="32" spans="2:12" s="1" customFormat="1" ht="14.45" customHeight="1">
      <c r="B32" s="36"/>
      <c r="F32" s="117" t="s">
        <v>39</v>
      </c>
      <c r="I32" s="118" t="s">
        <v>38</v>
      </c>
      <c r="J32" s="117" t="s">
        <v>40</v>
      </c>
      <c r="L32" s="36"/>
    </row>
    <row r="33" spans="2:12" s="1" customFormat="1" ht="14.45" customHeight="1">
      <c r="B33" s="36"/>
      <c r="D33" s="119" t="s">
        <v>41</v>
      </c>
      <c r="E33" s="107" t="s">
        <v>42</v>
      </c>
      <c r="F33" s="120">
        <f>ROUND((SUM(BE123:BE145)),  2)</f>
        <v>0</v>
      </c>
      <c r="I33" s="121">
        <v>0.21</v>
      </c>
      <c r="J33" s="120">
        <f>ROUND(((SUM(BE123:BE145))*I33),  2)</f>
        <v>0</v>
      </c>
      <c r="L33" s="36"/>
    </row>
    <row r="34" spans="2:12" s="1" customFormat="1" ht="14.45" customHeight="1">
      <c r="B34" s="36"/>
      <c r="E34" s="107" t="s">
        <v>43</v>
      </c>
      <c r="F34" s="120">
        <f>ROUND((SUM(BF123:BF145)),  2)</f>
        <v>0</v>
      </c>
      <c r="I34" s="121">
        <v>0.15</v>
      </c>
      <c r="J34" s="120">
        <f>ROUND(((SUM(BF123:BF145))*I34),  2)</f>
        <v>0</v>
      </c>
      <c r="L34" s="36"/>
    </row>
    <row r="35" spans="2:12" s="1" customFormat="1" ht="14.45" hidden="1" customHeight="1">
      <c r="B35" s="36"/>
      <c r="E35" s="107" t="s">
        <v>44</v>
      </c>
      <c r="F35" s="120">
        <f>ROUND((SUM(BG123:BG145)),  2)</f>
        <v>0</v>
      </c>
      <c r="I35" s="121">
        <v>0.21</v>
      </c>
      <c r="J35" s="120">
        <f>0</f>
        <v>0</v>
      </c>
      <c r="L35" s="36"/>
    </row>
    <row r="36" spans="2:12" s="1" customFormat="1" ht="14.45" hidden="1" customHeight="1">
      <c r="B36" s="36"/>
      <c r="E36" s="107" t="s">
        <v>45</v>
      </c>
      <c r="F36" s="120">
        <f>ROUND((SUM(BH123:BH145)),  2)</f>
        <v>0</v>
      </c>
      <c r="I36" s="121">
        <v>0.15</v>
      </c>
      <c r="J36" s="120">
        <f>0</f>
        <v>0</v>
      </c>
      <c r="L36" s="36"/>
    </row>
    <row r="37" spans="2:12" s="1" customFormat="1" ht="14.45" hidden="1" customHeight="1">
      <c r="B37" s="36"/>
      <c r="E37" s="107" t="s">
        <v>46</v>
      </c>
      <c r="F37" s="120">
        <f>ROUND((SUM(BI123:BI145)),  2)</f>
        <v>0</v>
      </c>
      <c r="I37" s="121">
        <v>0</v>
      </c>
      <c r="J37" s="120">
        <f>0</f>
        <v>0</v>
      </c>
      <c r="L37" s="36"/>
    </row>
    <row r="38" spans="2:12" s="1" customFormat="1" ht="6.95" customHeight="1">
      <c r="B38" s="36"/>
      <c r="I38" s="108"/>
      <c r="L38" s="36"/>
    </row>
    <row r="39" spans="2:12" s="1" customFormat="1" ht="25.35" customHeight="1">
      <c r="B39" s="36"/>
      <c r="C39" s="122"/>
      <c r="D39" s="123" t="s">
        <v>47</v>
      </c>
      <c r="E39" s="124"/>
      <c r="F39" s="124"/>
      <c r="G39" s="125" t="s">
        <v>48</v>
      </c>
      <c r="H39" s="126" t="s">
        <v>49</v>
      </c>
      <c r="I39" s="127"/>
      <c r="J39" s="128">
        <f>SUM(J30:J37)</f>
        <v>0</v>
      </c>
      <c r="K39" s="129"/>
      <c r="L39" s="36"/>
    </row>
    <row r="40" spans="2:12" s="1" customFormat="1" ht="14.45" customHeight="1">
      <c r="B40" s="36"/>
      <c r="I40" s="108"/>
      <c r="L40" s="36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6"/>
      <c r="D50" s="130" t="s">
        <v>50</v>
      </c>
      <c r="E50" s="131"/>
      <c r="F50" s="131"/>
      <c r="G50" s="130" t="s">
        <v>51</v>
      </c>
      <c r="H50" s="131"/>
      <c r="I50" s="132"/>
      <c r="J50" s="131"/>
      <c r="K50" s="131"/>
      <c r="L50" s="36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2:12" s="1" customFormat="1" ht="12.75">
      <c r="B61" s="36"/>
      <c r="D61" s="133" t="s">
        <v>52</v>
      </c>
      <c r="E61" s="134"/>
      <c r="F61" s="135" t="s">
        <v>53</v>
      </c>
      <c r="G61" s="133" t="s">
        <v>52</v>
      </c>
      <c r="H61" s="134"/>
      <c r="I61" s="136"/>
      <c r="J61" s="137" t="s">
        <v>53</v>
      </c>
      <c r="K61" s="134"/>
      <c r="L61" s="36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2:12" s="1" customFormat="1" ht="12.75">
      <c r="B65" s="36"/>
      <c r="D65" s="130" t="s">
        <v>54</v>
      </c>
      <c r="E65" s="131"/>
      <c r="F65" s="131"/>
      <c r="G65" s="130" t="s">
        <v>55</v>
      </c>
      <c r="H65" s="131"/>
      <c r="I65" s="132"/>
      <c r="J65" s="131"/>
      <c r="K65" s="131"/>
      <c r="L65" s="36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2:12" s="1" customFormat="1" ht="12.75">
      <c r="B76" s="36"/>
      <c r="D76" s="133" t="s">
        <v>52</v>
      </c>
      <c r="E76" s="134"/>
      <c r="F76" s="135" t="s">
        <v>53</v>
      </c>
      <c r="G76" s="133" t="s">
        <v>52</v>
      </c>
      <c r="H76" s="134"/>
      <c r="I76" s="136"/>
      <c r="J76" s="137" t="s">
        <v>53</v>
      </c>
      <c r="K76" s="134"/>
      <c r="L76" s="36"/>
    </row>
    <row r="77" spans="2:12" s="1" customFormat="1" ht="14.45" customHeight="1">
      <c r="B77" s="138"/>
      <c r="C77" s="139"/>
      <c r="D77" s="139"/>
      <c r="E77" s="139"/>
      <c r="F77" s="139"/>
      <c r="G77" s="139"/>
      <c r="H77" s="139"/>
      <c r="I77" s="140"/>
      <c r="J77" s="139"/>
      <c r="K77" s="139"/>
      <c r="L77" s="36"/>
    </row>
    <row r="81" spans="2:47" s="1" customFormat="1" ht="6.95" customHeight="1">
      <c r="B81" s="141"/>
      <c r="C81" s="142"/>
      <c r="D81" s="142"/>
      <c r="E81" s="142"/>
      <c r="F81" s="142"/>
      <c r="G81" s="142"/>
      <c r="H81" s="142"/>
      <c r="I81" s="143"/>
      <c r="J81" s="142"/>
      <c r="K81" s="142"/>
      <c r="L81" s="36"/>
    </row>
    <row r="82" spans="2:47" s="1" customFormat="1" ht="24.95" customHeight="1">
      <c r="B82" s="32"/>
      <c r="C82" s="21" t="s">
        <v>97</v>
      </c>
      <c r="D82" s="33"/>
      <c r="E82" s="33"/>
      <c r="F82" s="33"/>
      <c r="G82" s="33"/>
      <c r="H82" s="33"/>
      <c r="I82" s="108"/>
      <c r="J82" s="33"/>
      <c r="K82" s="33"/>
      <c r="L82" s="36"/>
    </row>
    <row r="83" spans="2:47" s="1" customFormat="1" ht="6.95" customHeight="1">
      <c r="B83" s="32"/>
      <c r="C83" s="33"/>
      <c r="D83" s="33"/>
      <c r="E83" s="33"/>
      <c r="F83" s="33"/>
      <c r="G83" s="33"/>
      <c r="H83" s="33"/>
      <c r="I83" s="108"/>
      <c r="J83" s="33"/>
      <c r="K83" s="33"/>
      <c r="L83" s="36"/>
    </row>
    <row r="84" spans="2:47" s="1" customFormat="1" ht="12" customHeight="1">
      <c r="B84" s="32"/>
      <c r="C84" s="27" t="s">
        <v>16</v>
      </c>
      <c r="D84" s="33"/>
      <c r="E84" s="33"/>
      <c r="F84" s="33"/>
      <c r="G84" s="33"/>
      <c r="H84" s="33"/>
      <c r="I84" s="108"/>
      <c r="J84" s="33"/>
      <c r="K84" s="33"/>
      <c r="L84" s="36"/>
    </row>
    <row r="85" spans="2:47" s="1" customFormat="1" ht="16.5" customHeight="1">
      <c r="B85" s="32"/>
      <c r="C85" s="33"/>
      <c r="D85" s="33"/>
      <c r="E85" s="291" t="str">
        <f>E7</f>
        <v>Odbahnění rybníka Dolejšák</v>
      </c>
      <c r="F85" s="292"/>
      <c r="G85" s="292"/>
      <c r="H85" s="292"/>
      <c r="I85" s="108"/>
      <c r="J85" s="33"/>
      <c r="K85" s="33"/>
      <c r="L85" s="36"/>
    </row>
    <row r="86" spans="2:47" s="1" customFormat="1" ht="12" customHeight="1">
      <c r="B86" s="32"/>
      <c r="C86" s="27" t="s">
        <v>95</v>
      </c>
      <c r="D86" s="33"/>
      <c r="E86" s="33"/>
      <c r="F86" s="33"/>
      <c r="G86" s="33"/>
      <c r="H86" s="33"/>
      <c r="I86" s="108"/>
      <c r="J86" s="33"/>
      <c r="K86" s="33"/>
      <c r="L86" s="36"/>
    </row>
    <row r="87" spans="2:47" s="1" customFormat="1" ht="16.5" customHeight="1">
      <c r="B87" s="32"/>
      <c r="C87" s="33"/>
      <c r="D87" s="33"/>
      <c r="E87" s="263" t="str">
        <f>E9</f>
        <v>SO02 - Rekonstrukce břehového opevnění</v>
      </c>
      <c r="F87" s="293"/>
      <c r="G87" s="293"/>
      <c r="H87" s="293"/>
      <c r="I87" s="108"/>
      <c r="J87" s="33"/>
      <c r="K87" s="33"/>
      <c r="L87" s="36"/>
    </row>
    <row r="88" spans="2:47" s="1" customFormat="1" ht="6.95" customHeight="1">
      <c r="B88" s="32"/>
      <c r="C88" s="33"/>
      <c r="D88" s="33"/>
      <c r="E88" s="33"/>
      <c r="F88" s="33"/>
      <c r="G88" s="33"/>
      <c r="H88" s="33"/>
      <c r="I88" s="108"/>
      <c r="J88" s="33"/>
      <c r="K88" s="33"/>
      <c r="L88" s="36"/>
    </row>
    <row r="89" spans="2:47" s="1" customFormat="1" ht="12" customHeight="1">
      <c r="B89" s="32"/>
      <c r="C89" s="27" t="s">
        <v>20</v>
      </c>
      <c r="D89" s="33"/>
      <c r="E89" s="33"/>
      <c r="F89" s="25" t="str">
        <f>F12</f>
        <v>Obec Skvrňov</v>
      </c>
      <c r="G89" s="33"/>
      <c r="H89" s="33"/>
      <c r="I89" s="110" t="s">
        <v>22</v>
      </c>
      <c r="J89" s="59" t="str">
        <f>IF(J12="","",J12)</f>
        <v>28. 12. 2019</v>
      </c>
      <c r="K89" s="33"/>
      <c r="L89" s="36"/>
    </row>
    <row r="90" spans="2:47" s="1" customFormat="1" ht="6.95" customHeight="1">
      <c r="B90" s="32"/>
      <c r="C90" s="33"/>
      <c r="D90" s="33"/>
      <c r="E90" s="33"/>
      <c r="F90" s="33"/>
      <c r="G90" s="33"/>
      <c r="H90" s="33"/>
      <c r="I90" s="108"/>
      <c r="J90" s="33"/>
      <c r="K90" s="33"/>
      <c r="L90" s="36"/>
    </row>
    <row r="91" spans="2:47" s="1" customFormat="1" ht="15.2" customHeight="1">
      <c r="B91" s="32"/>
      <c r="C91" s="27" t="s">
        <v>24</v>
      </c>
      <c r="D91" s="33"/>
      <c r="E91" s="33"/>
      <c r="F91" s="25" t="str">
        <f>E15</f>
        <v>Obec Skvrňov</v>
      </c>
      <c r="G91" s="33"/>
      <c r="H91" s="33"/>
      <c r="I91" s="110" t="s">
        <v>30</v>
      </c>
      <c r="J91" s="30" t="str">
        <f>E21</f>
        <v xml:space="preserve"> </v>
      </c>
      <c r="K91" s="33"/>
      <c r="L91" s="36"/>
    </row>
    <row r="92" spans="2:47" s="1" customFormat="1" ht="15.2" customHeight="1">
      <c r="B92" s="32"/>
      <c r="C92" s="27" t="s">
        <v>28</v>
      </c>
      <c r="D92" s="33"/>
      <c r="E92" s="33"/>
      <c r="F92" s="25" t="str">
        <f>IF(E18="","",E18)</f>
        <v>Vyplň údaj</v>
      </c>
      <c r="G92" s="33"/>
      <c r="H92" s="33"/>
      <c r="I92" s="110" t="s">
        <v>33</v>
      </c>
      <c r="J92" s="30" t="str">
        <f>E24</f>
        <v>Ing. Libor Kouřík</v>
      </c>
      <c r="K92" s="33"/>
      <c r="L92" s="36"/>
    </row>
    <row r="93" spans="2:47" s="1" customFormat="1" ht="10.35" customHeight="1">
      <c r="B93" s="32"/>
      <c r="C93" s="33"/>
      <c r="D93" s="33"/>
      <c r="E93" s="33"/>
      <c r="F93" s="33"/>
      <c r="G93" s="33"/>
      <c r="H93" s="33"/>
      <c r="I93" s="108"/>
      <c r="J93" s="33"/>
      <c r="K93" s="33"/>
      <c r="L93" s="36"/>
    </row>
    <row r="94" spans="2:47" s="1" customFormat="1" ht="29.25" customHeight="1">
      <c r="B94" s="32"/>
      <c r="C94" s="144" t="s">
        <v>98</v>
      </c>
      <c r="D94" s="145"/>
      <c r="E94" s="145"/>
      <c r="F94" s="145"/>
      <c r="G94" s="145"/>
      <c r="H94" s="145"/>
      <c r="I94" s="146"/>
      <c r="J94" s="147" t="s">
        <v>99</v>
      </c>
      <c r="K94" s="145"/>
      <c r="L94" s="36"/>
    </row>
    <row r="95" spans="2:47" s="1" customFormat="1" ht="10.35" customHeight="1">
      <c r="B95" s="32"/>
      <c r="C95" s="33"/>
      <c r="D95" s="33"/>
      <c r="E95" s="33"/>
      <c r="F95" s="33"/>
      <c r="G95" s="33"/>
      <c r="H95" s="33"/>
      <c r="I95" s="108"/>
      <c r="J95" s="33"/>
      <c r="K95" s="33"/>
      <c r="L95" s="36"/>
    </row>
    <row r="96" spans="2:47" s="1" customFormat="1" ht="22.9" customHeight="1">
      <c r="B96" s="32"/>
      <c r="C96" s="148" t="s">
        <v>100</v>
      </c>
      <c r="D96" s="33"/>
      <c r="E96" s="33"/>
      <c r="F96" s="33"/>
      <c r="G96" s="33"/>
      <c r="H96" s="33"/>
      <c r="I96" s="108"/>
      <c r="J96" s="77">
        <f>J123</f>
        <v>0</v>
      </c>
      <c r="K96" s="33"/>
      <c r="L96" s="36"/>
      <c r="AU96" s="15" t="s">
        <v>101</v>
      </c>
    </row>
    <row r="97" spans="2:12" s="8" customFormat="1" ht="24.95" customHeight="1">
      <c r="B97" s="149"/>
      <c r="C97" s="150"/>
      <c r="D97" s="151" t="s">
        <v>102</v>
      </c>
      <c r="E97" s="152"/>
      <c r="F97" s="152"/>
      <c r="G97" s="152"/>
      <c r="H97" s="152"/>
      <c r="I97" s="153"/>
      <c r="J97" s="154">
        <f>J124</f>
        <v>0</v>
      </c>
      <c r="K97" s="150"/>
      <c r="L97" s="155"/>
    </row>
    <row r="98" spans="2:12" s="9" customFormat="1" ht="19.899999999999999" customHeight="1">
      <c r="B98" s="156"/>
      <c r="C98" s="157"/>
      <c r="D98" s="158" t="s">
        <v>103</v>
      </c>
      <c r="E98" s="159"/>
      <c r="F98" s="159"/>
      <c r="G98" s="159"/>
      <c r="H98" s="159"/>
      <c r="I98" s="160"/>
      <c r="J98" s="161">
        <f>J125</f>
        <v>0</v>
      </c>
      <c r="K98" s="157"/>
      <c r="L98" s="162"/>
    </row>
    <row r="99" spans="2:12" s="9" customFormat="1" ht="19.899999999999999" customHeight="1">
      <c r="B99" s="156"/>
      <c r="C99" s="157"/>
      <c r="D99" s="158" t="s">
        <v>208</v>
      </c>
      <c r="E99" s="159"/>
      <c r="F99" s="159"/>
      <c r="G99" s="159"/>
      <c r="H99" s="159"/>
      <c r="I99" s="160"/>
      <c r="J99" s="161">
        <f>J128</f>
        <v>0</v>
      </c>
      <c r="K99" s="157"/>
      <c r="L99" s="162"/>
    </row>
    <row r="100" spans="2:12" s="9" customFormat="1" ht="19.899999999999999" customHeight="1">
      <c r="B100" s="156"/>
      <c r="C100" s="157"/>
      <c r="D100" s="158" t="s">
        <v>209</v>
      </c>
      <c r="E100" s="159"/>
      <c r="F100" s="159"/>
      <c r="G100" s="159"/>
      <c r="H100" s="159"/>
      <c r="I100" s="160"/>
      <c r="J100" s="161">
        <f>J136</f>
        <v>0</v>
      </c>
      <c r="K100" s="157"/>
      <c r="L100" s="162"/>
    </row>
    <row r="101" spans="2:12" s="9" customFormat="1" ht="19.899999999999999" customHeight="1">
      <c r="B101" s="156"/>
      <c r="C101" s="157"/>
      <c r="D101" s="158" t="s">
        <v>105</v>
      </c>
      <c r="E101" s="159"/>
      <c r="F101" s="159"/>
      <c r="G101" s="159"/>
      <c r="H101" s="159"/>
      <c r="I101" s="160"/>
      <c r="J101" s="161">
        <f>J141</f>
        <v>0</v>
      </c>
      <c r="K101" s="157"/>
      <c r="L101" s="162"/>
    </row>
    <row r="102" spans="2:12" s="8" customFormat="1" ht="24.95" customHeight="1">
      <c r="B102" s="149"/>
      <c r="C102" s="150"/>
      <c r="D102" s="151" t="s">
        <v>210</v>
      </c>
      <c r="E102" s="152"/>
      <c r="F102" s="152"/>
      <c r="G102" s="152"/>
      <c r="H102" s="152"/>
      <c r="I102" s="153"/>
      <c r="J102" s="154">
        <f>J143</f>
        <v>0</v>
      </c>
      <c r="K102" s="150"/>
      <c r="L102" s="155"/>
    </row>
    <row r="103" spans="2:12" s="9" customFormat="1" ht="19.899999999999999" customHeight="1">
      <c r="B103" s="156"/>
      <c r="C103" s="157"/>
      <c r="D103" s="158" t="s">
        <v>211</v>
      </c>
      <c r="E103" s="159"/>
      <c r="F103" s="159"/>
      <c r="G103" s="159"/>
      <c r="H103" s="159"/>
      <c r="I103" s="160"/>
      <c r="J103" s="161">
        <f>J144</f>
        <v>0</v>
      </c>
      <c r="K103" s="157"/>
      <c r="L103" s="162"/>
    </row>
    <row r="104" spans="2:12" s="1" customFormat="1" ht="21.75" customHeight="1">
      <c r="B104" s="32"/>
      <c r="C104" s="33"/>
      <c r="D104" s="33"/>
      <c r="E104" s="33"/>
      <c r="F104" s="33"/>
      <c r="G104" s="33"/>
      <c r="H104" s="33"/>
      <c r="I104" s="108"/>
      <c r="J104" s="33"/>
      <c r="K104" s="33"/>
      <c r="L104" s="36"/>
    </row>
    <row r="105" spans="2:12" s="1" customFormat="1" ht="6.95" customHeight="1">
      <c r="B105" s="47"/>
      <c r="C105" s="48"/>
      <c r="D105" s="48"/>
      <c r="E105" s="48"/>
      <c r="F105" s="48"/>
      <c r="G105" s="48"/>
      <c r="H105" s="48"/>
      <c r="I105" s="140"/>
      <c r="J105" s="48"/>
      <c r="K105" s="48"/>
      <c r="L105" s="36"/>
    </row>
    <row r="109" spans="2:12" s="1" customFormat="1" ht="6.95" customHeight="1">
      <c r="B109" s="49"/>
      <c r="C109" s="50"/>
      <c r="D109" s="50"/>
      <c r="E109" s="50"/>
      <c r="F109" s="50"/>
      <c r="G109" s="50"/>
      <c r="H109" s="50"/>
      <c r="I109" s="143"/>
      <c r="J109" s="50"/>
      <c r="K109" s="50"/>
      <c r="L109" s="36"/>
    </row>
    <row r="110" spans="2:12" s="1" customFormat="1" ht="24.95" customHeight="1">
      <c r="B110" s="32"/>
      <c r="C110" s="21" t="s">
        <v>106</v>
      </c>
      <c r="D110" s="33"/>
      <c r="E110" s="33"/>
      <c r="F110" s="33"/>
      <c r="G110" s="33"/>
      <c r="H110" s="33"/>
      <c r="I110" s="108"/>
      <c r="J110" s="33"/>
      <c r="K110" s="33"/>
      <c r="L110" s="36"/>
    </row>
    <row r="111" spans="2:12" s="1" customFormat="1" ht="6.95" customHeight="1">
      <c r="B111" s="32"/>
      <c r="C111" s="33"/>
      <c r="D111" s="33"/>
      <c r="E111" s="33"/>
      <c r="F111" s="33"/>
      <c r="G111" s="33"/>
      <c r="H111" s="33"/>
      <c r="I111" s="108"/>
      <c r="J111" s="33"/>
      <c r="K111" s="33"/>
      <c r="L111" s="36"/>
    </row>
    <row r="112" spans="2:12" s="1" customFormat="1" ht="12" customHeight="1">
      <c r="B112" s="32"/>
      <c r="C112" s="27" t="s">
        <v>16</v>
      </c>
      <c r="D112" s="33"/>
      <c r="E112" s="33"/>
      <c r="F112" s="33"/>
      <c r="G112" s="33"/>
      <c r="H112" s="33"/>
      <c r="I112" s="108"/>
      <c r="J112" s="33"/>
      <c r="K112" s="33"/>
      <c r="L112" s="36"/>
    </row>
    <row r="113" spans="2:65" s="1" customFormat="1" ht="16.5" customHeight="1">
      <c r="B113" s="32"/>
      <c r="C113" s="33"/>
      <c r="D113" s="33"/>
      <c r="E113" s="291" t="str">
        <f>E7</f>
        <v>Odbahnění rybníka Dolejšák</v>
      </c>
      <c r="F113" s="292"/>
      <c r="G113" s="292"/>
      <c r="H113" s="292"/>
      <c r="I113" s="108"/>
      <c r="J113" s="33"/>
      <c r="K113" s="33"/>
      <c r="L113" s="36"/>
    </row>
    <row r="114" spans="2:65" s="1" customFormat="1" ht="12" customHeight="1">
      <c r="B114" s="32"/>
      <c r="C114" s="27" t="s">
        <v>95</v>
      </c>
      <c r="D114" s="33"/>
      <c r="E114" s="33"/>
      <c r="F114" s="33"/>
      <c r="G114" s="33"/>
      <c r="H114" s="33"/>
      <c r="I114" s="108"/>
      <c r="J114" s="33"/>
      <c r="K114" s="33"/>
      <c r="L114" s="36"/>
    </row>
    <row r="115" spans="2:65" s="1" customFormat="1" ht="16.5" customHeight="1">
      <c r="B115" s="32"/>
      <c r="C115" s="33"/>
      <c r="D115" s="33"/>
      <c r="E115" s="263" t="str">
        <f>E9</f>
        <v>SO02 - Rekonstrukce břehového opevnění</v>
      </c>
      <c r="F115" s="293"/>
      <c r="G115" s="293"/>
      <c r="H115" s="293"/>
      <c r="I115" s="108"/>
      <c r="J115" s="33"/>
      <c r="K115" s="33"/>
      <c r="L115" s="36"/>
    </row>
    <row r="116" spans="2:65" s="1" customFormat="1" ht="6.95" customHeight="1">
      <c r="B116" s="32"/>
      <c r="C116" s="33"/>
      <c r="D116" s="33"/>
      <c r="E116" s="33"/>
      <c r="F116" s="33"/>
      <c r="G116" s="33"/>
      <c r="H116" s="33"/>
      <c r="I116" s="108"/>
      <c r="J116" s="33"/>
      <c r="K116" s="33"/>
      <c r="L116" s="36"/>
    </row>
    <row r="117" spans="2:65" s="1" customFormat="1" ht="12" customHeight="1">
      <c r="B117" s="32"/>
      <c r="C117" s="27" t="s">
        <v>20</v>
      </c>
      <c r="D117" s="33"/>
      <c r="E117" s="33"/>
      <c r="F117" s="25" t="str">
        <f>F12</f>
        <v>Obec Skvrňov</v>
      </c>
      <c r="G117" s="33"/>
      <c r="H117" s="33"/>
      <c r="I117" s="110" t="s">
        <v>22</v>
      </c>
      <c r="J117" s="59" t="str">
        <f>IF(J12="","",J12)</f>
        <v>28. 12. 2019</v>
      </c>
      <c r="K117" s="33"/>
      <c r="L117" s="36"/>
    </row>
    <row r="118" spans="2:65" s="1" customFormat="1" ht="6.95" customHeight="1">
      <c r="B118" s="32"/>
      <c r="C118" s="33"/>
      <c r="D118" s="33"/>
      <c r="E118" s="33"/>
      <c r="F118" s="33"/>
      <c r="G118" s="33"/>
      <c r="H118" s="33"/>
      <c r="I118" s="108"/>
      <c r="J118" s="33"/>
      <c r="K118" s="33"/>
      <c r="L118" s="36"/>
    </row>
    <row r="119" spans="2:65" s="1" customFormat="1" ht="15.2" customHeight="1">
      <c r="B119" s="32"/>
      <c r="C119" s="27" t="s">
        <v>24</v>
      </c>
      <c r="D119" s="33"/>
      <c r="E119" s="33"/>
      <c r="F119" s="25" t="str">
        <f>E15</f>
        <v>Obec Skvrňov</v>
      </c>
      <c r="G119" s="33"/>
      <c r="H119" s="33"/>
      <c r="I119" s="110" t="s">
        <v>30</v>
      </c>
      <c r="J119" s="30" t="str">
        <f>E21</f>
        <v xml:space="preserve"> </v>
      </c>
      <c r="K119" s="33"/>
      <c r="L119" s="36"/>
    </row>
    <row r="120" spans="2:65" s="1" customFormat="1" ht="15.2" customHeight="1">
      <c r="B120" s="32"/>
      <c r="C120" s="27" t="s">
        <v>28</v>
      </c>
      <c r="D120" s="33"/>
      <c r="E120" s="33"/>
      <c r="F120" s="25" t="str">
        <f>IF(E18="","",E18)</f>
        <v>Vyplň údaj</v>
      </c>
      <c r="G120" s="33"/>
      <c r="H120" s="33"/>
      <c r="I120" s="110" t="s">
        <v>33</v>
      </c>
      <c r="J120" s="30" t="str">
        <f>E24</f>
        <v>Ing. Libor Kouřík</v>
      </c>
      <c r="K120" s="33"/>
      <c r="L120" s="36"/>
    </row>
    <row r="121" spans="2:65" s="1" customFormat="1" ht="10.35" customHeight="1">
      <c r="B121" s="32"/>
      <c r="C121" s="33"/>
      <c r="D121" s="33"/>
      <c r="E121" s="33"/>
      <c r="F121" s="33"/>
      <c r="G121" s="33"/>
      <c r="H121" s="33"/>
      <c r="I121" s="108"/>
      <c r="J121" s="33"/>
      <c r="K121" s="33"/>
      <c r="L121" s="36"/>
    </row>
    <row r="122" spans="2:65" s="10" customFormat="1" ht="29.25" customHeight="1">
      <c r="B122" s="163"/>
      <c r="C122" s="164" t="s">
        <v>107</v>
      </c>
      <c r="D122" s="165" t="s">
        <v>62</v>
      </c>
      <c r="E122" s="165" t="s">
        <v>58</v>
      </c>
      <c r="F122" s="165" t="s">
        <v>59</v>
      </c>
      <c r="G122" s="165" t="s">
        <v>108</v>
      </c>
      <c r="H122" s="165" t="s">
        <v>109</v>
      </c>
      <c r="I122" s="166" t="s">
        <v>110</v>
      </c>
      <c r="J122" s="167" t="s">
        <v>99</v>
      </c>
      <c r="K122" s="168" t="s">
        <v>111</v>
      </c>
      <c r="L122" s="169"/>
      <c r="M122" s="68" t="s">
        <v>1</v>
      </c>
      <c r="N122" s="69" t="s">
        <v>41</v>
      </c>
      <c r="O122" s="69" t="s">
        <v>112</v>
      </c>
      <c r="P122" s="69" t="s">
        <v>113</v>
      </c>
      <c r="Q122" s="69" t="s">
        <v>114</v>
      </c>
      <c r="R122" s="69" t="s">
        <v>115</v>
      </c>
      <c r="S122" s="69" t="s">
        <v>116</v>
      </c>
      <c r="T122" s="70" t="s">
        <v>117</v>
      </c>
    </row>
    <row r="123" spans="2:65" s="1" customFormat="1" ht="22.9" customHeight="1">
      <c r="B123" s="32"/>
      <c r="C123" s="75" t="s">
        <v>118</v>
      </c>
      <c r="D123" s="33"/>
      <c r="E123" s="33"/>
      <c r="F123" s="33"/>
      <c r="G123" s="33"/>
      <c r="H123" s="33"/>
      <c r="I123" s="108"/>
      <c r="J123" s="170">
        <f>BK123</f>
        <v>0</v>
      </c>
      <c r="K123" s="33"/>
      <c r="L123" s="36"/>
      <c r="M123" s="71"/>
      <c r="N123" s="72"/>
      <c r="O123" s="72"/>
      <c r="P123" s="171">
        <f>P124+P143</f>
        <v>0</v>
      </c>
      <c r="Q123" s="72"/>
      <c r="R123" s="171">
        <f>R124+R143</f>
        <v>65.375350000000012</v>
      </c>
      <c r="S123" s="72"/>
      <c r="T123" s="172">
        <f>T124+T143</f>
        <v>0</v>
      </c>
      <c r="AT123" s="15" t="s">
        <v>76</v>
      </c>
      <c r="AU123" s="15" t="s">
        <v>101</v>
      </c>
      <c r="BK123" s="173">
        <f>BK124+BK143</f>
        <v>0</v>
      </c>
    </row>
    <row r="124" spans="2:65" s="11" customFormat="1" ht="25.9" customHeight="1">
      <c r="B124" s="174"/>
      <c r="C124" s="175"/>
      <c r="D124" s="176" t="s">
        <v>76</v>
      </c>
      <c r="E124" s="177" t="s">
        <v>119</v>
      </c>
      <c r="F124" s="177" t="s">
        <v>120</v>
      </c>
      <c r="G124" s="175"/>
      <c r="H124" s="175"/>
      <c r="I124" s="178"/>
      <c r="J124" s="179">
        <f>BK124</f>
        <v>0</v>
      </c>
      <c r="K124" s="175"/>
      <c r="L124" s="180"/>
      <c r="M124" s="181"/>
      <c r="N124" s="182"/>
      <c r="O124" s="182"/>
      <c r="P124" s="183">
        <f>P125+P128+P136+P141</f>
        <v>0</v>
      </c>
      <c r="Q124" s="182"/>
      <c r="R124" s="183">
        <f>R125+R128+R136+R141</f>
        <v>65.375200000000007</v>
      </c>
      <c r="S124" s="182"/>
      <c r="T124" s="184">
        <f>T125+T128+T136+T141</f>
        <v>0</v>
      </c>
      <c r="AR124" s="185" t="s">
        <v>85</v>
      </c>
      <c r="AT124" s="186" t="s">
        <v>76</v>
      </c>
      <c r="AU124" s="186" t="s">
        <v>77</v>
      </c>
      <c r="AY124" s="185" t="s">
        <v>121</v>
      </c>
      <c r="BK124" s="187">
        <f>BK125+BK128+BK136+BK141</f>
        <v>0</v>
      </c>
    </row>
    <row r="125" spans="2:65" s="11" customFormat="1" ht="22.9" customHeight="1">
      <c r="B125" s="174"/>
      <c r="C125" s="175"/>
      <c r="D125" s="176" t="s">
        <v>76</v>
      </c>
      <c r="E125" s="188" t="s">
        <v>85</v>
      </c>
      <c r="F125" s="188" t="s">
        <v>122</v>
      </c>
      <c r="G125" s="175"/>
      <c r="H125" s="175"/>
      <c r="I125" s="178"/>
      <c r="J125" s="189">
        <f>BK125</f>
        <v>0</v>
      </c>
      <c r="K125" s="175"/>
      <c r="L125" s="180"/>
      <c r="M125" s="181"/>
      <c r="N125" s="182"/>
      <c r="O125" s="182"/>
      <c r="P125" s="183">
        <f>SUM(P126:P127)</f>
        <v>0</v>
      </c>
      <c r="Q125" s="182"/>
      <c r="R125" s="183">
        <f>SUM(R126:R127)</f>
        <v>0</v>
      </c>
      <c r="S125" s="182"/>
      <c r="T125" s="184">
        <f>SUM(T126:T127)</f>
        <v>0</v>
      </c>
      <c r="AR125" s="185" t="s">
        <v>85</v>
      </c>
      <c r="AT125" s="186" t="s">
        <v>76</v>
      </c>
      <c r="AU125" s="186" t="s">
        <v>85</v>
      </c>
      <c r="AY125" s="185" t="s">
        <v>121</v>
      </c>
      <c r="BK125" s="187">
        <f>SUM(BK126:BK127)</f>
        <v>0</v>
      </c>
    </row>
    <row r="126" spans="2:65" s="1" customFormat="1" ht="24" customHeight="1">
      <c r="B126" s="32"/>
      <c r="C126" s="190" t="s">
        <v>85</v>
      </c>
      <c r="D126" s="190" t="s">
        <v>123</v>
      </c>
      <c r="E126" s="191" t="s">
        <v>212</v>
      </c>
      <c r="F126" s="192" t="s">
        <v>213</v>
      </c>
      <c r="G126" s="193" t="s">
        <v>136</v>
      </c>
      <c r="H126" s="194">
        <v>28.25</v>
      </c>
      <c r="I126" s="195"/>
      <c r="J126" s="196">
        <f>ROUND(I126*H126,2)</f>
        <v>0</v>
      </c>
      <c r="K126" s="192" t="s">
        <v>137</v>
      </c>
      <c r="L126" s="36"/>
      <c r="M126" s="197" t="s">
        <v>1</v>
      </c>
      <c r="N126" s="198" t="s">
        <v>42</v>
      </c>
      <c r="O126" s="64"/>
      <c r="P126" s="199">
        <f>O126*H126</f>
        <v>0</v>
      </c>
      <c r="Q126" s="199">
        <v>0</v>
      </c>
      <c r="R126" s="199">
        <f>Q126*H126</f>
        <v>0</v>
      </c>
      <c r="S126" s="199">
        <v>0</v>
      </c>
      <c r="T126" s="200">
        <f>S126*H126</f>
        <v>0</v>
      </c>
      <c r="AR126" s="201" t="s">
        <v>128</v>
      </c>
      <c r="AT126" s="201" t="s">
        <v>123</v>
      </c>
      <c r="AU126" s="201" t="s">
        <v>87</v>
      </c>
      <c r="AY126" s="15" t="s">
        <v>121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15" t="s">
        <v>85</v>
      </c>
      <c r="BK126" s="202">
        <f>ROUND(I126*H126,2)</f>
        <v>0</v>
      </c>
      <c r="BL126" s="15" t="s">
        <v>128</v>
      </c>
      <c r="BM126" s="201" t="s">
        <v>214</v>
      </c>
    </row>
    <row r="127" spans="2:65" s="12" customFormat="1" ht="11.25">
      <c r="B127" s="206"/>
      <c r="C127" s="207"/>
      <c r="D127" s="203" t="s">
        <v>132</v>
      </c>
      <c r="E127" s="208" t="s">
        <v>1</v>
      </c>
      <c r="F127" s="209" t="s">
        <v>215</v>
      </c>
      <c r="G127" s="207"/>
      <c r="H127" s="210">
        <v>28.25</v>
      </c>
      <c r="I127" s="211"/>
      <c r="J127" s="207"/>
      <c r="K127" s="207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132</v>
      </c>
      <c r="AU127" s="216" t="s">
        <v>87</v>
      </c>
      <c r="AV127" s="12" t="s">
        <v>87</v>
      </c>
      <c r="AW127" s="12" t="s">
        <v>32</v>
      </c>
      <c r="AX127" s="12" t="s">
        <v>85</v>
      </c>
      <c r="AY127" s="216" t="s">
        <v>121</v>
      </c>
    </row>
    <row r="128" spans="2:65" s="11" customFormat="1" ht="22.9" customHeight="1">
      <c r="B128" s="174"/>
      <c r="C128" s="175"/>
      <c r="D128" s="176" t="s">
        <v>76</v>
      </c>
      <c r="E128" s="188" t="s">
        <v>128</v>
      </c>
      <c r="F128" s="188" t="s">
        <v>216</v>
      </c>
      <c r="G128" s="175"/>
      <c r="H128" s="175"/>
      <c r="I128" s="178"/>
      <c r="J128" s="189">
        <f>BK128</f>
        <v>0</v>
      </c>
      <c r="K128" s="175"/>
      <c r="L128" s="180"/>
      <c r="M128" s="181"/>
      <c r="N128" s="182"/>
      <c r="O128" s="182"/>
      <c r="P128" s="183">
        <f>SUM(P129:P135)</f>
        <v>0</v>
      </c>
      <c r="Q128" s="182"/>
      <c r="R128" s="183">
        <f>SUM(R129:R135)</f>
        <v>65.327680000000001</v>
      </c>
      <c r="S128" s="182"/>
      <c r="T128" s="184">
        <f>SUM(T129:T135)</f>
        <v>0</v>
      </c>
      <c r="AR128" s="185" t="s">
        <v>85</v>
      </c>
      <c r="AT128" s="186" t="s">
        <v>76</v>
      </c>
      <c r="AU128" s="186" t="s">
        <v>85</v>
      </c>
      <c r="AY128" s="185" t="s">
        <v>121</v>
      </c>
      <c r="BK128" s="187">
        <f>SUM(BK129:BK135)</f>
        <v>0</v>
      </c>
    </row>
    <row r="129" spans="2:65" s="1" customFormat="1" ht="24" customHeight="1">
      <c r="B129" s="32"/>
      <c r="C129" s="190" t="s">
        <v>87</v>
      </c>
      <c r="D129" s="190" t="s">
        <v>123</v>
      </c>
      <c r="E129" s="191" t="s">
        <v>217</v>
      </c>
      <c r="F129" s="192" t="s">
        <v>218</v>
      </c>
      <c r="G129" s="193" t="s">
        <v>189</v>
      </c>
      <c r="H129" s="194">
        <v>101.7</v>
      </c>
      <c r="I129" s="195"/>
      <c r="J129" s="196">
        <f>ROUND(I129*H129,2)</f>
        <v>0</v>
      </c>
      <c r="K129" s="192" t="s">
        <v>137</v>
      </c>
      <c r="L129" s="36"/>
      <c r="M129" s="197" t="s">
        <v>1</v>
      </c>
      <c r="N129" s="198" t="s">
        <v>42</v>
      </c>
      <c r="O129" s="64"/>
      <c r="P129" s="199">
        <f>O129*H129</f>
        <v>0</v>
      </c>
      <c r="Q129" s="199">
        <v>0</v>
      </c>
      <c r="R129" s="199">
        <f>Q129*H129</f>
        <v>0</v>
      </c>
      <c r="S129" s="199">
        <v>0</v>
      </c>
      <c r="T129" s="200">
        <f>S129*H129</f>
        <v>0</v>
      </c>
      <c r="AR129" s="201" t="s">
        <v>128</v>
      </c>
      <c r="AT129" s="201" t="s">
        <v>123</v>
      </c>
      <c r="AU129" s="201" t="s">
        <v>87</v>
      </c>
      <c r="AY129" s="15" t="s">
        <v>121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15" t="s">
        <v>85</v>
      </c>
      <c r="BK129" s="202">
        <f>ROUND(I129*H129,2)</f>
        <v>0</v>
      </c>
      <c r="BL129" s="15" t="s">
        <v>128</v>
      </c>
      <c r="BM129" s="201" t="s">
        <v>219</v>
      </c>
    </row>
    <row r="130" spans="2:65" s="12" customFormat="1" ht="11.25">
      <c r="B130" s="206"/>
      <c r="C130" s="207"/>
      <c r="D130" s="203" t="s">
        <v>132</v>
      </c>
      <c r="E130" s="208" t="s">
        <v>1</v>
      </c>
      <c r="F130" s="209" t="s">
        <v>220</v>
      </c>
      <c r="G130" s="207"/>
      <c r="H130" s="210">
        <v>101.7</v>
      </c>
      <c r="I130" s="211"/>
      <c r="J130" s="207"/>
      <c r="K130" s="207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132</v>
      </c>
      <c r="AU130" s="216" t="s">
        <v>87</v>
      </c>
      <c r="AV130" s="12" t="s">
        <v>87</v>
      </c>
      <c r="AW130" s="12" t="s">
        <v>32</v>
      </c>
      <c r="AX130" s="12" t="s">
        <v>85</v>
      </c>
      <c r="AY130" s="216" t="s">
        <v>121</v>
      </c>
    </row>
    <row r="131" spans="2:65" s="1" customFormat="1" ht="16.5" customHeight="1">
      <c r="B131" s="32"/>
      <c r="C131" s="233" t="s">
        <v>141</v>
      </c>
      <c r="D131" s="233" t="s">
        <v>221</v>
      </c>
      <c r="E131" s="234" t="s">
        <v>222</v>
      </c>
      <c r="F131" s="235" t="s">
        <v>223</v>
      </c>
      <c r="G131" s="236" t="s">
        <v>205</v>
      </c>
      <c r="H131" s="237">
        <v>20.2</v>
      </c>
      <c r="I131" s="238"/>
      <c r="J131" s="239">
        <f>ROUND(I131*H131,2)</f>
        <v>0</v>
      </c>
      <c r="K131" s="235" t="s">
        <v>137</v>
      </c>
      <c r="L131" s="240"/>
      <c r="M131" s="241" t="s">
        <v>1</v>
      </c>
      <c r="N131" s="242" t="s">
        <v>42</v>
      </c>
      <c r="O131" s="64"/>
      <c r="P131" s="199">
        <f>O131*H131</f>
        <v>0</v>
      </c>
      <c r="Q131" s="199">
        <v>1</v>
      </c>
      <c r="R131" s="199">
        <f>Q131*H131</f>
        <v>20.2</v>
      </c>
      <c r="S131" s="199">
        <v>0</v>
      </c>
      <c r="T131" s="200">
        <f>S131*H131</f>
        <v>0</v>
      </c>
      <c r="AR131" s="201" t="s">
        <v>168</v>
      </c>
      <c r="AT131" s="201" t="s">
        <v>221</v>
      </c>
      <c r="AU131" s="201" t="s">
        <v>87</v>
      </c>
      <c r="AY131" s="15" t="s">
        <v>121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15" t="s">
        <v>85</v>
      </c>
      <c r="BK131" s="202">
        <f>ROUND(I131*H131,2)</f>
        <v>0</v>
      </c>
      <c r="BL131" s="15" t="s">
        <v>128</v>
      </c>
      <c r="BM131" s="201" t="s">
        <v>224</v>
      </c>
    </row>
    <row r="132" spans="2:65" s="1" customFormat="1" ht="24" customHeight="1">
      <c r="B132" s="32"/>
      <c r="C132" s="190" t="s">
        <v>128</v>
      </c>
      <c r="D132" s="190" t="s">
        <v>123</v>
      </c>
      <c r="E132" s="191" t="s">
        <v>225</v>
      </c>
      <c r="F132" s="192" t="s">
        <v>226</v>
      </c>
      <c r="G132" s="193" t="s">
        <v>136</v>
      </c>
      <c r="H132" s="194">
        <v>22.6</v>
      </c>
      <c r="I132" s="195"/>
      <c r="J132" s="196">
        <f>ROUND(I132*H132,2)</f>
        <v>0</v>
      </c>
      <c r="K132" s="192" t="s">
        <v>137</v>
      </c>
      <c r="L132" s="36"/>
      <c r="M132" s="197" t="s">
        <v>1</v>
      </c>
      <c r="N132" s="198" t="s">
        <v>42</v>
      </c>
      <c r="O132" s="64"/>
      <c r="P132" s="199">
        <f>O132*H132</f>
        <v>0</v>
      </c>
      <c r="Q132" s="199">
        <v>1.9967999999999999</v>
      </c>
      <c r="R132" s="199">
        <f>Q132*H132</f>
        <v>45.127679999999998</v>
      </c>
      <c r="S132" s="199">
        <v>0</v>
      </c>
      <c r="T132" s="200">
        <f>S132*H132</f>
        <v>0</v>
      </c>
      <c r="AR132" s="201" t="s">
        <v>128</v>
      </c>
      <c r="AT132" s="201" t="s">
        <v>123</v>
      </c>
      <c r="AU132" s="201" t="s">
        <v>87</v>
      </c>
      <c r="AY132" s="15" t="s">
        <v>121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15" t="s">
        <v>85</v>
      </c>
      <c r="BK132" s="202">
        <f>ROUND(I132*H132,2)</f>
        <v>0</v>
      </c>
      <c r="BL132" s="15" t="s">
        <v>128</v>
      </c>
      <c r="BM132" s="201" t="s">
        <v>227</v>
      </c>
    </row>
    <row r="133" spans="2:65" s="12" customFormat="1" ht="11.25">
      <c r="B133" s="206"/>
      <c r="C133" s="207"/>
      <c r="D133" s="203" t="s">
        <v>132</v>
      </c>
      <c r="E133" s="208" t="s">
        <v>1</v>
      </c>
      <c r="F133" s="209" t="s">
        <v>228</v>
      </c>
      <c r="G133" s="207"/>
      <c r="H133" s="210">
        <v>22.6</v>
      </c>
      <c r="I133" s="211"/>
      <c r="J133" s="207"/>
      <c r="K133" s="207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132</v>
      </c>
      <c r="AU133" s="216" t="s">
        <v>87</v>
      </c>
      <c r="AV133" s="12" t="s">
        <v>87</v>
      </c>
      <c r="AW133" s="12" t="s">
        <v>32</v>
      </c>
      <c r="AX133" s="12" t="s">
        <v>85</v>
      </c>
      <c r="AY133" s="216" t="s">
        <v>121</v>
      </c>
    </row>
    <row r="134" spans="2:65" s="1" customFormat="1" ht="16.5" customHeight="1">
      <c r="B134" s="32"/>
      <c r="C134" s="190" t="s">
        <v>150</v>
      </c>
      <c r="D134" s="190" t="s">
        <v>123</v>
      </c>
      <c r="E134" s="191" t="s">
        <v>229</v>
      </c>
      <c r="F134" s="192" t="s">
        <v>230</v>
      </c>
      <c r="G134" s="193" t="s">
        <v>189</v>
      </c>
      <c r="H134" s="194">
        <v>101.7</v>
      </c>
      <c r="I134" s="195"/>
      <c r="J134" s="196">
        <f>ROUND(I134*H134,2)</f>
        <v>0</v>
      </c>
      <c r="K134" s="192" t="s">
        <v>137</v>
      </c>
      <c r="L134" s="36"/>
      <c r="M134" s="197" t="s">
        <v>1</v>
      </c>
      <c r="N134" s="198" t="s">
        <v>42</v>
      </c>
      <c r="O134" s="64"/>
      <c r="P134" s="199">
        <f>O134*H134</f>
        <v>0</v>
      </c>
      <c r="Q134" s="199">
        <v>0</v>
      </c>
      <c r="R134" s="199">
        <f>Q134*H134</f>
        <v>0</v>
      </c>
      <c r="S134" s="199">
        <v>0</v>
      </c>
      <c r="T134" s="200">
        <f>S134*H134</f>
        <v>0</v>
      </c>
      <c r="AR134" s="201" t="s">
        <v>128</v>
      </c>
      <c r="AT134" s="201" t="s">
        <v>123</v>
      </c>
      <c r="AU134" s="201" t="s">
        <v>87</v>
      </c>
      <c r="AY134" s="15" t="s">
        <v>121</v>
      </c>
      <c r="BE134" s="202">
        <f>IF(N134="základní",J134,0)</f>
        <v>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15" t="s">
        <v>85</v>
      </c>
      <c r="BK134" s="202">
        <f>ROUND(I134*H134,2)</f>
        <v>0</v>
      </c>
      <c r="BL134" s="15" t="s">
        <v>128</v>
      </c>
      <c r="BM134" s="201" t="s">
        <v>231</v>
      </c>
    </row>
    <row r="135" spans="2:65" s="12" customFormat="1" ht="11.25">
      <c r="B135" s="206"/>
      <c r="C135" s="207"/>
      <c r="D135" s="203" t="s">
        <v>132</v>
      </c>
      <c r="E135" s="208" t="s">
        <v>1</v>
      </c>
      <c r="F135" s="209" t="s">
        <v>220</v>
      </c>
      <c r="G135" s="207"/>
      <c r="H135" s="210">
        <v>101.7</v>
      </c>
      <c r="I135" s="211"/>
      <c r="J135" s="207"/>
      <c r="K135" s="207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132</v>
      </c>
      <c r="AU135" s="216" t="s">
        <v>87</v>
      </c>
      <c r="AV135" s="12" t="s">
        <v>87</v>
      </c>
      <c r="AW135" s="12" t="s">
        <v>32</v>
      </c>
      <c r="AX135" s="12" t="s">
        <v>85</v>
      </c>
      <c r="AY135" s="216" t="s">
        <v>121</v>
      </c>
    </row>
    <row r="136" spans="2:65" s="11" customFormat="1" ht="22.9" customHeight="1">
      <c r="B136" s="174"/>
      <c r="C136" s="175"/>
      <c r="D136" s="176" t="s">
        <v>76</v>
      </c>
      <c r="E136" s="188" t="s">
        <v>154</v>
      </c>
      <c r="F136" s="188" t="s">
        <v>232</v>
      </c>
      <c r="G136" s="175"/>
      <c r="H136" s="175"/>
      <c r="I136" s="178"/>
      <c r="J136" s="189">
        <f>BK136</f>
        <v>0</v>
      </c>
      <c r="K136" s="175"/>
      <c r="L136" s="180"/>
      <c r="M136" s="181"/>
      <c r="N136" s="182"/>
      <c r="O136" s="182"/>
      <c r="P136" s="183">
        <f>SUM(P137:P140)</f>
        <v>0</v>
      </c>
      <c r="Q136" s="182"/>
      <c r="R136" s="183">
        <f>SUM(R137:R140)</f>
        <v>4.7519999999999993E-2</v>
      </c>
      <c r="S136" s="182"/>
      <c r="T136" s="184">
        <f>SUM(T137:T140)</f>
        <v>0</v>
      </c>
      <c r="AR136" s="185" t="s">
        <v>85</v>
      </c>
      <c r="AT136" s="186" t="s">
        <v>76</v>
      </c>
      <c r="AU136" s="186" t="s">
        <v>85</v>
      </c>
      <c r="AY136" s="185" t="s">
        <v>121</v>
      </c>
      <c r="BK136" s="187">
        <f>SUM(BK137:BK140)</f>
        <v>0</v>
      </c>
    </row>
    <row r="137" spans="2:65" s="1" customFormat="1" ht="16.5" customHeight="1">
      <c r="B137" s="32"/>
      <c r="C137" s="190" t="s">
        <v>182</v>
      </c>
      <c r="D137" s="190" t="s">
        <v>123</v>
      </c>
      <c r="E137" s="191" t="s">
        <v>233</v>
      </c>
      <c r="F137" s="192" t="s">
        <v>234</v>
      </c>
      <c r="G137" s="193" t="s">
        <v>235</v>
      </c>
      <c r="H137" s="194">
        <v>1</v>
      </c>
      <c r="I137" s="195"/>
      <c r="J137" s="196">
        <f>ROUND(I137*H137,2)</f>
        <v>0</v>
      </c>
      <c r="K137" s="192" t="s">
        <v>1</v>
      </c>
      <c r="L137" s="36"/>
      <c r="M137" s="197" t="s">
        <v>1</v>
      </c>
      <c r="N137" s="198" t="s">
        <v>42</v>
      </c>
      <c r="O137" s="64"/>
      <c r="P137" s="199">
        <f>O137*H137</f>
        <v>0</v>
      </c>
      <c r="Q137" s="199">
        <v>0</v>
      </c>
      <c r="R137" s="199">
        <f>Q137*H137</f>
        <v>0</v>
      </c>
      <c r="S137" s="199">
        <v>0</v>
      </c>
      <c r="T137" s="200">
        <f>S137*H137</f>
        <v>0</v>
      </c>
      <c r="AR137" s="201" t="s">
        <v>128</v>
      </c>
      <c r="AT137" s="201" t="s">
        <v>123</v>
      </c>
      <c r="AU137" s="201" t="s">
        <v>87</v>
      </c>
      <c r="AY137" s="15" t="s">
        <v>121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15" t="s">
        <v>85</v>
      </c>
      <c r="BK137" s="202">
        <f>ROUND(I137*H137,2)</f>
        <v>0</v>
      </c>
      <c r="BL137" s="15" t="s">
        <v>128</v>
      </c>
      <c r="BM137" s="201" t="s">
        <v>236</v>
      </c>
    </row>
    <row r="138" spans="2:65" s="1" customFormat="1" ht="16.5" customHeight="1">
      <c r="B138" s="32"/>
      <c r="C138" s="190" t="s">
        <v>154</v>
      </c>
      <c r="D138" s="190" t="s">
        <v>123</v>
      </c>
      <c r="E138" s="191" t="s">
        <v>237</v>
      </c>
      <c r="F138" s="192" t="s">
        <v>238</v>
      </c>
      <c r="G138" s="193" t="s">
        <v>189</v>
      </c>
      <c r="H138" s="194">
        <v>1.5</v>
      </c>
      <c r="I138" s="195"/>
      <c r="J138" s="196">
        <f>ROUND(I138*H138,2)</f>
        <v>0</v>
      </c>
      <c r="K138" s="192" t="s">
        <v>127</v>
      </c>
      <c r="L138" s="36"/>
      <c r="M138" s="197" t="s">
        <v>1</v>
      </c>
      <c r="N138" s="198" t="s">
        <v>42</v>
      </c>
      <c r="O138" s="64"/>
      <c r="P138" s="199">
        <f>O138*H138</f>
        <v>0</v>
      </c>
      <c r="Q138" s="199">
        <v>1.6000000000000001E-4</v>
      </c>
      <c r="R138" s="199">
        <f>Q138*H138</f>
        <v>2.4000000000000003E-4</v>
      </c>
      <c r="S138" s="199">
        <v>0</v>
      </c>
      <c r="T138" s="200">
        <f>S138*H138</f>
        <v>0</v>
      </c>
      <c r="AR138" s="201" t="s">
        <v>128</v>
      </c>
      <c r="AT138" s="201" t="s">
        <v>123</v>
      </c>
      <c r="AU138" s="201" t="s">
        <v>87</v>
      </c>
      <c r="AY138" s="15" t="s">
        <v>121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15" t="s">
        <v>85</v>
      </c>
      <c r="BK138" s="202">
        <f>ROUND(I138*H138,2)</f>
        <v>0</v>
      </c>
      <c r="BL138" s="15" t="s">
        <v>128</v>
      </c>
      <c r="BM138" s="201" t="s">
        <v>239</v>
      </c>
    </row>
    <row r="139" spans="2:65" s="1" customFormat="1" ht="16.5" customHeight="1">
      <c r="B139" s="32"/>
      <c r="C139" s="190" t="s">
        <v>159</v>
      </c>
      <c r="D139" s="190" t="s">
        <v>123</v>
      </c>
      <c r="E139" s="191" t="s">
        <v>240</v>
      </c>
      <c r="F139" s="192" t="s">
        <v>241</v>
      </c>
      <c r="G139" s="193" t="s">
        <v>189</v>
      </c>
      <c r="H139" s="194">
        <v>1.5</v>
      </c>
      <c r="I139" s="195"/>
      <c r="J139" s="196">
        <f>ROUND(I139*H139,2)</f>
        <v>0</v>
      </c>
      <c r="K139" s="192" t="s">
        <v>127</v>
      </c>
      <c r="L139" s="36"/>
      <c r="M139" s="197" t="s">
        <v>1</v>
      </c>
      <c r="N139" s="198" t="s">
        <v>42</v>
      </c>
      <c r="O139" s="64"/>
      <c r="P139" s="199">
        <f>O139*H139</f>
        <v>0</v>
      </c>
      <c r="Q139" s="199">
        <v>0</v>
      </c>
      <c r="R139" s="199">
        <f>Q139*H139</f>
        <v>0</v>
      </c>
      <c r="S139" s="199">
        <v>0</v>
      </c>
      <c r="T139" s="200">
        <f>S139*H139</f>
        <v>0</v>
      </c>
      <c r="AR139" s="201" t="s">
        <v>128</v>
      </c>
      <c r="AT139" s="201" t="s">
        <v>123</v>
      </c>
      <c r="AU139" s="201" t="s">
        <v>87</v>
      </c>
      <c r="AY139" s="15" t="s">
        <v>121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15" t="s">
        <v>85</v>
      </c>
      <c r="BK139" s="202">
        <f>ROUND(I139*H139,2)</f>
        <v>0</v>
      </c>
      <c r="BL139" s="15" t="s">
        <v>128</v>
      </c>
      <c r="BM139" s="201" t="s">
        <v>242</v>
      </c>
    </row>
    <row r="140" spans="2:65" s="1" customFormat="1" ht="16.5" customHeight="1">
      <c r="B140" s="32"/>
      <c r="C140" s="190" t="s">
        <v>168</v>
      </c>
      <c r="D140" s="190" t="s">
        <v>123</v>
      </c>
      <c r="E140" s="191" t="s">
        <v>243</v>
      </c>
      <c r="F140" s="192" t="s">
        <v>244</v>
      </c>
      <c r="G140" s="193" t="s">
        <v>189</v>
      </c>
      <c r="H140" s="194">
        <v>1.2</v>
      </c>
      <c r="I140" s="195"/>
      <c r="J140" s="196">
        <f>ROUND(I140*H140,2)</f>
        <v>0</v>
      </c>
      <c r="K140" s="192" t="s">
        <v>245</v>
      </c>
      <c r="L140" s="36"/>
      <c r="M140" s="197" t="s">
        <v>1</v>
      </c>
      <c r="N140" s="198" t="s">
        <v>42</v>
      </c>
      <c r="O140" s="64"/>
      <c r="P140" s="199">
        <f>O140*H140</f>
        <v>0</v>
      </c>
      <c r="Q140" s="199">
        <v>3.9399999999999998E-2</v>
      </c>
      <c r="R140" s="199">
        <f>Q140*H140</f>
        <v>4.7279999999999996E-2</v>
      </c>
      <c r="S140" s="199">
        <v>0</v>
      </c>
      <c r="T140" s="200">
        <f>S140*H140</f>
        <v>0</v>
      </c>
      <c r="AR140" s="201" t="s">
        <v>128</v>
      </c>
      <c r="AT140" s="201" t="s">
        <v>123</v>
      </c>
      <c r="AU140" s="201" t="s">
        <v>87</v>
      </c>
      <c r="AY140" s="15" t="s">
        <v>121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15" t="s">
        <v>85</v>
      </c>
      <c r="BK140" s="202">
        <f>ROUND(I140*H140,2)</f>
        <v>0</v>
      </c>
      <c r="BL140" s="15" t="s">
        <v>128</v>
      </c>
      <c r="BM140" s="201" t="s">
        <v>246</v>
      </c>
    </row>
    <row r="141" spans="2:65" s="11" customFormat="1" ht="22.9" customHeight="1">
      <c r="B141" s="174"/>
      <c r="C141" s="175"/>
      <c r="D141" s="176" t="s">
        <v>76</v>
      </c>
      <c r="E141" s="188" t="s">
        <v>200</v>
      </c>
      <c r="F141" s="188" t="s">
        <v>201</v>
      </c>
      <c r="G141" s="175"/>
      <c r="H141" s="175"/>
      <c r="I141" s="178"/>
      <c r="J141" s="189">
        <f>BK141</f>
        <v>0</v>
      </c>
      <c r="K141" s="175"/>
      <c r="L141" s="180"/>
      <c r="M141" s="181"/>
      <c r="N141" s="182"/>
      <c r="O141" s="182"/>
      <c r="P141" s="183">
        <f>P142</f>
        <v>0</v>
      </c>
      <c r="Q141" s="182"/>
      <c r="R141" s="183">
        <f>R142</f>
        <v>0</v>
      </c>
      <c r="S141" s="182"/>
      <c r="T141" s="184">
        <f>T142</f>
        <v>0</v>
      </c>
      <c r="AR141" s="185" t="s">
        <v>85</v>
      </c>
      <c r="AT141" s="186" t="s">
        <v>76</v>
      </c>
      <c r="AU141" s="186" t="s">
        <v>85</v>
      </c>
      <c r="AY141" s="185" t="s">
        <v>121</v>
      </c>
      <c r="BK141" s="187">
        <f>BK142</f>
        <v>0</v>
      </c>
    </row>
    <row r="142" spans="2:65" s="1" customFormat="1" ht="16.5" customHeight="1">
      <c r="B142" s="32"/>
      <c r="C142" s="190" t="s">
        <v>172</v>
      </c>
      <c r="D142" s="190" t="s">
        <v>123</v>
      </c>
      <c r="E142" s="191" t="s">
        <v>203</v>
      </c>
      <c r="F142" s="192" t="s">
        <v>204</v>
      </c>
      <c r="G142" s="193" t="s">
        <v>205</v>
      </c>
      <c r="H142" s="194">
        <v>65.375</v>
      </c>
      <c r="I142" s="195"/>
      <c r="J142" s="196">
        <f>ROUND(I142*H142,2)</f>
        <v>0</v>
      </c>
      <c r="K142" s="192" t="s">
        <v>127</v>
      </c>
      <c r="L142" s="36"/>
      <c r="M142" s="197" t="s">
        <v>1</v>
      </c>
      <c r="N142" s="198" t="s">
        <v>42</v>
      </c>
      <c r="O142" s="64"/>
      <c r="P142" s="199">
        <f>O142*H142</f>
        <v>0</v>
      </c>
      <c r="Q142" s="199">
        <v>0</v>
      </c>
      <c r="R142" s="199">
        <f>Q142*H142</f>
        <v>0</v>
      </c>
      <c r="S142" s="199">
        <v>0</v>
      </c>
      <c r="T142" s="200">
        <f>S142*H142</f>
        <v>0</v>
      </c>
      <c r="AR142" s="201" t="s">
        <v>128</v>
      </c>
      <c r="AT142" s="201" t="s">
        <v>123</v>
      </c>
      <c r="AU142" s="201" t="s">
        <v>87</v>
      </c>
      <c r="AY142" s="15" t="s">
        <v>121</v>
      </c>
      <c r="BE142" s="202">
        <f>IF(N142="základní",J142,0)</f>
        <v>0</v>
      </c>
      <c r="BF142" s="202">
        <f>IF(N142="snížená",J142,0)</f>
        <v>0</v>
      </c>
      <c r="BG142" s="202">
        <f>IF(N142="zákl. přenesená",J142,0)</f>
        <v>0</v>
      </c>
      <c r="BH142" s="202">
        <f>IF(N142="sníž. přenesená",J142,0)</f>
        <v>0</v>
      </c>
      <c r="BI142" s="202">
        <f>IF(N142="nulová",J142,0)</f>
        <v>0</v>
      </c>
      <c r="BJ142" s="15" t="s">
        <v>85</v>
      </c>
      <c r="BK142" s="202">
        <f>ROUND(I142*H142,2)</f>
        <v>0</v>
      </c>
      <c r="BL142" s="15" t="s">
        <v>128</v>
      </c>
      <c r="BM142" s="201" t="s">
        <v>247</v>
      </c>
    </row>
    <row r="143" spans="2:65" s="11" customFormat="1" ht="25.9" customHeight="1">
      <c r="B143" s="174"/>
      <c r="C143" s="175"/>
      <c r="D143" s="176" t="s">
        <v>76</v>
      </c>
      <c r="E143" s="177" t="s">
        <v>248</v>
      </c>
      <c r="F143" s="177" t="s">
        <v>249</v>
      </c>
      <c r="G143" s="175"/>
      <c r="H143" s="175"/>
      <c r="I143" s="178"/>
      <c r="J143" s="179">
        <f>BK143</f>
        <v>0</v>
      </c>
      <c r="K143" s="175"/>
      <c r="L143" s="180"/>
      <c r="M143" s="181"/>
      <c r="N143" s="182"/>
      <c r="O143" s="182"/>
      <c r="P143" s="183">
        <f>P144</f>
        <v>0</v>
      </c>
      <c r="Q143" s="182"/>
      <c r="R143" s="183">
        <f>R144</f>
        <v>1.5000000000000001E-4</v>
      </c>
      <c r="S143" s="182"/>
      <c r="T143" s="184">
        <f>T144</f>
        <v>0</v>
      </c>
      <c r="AR143" s="185" t="s">
        <v>87</v>
      </c>
      <c r="AT143" s="186" t="s">
        <v>76</v>
      </c>
      <c r="AU143" s="186" t="s">
        <v>77</v>
      </c>
      <c r="AY143" s="185" t="s">
        <v>121</v>
      </c>
      <c r="BK143" s="187">
        <f>BK144</f>
        <v>0</v>
      </c>
    </row>
    <row r="144" spans="2:65" s="11" customFormat="1" ht="22.9" customHeight="1">
      <c r="B144" s="174"/>
      <c r="C144" s="175"/>
      <c r="D144" s="176" t="s">
        <v>76</v>
      </c>
      <c r="E144" s="188" t="s">
        <v>250</v>
      </c>
      <c r="F144" s="188" t="s">
        <v>251</v>
      </c>
      <c r="G144" s="175"/>
      <c r="H144" s="175"/>
      <c r="I144" s="178"/>
      <c r="J144" s="189">
        <f>BK144</f>
        <v>0</v>
      </c>
      <c r="K144" s="175"/>
      <c r="L144" s="180"/>
      <c r="M144" s="181"/>
      <c r="N144" s="182"/>
      <c r="O144" s="182"/>
      <c r="P144" s="183">
        <f>P145</f>
        <v>0</v>
      </c>
      <c r="Q144" s="182"/>
      <c r="R144" s="183">
        <f>R145</f>
        <v>1.5000000000000001E-4</v>
      </c>
      <c r="S144" s="182"/>
      <c r="T144" s="184">
        <f>T145</f>
        <v>0</v>
      </c>
      <c r="AR144" s="185" t="s">
        <v>87</v>
      </c>
      <c r="AT144" s="186" t="s">
        <v>76</v>
      </c>
      <c r="AU144" s="186" t="s">
        <v>85</v>
      </c>
      <c r="AY144" s="185" t="s">
        <v>121</v>
      </c>
      <c r="BK144" s="187">
        <f>BK145</f>
        <v>0</v>
      </c>
    </row>
    <row r="145" spans="2:65" s="1" customFormat="1" ht="24" customHeight="1">
      <c r="B145" s="32"/>
      <c r="C145" s="190" t="s">
        <v>177</v>
      </c>
      <c r="D145" s="190" t="s">
        <v>123</v>
      </c>
      <c r="E145" s="191" t="s">
        <v>252</v>
      </c>
      <c r="F145" s="192" t="s">
        <v>253</v>
      </c>
      <c r="G145" s="193" t="s">
        <v>189</v>
      </c>
      <c r="H145" s="194">
        <v>1.5</v>
      </c>
      <c r="I145" s="195"/>
      <c r="J145" s="196">
        <f>ROUND(I145*H145,2)</f>
        <v>0</v>
      </c>
      <c r="K145" s="192" t="s">
        <v>127</v>
      </c>
      <c r="L145" s="36"/>
      <c r="M145" s="228" t="s">
        <v>1</v>
      </c>
      <c r="N145" s="229" t="s">
        <v>42</v>
      </c>
      <c r="O145" s="230"/>
      <c r="P145" s="231">
        <f>O145*H145</f>
        <v>0</v>
      </c>
      <c r="Q145" s="231">
        <v>1E-4</v>
      </c>
      <c r="R145" s="231">
        <f>Q145*H145</f>
        <v>1.5000000000000001E-4</v>
      </c>
      <c r="S145" s="231">
        <v>0</v>
      </c>
      <c r="T145" s="232">
        <f>S145*H145</f>
        <v>0</v>
      </c>
      <c r="AR145" s="201" t="s">
        <v>254</v>
      </c>
      <c r="AT145" s="201" t="s">
        <v>123</v>
      </c>
      <c r="AU145" s="201" t="s">
        <v>87</v>
      </c>
      <c r="AY145" s="15" t="s">
        <v>121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15" t="s">
        <v>85</v>
      </c>
      <c r="BK145" s="202">
        <f>ROUND(I145*H145,2)</f>
        <v>0</v>
      </c>
      <c r="BL145" s="15" t="s">
        <v>254</v>
      </c>
      <c r="BM145" s="201" t="s">
        <v>255</v>
      </c>
    </row>
    <row r="146" spans="2:65" s="1" customFormat="1" ht="6.95" customHeight="1">
      <c r="B146" s="47"/>
      <c r="C146" s="48"/>
      <c r="D146" s="48"/>
      <c r="E146" s="48"/>
      <c r="F146" s="48"/>
      <c r="G146" s="48"/>
      <c r="H146" s="48"/>
      <c r="I146" s="140"/>
      <c r="J146" s="48"/>
      <c r="K146" s="48"/>
      <c r="L146" s="36"/>
    </row>
  </sheetData>
  <sheetProtection algorithmName="SHA-512" hashValue="vJaEy+c9VbZpTeabJFXRFm6yn2w79JUZhGlbhOaYMP3+NjY6BvdcdP/izzxm0hnwCdwC4IYWhwMB0rSAfKkC1g==" saltValue="D7mqnLmXt+1j4VW9/PIiPRlH+xtNZxBbqQ4kUv5rn6Y0XsaTLQRqt2uZp9YRlEYwmvFMUhRZvgkEHVYrcYwiNA==" spinCount="100000" sheet="1" objects="1" scenarios="1" formatColumns="0" formatRows="0" autoFilter="0"/>
  <autoFilter ref="C122:K145" xr:uid="{00000000-0009-0000-0000-000002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32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1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5" t="s">
        <v>93</v>
      </c>
    </row>
    <row r="3" spans="2:46" ht="6.95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18"/>
      <c r="AT3" s="15" t="s">
        <v>87</v>
      </c>
    </row>
    <row r="4" spans="2:46" ht="24.95" customHeight="1">
      <c r="B4" s="18"/>
      <c r="D4" s="105" t="s">
        <v>94</v>
      </c>
      <c r="L4" s="18"/>
      <c r="M4" s="106" t="s">
        <v>10</v>
      </c>
      <c r="AT4" s="15" t="s">
        <v>4</v>
      </c>
    </row>
    <row r="5" spans="2:46" ht="6.95" customHeight="1">
      <c r="B5" s="18"/>
      <c r="L5" s="18"/>
    </row>
    <row r="6" spans="2:46" ht="12" customHeight="1">
      <c r="B6" s="18"/>
      <c r="D6" s="107" t="s">
        <v>16</v>
      </c>
      <c r="L6" s="18"/>
    </row>
    <row r="7" spans="2:46" ht="16.5" customHeight="1">
      <c r="B7" s="18"/>
      <c r="E7" s="284" t="str">
        <f>'Rekapitulace stavby'!K6</f>
        <v>Odbahnění rybníka Dolejšák</v>
      </c>
      <c r="F7" s="285"/>
      <c r="G7" s="285"/>
      <c r="H7" s="285"/>
      <c r="L7" s="18"/>
    </row>
    <row r="8" spans="2:46" s="1" customFormat="1" ht="12" customHeight="1">
      <c r="B8" s="36"/>
      <c r="D8" s="107" t="s">
        <v>95</v>
      </c>
      <c r="I8" s="108"/>
      <c r="L8" s="36"/>
    </row>
    <row r="9" spans="2:46" s="1" customFormat="1" ht="36.950000000000003" customHeight="1">
      <c r="B9" s="36"/>
      <c r="E9" s="286" t="s">
        <v>256</v>
      </c>
      <c r="F9" s="287"/>
      <c r="G9" s="287"/>
      <c r="H9" s="287"/>
      <c r="I9" s="108"/>
      <c r="L9" s="36"/>
    </row>
    <row r="10" spans="2:46" s="1" customFormat="1" ht="11.25">
      <c r="B10" s="36"/>
      <c r="I10" s="108"/>
      <c r="L10" s="36"/>
    </row>
    <row r="11" spans="2:46" s="1" customFormat="1" ht="12" customHeight="1">
      <c r="B11" s="36"/>
      <c r="D11" s="107" t="s">
        <v>18</v>
      </c>
      <c r="F11" s="109" t="s">
        <v>1</v>
      </c>
      <c r="I11" s="110" t="s">
        <v>19</v>
      </c>
      <c r="J11" s="109" t="s">
        <v>1</v>
      </c>
      <c r="L11" s="36"/>
    </row>
    <row r="12" spans="2:46" s="1" customFormat="1" ht="12" customHeight="1">
      <c r="B12" s="36"/>
      <c r="D12" s="107" t="s">
        <v>20</v>
      </c>
      <c r="F12" s="109" t="s">
        <v>21</v>
      </c>
      <c r="I12" s="110" t="s">
        <v>22</v>
      </c>
      <c r="J12" s="111" t="str">
        <f>'Rekapitulace stavby'!AN8</f>
        <v>28. 12. 2019</v>
      </c>
      <c r="L12" s="36"/>
    </row>
    <row r="13" spans="2:46" s="1" customFormat="1" ht="10.9" customHeight="1">
      <c r="B13" s="36"/>
      <c r="I13" s="108"/>
      <c r="L13" s="36"/>
    </row>
    <row r="14" spans="2:46" s="1" customFormat="1" ht="12" customHeight="1">
      <c r="B14" s="36"/>
      <c r="D14" s="107" t="s">
        <v>24</v>
      </c>
      <c r="I14" s="110" t="s">
        <v>25</v>
      </c>
      <c r="J14" s="109" t="s">
        <v>26</v>
      </c>
      <c r="L14" s="36"/>
    </row>
    <row r="15" spans="2:46" s="1" customFormat="1" ht="18" customHeight="1">
      <c r="B15" s="36"/>
      <c r="E15" s="109" t="s">
        <v>21</v>
      </c>
      <c r="I15" s="110" t="s">
        <v>27</v>
      </c>
      <c r="J15" s="109" t="s">
        <v>1</v>
      </c>
      <c r="L15" s="36"/>
    </row>
    <row r="16" spans="2:46" s="1" customFormat="1" ht="6.95" customHeight="1">
      <c r="B16" s="36"/>
      <c r="I16" s="108"/>
      <c r="L16" s="36"/>
    </row>
    <row r="17" spans="2:12" s="1" customFormat="1" ht="12" customHeight="1">
      <c r="B17" s="36"/>
      <c r="D17" s="107" t="s">
        <v>28</v>
      </c>
      <c r="I17" s="110" t="s">
        <v>25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288" t="str">
        <f>'Rekapitulace stavby'!E14</f>
        <v>Vyplň údaj</v>
      </c>
      <c r="F18" s="289"/>
      <c r="G18" s="289"/>
      <c r="H18" s="289"/>
      <c r="I18" s="110" t="s">
        <v>27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8"/>
      <c r="L19" s="36"/>
    </row>
    <row r="20" spans="2:12" s="1" customFormat="1" ht="12" customHeight="1">
      <c r="B20" s="36"/>
      <c r="D20" s="107" t="s">
        <v>30</v>
      </c>
      <c r="I20" s="110" t="s">
        <v>25</v>
      </c>
      <c r="J20" s="109" t="str">
        <f>IF('Rekapitulace stavby'!AN16="","",'Rekapitulace stavby'!AN16)</f>
        <v/>
      </c>
      <c r="L20" s="36"/>
    </row>
    <row r="21" spans="2:12" s="1" customFormat="1" ht="18" customHeight="1">
      <c r="B21" s="36"/>
      <c r="E21" s="109" t="str">
        <f>IF('Rekapitulace stavby'!E17="","",'Rekapitulace stavby'!E17)</f>
        <v xml:space="preserve"> </v>
      </c>
      <c r="I21" s="110" t="s">
        <v>27</v>
      </c>
      <c r="J21" s="109" t="str">
        <f>IF('Rekapitulace stavby'!AN17="","",'Rekapitulace stavby'!AN17)</f>
        <v/>
      </c>
      <c r="L21" s="36"/>
    </row>
    <row r="22" spans="2:12" s="1" customFormat="1" ht="6.95" customHeight="1">
      <c r="B22" s="36"/>
      <c r="I22" s="108"/>
      <c r="L22" s="36"/>
    </row>
    <row r="23" spans="2:12" s="1" customFormat="1" ht="12" customHeight="1">
      <c r="B23" s="36"/>
      <c r="D23" s="107" t="s">
        <v>33</v>
      </c>
      <c r="I23" s="110" t="s">
        <v>25</v>
      </c>
      <c r="J23" s="109" t="s">
        <v>34</v>
      </c>
      <c r="L23" s="36"/>
    </row>
    <row r="24" spans="2:12" s="1" customFormat="1" ht="18" customHeight="1">
      <c r="B24" s="36"/>
      <c r="E24" s="109" t="s">
        <v>35</v>
      </c>
      <c r="I24" s="110" t="s">
        <v>27</v>
      </c>
      <c r="J24" s="109" t="s">
        <v>1</v>
      </c>
      <c r="L24" s="36"/>
    </row>
    <row r="25" spans="2:12" s="1" customFormat="1" ht="6.95" customHeight="1">
      <c r="B25" s="36"/>
      <c r="I25" s="108"/>
      <c r="L25" s="36"/>
    </row>
    <row r="26" spans="2:12" s="1" customFormat="1" ht="12" customHeight="1">
      <c r="B26" s="36"/>
      <c r="D26" s="107" t="s">
        <v>36</v>
      </c>
      <c r="I26" s="108"/>
      <c r="L26" s="36"/>
    </row>
    <row r="27" spans="2:12" s="7" customFormat="1" ht="16.5" customHeight="1">
      <c r="B27" s="112"/>
      <c r="E27" s="290" t="s">
        <v>1</v>
      </c>
      <c r="F27" s="290"/>
      <c r="G27" s="290"/>
      <c r="H27" s="290"/>
      <c r="I27" s="113"/>
      <c r="L27" s="112"/>
    </row>
    <row r="28" spans="2:12" s="1" customFormat="1" ht="6.95" customHeight="1">
      <c r="B28" s="36"/>
      <c r="I28" s="108"/>
      <c r="L28" s="36"/>
    </row>
    <row r="29" spans="2:12" s="1" customFormat="1" ht="6.95" customHeight="1">
      <c r="B29" s="36"/>
      <c r="D29" s="60"/>
      <c r="E29" s="60"/>
      <c r="F29" s="60"/>
      <c r="G29" s="60"/>
      <c r="H29" s="60"/>
      <c r="I29" s="114"/>
      <c r="J29" s="60"/>
      <c r="K29" s="60"/>
      <c r="L29" s="36"/>
    </row>
    <row r="30" spans="2:12" s="1" customFormat="1" ht="25.35" customHeight="1">
      <c r="B30" s="36"/>
      <c r="D30" s="115" t="s">
        <v>37</v>
      </c>
      <c r="I30" s="108"/>
      <c r="J30" s="116">
        <f>ROUND(J117, 2)</f>
        <v>0</v>
      </c>
      <c r="L30" s="36"/>
    </row>
    <row r="31" spans="2:12" s="1" customFormat="1" ht="6.95" customHeight="1">
      <c r="B31" s="36"/>
      <c r="D31" s="60"/>
      <c r="E31" s="60"/>
      <c r="F31" s="60"/>
      <c r="G31" s="60"/>
      <c r="H31" s="60"/>
      <c r="I31" s="114"/>
      <c r="J31" s="60"/>
      <c r="K31" s="60"/>
      <c r="L31" s="36"/>
    </row>
    <row r="32" spans="2:12" s="1" customFormat="1" ht="14.45" customHeight="1">
      <c r="B32" s="36"/>
      <c r="F32" s="117" t="s">
        <v>39</v>
      </c>
      <c r="I32" s="118" t="s">
        <v>38</v>
      </c>
      <c r="J32" s="117" t="s">
        <v>40</v>
      </c>
      <c r="L32" s="36"/>
    </row>
    <row r="33" spans="2:12" s="1" customFormat="1" ht="14.45" customHeight="1">
      <c r="B33" s="36"/>
      <c r="D33" s="119" t="s">
        <v>41</v>
      </c>
      <c r="E33" s="107" t="s">
        <v>42</v>
      </c>
      <c r="F33" s="120">
        <f>ROUND((SUM(BE117:BE131)),  2)</f>
        <v>0</v>
      </c>
      <c r="I33" s="121">
        <v>0.21</v>
      </c>
      <c r="J33" s="120">
        <f>ROUND(((SUM(BE117:BE131))*I33),  2)</f>
        <v>0</v>
      </c>
      <c r="L33" s="36"/>
    </row>
    <row r="34" spans="2:12" s="1" customFormat="1" ht="14.45" customHeight="1">
      <c r="B34" s="36"/>
      <c r="E34" s="107" t="s">
        <v>43</v>
      </c>
      <c r="F34" s="120">
        <f>ROUND((SUM(BF117:BF131)),  2)</f>
        <v>0</v>
      </c>
      <c r="I34" s="121">
        <v>0.15</v>
      </c>
      <c r="J34" s="120">
        <f>ROUND(((SUM(BF117:BF131))*I34),  2)</f>
        <v>0</v>
      </c>
      <c r="L34" s="36"/>
    </row>
    <row r="35" spans="2:12" s="1" customFormat="1" ht="14.45" hidden="1" customHeight="1">
      <c r="B35" s="36"/>
      <c r="E35" s="107" t="s">
        <v>44</v>
      </c>
      <c r="F35" s="120">
        <f>ROUND((SUM(BG117:BG131)),  2)</f>
        <v>0</v>
      </c>
      <c r="I35" s="121">
        <v>0.21</v>
      </c>
      <c r="J35" s="120">
        <f>0</f>
        <v>0</v>
      </c>
      <c r="L35" s="36"/>
    </row>
    <row r="36" spans="2:12" s="1" customFormat="1" ht="14.45" hidden="1" customHeight="1">
      <c r="B36" s="36"/>
      <c r="E36" s="107" t="s">
        <v>45</v>
      </c>
      <c r="F36" s="120">
        <f>ROUND((SUM(BH117:BH131)),  2)</f>
        <v>0</v>
      </c>
      <c r="I36" s="121">
        <v>0.15</v>
      </c>
      <c r="J36" s="120">
        <f>0</f>
        <v>0</v>
      </c>
      <c r="L36" s="36"/>
    </row>
    <row r="37" spans="2:12" s="1" customFormat="1" ht="14.45" hidden="1" customHeight="1">
      <c r="B37" s="36"/>
      <c r="E37" s="107" t="s">
        <v>46</v>
      </c>
      <c r="F37" s="120">
        <f>ROUND((SUM(BI117:BI131)),  2)</f>
        <v>0</v>
      </c>
      <c r="I37" s="121">
        <v>0</v>
      </c>
      <c r="J37" s="120">
        <f>0</f>
        <v>0</v>
      </c>
      <c r="L37" s="36"/>
    </row>
    <row r="38" spans="2:12" s="1" customFormat="1" ht="6.95" customHeight="1">
      <c r="B38" s="36"/>
      <c r="I38" s="108"/>
      <c r="L38" s="36"/>
    </row>
    <row r="39" spans="2:12" s="1" customFormat="1" ht="25.35" customHeight="1">
      <c r="B39" s="36"/>
      <c r="C39" s="122"/>
      <c r="D39" s="123" t="s">
        <v>47</v>
      </c>
      <c r="E39" s="124"/>
      <c r="F39" s="124"/>
      <c r="G39" s="125" t="s">
        <v>48</v>
      </c>
      <c r="H39" s="126" t="s">
        <v>49</v>
      </c>
      <c r="I39" s="127"/>
      <c r="J39" s="128">
        <f>SUM(J30:J37)</f>
        <v>0</v>
      </c>
      <c r="K39" s="129"/>
      <c r="L39" s="36"/>
    </row>
    <row r="40" spans="2:12" s="1" customFormat="1" ht="14.45" customHeight="1">
      <c r="B40" s="36"/>
      <c r="I40" s="108"/>
      <c r="L40" s="36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6"/>
      <c r="D50" s="130" t="s">
        <v>50</v>
      </c>
      <c r="E50" s="131"/>
      <c r="F50" s="131"/>
      <c r="G50" s="130" t="s">
        <v>51</v>
      </c>
      <c r="H50" s="131"/>
      <c r="I50" s="132"/>
      <c r="J50" s="131"/>
      <c r="K50" s="131"/>
      <c r="L50" s="36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2:12" s="1" customFormat="1" ht="12.75">
      <c r="B61" s="36"/>
      <c r="D61" s="133" t="s">
        <v>52</v>
      </c>
      <c r="E61" s="134"/>
      <c r="F61" s="135" t="s">
        <v>53</v>
      </c>
      <c r="G61" s="133" t="s">
        <v>52</v>
      </c>
      <c r="H61" s="134"/>
      <c r="I61" s="136"/>
      <c r="J61" s="137" t="s">
        <v>53</v>
      </c>
      <c r="K61" s="134"/>
      <c r="L61" s="36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2:12" s="1" customFormat="1" ht="12.75">
      <c r="B65" s="36"/>
      <c r="D65" s="130" t="s">
        <v>54</v>
      </c>
      <c r="E65" s="131"/>
      <c r="F65" s="131"/>
      <c r="G65" s="130" t="s">
        <v>55</v>
      </c>
      <c r="H65" s="131"/>
      <c r="I65" s="132"/>
      <c r="J65" s="131"/>
      <c r="K65" s="131"/>
      <c r="L65" s="36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2:12" s="1" customFormat="1" ht="12.75">
      <c r="B76" s="36"/>
      <c r="D76" s="133" t="s">
        <v>52</v>
      </c>
      <c r="E76" s="134"/>
      <c r="F76" s="135" t="s">
        <v>53</v>
      </c>
      <c r="G76" s="133" t="s">
        <v>52</v>
      </c>
      <c r="H76" s="134"/>
      <c r="I76" s="136"/>
      <c r="J76" s="137" t="s">
        <v>53</v>
      </c>
      <c r="K76" s="134"/>
      <c r="L76" s="36"/>
    </row>
    <row r="77" spans="2:12" s="1" customFormat="1" ht="14.45" customHeight="1">
      <c r="B77" s="138"/>
      <c r="C77" s="139"/>
      <c r="D77" s="139"/>
      <c r="E77" s="139"/>
      <c r="F77" s="139"/>
      <c r="G77" s="139"/>
      <c r="H77" s="139"/>
      <c r="I77" s="140"/>
      <c r="J77" s="139"/>
      <c r="K77" s="139"/>
      <c r="L77" s="36"/>
    </row>
    <row r="81" spans="2:47" s="1" customFormat="1" ht="6.95" customHeight="1">
      <c r="B81" s="141"/>
      <c r="C81" s="142"/>
      <c r="D81" s="142"/>
      <c r="E81" s="142"/>
      <c r="F81" s="142"/>
      <c r="G81" s="142"/>
      <c r="H81" s="142"/>
      <c r="I81" s="143"/>
      <c r="J81" s="142"/>
      <c r="K81" s="142"/>
      <c r="L81" s="36"/>
    </row>
    <row r="82" spans="2:47" s="1" customFormat="1" ht="24.95" customHeight="1">
      <c r="B82" s="32"/>
      <c r="C82" s="21" t="s">
        <v>97</v>
      </c>
      <c r="D82" s="33"/>
      <c r="E82" s="33"/>
      <c r="F82" s="33"/>
      <c r="G82" s="33"/>
      <c r="H82" s="33"/>
      <c r="I82" s="108"/>
      <c r="J82" s="33"/>
      <c r="K82" s="33"/>
      <c r="L82" s="36"/>
    </row>
    <row r="83" spans="2:47" s="1" customFormat="1" ht="6.95" customHeight="1">
      <c r="B83" s="32"/>
      <c r="C83" s="33"/>
      <c r="D83" s="33"/>
      <c r="E83" s="33"/>
      <c r="F83" s="33"/>
      <c r="G83" s="33"/>
      <c r="H83" s="33"/>
      <c r="I83" s="108"/>
      <c r="J83" s="33"/>
      <c r="K83" s="33"/>
      <c r="L83" s="36"/>
    </row>
    <row r="84" spans="2:47" s="1" customFormat="1" ht="12" customHeight="1">
      <c r="B84" s="32"/>
      <c r="C84" s="27" t="s">
        <v>16</v>
      </c>
      <c r="D84" s="33"/>
      <c r="E84" s="33"/>
      <c r="F84" s="33"/>
      <c r="G84" s="33"/>
      <c r="H84" s="33"/>
      <c r="I84" s="108"/>
      <c r="J84" s="33"/>
      <c r="K84" s="33"/>
      <c r="L84" s="36"/>
    </row>
    <row r="85" spans="2:47" s="1" customFormat="1" ht="16.5" customHeight="1">
      <c r="B85" s="32"/>
      <c r="C85" s="33"/>
      <c r="D85" s="33"/>
      <c r="E85" s="291" t="str">
        <f>E7</f>
        <v>Odbahnění rybníka Dolejšák</v>
      </c>
      <c r="F85" s="292"/>
      <c r="G85" s="292"/>
      <c r="H85" s="292"/>
      <c r="I85" s="108"/>
      <c r="J85" s="33"/>
      <c r="K85" s="33"/>
      <c r="L85" s="36"/>
    </row>
    <row r="86" spans="2:47" s="1" customFormat="1" ht="12" customHeight="1">
      <c r="B86" s="32"/>
      <c r="C86" s="27" t="s">
        <v>95</v>
      </c>
      <c r="D86" s="33"/>
      <c r="E86" s="33"/>
      <c r="F86" s="33"/>
      <c r="G86" s="33"/>
      <c r="H86" s="33"/>
      <c r="I86" s="108"/>
      <c r="J86" s="33"/>
      <c r="K86" s="33"/>
      <c r="L86" s="36"/>
    </row>
    <row r="87" spans="2:47" s="1" customFormat="1" ht="16.5" customHeight="1">
      <c r="B87" s="32"/>
      <c r="C87" s="33"/>
      <c r="D87" s="33"/>
      <c r="E87" s="263" t="str">
        <f>E9</f>
        <v>VRN - Vedlejší rozpočtové náklady</v>
      </c>
      <c r="F87" s="293"/>
      <c r="G87" s="293"/>
      <c r="H87" s="293"/>
      <c r="I87" s="108"/>
      <c r="J87" s="33"/>
      <c r="K87" s="33"/>
      <c r="L87" s="36"/>
    </row>
    <row r="88" spans="2:47" s="1" customFormat="1" ht="6.95" customHeight="1">
      <c r="B88" s="32"/>
      <c r="C88" s="33"/>
      <c r="D88" s="33"/>
      <c r="E88" s="33"/>
      <c r="F88" s="33"/>
      <c r="G88" s="33"/>
      <c r="H88" s="33"/>
      <c r="I88" s="108"/>
      <c r="J88" s="33"/>
      <c r="K88" s="33"/>
      <c r="L88" s="36"/>
    </row>
    <row r="89" spans="2:47" s="1" customFormat="1" ht="12" customHeight="1">
      <c r="B89" s="32"/>
      <c r="C89" s="27" t="s">
        <v>20</v>
      </c>
      <c r="D89" s="33"/>
      <c r="E89" s="33"/>
      <c r="F89" s="25" t="str">
        <f>F12</f>
        <v>Obec Skvrňov</v>
      </c>
      <c r="G89" s="33"/>
      <c r="H89" s="33"/>
      <c r="I89" s="110" t="s">
        <v>22</v>
      </c>
      <c r="J89" s="59" t="str">
        <f>IF(J12="","",J12)</f>
        <v>28. 12. 2019</v>
      </c>
      <c r="K89" s="33"/>
      <c r="L89" s="36"/>
    </row>
    <row r="90" spans="2:47" s="1" customFormat="1" ht="6.95" customHeight="1">
      <c r="B90" s="32"/>
      <c r="C90" s="33"/>
      <c r="D90" s="33"/>
      <c r="E90" s="33"/>
      <c r="F90" s="33"/>
      <c r="G90" s="33"/>
      <c r="H90" s="33"/>
      <c r="I90" s="108"/>
      <c r="J90" s="33"/>
      <c r="K90" s="33"/>
      <c r="L90" s="36"/>
    </row>
    <row r="91" spans="2:47" s="1" customFormat="1" ht="15.2" customHeight="1">
      <c r="B91" s="32"/>
      <c r="C91" s="27" t="s">
        <v>24</v>
      </c>
      <c r="D91" s="33"/>
      <c r="E91" s="33"/>
      <c r="F91" s="25" t="str">
        <f>E15</f>
        <v>Obec Skvrňov</v>
      </c>
      <c r="G91" s="33"/>
      <c r="H91" s="33"/>
      <c r="I91" s="110" t="s">
        <v>30</v>
      </c>
      <c r="J91" s="30" t="str">
        <f>E21</f>
        <v xml:space="preserve"> </v>
      </c>
      <c r="K91" s="33"/>
      <c r="L91" s="36"/>
    </row>
    <row r="92" spans="2:47" s="1" customFormat="1" ht="15.2" customHeight="1">
      <c r="B92" s="32"/>
      <c r="C92" s="27" t="s">
        <v>28</v>
      </c>
      <c r="D92" s="33"/>
      <c r="E92" s="33"/>
      <c r="F92" s="25" t="str">
        <f>IF(E18="","",E18)</f>
        <v>Vyplň údaj</v>
      </c>
      <c r="G92" s="33"/>
      <c r="H92" s="33"/>
      <c r="I92" s="110" t="s">
        <v>33</v>
      </c>
      <c r="J92" s="30" t="str">
        <f>E24</f>
        <v>Ing. Libor Kouřík</v>
      </c>
      <c r="K92" s="33"/>
      <c r="L92" s="36"/>
    </row>
    <row r="93" spans="2:47" s="1" customFormat="1" ht="10.35" customHeight="1">
      <c r="B93" s="32"/>
      <c r="C93" s="33"/>
      <c r="D93" s="33"/>
      <c r="E93" s="33"/>
      <c r="F93" s="33"/>
      <c r="G93" s="33"/>
      <c r="H93" s="33"/>
      <c r="I93" s="108"/>
      <c r="J93" s="33"/>
      <c r="K93" s="33"/>
      <c r="L93" s="36"/>
    </row>
    <row r="94" spans="2:47" s="1" customFormat="1" ht="29.25" customHeight="1">
      <c r="B94" s="32"/>
      <c r="C94" s="144" t="s">
        <v>98</v>
      </c>
      <c r="D94" s="145"/>
      <c r="E94" s="145"/>
      <c r="F94" s="145"/>
      <c r="G94" s="145"/>
      <c r="H94" s="145"/>
      <c r="I94" s="146"/>
      <c r="J94" s="147" t="s">
        <v>99</v>
      </c>
      <c r="K94" s="145"/>
      <c r="L94" s="36"/>
    </row>
    <row r="95" spans="2:47" s="1" customFormat="1" ht="10.35" customHeight="1">
      <c r="B95" s="32"/>
      <c r="C95" s="33"/>
      <c r="D95" s="33"/>
      <c r="E95" s="33"/>
      <c r="F95" s="33"/>
      <c r="G95" s="33"/>
      <c r="H95" s="33"/>
      <c r="I95" s="108"/>
      <c r="J95" s="33"/>
      <c r="K95" s="33"/>
      <c r="L95" s="36"/>
    </row>
    <row r="96" spans="2:47" s="1" customFormat="1" ht="22.9" customHeight="1">
      <c r="B96" s="32"/>
      <c r="C96" s="148" t="s">
        <v>100</v>
      </c>
      <c r="D96" s="33"/>
      <c r="E96" s="33"/>
      <c r="F96" s="33"/>
      <c r="G96" s="33"/>
      <c r="H96" s="33"/>
      <c r="I96" s="108"/>
      <c r="J96" s="77">
        <f>J117</f>
        <v>0</v>
      </c>
      <c r="K96" s="33"/>
      <c r="L96" s="36"/>
      <c r="AU96" s="15" t="s">
        <v>101</v>
      </c>
    </row>
    <row r="97" spans="2:12" s="8" customFormat="1" ht="24.95" customHeight="1">
      <c r="B97" s="149"/>
      <c r="C97" s="150"/>
      <c r="D97" s="151" t="s">
        <v>256</v>
      </c>
      <c r="E97" s="152"/>
      <c r="F97" s="152"/>
      <c r="G97" s="152"/>
      <c r="H97" s="152"/>
      <c r="I97" s="153"/>
      <c r="J97" s="154">
        <f>J118</f>
        <v>0</v>
      </c>
      <c r="K97" s="150"/>
      <c r="L97" s="155"/>
    </row>
    <row r="98" spans="2:12" s="1" customFormat="1" ht="21.75" customHeight="1">
      <c r="B98" s="32"/>
      <c r="C98" s="33"/>
      <c r="D98" s="33"/>
      <c r="E98" s="33"/>
      <c r="F98" s="33"/>
      <c r="G98" s="33"/>
      <c r="H98" s="33"/>
      <c r="I98" s="108"/>
      <c r="J98" s="33"/>
      <c r="K98" s="33"/>
      <c r="L98" s="36"/>
    </row>
    <row r="99" spans="2:12" s="1" customFormat="1" ht="6.95" customHeight="1">
      <c r="B99" s="47"/>
      <c r="C99" s="48"/>
      <c r="D99" s="48"/>
      <c r="E99" s="48"/>
      <c r="F99" s="48"/>
      <c r="G99" s="48"/>
      <c r="H99" s="48"/>
      <c r="I99" s="140"/>
      <c r="J99" s="48"/>
      <c r="K99" s="48"/>
      <c r="L99" s="36"/>
    </row>
    <row r="103" spans="2:12" s="1" customFormat="1" ht="6.95" customHeight="1">
      <c r="B103" s="49"/>
      <c r="C103" s="50"/>
      <c r="D103" s="50"/>
      <c r="E103" s="50"/>
      <c r="F103" s="50"/>
      <c r="G103" s="50"/>
      <c r="H103" s="50"/>
      <c r="I103" s="143"/>
      <c r="J103" s="50"/>
      <c r="K103" s="50"/>
      <c r="L103" s="36"/>
    </row>
    <row r="104" spans="2:12" s="1" customFormat="1" ht="24.95" customHeight="1">
      <c r="B104" s="32"/>
      <c r="C104" s="21" t="s">
        <v>106</v>
      </c>
      <c r="D104" s="33"/>
      <c r="E104" s="33"/>
      <c r="F104" s="33"/>
      <c r="G104" s="33"/>
      <c r="H104" s="33"/>
      <c r="I104" s="108"/>
      <c r="J104" s="33"/>
      <c r="K104" s="33"/>
      <c r="L104" s="36"/>
    </row>
    <row r="105" spans="2:12" s="1" customFormat="1" ht="6.95" customHeight="1">
      <c r="B105" s="32"/>
      <c r="C105" s="33"/>
      <c r="D105" s="33"/>
      <c r="E105" s="33"/>
      <c r="F105" s="33"/>
      <c r="G105" s="33"/>
      <c r="H105" s="33"/>
      <c r="I105" s="108"/>
      <c r="J105" s="33"/>
      <c r="K105" s="33"/>
      <c r="L105" s="36"/>
    </row>
    <row r="106" spans="2:12" s="1" customFormat="1" ht="12" customHeight="1">
      <c r="B106" s="32"/>
      <c r="C106" s="27" t="s">
        <v>16</v>
      </c>
      <c r="D106" s="33"/>
      <c r="E106" s="33"/>
      <c r="F106" s="33"/>
      <c r="G106" s="33"/>
      <c r="H106" s="33"/>
      <c r="I106" s="108"/>
      <c r="J106" s="33"/>
      <c r="K106" s="33"/>
      <c r="L106" s="36"/>
    </row>
    <row r="107" spans="2:12" s="1" customFormat="1" ht="16.5" customHeight="1">
      <c r="B107" s="32"/>
      <c r="C107" s="33"/>
      <c r="D107" s="33"/>
      <c r="E107" s="291" t="str">
        <f>E7</f>
        <v>Odbahnění rybníka Dolejšák</v>
      </c>
      <c r="F107" s="292"/>
      <c r="G107" s="292"/>
      <c r="H107" s="292"/>
      <c r="I107" s="108"/>
      <c r="J107" s="33"/>
      <c r="K107" s="33"/>
      <c r="L107" s="36"/>
    </row>
    <row r="108" spans="2:12" s="1" customFormat="1" ht="12" customHeight="1">
      <c r="B108" s="32"/>
      <c r="C108" s="27" t="s">
        <v>95</v>
      </c>
      <c r="D108" s="33"/>
      <c r="E108" s="33"/>
      <c r="F108" s="33"/>
      <c r="G108" s="33"/>
      <c r="H108" s="33"/>
      <c r="I108" s="108"/>
      <c r="J108" s="33"/>
      <c r="K108" s="33"/>
      <c r="L108" s="36"/>
    </row>
    <row r="109" spans="2:12" s="1" customFormat="1" ht="16.5" customHeight="1">
      <c r="B109" s="32"/>
      <c r="C109" s="33"/>
      <c r="D109" s="33"/>
      <c r="E109" s="263" t="str">
        <f>E9</f>
        <v>VRN - Vedlejší rozpočtové náklady</v>
      </c>
      <c r="F109" s="293"/>
      <c r="G109" s="293"/>
      <c r="H109" s="293"/>
      <c r="I109" s="108"/>
      <c r="J109" s="33"/>
      <c r="K109" s="33"/>
      <c r="L109" s="36"/>
    </row>
    <row r="110" spans="2:12" s="1" customFormat="1" ht="6.95" customHeight="1">
      <c r="B110" s="32"/>
      <c r="C110" s="33"/>
      <c r="D110" s="33"/>
      <c r="E110" s="33"/>
      <c r="F110" s="33"/>
      <c r="G110" s="33"/>
      <c r="H110" s="33"/>
      <c r="I110" s="108"/>
      <c r="J110" s="33"/>
      <c r="K110" s="33"/>
      <c r="L110" s="36"/>
    </row>
    <row r="111" spans="2:12" s="1" customFormat="1" ht="12" customHeight="1">
      <c r="B111" s="32"/>
      <c r="C111" s="27" t="s">
        <v>20</v>
      </c>
      <c r="D111" s="33"/>
      <c r="E111" s="33"/>
      <c r="F111" s="25" t="str">
        <f>F12</f>
        <v>Obec Skvrňov</v>
      </c>
      <c r="G111" s="33"/>
      <c r="H111" s="33"/>
      <c r="I111" s="110" t="s">
        <v>22</v>
      </c>
      <c r="J111" s="59" t="str">
        <f>IF(J12="","",J12)</f>
        <v>28. 12. 2019</v>
      </c>
      <c r="K111" s="33"/>
      <c r="L111" s="36"/>
    </row>
    <row r="112" spans="2:12" s="1" customFormat="1" ht="6.95" customHeight="1">
      <c r="B112" s="32"/>
      <c r="C112" s="33"/>
      <c r="D112" s="33"/>
      <c r="E112" s="33"/>
      <c r="F112" s="33"/>
      <c r="G112" s="33"/>
      <c r="H112" s="33"/>
      <c r="I112" s="108"/>
      <c r="J112" s="33"/>
      <c r="K112" s="33"/>
      <c r="L112" s="36"/>
    </row>
    <row r="113" spans="2:65" s="1" customFormat="1" ht="15.2" customHeight="1">
      <c r="B113" s="32"/>
      <c r="C113" s="27" t="s">
        <v>24</v>
      </c>
      <c r="D113" s="33"/>
      <c r="E113" s="33"/>
      <c r="F113" s="25" t="str">
        <f>E15</f>
        <v>Obec Skvrňov</v>
      </c>
      <c r="G113" s="33"/>
      <c r="H113" s="33"/>
      <c r="I113" s="110" t="s">
        <v>30</v>
      </c>
      <c r="J113" s="30" t="str">
        <f>E21</f>
        <v xml:space="preserve"> </v>
      </c>
      <c r="K113" s="33"/>
      <c r="L113" s="36"/>
    </row>
    <row r="114" spans="2:65" s="1" customFormat="1" ht="15.2" customHeight="1">
      <c r="B114" s="32"/>
      <c r="C114" s="27" t="s">
        <v>28</v>
      </c>
      <c r="D114" s="33"/>
      <c r="E114" s="33"/>
      <c r="F114" s="25" t="str">
        <f>IF(E18="","",E18)</f>
        <v>Vyplň údaj</v>
      </c>
      <c r="G114" s="33"/>
      <c r="H114" s="33"/>
      <c r="I114" s="110" t="s">
        <v>33</v>
      </c>
      <c r="J114" s="30" t="str">
        <f>E24</f>
        <v>Ing. Libor Kouřík</v>
      </c>
      <c r="K114" s="33"/>
      <c r="L114" s="36"/>
    </row>
    <row r="115" spans="2:65" s="1" customFormat="1" ht="10.35" customHeight="1">
      <c r="B115" s="32"/>
      <c r="C115" s="33"/>
      <c r="D115" s="33"/>
      <c r="E115" s="33"/>
      <c r="F115" s="33"/>
      <c r="G115" s="33"/>
      <c r="H115" s="33"/>
      <c r="I115" s="108"/>
      <c r="J115" s="33"/>
      <c r="K115" s="33"/>
      <c r="L115" s="36"/>
    </row>
    <row r="116" spans="2:65" s="10" customFormat="1" ht="29.25" customHeight="1">
      <c r="B116" s="163"/>
      <c r="C116" s="164" t="s">
        <v>107</v>
      </c>
      <c r="D116" s="165" t="s">
        <v>62</v>
      </c>
      <c r="E116" s="165" t="s">
        <v>58</v>
      </c>
      <c r="F116" s="165" t="s">
        <v>59</v>
      </c>
      <c r="G116" s="165" t="s">
        <v>108</v>
      </c>
      <c r="H116" s="165" t="s">
        <v>109</v>
      </c>
      <c r="I116" s="166" t="s">
        <v>110</v>
      </c>
      <c r="J116" s="167" t="s">
        <v>99</v>
      </c>
      <c r="K116" s="168" t="s">
        <v>111</v>
      </c>
      <c r="L116" s="169"/>
      <c r="M116" s="68" t="s">
        <v>1</v>
      </c>
      <c r="N116" s="69" t="s">
        <v>41</v>
      </c>
      <c r="O116" s="69" t="s">
        <v>112</v>
      </c>
      <c r="P116" s="69" t="s">
        <v>113</v>
      </c>
      <c r="Q116" s="69" t="s">
        <v>114</v>
      </c>
      <c r="R116" s="69" t="s">
        <v>115</v>
      </c>
      <c r="S116" s="69" t="s">
        <v>116</v>
      </c>
      <c r="T116" s="70" t="s">
        <v>117</v>
      </c>
    </row>
    <row r="117" spans="2:65" s="1" customFormat="1" ht="22.9" customHeight="1">
      <c r="B117" s="32"/>
      <c r="C117" s="75" t="s">
        <v>118</v>
      </c>
      <c r="D117" s="33"/>
      <c r="E117" s="33"/>
      <c r="F117" s="33"/>
      <c r="G117" s="33"/>
      <c r="H117" s="33"/>
      <c r="I117" s="108"/>
      <c r="J117" s="170">
        <f>BK117</f>
        <v>0</v>
      </c>
      <c r="K117" s="33"/>
      <c r="L117" s="36"/>
      <c r="M117" s="71"/>
      <c r="N117" s="72"/>
      <c r="O117" s="72"/>
      <c r="P117" s="171">
        <f>P118</f>
        <v>0</v>
      </c>
      <c r="Q117" s="72"/>
      <c r="R117" s="171">
        <f>R118</f>
        <v>0</v>
      </c>
      <c r="S117" s="72"/>
      <c r="T117" s="172">
        <f>T118</f>
        <v>20</v>
      </c>
      <c r="AT117" s="15" t="s">
        <v>76</v>
      </c>
      <c r="AU117" s="15" t="s">
        <v>101</v>
      </c>
      <c r="BK117" s="173">
        <f>BK118</f>
        <v>0</v>
      </c>
    </row>
    <row r="118" spans="2:65" s="11" customFormat="1" ht="25.9" customHeight="1">
      <c r="B118" s="174"/>
      <c r="C118" s="175"/>
      <c r="D118" s="176" t="s">
        <v>76</v>
      </c>
      <c r="E118" s="177" t="s">
        <v>91</v>
      </c>
      <c r="F118" s="177" t="s">
        <v>92</v>
      </c>
      <c r="G118" s="175"/>
      <c r="H118" s="175"/>
      <c r="I118" s="178"/>
      <c r="J118" s="179">
        <f>BK118</f>
        <v>0</v>
      </c>
      <c r="K118" s="175"/>
      <c r="L118" s="180"/>
      <c r="M118" s="181"/>
      <c r="N118" s="182"/>
      <c r="O118" s="182"/>
      <c r="P118" s="183">
        <f>SUM(P119:P131)</f>
        <v>0</v>
      </c>
      <c r="Q118" s="182"/>
      <c r="R118" s="183">
        <f>SUM(R119:R131)</f>
        <v>0</v>
      </c>
      <c r="S118" s="182"/>
      <c r="T118" s="184">
        <f>SUM(T119:T131)</f>
        <v>20</v>
      </c>
      <c r="AR118" s="185" t="s">
        <v>150</v>
      </c>
      <c r="AT118" s="186" t="s">
        <v>76</v>
      </c>
      <c r="AU118" s="186" t="s">
        <v>77</v>
      </c>
      <c r="AY118" s="185" t="s">
        <v>121</v>
      </c>
      <c r="BK118" s="187">
        <f>SUM(BK119:BK131)</f>
        <v>0</v>
      </c>
    </row>
    <row r="119" spans="2:65" s="1" customFormat="1" ht="16.5" customHeight="1">
      <c r="B119" s="32"/>
      <c r="C119" s="190" t="s">
        <v>85</v>
      </c>
      <c r="D119" s="190" t="s">
        <v>123</v>
      </c>
      <c r="E119" s="191" t="s">
        <v>257</v>
      </c>
      <c r="F119" s="192" t="s">
        <v>258</v>
      </c>
      <c r="G119" s="193" t="s">
        <v>259</v>
      </c>
      <c r="H119" s="194">
        <v>1</v>
      </c>
      <c r="I119" s="195"/>
      <c r="J119" s="196">
        <f t="shared" ref="J119:J131" si="0">ROUND(I119*H119,2)</f>
        <v>0</v>
      </c>
      <c r="K119" s="192" t="s">
        <v>1</v>
      </c>
      <c r="L119" s="36"/>
      <c r="M119" s="197" t="s">
        <v>1</v>
      </c>
      <c r="N119" s="198" t="s">
        <v>42</v>
      </c>
      <c r="O119" s="64"/>
      <c r="P119" s="199">
        <f t="shared" ref="P119:P131" si="1">O119*H119</f>
        <v>0</v>
      </c>
      <c r="Q119" s="199">
        <v>0</v>
      </c>
      <c r="R119" s="199">
        <f t="shared" ref="R119:R131" si="2">Q119*H119</f>
        <v>0</v>
      </c>
      <c r="S119" s="199">
        <v>0</v>
      </c>
      <c r="T119" s="200">
        <f t="shared" ref="T119:T131" si="3">S119*H119</f>
        <v>0</v>
      </c>
      <c r="AR119" s="201" t="s">
        <v>260</v>
      </c>
      <c r="AT119" s="201" t="s">
        <v>123</v>
      </c>
      <c r="AU119" s="201" t="s">
        <v>85</v>
      </c>
      <c r="AY119" s="15" t="s">
        <v>121</v>
      </c>
      <c r="BE119" s="202">
        <f t="shared" ref="BE119:BE131" si="4">IF(N119="základní",J119,0)</f>
        <v>0</v>
      </c>
      <c r="BF119" s="202">
        <f t="shared" ref="BF119:BF131" si="5">IF(N119="snížená",J119,0)</f>
        <v>0</v>
      </c>
      <c r="BG119" s="202">
        <f t="shared" ref="BG119:BG131" si="6">IF(N119="zákl. přenesená",J119,0)</f>
        <v>0</v>
      </c>
      <c r="BH119" s="202">
        <f t="shared" ref="BH119:BH131" si="7">IF(N119="sníž. přenesená",J119,0)</f>
        <v>0</v>
      </c>
      <c r="BI119" s="202">
        <f t="shared" ref="BI119:BI131" si="8">IF(N119="nulová",J119,0)</f>
        <v>0</v>
      </c>
      <c r="BJ119" s="15" t="s">
        <v>85</v>
      </c>
      <c r="BK119" s="202">
        <f t="shared" ref="BK119:BK131" si="9">ROUND(I119*H119,2)</f>
        <v>0</v>
      </c>
      <c r="BL119" s="15" t="s">
        <v>260</v>
      </c>
      <c r="BM119" s="201" t="s">
        <v>261</v>
      </c>
    </row>
    <row r="120" spans="2:65" s="1" customFormat="1" ht="16.5" customHeight="1">
      <c r="B120" s="32"/>
      <c r="C120" s="190" t="s">
        <v>87</v>
      </c>
      <c r="D120" s="190" t="s">
        <v>123</v>
      </c>
      <c r="E120" s="191" t="s">
        <v>262</v>
      </c>
      <c r="F120" s="192" t="s">
        <v>263</v>
      </c>
      <c r="G120" s="193" t="s">
        <v>264</v>
      </c>
      <c r="H120" s="194">
        <v>1</v>
      </c>
      <c r="I120" s="195"/>
      <c r="J120" s="196">
        <f t="shared" si="0"/>
        <v>0</v>
      </c>
      <c r="K120" s="192" t="s">
        <v>127</v>
      </c>
      <c r="L120" s="36"/>
      <c r="M120" s="197" t="s">
        <v>1</v>
      </c>
      <c r="N120" s="198" t="s">
        <v>42</v>
      </c>
      <c r="O120" s="64"/>
      <c r="P120" s="199">
        <f t="shared" si="1"/>
        <v>0</v>
      </c>
      <c r="Q120" s="199">
        <v>0</v>
      </c>
      <c r="R120" s="199">
        <f t="shared" si="2"/>
        <v>0</v>
      </c>
      <c r="S120" s="199">
        <v>0</v>
      </c>
      <c r="T120" s="200">
        <f t="shared" si="3"/>
        <v>0</v>
      </c>
      <c r="AR120" s="201" t="s">
        <v>260</v>
      </c>
      <c r="AT120" s="201" t="s">
        <v>123</v>
      </c>
      <c r="AU120" s="201" t="s">
        <v>85</v>
      </c>
      <c r="AY120" s="15" t="s">
        <v>121</v>
      </c>
      <c r="BE120" s="202">
        <f t="shared" si="4"/>
        <v>0</v>
      </c>
      <c r="BF120" s="202">
        <f t="shared" si="5"/>
        <v>0</v>
      </c>
      <c r="BG120" s="202">
        <f t="shared" si="6"/>
        <v>0</v>
      </c>
      <c r="BH120" s="202">
        <f t="shared" si="7"/>
        <v>0</v>
      </c>
      <c r="BI120" s="202">
        <f t="shared" si="8"/>
        <v>0</v>
      </c>
      <c r="BJ120" s="15" t="s">
        <v>85</v>
      </c>
      <c r="BK120" s="202">
        <f t="shared" si="9"/>
        <v>0</v>
      </c>
      <c r="BL120" s="15" t="s">
        <v>260</v>
      </c>
      <c r="BM120" s="201" t="s">
        <v>265</v>
      </c>
    </row>
    <row r="121" spans="2:65" s="1" customFormat="1" ht="16.5" customHeight="1">
      <c r="B121" s="32"/>
      <c r="C121" s="190" t="s">
        <v>141</v>
      </c>
      <c r="D121" s="190" t="s">
        <v>123</v>
      </c>
      <c r="E121" s="191" t="s">
        <v>266</v>
      </c>
      <c r="F121" s="192" t="s">
        <v>267</v>
      </c>
      <c r="G121" s="193" t="s">
        <v>259</v>
      </c>
      <c r="H121" s="194">
        <v>1</v>
      </c>
      <c r="I121" s="195"/>
      <c r="J121" s="196">
        <f t="shared" si="0"/>
        <v>0</v>
      </c>
      <c r="K121" s="192" t="s">
        <v>1</v>
      </c>
      <c r="L121" s="36"/>
      <c r="M121" s="197" t="s">
        <v>1</v>
      </c>
      <c r="N121" s="198" t="s">
        <v>42</v>
      </c>
      <c r="O121" s="64"/>
      <c r="P121" s="199">
        <f t="shared" si="1"/>
        <v>0</v>
      </c>
      <c r="Q121" s="199">
        <v>0</v>
      </c>
      <c r="R121" s="199">
        <f t="shared" si="2"/>
        <v>0</v>
      </c>
      <c r="S121" s="199">
        <v>0</v>
      </c>
      <c r="T121" s="200">
        <f t="shared" si="3"/>
        <v>0</v>
      </c>
      <c r="AR121" s="201" t="s">
        <v>260</v>
      </c>
      <c r="AT121" s="201" t="s">
        <v>123</v>
      </c>
      <c r="AU121" s="201" t="s">
        <v>85</v>
      </c>
      <c r="AY121" s="15" t="s">
        <v>121</v>
      </c>
      <c r="BE121" s="202">
        <f t="shared" si="4"/>
        <v>0</v>
      </c>
      <c r="BF121" s="202">
        <f t="shared" si="5"/>
        <v>0</v>
      </c>
      <c r="BG121" s="202">
        <f t="shared" si="6"/>
        <v>0</v>
      </c>
      <c r="BH121" s="202">
        <f t="shared" si="7"/>
        <v>0</v>
      </c>
      <c r="BI121" s="202">
        <f t="shared" si="8"/>
        <v>0</v>
      </c>
      <c r="BJ121" s="15" t="s">
        <v>85</v>
      </c>
      <c r="BK121" s="202">
        <f t="shared" si="9"/>
        <v>0</v>
      </c>
      <c r="BL121" s="15" t="s">
        <v>260</v>
      </c>
      <c r="BM121" s="201" t="s">
        <v>268</v>
      </c>
    </row>
    <row r="122" spans="2:65" s="1" customFormat="1" ht="24" customHeight="1">
      <c r="B122" s="32"/>
      <c r="C122" s="190" t="s">
        <v>128</v>
      </c>
      <c r="D122" s="190" t="s">
        <v>123</v>
      </c>
      <c r="E122" s="191" t="s">
        <v>269</v>
      </c>
      <c r="F122" s="192" t="s">
        <v>270</v>
      </c>
      <c r="G122" s="193" t="s">
        <v>259</v>
      </c>
      <c r="H122" s="194">
        <v>1</v>
      </c>
      <c r="I122" s="195"/>
      <c r="J122" s="196">
        <f t="shared" si="0"/>
        <v>0</v>
      </c>
      <c r="K122" s="192" t="s">
        <v>1</v>
      </c>
      <c r="L122" s="36"/>
      <c r="M122" s="197" t="s">
        <v>1</v>
      </c>
      <c r="N122" s="198" t="s">
        <v>42</v>
      </c>
      <c r="O122" s="64"/>
      <c r="P122" s="199">
        <f t="shared" si="1"/>
        <v>0</v>
      </c>
      <c r="Q122" s="199">
        <v>0</v>
      </c>
      <c r="R122" s="199">
        <f t="shared" si="2"/>
        <v>0</v>
      </c>
      <c r="S122" s="199">
        <v>0</v>
      </c>
      <c r="T122" s="200">
        <f t="shared" si="3"/>
        <v>0</v>
      </c>
      <c r="AR122" s="201" t="s">
        <v>128</v>
      </c>
      <c r="AT122" s="201" t="s">
        <v>123</v>
      </c>
      <c r="AU122" s="201" t="s">
        <v>85</v>
      </c>
      <c r="AY122" s="15" t="s">
        <v>121</v>
      </c>
      <c r="BE122" s="202">
        <f t="shared" si="4"/>
        <v>0</v>
      </c>
      <c r="BF122" s="202">
        <f t="shared" si="5"/>
        <v>0</v>
      </c>
      <c r="BG122" s="202">
        <f t="shared" si="6"/>
        <v>0</v>
      </c>
      <c r="BH122" s="202">
        <f t="shared" si="7"/>
        <v>0</v>
      </c>
      <c r="BI122" s="202">
        <f t="shared" si="8"/>
        <v>0</v>
      </c>
      <c r="BJ122" s="15" t="s">
        <v>85</v>
      </c>
      <c r="BK122" s="202">
        <f t="shared" si="9"/>
        <v>0</v>
      </c>
      <c r="BL122" s="15" t="s">
        <v>128</v>
      </c>
      <c r="BM122" s="201" t="s">
        <v>271</v>
      </c>
    </row>
    <row r="123" spans="2:65" s="1" customFormat="1" ht="24" customHeight="1">
      <c r="B123" s="32"/>
      <c r="C123" s="190" t="s">
        <v>150</v>
      </c>
      <c r="D123" s="190" t="s">
        <v>123</v>
      </c>
      <c r="E123" s="191" t="s">
        <v>272</v>
      </c>
      <c r="F123" s="192" t="s">
        <v>273</v>
      </c>
      <c r="G123" s="193" t="s">
        <v>259</v>
      </c>
      <c r="H123" s="194">
        <v>1</v>
      </c>
      <c r="I123" s="195"/>
      <c r="J123" s="196">
        <f t="shared" si="0"/>
        <v>0</v>
      </c>
      <c r="K123" s="192" t="s">
        <v>1</v>
      </c>
      <c r="L123" s="36"/>
      <c r="M123" s="197" t="s">
        <v>1</v>
      </c>
      <c r="N123" s="198" t="s">
        <v>42</v>
      </c>
      <c r="O123" s="64"/>
      <c r="P123" s="199">
        <f t="shared" si="1"/>
        <v>0</v>
      </c>
      <c r="Q123" s="199">
        <v>0</v>
      </c>
      <c r="R123" s="199">
        <f t="shared" si="2"/>
        <v>0</v>
      </c>
      <c r="S123" s="199">
        <v>0</v>
      </c>
      <c r="T123" s="200">
        <f t="shared" si="3"/>
        <v>0</v>
      </c>
      <c r="AR123" s="201" t="s">
        <v>128</v>
      </c>
      <c r="AT123" s="201" t="s">
        <v>123</v>
      </c>
      <c r="AU123" s="201" t="s">
        <v>85</v>
      </c>
      <c r="AY123" s="15" t="s">
        <v>121</v>
      </c>
      <c r="BE123" s="202">
        <f t="shared" si="4"/>
        <v>0</v>
      </c>
      <c r="BF123" s="202">
        <f t="shared" si="5"/>
        <v>0</v>
      </c>
      <c r="BG123" s="202">
        <f t="shared" si="6"/>
        <v>0</v>
      </c>
      <c r="BH123" s="202">
        <f t="shared" si="7"/>
        <v>0</v>
      </c>
      <c r="BI123" s="202">
        <f t="shared" si="8"/>
        <v>0</v>
      </c>
      <c r="BJ123" s="15" t="s">
        <v>85</v>
      </c>
      <c r="BK123" s="202">
        <f t="shared" si="9"/>
        <v>0</v>
      </c>
      <c r="BL123" s="15" t="s">
        <v>128</v>
      </c>
      <c r="BM123" s="201" t="s">
        <v>274</v>
      </c>
    </row>
    <row r="124" spans="2:65" s="1" customFormat="1" ht="16.5" customHeight="1">
      <c r="B124" s="32"/>
      <c r="C124" s="190" t="s">
        <v>154</v>
      </c>
      <c r="D124" s="190" t="s">
        <v>123</v>
      </c>
      <c r="E124" s="191" t="s">
        <v>275</v>
      </c>
      <c r="F124" s="192" t="s">
        <v>276</v>
      </c>
      <c r="G124" s="193" t="s">
        <v>264</v>
      </c>
      <c r="H124" s="194">
        <v>1</v>
      </c>
      <c r="I124" s="195"/>
      <c r="J124" s="196">
        <f t="shared" si="0"/>
        <v>0</v>
      </c>
      <c r="K124" s="192" t="s">
        <v>1</v>
      </c>
      <c r="L124" s="36"/>
      <c r="M124" s="197" t="s">
        <v>1</v>
      </c>
      <c r="N124" s="198" t="s">
        <v>42</v>
      </c>
      <c r="O124" s="64"/>
      <c r="P124" s="199">
        <f t="shared" si="1"/>
        <v>0</v>
      </c>
      <c r="Q124" s="199">
        <v>0</v>
      </c>
      <c r="R124" s="199">
        <f t="shared" si="2"/>
        <v>0</v>
      </c>
      <c r="S124" s="199">
        <v>0</v>
      </c>
      <c r="T124" s="200">
        <f t="shared" si="3"/>
        <v>0</v>
      </c>
      <c r="AR124" s="201" t="s">
        <v>260</v>
      </c>
      <c r="AT124" s="201" t="s">
        <v>123</v>
      </c>
      <c r="AU124" s="201" t="s">
        <v>85</v>
      </c>
      <c r="AY124" s="15" t="s">
        <v>121</v>
      </c>
      <c r="BE124" s="202">
        <f t="shared" si="4"/>
        <v>0</v>
      </c>
      <c r="BF124" s="202">
        <f t="shared" si="5"/>
        <v>0</v>
      </c>
      <c r="BG124" s="202">
        <f t="shared" si="6"/>
        <v>0</v>
      </c>
      <c r="BH124" s="202">
        <f t="shared" si="7"/>
        <v>0</v>
      </c>
      <c r="BI124" s="202">
        <f t="shared" si="8"/>
        <v>0</v>
      </c>
      <c r="BJ124" s="15" t="s">
        <v>85</v>
      </c>
      <c r="BK124" s="202">
        <f t="shared" si="9"/>
        <v>0</v>
      </c>
      <c r="BL124" s="15" t="s">
        <v>260</v>
      </c>
      <c r="BM124" s="201" t="s">
        <v>277</v>
      </c>
    </row>
    <row r="125" spans="2:65" s="1" customFormat="1" ht="24" customHeight="1">
      <c r="B125" s="32"/>
      <c r="C125" s="190" t="s">
        <v>159</v>
      </c>
      <c r="D125" s="190" t="s">
        <v>123</v>
      </c>
      <c r="E125" s="191" t="s">
        <v>278</v>
      </c>
      <c r="F125" s="192" t="s">
        <v>279</v>
      </c>
      <c r="G125" s="193" t="s">
        <v>259</v>
      </c>
      <c r="H125" s="194">
        <v>1</v>
      </c>
      <c r="I125" s="195"/>
      <c r="J125" s="196">
        <f t="shared" si="0"/>
        <v>0</v>
      </c>
      <c r="K125" s="192" t="s">
        <v>1</v>
      </c>
      <c r="L125" s="36"/>
      <c r="M125" s="197" t="s">
        <v>1</v>
      </c>
      <c r="N125" s="198" t="s">
        <v>42</v>
      </c>
      <c r="O125" s="64"/>
      <c r="P125" s="199">
        <f t="shared" si="1"/>
        <v>0</v>
      </c>
      <c r="Q125" s="199">
        <v>0</v>
      </c>
      <c r="R125" s="199">
        <f t="shared" si="2"/>
        <v>0</v>
      </c>
      <c r="S125" s="199">
        <v>0</v>
      </c>
      <c r="T125" s="200">
        <f t="shared" si="3"/>
        <v>0</v>
      </c>
      <c r="AR125" s="201" t="s">
        <v>128</v>
      </c>
      <c r="AT125" s="201" t="s">
        <v>123</v>
      </c>
      <c r="AU125" s="201" t="s">
        <v>85</v>
      </c>
      <c r="AY125" s="15" t="s">
        <v>121</v>
      </c>
      <c r="BE125" s="202">
        <f t="shared" si="4"/>
        <v>0</v>
      </c>
      <c r="BF125" s="202">
        <f t="shared" si="5"/>
        <v>0</v>
      </c>
      <c r="BG125" s="202">
        <f t="shared" si="6"/>
        <v>0</v>
      </c>
      <c r="BH125" s="202">
        <f t="shared" si="7"/>
        <v>0</v>
      </c>
      <c r="BI125" s="202">
        <f t="shared" si="8"/>
        <v>0</v>
      </c>
      <c r="BJ125" s="15" t="s">
        <v>85</v>
      </c>
      <c r="BK125" s="202">
        <f t="shared" si="9"/>
        <v>0</v>
      </c>
      <c r="BL125" s="15" t="s">
        <v>128</v>
      </c>
      <c r="BM125" s="201" t="s">
        <v>280</v>
      </c>
    </row>
    <row r="126" spans="2:65" s="1" customFormat="1" ht="16.5" customHeight="1">
      <c r="B126" s="32"/>
      <c r="C126" s="190" t="s">
        <v>168</v>
      </c>
      <c r="D126" s="190" t="s">
        <v>123</v>
      </c>
      <c r="E126" s="191" t="s">
        <v>281</v>
      </c>
      <c r="F126" s="192" t="s">
        <v>282</v>
      </c>
      <c r="G126" s="193" t="s">
        <v>189</v>
      </c>
      <c r="H126" s="194">
        <v>1000</v>
      </c>
      <c r="I126" s="195"/>
      <c r="J126" s="196">
        <f t="shared" si="0"/>
        <v>0</v>
      </c>
      <c r="K126" s="192" t="s">
        <v>127</v>
      </c>
      <c r="L126" s="36"/>
      <c r="M126" s="197" t="s">
        <v>1</v>
      </c>
      <c r="N126" s="198" t="s">
        <v>42</v>
      </c>
      <c r="O126" s="64"/>
      <c r="P126" s="199">
        <f t="shared" si="1"/>
        <v>0</v>
      </c>
      <c r="Q126" s="199">
        <v>0</v>
      </c>
      <c r="R126" s="199">
        <f t="shared" si="2"/>
        <v>0</v>
      </c>
      <c r="S126" s="199">
        <v>0.02</v>
      </c>
      <c r="T126" s="200">
        <f t="shared" si="3"/>
        <v>20</v>
      </c>
      <c r="AR126" s="201" t="s">
        <v>128</v>
      </c>
      <c r="AT126" s="201" t="s">
        <v>123</v>
      </c>
      <c r="AU126" s="201" t="s">
        <v>85</v>
      </c>
      <c r="AY126" s="15" t="s">
        <v>121</v>
      </c>
      <c r="BE126" s="202">
        <f t="shared" si="4"/>
        <v>0</v>
      </c>
      <c r="BF126" s="202">
        <f t="shared" si="5"/>
        <v>0</v>
      </c>
      <c r="BG126" s="202">
        <f t="shared" si="6"/>
        <v>0</v>
      </c>
      <c r="BH126" s="202">
        <f t="shared" si="7"/>
        <v>0</v>
      </c>
      <c r="BI126" s="202">
        <f t="shared" si="8"/>
        <v>0</v>
      </c>
      <c r="BJ126" s="15" t="s">
        <v>85</v>
      </c>
      <c r="BK126" s="202">
        <f t="shared" si="9"/>
        <v>0</v>
      </c>
      <c r="BL126" s="15" t="s">
        <v>128</v>
      </c>
      <c r="BM126" s="201" t="s">
        <v>283</v>
      </c>
    </row>
    <row r="127" spans="2:65" s="1" customFormat="1" ht="36" customHeight="1">
      <c r="B127" s="32"/>
      <c r="C127" s="190" t="s">
        <v>172</v>
      </c>
      <c r="D127" s="190" t="s">
        <v>123</v>
      </c>
      <c r="E127" s="191" t="s">
        <v>284</v>
      </c>
      <c r="F127" s="192" t="s">
        <v>285</v>
      </c>
      <c r="G127" s="193" t="s">
        <v>235</v>
      </c>
      <c r="H127" s="194">
        <v>1</v>
      </c>
      <c r="I127" s="195"/>
      <c r="J127" s="196">
        <f t="shared" si="0"/>
        <v>0</v>
      </c>
      <c r="K127" s="192" t="s">
        <v>1</v>
      </c>
      <c r="L127" s="36"/>
      <c r="M127" s="197" t="s">
        <v>1</v>
      </c>
      <c r="N127" s="198" t="s">
        <v>42</v>
      </c>
      <c r="O127" s="64"/>
      <c r="P127" s="199">
        <f t="shared" si="1"/>
        <v>0</v>
      </c>
      <c r="Q127" s="199">
        <v>0</v>
      </c>
      <c r="R127" s="199">
        <f t="shared" si="2"/>
        <v>0</v>
      </c>
      <c r="S127" s="199">
        <v>0</v>
      </c>
      <c r="T127" s="200">
        <f t="shared" si="3"/>
        <v>0</v>
      </c>
      <c r="AR127" s="201" t="s">
        <v>128</v>
      </c>
      <c r="AT127" s="201" t="s">
        <v>123</v>
      </c>
      <c r="AU127" s="201" t="s">
        <v>85</v>
      </c>
      <c r="AY127" s="15" t="s">
        <v>121</v>
      </c>
      <c r="BE127" s="202">
        <f t="shared" si="4"/>
        <v>0</v>
      </c>
      <c r="BF127" s="202">
        <f t="shared" si="5"/>
        <v>0</v>
      </c>
      <c r="BG127" s="202">
        <f t="shared" si="6"/>
        <v>0</v>
      </c>
      <c r="BH127" s="202">
        <f t="shared" si="7"/>
        <v>0</v>
      </c>
      <c r="BI127" s="202">
        <f t="shared" si="8"/>
        <v>0</v>
      </c>
      <c r="BJ127" s="15" t="s">
        <v>85</v>
      </c>
      <c r="BK127" s="202">
        <f t="shared" si="9"/>
        <v>0</v>
      </c>
      <c r="BL127" s="15" t="s">
        <v>128</v>
      </c>
      <c r="BM127" s="201" t="s">
        <v>286</v>
      </c>
    </row>
    <row r="128" spans="2:65" s="1" customFormat="1" ht="24" customHeight="1">
      <c r="B128" s="32"/>
      <c r="C128" s="190" t="s">
        <v>177</v>
      </c>
      <c r="D128" s="190" t="s">
        <v>123</v>
      </c>
      <c r="E128" s="191" t="s">
        <v>287</v>
      </c>
      <c r="F128" s="192" t="s">
        <v>288</v>
      </c>
      <c r="G128" s="193" t="s">
        <v>235</v>
      </c>
      <c r="H128" s="194">
        <v>1</v>
      </c>
      <c r="I128" s="195"/>
      <c r="J128" s="196">
        <f t="shared" si="0"/>
        <v>0</v>
      </c>
      <c r="K128" s="192" t="s">
        <v>1</v>
      </c>
      <c r="L128" s="36"/>
      <c r="M128" s="197" t="s">
        <v>1</v>
      </c>
      <c r="N128" s="198" t="s">
        <v>42</v>
      </c>
      <c r="O128" s="64"/>
      <c r="P128" s="199">
        <f t="shared" si="1"/>
        <v>0</v>
      </c>
      <c r="Q128" s="199">
        <v>0</v>
      </c>
      <c r="R128" s="199">
        <f t="shared" si="2"/>
        <v>0</v>
      </c>
      <c r="S128" s="199">
        <v>0</v>
      </c>
      <c r="T128" s="200">
        <f t="shared" si="3"/>
        <v>0</v>
      </c>
      <c r="AR128" s="201" t="s">
        <v>128</v>
      </c>
      <c r="AT128" s="201" t="s">
        <v>123</v>
      </c>
      <c r="AU128" s="201" t="s">
        <v>85</v>
      </c>
      <c r="AY128" s="15" t="s">
        <v>121</v>
      </c>
      <c r="BE128" s="202">
        <f t="shared" si="4"/>
        <v>0</v>
      </c>
      <c r="BF128" s="202">
        <f t="shared" si="5"/>
        <v>0</v>
      </c>
      <c r="BG128" s="202">
        <f t="shared" si="6"/>
        <v>0</v>
      </c>
      <c r="BH128" s="202">
        <f t="shared" si="7"/>
        <v>0</v>
      </c>
      <c r="BI128" s="202">
        <f t="shared" si="8"/>
        <v>0</v>
      </c>
      <c r="BJ128" s="15" t="s">
        <v>85</v>
      </c>
      <c r="BK128" s="202">
        <f t="shared" si="9"/>
        <v>0</v>
      </c>
      <c r="BL128" s="15" t="s">
        <v>128</v>
      </c>
      <c r="BM128" s="201" t="s">
        <v>289</v>
      </c>
    </row>
    <row r="129" spans="2:65" s="1" customFormat="1" ht="24" customHeight="1">
      <c r="B129" s="32"/>
      <c r="C129" s="190" t="s">
        <v>182</v>
      </c>
      <c r="D129" s="190" t="s">
        <v>123</v>
      </c>
      <c r="E129" s="191" t="s">
        <v>290</v>
      </c>
      <c r="F129" s="192" t="s">
        <v>291</v>
      </c>
      <c r="G129" s="193" t="s">
        <v>259</v>
      </c>
      <c r="H129" s="194">
        <v>1</v>
      </c>
      <c r="I129" s="195"/>
      <c r="J129" s="196">
        <f t="shared" si="0"/>
        <v>0</v>
      </c>
      <c r="K129" s="192" t="s">
        <v>1</v>
      </c>
      <c r="L129" s="36"/>
      <c r="M129" s="197" t="s">
        <v>1</v>
      </c>
      <c r="N129" s="198" t="s">
        <v>42</v>
      </c>
      <c r="O129" s="64"/>
      <c r="P129" s="199">
        <f t="shared" si="1"/>
        <v>0</v>
      </c>
      <c r="Q129" s="199">
        <v>0</v>
      </c>
      <c r="R129" s="199">
        <f t="shared" si="2"/>
        <v>0</v>
      </c>
      <c r="S129" s="199">
        <v>0</v>
      </c>
      <c r="T129" s="200">
        <f t="shared" si="3"/>
        <v>0</v>
      </c>
      <c r="AR129" s="201" t="s">
        <v>128</v>
      </c>
      <c r="AT129" s="201" t="s">
        <v>123</v>
      </c>
      <c r="AU129" s="201" t="s">
        <v>85</v>
      </c>
      <c r="AY129" s="15" t="s">
        <v>121</v>
      </c>
      <c r="BE129" s="202">
        <f t="shared" si="4"/>
        <v>0</v>
      </c>
      <c r="BF129" s="202">
        <f t="shared" si="5"/>
        <v>0</v>
      </c>
      <c r="BG129" s="202">
        <f t="shared" si="6"/>
        <v>0</v>
      </c>
      <c r="BH129" s="202">
        <f t="shared" si="7"/>
        <v>0</v>
      </c>
      <c r="BI129" s="202">
        <f t="shared" si="8"/>
        <v>0</v>
      </c>
      <c r="BJ129" s="15" t="s">
        <v>85</v>
      </c>
      <c r="BK129" s="202">
        <f t="shared" si="9"/>
        <v>0</v>
      </c>
      <c r="BL129" s="15" t="s">
        <v>128</v>
      </c>
      <c r="BM129" s="201" t="s">
        <v>292</v>
      </c>
    </row>
    <row r="130" spans="2:65" s="1" customFormat="1" ht="24" customHeight="1">
      <c r="B130" s="32"/>
      <c r="C130" s="190" t="s">
        <v>186</v>
      </c>
      <c r="D130" s="190" t="s">
        <v>123</v>
      </c>
      <c r="E130" s="191" t="s">
        <v>293</v>
      </c>
      <c r="F130" s="192" t="s">
        <v>294</v>
      </c>
      <c r="G130" s="193" t="s">
        <v>259</v>
      </c>
      <c r="H130" s="194">
        <v>1</v>
      </c>
      <c r="I130" s="195"/>
      <c r="J130" s="196">
        <f t="shared" si="0"/>
        <v>0</v>
      </c>
      <c r="K130" s="192" t="s">
        <v>137</v>
      </c>
      <c r="L130" s="36"/>
      <c r="M130" s="197" t="s">
        <v>1</v>
      </c>
      <c r="N130" s="198" t="s">
        <v>42</v>
      </c>
      <c r="O130" s="64"/>
      <c r="P130" s="199">
        <f t="shared" si="1"/>
        <v>0</v>
      </c>
      <c r="Q130" s="199">
        <v>0</v>
      </c>
      <c r="R130" s="199">
        <f t="shared" si="2"/>
        <v>0</v>
      </c>
      <c r="S130" s="199">
        <v>0</v>
      </c>
      <c r="T130" s="200">
        <f t="shared" si="3"/>
        <v>0</v>
      </c>
      <c r="AR130" s="201" t="s">
        <v>260</v>
      </c>
      <c r="AT130" s="201" t="s">
        <v>123</v>
      </c>
      <c r="AU130" s="201" t="s">
        <v>85</v>
      </c>
      <c r="AY130" s="15" t="s">
        <v>121</v>
      </c>
      <c r="BE130" s="202">
        <f t="shared" si="4"/>
        <v>0</v>
      </c>
      <c r="BF130" s="202">
        <f t="shared" si="5"/>
        <v>0</v>
      </c>
      <c r="BG130" s="202">
        <f t="shared" si="6"/>
        <v>0</v>
      </c>
      <c r="BH130" s="202">
        <f t="shared" si="7"/>
        <v>0</v>
      </c>
      <c r="BI130" s="202">
        <f t="shared" si="8"/>
        <v>0</v>
      </c>
      <c r="BJ130" s="15" t="s">
        <v>85</v>
      </c>
      <c r="BK130" s="202">
        <f t="shared" si="9"/>
        <v>0</v>
      </c>
      <c r="BL130" s="15" t="s">
        <v>260</v>
      </c>
      <c r="BM130" s="201" t="s">
        <v>295</v>
      </c>
    </row>
    <row r="131" spans="2:65" s="1" customFormat="1" ht="24" customHeight="1">
      <c r="B131" s="32"/>
      <c r="C131" s="190" t="s">
        <v>194</v>
      </c>
      <c r="D131" s="190" t="s">
        <v>123</v>
      </c>
      <c r="E131" s="191" t="s">
        <v>296</v>
      </c>
      <c r="F131" s="192" t="s">
        <v>297</v>
      </c>
      <c r="G131" s="193" t="s">
        <v>259</v>
      </c>
      <c r="H131" s="194">
        <v>1</v>
      </c>
      <c r="I131" s="195"/>
      <c r="J131" s="196">
        <f t="shared" si="0"/>
        <v>0</v>
      </c>
      <c r="K131" s="192" t="s">
        <v>137</v>
      </c>
      <c r="L131" s="36"/>
      <c r="M131" s="228" t="s">
        <v>1</v>
      </c>
      <c r="N131" s="229" t="s">
        <v>42</v>
      </c>
      <c r="O131" s="230"/>
      <c r="P131" s="231">
        <f t="shared" si="1"/>
        <v>0</v>
      </c>
      <c r="Q131" s="231">
        <v>0</v>
      </c>
      <c r="R131" s="231">
        <f t="shared" si="2"/>
        <v>0</v>
      </c>
      <c r="S131" s="231">
        <v>0</v>
      </c>
      <c r="T131" s="232">
        <f t="shared" si="3"/>
        <v>0</v>
      </c>
      <c r="AR131" s="201" t="s">
        <v>260</v>
      </c>
      <c r="AT131" s="201" t="s">
        <v>123</v>
      </c>
      <c r="AU131" s="201" t="s">
        <v>85</v>
      </c>
      <c r="AY131" s="15" t="s">
        <v>121</v>
      </c>
      <c r="BE131" s="202">
        <f t="shared" si="4"/>
        <v>0</v>
      </c>
      <c r="BF131" s="202">
        <f t="shared" si="5"/>
        <v>0</v>
      </c>
      <c r="BG131" s="202">
        <f t="shared" si="6"/>
        <v>0</v>
      </c>
      <c r="BH131" s="202">
        <f t="shared" si="7"/>
        <v>0</v>
      </c>
      <c r="BI131" s="202">
        <f t="shared" si="8"/>
        <v>0</v>
      </c>
      <c r="BJ131" s="15" t="s">
        <v>85</v>
      </c>
      <c r="BK131" s="202">
        <f t="shared" si="9"/>
        <v>0</v>
      </c>
      <c r="BL131" s="15" t="s">
        <v>260</v>
      </c>
      <c r="BM131" s="201" t="s">
        <v>298</v>
      </c>
    </row>
    <row r="132" spans="2:65" s="1" customFormat="1" ht="6.95" customHeight="1">
      <c r="B132" s="47"/>
      <c r="C132" s="48"/>
      <c r="D132" s="48"/>
      <c r="E132" s="48"/>
      <c r="F132" s="48"/>
      <c r="G132" s="48"/>
      <c r="H132" s="48"/>
      <c r="I132" s="140"/>
      <c r="J132" s="48"/>
      <c r="K132" s="48"/>
      <c r="L132" s="36"/>
    </row>
  </sheetData>
  <sheetProtection algorithmName="SHA-512" hashValue="qVZ0qWR0QMNPRJQmW4FuqzcDTYAuYSW1ZjNFen27kPQb19UIBWhpenY+Vm9vwsrZQ1I3xagTw3k+S/aMksuc9g==" saltValue="0aZTqnCWmv65MXpHP4tVrJw0JfWezyi6Is9N+c4yugW3zrm5WFUa/gUjnWj4xAoP7H1Pdgp5C7rvmRmgge56bA==" spinCount="100000" sheet="1" objects="1" scenarios="1" formatColumns="0" formatRows="0" autoFilter="0"/>
  <autoFilter ref="C116:K131" xr:uid="{00000000-0009-0000-0000-000003000000}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Rekapitulace stavby</vt:lpstr>
      <vt:lpstr>SO01 - Odbahnění vodní ná...</vt:lpstr>
      <vt:lpstr>SO02 - Rekonstrukce břeho...</vt:lpstr>
      <vt:lpstr>VRN - Vedlejší rozpočtové...</vt:lpstr>
      <vt:lpstr>'Rekapitulace stavby'!Názvy_tisku</vt:lpstr>
      <vt:lpstr>'SO01 - Odbahnění vodní ná...'!Názvy_tisku</vt:lpstr>
      <vt:lpstr>'SO02 - Rekonstrukce břeho...'!Názvy_tisku</vt:lpstr>
      <vt:lpstr>'VRN - Vedlejší rozpočtové...'!Názvy_tisku</vt:lpstr>
      <vt:lpstr>'Rekapitulace stavby'!Oblast_tisku</vt:lpstr>
      <vt:lpstr>'SO01 - Odbahnění vodní ná...'!Oblast_tisku</vt:lpstr>
      <vt:lpstr>'SO02 - Rekonstrukce břeho...'!Oblast_tisku</vt:lpstr>
      <vt:lpstr>'VRN - Vedlejší rozpočtové...'!Oblast_tisku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 Kouřík</dc:creator>
  <cp:lastModifiedBy>Mgr. Kateřina Bubeníková</cp:lastModifiedBy>
  <dcterms:created xsi:type="dcterms:W3CDTF">2020-05-20T08:00:58Z</dcterms:created>
  <dcterms:modified xsi:type="dcterms:W3CDTF">2021-03-25T18:13:29Z</dcterms:modified>
</cp:coreProperties>
</file>