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S:\02_Výběrová řízení\MF ČR\Skřípov byty - č.p. 354 a 355\Zadávací dokumentace\"/>
    </mc:Choice>
  </mc:AlternateContent>
  <xr:revisionPtr revIDLastSave="0" documentId="13_ncr:1_{A5F92311-1B2C-49CC-832F-EAB358CFA2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Rekapitulace!$G$19</definedName>
    <definedName name="Dodavka0">Položky!#REF!</definedName>
    <definedName name="HSV">Rekapitulace!$E$19</definedName>
    <definedName name="HSV0">Položky!#REF!</definedName>
    <definedName name="HZS">Rekapitulace!$I$19</definedName>
    <definedName name="HZS0">Položky!#REF!</definedName>
    <definedName name="JKSO">'Krycí list'!$F$4</definedName>
    <definedName name="MJ">'Krycí list'!$G$4</definedName>
    <definedName name="Mont">Rekapitulace!$H$19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Položky!$A$1:$K$121</definedName>
    <definedName name="_xlnm.Print_Area" localSheetId="1">Rekapitulace!$A$1:$I$28</definedName>
    <definedName name="PocetMJ">'Krycí list'!$G$7</definedName>
    <definedName name="Poznamka">'Krycí list'!$B$37</definedName>
    <definedName name="Projektant">'Krycí list'!$C$7</definedName>
    <definedName name="PSV">Rekapitulace!$F$19</definedName>
    <definedName name="PSV0">Položky!#REF!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Rekapitulace!$H$27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BG120" i="3"/>
  <c r="BF120" i="3"/>
  <c r="BE120" i="3"/>
  <c r="BC120" i="3"/>
  <c r="K120" i="3"/>
  <c r="I120" i="3"/>
  <c r="G120" i="3"/>
  <c r="BD120" i="3" s="1"/>
  <c r="BG119" i="3"/>
  <c r="BF119" i="3"/>
  <c r="BE119" i="3"/>
  <c r="BE121" i="3" s="1"/>
  <c r="G18" i="2" s="1"/>
  <c r="BC119" i="3"/>
  <c r="K119" i="3"/>
  <c r="I119" i="3"/>
  <c r="I121" i="3" s="1"/>
  <c r="G119" i="3"/>
  <c r="BD119" i="3" s="1"/>
  <c r="B18" i="2"/>
  <c r="A18" i="2"/>
  <c r="G121" i="3"/>
  <c r="C121" i="3"/>
  <c r="BG116" i="3"/>
  <c r="BG117" i="3" s="1"/>
  <c r="I17" i="2" s="1"/>
  <c r="BF116" i="3"/>
  <c r="BF117" i="3" s="1"/>
  <c r="H17" i="2" s="1"/>
  <c r="BE116" i="3"/>
  <c r="BC116" i="3"/>
  <c r="BC117" i="3" s="1"/>
  <c r="K116" i="3"/>
  <c r="I116" i="3"/>
  <c r="G116" i="3"/>
  <c r="BD116" i="3" s="1"/>
  <c r="BD117" i="3" s="1"/>
  <c r="F17" i="2" s="1"/>
  <c r="E17" i="2"/>
  <c r="B17" i="2"/>
  <c r="A17" i="2"/>
  <c r="BE117" i="3"/>
  <c r="G17" i="2" s="1"/>
  <c r="K117" i="3"/>
  <c r="I117" i="3"/>
  <c r="C117" i="3"/>
  <c r="BG113" i="3"/>
  <c r="BF113" i="3"/>
  <c r="BE113" i="3"/>
  <c r="BC113" i="3"/>
  <c r="K113" i="3"/>
  <c r="I113" i="3"/>
  <c r="G113" i="3"/>
  <c r="BD113" i="3" s="1"/>
  <c r="BG112" i="3"/>
  <c r="BF112" i="3"/>
  <c r="BE112" i="3"/>
  <c r="BC112" i="3"/>
  <c r="K112" i="3"/>
  <c r="I112" i="3"/>
  <c r="G112" i="3"/>
  <c r="BD112" i="3" s="1"/>
  <c r="BG111" i="3"/>
  <c r="BF111" i="3"/>
  <c r="BE111" i="3"/>
  <c r="BC111" i="3"/>
  <c r="K111" i="3"/>
  <c r="I111" i="3"/>
  <c r="G111" i="3"/>
  <c r="BD111" i="3" s="1"/>
  <c r="BG110" i="3"/>
  <c r="BF110" i="3"/>
  <c r="BE110" i="3"/>
  <c r="BC110" i="3"/>
  <c r="K110" i="3"/>
  <c r="I110" i="3"/>
  <c r="G110" i="3"/>
  <c r="BD110" i="3" s="1"/>
  <c r="BG109" i="3"/>
  <c r="BF109" i="3"/>
  <c r="BE109" i="3"/>
  <c r="BC109" i="3"/>
  <c r="K109" i="3"/>
  <c r="I109" i="3"/>
  <c r="G109" i="3"/>
  <c r="BD109" i="3" s="1"/>
  <c r="B16" i="2"/>
  <c r="A16" i="2"/>
  <c r="C114" i="3"/>
  <c r="BG106" i="3"/>
  <c r="BF106" i="3"/>
  <c r="BE106" i="3"/>
  <c r="BC106" i="3"/>
  <c r="K106" i="3"/>
  <c r="I106" i="3"/>
  <c r="G106" i="3"/>
  <c r="BD106" i="3" s="1"/>
  <c r="BG105" i="3"/>
  <c r="BF105" i="3"/>
  <c r="BE105" i="3"/>
  <c r="BC105" i="3"/>
  <c r="K105" i="3"/>
  <c r="I105" i="3"/>
  <c r="G105" i="3"/>
  <c r="BD105" i="3" s="1"/>
  <c r="BG104" i="3"/>
  <c r="BF104" i="3"/>
  <c r="BE104" i="3"/>
  <c r="BC104" i="3"/>
  <c r="K104" i="3"/>
  <c r="I104" i="3"/>
  <c r="G104" i="3"/>
  <c r="BD104" i="3" s="1"/>
  <c r="BG103" i="3"/>
  <c r="BF103" i="3"/>
  <c r="BE103" i="3"/>
  <c r="BC103" i="3"/>
  <c r="K103" i="3"/>
  <c r="I103" i="3"/>
  <c r="G103" i="3"/>
  <c r="BD103" i="3" s="1"/>
  <c r="BG102" i="3"/>
  <c r="BF102" i="3"/>
  <c r="BE102" i="3"/>
  <c r="BC102" i="3"/>
  <c r="K102" i="3"/>
  <c r="I102" i="3"/>
  <c r="G102" i="3"/>
  <c r="BD102" i="3" s="1"/>
  <c r="BG101" i="3"/>
  <c r="BF101" i="3"/>
  <c r="BE101" i="3"/>
  <c r="BC101" i="3"/>
  <c r="K101" i="3"/>
  <c r="I101" i="3"/>
  <c r="G101" i="3"/>
  <c r="BD101" i="3" s="1"/>
  <c r="BG100" i="3"/>
  <c r="BF100" i="3"/>
  <c r="BE100" i="3"/>
  <c r="BC100" i="3"/>
  <c r="K100" i="3"/>
  <c r="I100" i="3"/>
  <c r="G100" i="3"/>
  <c r="BD100" i="3" s="1"/>
  <c r="BG99" i="3"/>
  <c r="BF99" i="3"/>
  <c r="BE99" i="3"/>
  <c r="BC99" i="3"/>
  <c r="K99" i="3"/>
  <c r="I99" i="3"/>
  <c r="G99" i="3"/>
  <c r="BD99" i="3" s="1"/>
  <c r="BG98" i="3"/>
  <c r="BF98" i="3"/>
  <c r="BE98" i="3"/>
  <c r="BC98" i="3"/>
  <c r="K98" i="3"/>
  <c r="I98" i="3"/>
  <c r="G98" i="3"/>
  <c r="BD98" i="3" s="1"/>
  <c r="BG97" i="3"/>
  <c r="BF97" i="3"/>
  <c r="BE97" i="3"/>
  <c r="BC97" i="3"/>
  <c r="K97" i="3"/>
  <c r="I97" i="3"/>
  <c r="G97" i="3"/>
  <c r="BD97" i="3" s="1"/>
  <c r="BG96" i="3"/>
  <c r="BF96" i="3"/>
  <c r="BE96" i="3"/>
  <c r="BC96" i="3"/>
  <c r="K96" i="3"/>
  <c r="I96" i="3"/>
  <c r="G96" i="3"/>
  <c r="BD96" i="3" s="1"/>
  <c r="BG95" i="3"/>
  <c r="BF95" i="3"/>
  <c r="BE95" i="3"/>
  <c r="BC95" i="3"/>
  <c r="K95" i="3"/>
  <c r="I95" i="3"/>
  <c r="G95" i="3"/>
  <c r="BD95" i="3" s="1"/>
  <c r="BG94" i="3"/>
  <c r="BF94" i="3"/>
  <c r="BE94" i="3"/>
  <c r="BC94" i="3"/>
  <c r="K94" i="3"/>
  <c r="I94" i="3"/>
  <c r="G94" i="3"/>
  <c r="BD94" i="3" s="1"/>
  <c r="BG93" i="3"/>
  <c r="BF93" i="3"/>
  <c r="BE93" i="3"/>
  <c r="BC93" i="3"/>
  <c r="K93" i="3"/>
  <c r="I93" i="3"/>
  <c r="G93" i="3"/>
  <c r="BD93" i="3" s="1"/>
  <c r="B15" i="2"/>
  <c r="A15" i="2"/>
  <c r="C107" i="3"/>
  <c r="BG90" i="3"/>
  <c r="BF90" i="3"/>
  <c r="BE90" i="3"/>
  <c r="BC90" i="3"/>
  <c r="K90" i="3"/>
  <c r="I90" i="3"/>
  <c r="G90" i="3"/>
  <c r="BD90" i="3" s="1"/>
  <c r="BG89" i="3"/>
  <c r="BF89" i="3"/>
  <c r="BE89" i="3"/>
  <c r="BC89" i="3"/>
  <c r="K89" i="3"/>
  <c r="I89" i="3"/>
  <c r="G89" i="3"/>
  <c r="BD89" i="3" s="1"/>
  <c r="BG88" i="3"/>
  <c r="BF88" i="3"/>
  <c r="BE88" i="3"/>
  <c r="BC88" i="3"/>
  <c r="K88" i="3"/>
  <c r="I88" i="3"/>
  <c r="G88" i="3"/>
  <c r="BD88" i="3" s="1"/>
  <c r="BG87" i="3"/>
  <c r="BF87" i="3"/>
  <c r="BE87" i="3"/>
  <c r="BC87" i="3"/>
  <c r="K87" i="3"/>
  <c r="I87" i="3"/>
  <c r="G87" i="3"/>
  <c r="BD87" i="3" s="1"/>
  <c r="BG86" i="3"/>
  <c r="BF86" i="3"/>
  <c r="BE86" i="3"/>
  <c r="BC86" i="3"/>
  <c r="K86" i="3"/>
  <c r="I86" i="3"/>
  <c r="G86" i="3"/>
  <c r="BD86" i="3" s="1"/>
  <c r="BG85" i="3"/>
  <c r="BF85" i="3"/>
  <c r="BE85" i="3"/>
  <c r="BC85" i="3"/>
  <c r="K85" i="3"/>
  <c r="I85" i="3"/>
  <c r="G85" i="3"/>
  <c r="BD85" i="3" s="1"/>
  <c r="BG84" i="3"/>
  <c r="BF84" i="3"/>
  <c r="BE84" i="3"/>
  <c r="BC84" i="3"/>
  <c r="K84" i="3"/>
  <c r="I84" i="3"/>
  <c r="G84" i="3"/>
  <c r="BD84" i="3" s="1"/>
  <c r="BG83" i="3"/>
  <c r="BF83" i="3"/>
  <c r="BE83" i="3"/>
  <c r="BC83" i="3"/>
  <c r="K83" i="3"/>
  <c r="I83" i="3"/>
  <c r="G83" i="3"/>
  <c r="BD83" i="3" s="1"/>
  <c r="BG82" i="3"/>
  <c r="BF82" i="3"/>
  <c r="BE82" i="3"/>
  <c r="BC82" i="3"/>
  <c r="K82" i="3"/>
  <c r="I82" i="3"/>
  <c r="G82" i="3"/>
  <c r="BD82" i="3" s="1"/>
  <c r="BG81" i="3"/>
  <c r="BF81" i="3"/>
  <c r="BE81" i="3"/>
  <c r="BC81" i="3"/>
  <c r="K81" i="3"/>
  <c r="I81" i="3"/>
  <c r="G81" i="3"/>
  <c r="BD81" i="3" s="1"/>
  <c r="BG80" i="3"/>
  <c r="BF80" i="3"/>
  <c r="BE80" i="3"/>
  <c r="BC80" i="3"/>
  <c r="K80" i="3"/>
  <c r="I80" i="3"/>
  <c r="G80" i="3"/>
  <c r="BD80" i="3" s="1"/>
  <c r="BG79" i="3"/>
  <c r="BF79" i="3"/>
  <c r="BE79" i="3"/>
  <c r="BC79" i="3"/>
  <c r="K79" i="3"/>
  <c r="I79" i="3"/>
  <c r="G79" i="3"/>
  <c r="BD79" i="3" s="1"/>
  <c r="BG78" i="3"/>
  <c r="BF78" i="3"/>
  <c r="BE78" i="3"/>
  <c r="BC78" i="3"/>
  <c r="K78" i="3"/>
  <c r="I78" i="3"/>
  <c r="G78" i="3"/>
  <c r="BD78" i="3" s="1"/>
  <c r="BG77" i="3"/>
  <c r="BF77" i="3"/>
  <c r="BE77" i="3"/>
  <c r="BC77" i="3"/>
  <c r="K77" i="3"/>
  <c r="I77" i="3"/>
  <c r="G77" i="3"/>
  <c r="BD77" i="3" s="1"/>
  <c r="BG76" i="3"/>
  <c r="BF76" i="3"/>
  <c r="BE76" i="3"/>
  <c r="BC76" i="3"/>
  <c r="K76" i="3"/>
  <c r="I76" i="3"/>
  <c r="G76" i="3"/>
  <c r="BD76" i="3" s="1"/>
  <c r="BG75" i="3"/>
  <c r="BF75" i="3"/>
  <c r="BE75" i="3"/>
  <c r="BC75" i="3"/>
  <c r="K75" i="3"/>
  <c r="I75" i="3"/>
  <c r="G75" i="3"/>
  <c r="BD75" i="3" s="1"/>
  <c r="BG74" i="3"/>
  <c r="BF74" i="3"/>
  <c r="BE74" i="3"/>
  <c r="BC74" i="3"/>
  <c r="K74" i="3"/>
  <c r="I74" i="3"/>
  <c r="G74" i="3"/>
  <c r="BD74" i="3" s="1"/>
  <c r="BG73" i="3"/>
  <c r="BF73" i="3"/>
  <c r="BE73" i="3"/>
  <c r="BC73" i="3"/>
  <c r="K73" i="3"/>
  <c r="I73" i="3"/>
  <c r="G73" i="3"/>
  <c r="BD73" i="3" s="1"/>
  <c r="BG72" i="3"/>
  <c r="BF72" i="3"/>
  <c r="BE72" i="3"/>
  <c r="BC72" i="3"/>
  <c r="K72" i="3"/>
  <c r="I72" i="3"/>
  <c r="G72" i="3"/>
  <c r="BD72" i="3" s="1"/>
  <c r="BG71" i="3"/>
  <c r="BF71" i="3"/>
  <c r="BE71" i="3"/>
  <c r="BC71" i="3"/>
  <c r="K71" i="3"/>
  <c r="I71" i="3"/>
  <c r="G71" i="3"/>
  <c r="BD71" i="3" s="1"/>
  <c r="BG70" i="3"/>
  <c r="BF70" i="3"/>
  <c r="BE70" i="3"/>
  <c r="BC70" i="3"/>
  <c r="K70" i="3"/>
  <c r="I70" i="3"/>
  <c r="G70" i="3"/>
  <c r="BD70" i="3" s="1"/>
  <c r="BG69" i="3"/>
  <c r="BF69" i="3"/>
  <c r="BE69" i="3"/>
  <c r="BC69" i="3"/>
  <c r="K69" i="3"/>
  <c r="I69" i="3"/>
  <c r="G69" i="3"/>
  <c r="BD69" i="3" s="1"/>
  <c r="BG68" i="3"/>
  <c r="BF68" i="3"/>
  <c r="BE68" i="3"/>
  <c r="BC68" i="3"/>
  <c r="K68" i="3"/>
  <c r="I68" i="3"/>
  <c r="G68" i="3"/>
  <c r="BD68" i="3" s="1"/>
  <c r="BG67" i="3"/>
  <c r="BF67" i="3"/>
  <c r="BE67" i="3"/>
  <c r="BC67" i="3"/>
  <c r="K67" i="3"/>
  <c r="I67" i="3"/>
  <c r="G67" i="3"/>
  <c r="BD67" i="3" s="1"/>
  <c r="BG66" i="3"/>
  <c r="BF66" i="3"/>
  <c r="BE66" i="3"/>
  <c r="BC66" i="3"/>
  <c r="K66" i="3"/>
  <c r="I66" i="3"/>
  <c r="G66" i="3"/>
  <c r="BD66" i="3" s="1"/>
  <c r="BG65" i="3"/>
  <c r="BF65" i="3"/>
  <c r="BE65" i="3"/>
  <c r="BC65" i="3"/>
  <c r="K65" i="3"/>
  <c r="I65" i="3"/>
  <c r="G65" i="3"/>
  <c r="BD65" i="3" s="1"/>
  <c r="BG64" i="3"/>
  <c r="BF64" i="3"/>
  <c r="BE64" i="3"/>
  <c r="BC64" i="3"/>
  <c r="K64" i="3"/>
  <c r="I64" i="3"/>
  <c r="G64" i="3"/>
  <c r="BD64" i="3" s="1"/>
  <c r="BG63" i="3"/>
  <c r="BF63" i="3"/>
  <c r="BE63" i="3"/>
  <c r="BC63" i="3"/>
  <c r="K63" i="3"/>
  <c r="I63" i="3"/>
  <c r="G63" i="3"/>
  <c r="BD63" i="3" s="1"/>
  <c r="BG62" i="3"/>
  <c r="BF62" i="3"/>
  <c r="BE62" i="3"/>
  <c r="BC62" i="3"/>
  <c r="K62" i="3"/>
  <c r="I62" i="3"/>
  <c r="G62" i="3"/>
  <c r="BD62" i="3" s="1"/>
  <c r="BG61" i="3"/>
  <c r="BF61" i="3"/>
  <c r="BE61" i="3"/>
  <c r="BE91" i="3" s="1"/>
  <c r="G14" i="2" s="1"/>
  <c r="BC61" i="3"/>
  <c r="K61" i="3"/>
  <c r="I61" i="3"/>
  <c r="I91" i="3" s="1"/>
  <c r="G61" i="3"/>
  <c r="BD61" i="3" s="1"/>
  <c r="B14" i="2"/>
  <c r="A14" i="2"/>
  <c r="C91" i="3"/>
  <c r="BG58" i="3"/>
  <c r="BF58" i="3"/>
  <c r="BE58" i="3"/>
  <c r="BC58" i="3"/>
  <c r="K58" i="3"/>
  <c r="I58" i="3"/>
  <c r="G58" i="3"/>
  <c r="BD58" i="3" s="1"/>
  <c r="BG57" i="3"/>
  <c r="BF57" i="3"/>
  <c r="BE57" i="3"/>
  <c r="BC57" i="3"/>
  <c r="K57" i="3"/>
  <c r="I57" i="3"/>
  <c r="G57" i="3"/>
  <c r="BD57" i="3" s="1"/>
  <c r="BG56" i="3"/>
  <c r="BF56" i="3"/>
  <c r="BE56" i="3"/>
  <c r="BC56" i="3"/>
  <c r="K56" i="3"/>
  <c r="I56" i="3"/>
  <c r="G56" i="3"/>
  <c r="BD56" i="3" s="1"/>
  <c r="BG55" i="3"/>
  <c r="BF55" i="3"/>
  <c r="BE55" i="3"/>
  <c r="BC55" i="3"/>
  <c r="K55" i="3"/>
  <c r="I55" i="3"/>
  <c r="G55" i="3"/>
  <c r="BD55" i="3" s="1"/>
  <c r="BG54" i="3"/>
  <c r="BF54" i="3"/>
  <c r="BE54" i="3"/>
  <c r="BC54" i="3"/>
  <c r="K54" i="3"/>
  <c r="I54" i="3"/>
  <c r="G54" i="3"/>
  <c r="BD54" i="3" s="1"/>
  <c r="BG53" i="3"/>
  <c r="BF53" i="3"/>
  <c r="BE53" i="3"/>
  <c r="BC53" i="3"/>
  <c r="K53" i="3"/>
  <c r="I53" i="3"/>
  <c r="G53" i="3"/>
  <c r="BD53" i="3" s="1"/>
  <c r="BG52" i="3"/>
  <c r="BF52" i="3"/>
  <c r="BE52" i="3"/>
  <c r="BC52" i="3"/>
  <c r="K52" i="3"/>
  <c r="I52" i="3"/>
  <c r="G52" i="3"/>
  <c r="BD52" i="3" s="1"/>
  <c r="BG51" i="3"/>
  <c r="BF51" i="3"/>
  <c r="BE51" i="3"/>
  <c r="BC51" i="3"/>
  <c r="K51" i="3"/>
  <c r="I51" i="3"/>
  <c r="G51" i="3"/>
  <c r="BD51" i="3" s="1"/>
  <c r="BG50" i="3"/>
  <c r="BF50" i="3"/>
  <c r="BE50" i="3"/>
  <c r="BC50" i="3"/>
  <c r="K50" i="3"/>
  <c r="I50" i="3"/>
  <c r="G50" i="3"/>
  <c r="BD50" i="3" s="1"/>
  <c r="BG49" i="3"/>
  <c r="BF49" i="3"/>
  <c r="BE49" i="3"/>
  <c r="BC49" i="3"/>
  <c r="K49" i="3"/>
  <c r="I49" i="3"/>
  <c r="G49" i="3"/>
  <c r="BD49" i="3" s="1"/>
  <c r="BG47" i="3"/>
  <c r="BF47" i="3"/>
  <c r="BE47" i="3"/>
  <c r="BC47" i="3"/>
  <c r="K47" i="3"/>
  <c r="I47" i="3"/>
  <c r="G47" i="3"/>
  <c r="BD47" i="3" s="1"/>
  <c r="BG46" i="3"/>
  <c r="BF46" i="3"/>
  <c r="BE46" i="3"/>
  <c r="BC46" i="3"/>
  <c r="K46" i="3"/>
  <c r="I46" i="3"/>
  <c r="G46" i="3"/>
  <c r="BD46" i="3" s="1"/>
  <c r="BG45" i="3"/>
  <c r="BF45" i="3"/>
  <c r="BE45" i="3"/>
  <c r="BC45" i="3"/>
  <c r="K45" i="3"/>
  <c r="I45" i="3"/>
  <c r="G45" i="3"/>
  <c r="BD45" i="3" s="1"/>
  <c r="BG44" i="3"/>
  <c r="BF44" i="3"/>
  <c r="BE44" i="3"/>
  <c r="BC44" i="3"/>
  <c r="K44" i="3"/>
  <c r="I44" i="3"/>
  <c r="G44" i="3"/>
  <c r="BD44" i="3" s="1"/>
  <c r="B13" i="2"/>
  <c r="A13" i="2"/>
  <c r="C59" i="3"/>
  <c r="BG41" i="3"/>
  <c r="BF41" i="3"/>
  <c r="BE41" i="3"/>
  <c r="BD41" i="3"/>
  <c r="K41" i="3"/>
  <c r="I41" i="3"/>
  <c r="I42" i="3" s="1"/>
  <c r="G41" i="3"/>
  <c r="BC41" i="3" s="1"/>
  <c r="BG40" i="3"/>
  <c r="BF40" i="3"/>
  <c r="BE40" i="3"/>
  <c r="BD40" i="3"/>
  <c r="K40" i="3"/>
  <c r="I40" i="3"/>
  <c r="G40" i="3"/>
  <c r="B12" i="2"/>
  <c r="A12" i="2"/>
  <c r="C42" i="3"/>
  <c r="BG37" i="3"/>
  <c r="BF37" i="3"/>
  <c r="BE37" i="3"/>
  <c r="BD37" i="3"/>
  <c r="K37" i="3"/>
  <c r="I37" i="3"/>
  <c r="G37" i="3"/>
  <c r="BC37" i="3" s="1"/>
  <c r="BG36" i="3"/>
  <c r="BF36" i="3"/>
  <c r="BE36" i="3"/>
  <c r="BD36" i="3"/>
  <c r="K36" i="3"/>
  <c r="I36" i="3"/>
  <c r="G36" i="3"/>
  <c r="BC36" i="3" s="1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3" i="3"/>
  <c r="BF33" i="3"/>
  <c r="BE33" i="3"/>
  <c r="BD33" i="3"/>
  <c r="K33" i="3"/>
  <c r="I33" i="3"/>
  <c r="G33" i="3"/>
  <c r="BC33" i="3" s="1"/>
  <c r="BG32" i="3"/>
  <c r="BG38" i="3" s="1"/>
  <c r="I11" i="2" s="1"/>
  <c r="BF32" i="3"/>
  <c r="BE32" i="3"/>
  <c r="BD32" i="3"/>
  <c r="K32" i="3"/>
  <c r="I32" i="3"/>
  <c r="G32" i="3"/>
  <c r="BC32" i="3" s="1"/>
  <c r="BG31" i="3"/>
  <c r="BF31" i="3"/>
  <c r="BE31" i="3"/>
  <c r="BD31" i="3"/>
  <c r="K31" i="3"/>
  <c r="I31" i="3"/>
  <c r="G31" i="3"/>
  <c r="BC31" i="3" s="1"/>
  <c r="BG30" i="3"/>
  <c r="BF30" i="3"/>
  <c r="BE30" i="3"/>
  <c r="BE38" i="3" s="1"/>
  <c r="G11" i="2" s="1"/>
  <c r="BD30" i="3"/>
  <c r="K30" i="3"/>
  <c r="I30" i="3"/>
  <c r="G30" i="3"/>
  <c r="G38" i="3" s="1"/>
  <c r="B11" i="2"/>
  <c r="A11" i="2"/>
  <c r="C38" i="3"/>
  <c r="BG27" i="3"/>
  <c r="BF27" i="3"/>
  <c r="BE27" i="3"/>
  <c r="BE28" i="3" s="1"/>
  <c r="G10" i="2" s="1"/>
  <c r="BD27" i="3"/>
  <c r="K27" i="3"/>
  <c r="I27" i="3"/>
  <c r="G27" i="3"/>
  <c r="BC27" i="3" s="1"/>
  <c r="BG26" i="3"/>
  <c r="BG28" i="3" s="1"/>
  <c r="I10" i="2" s="1"/>
  <c r="BF26" i="3"/>
  <c r="BE26" i="3"/>
  <c r="BD26" i="3"/>
  <c r="K26" i="3"/>
  <c r="I26" i="3"/>
  <c r="I28" i="3" s="1"/>
  <c r="G26" i="3"/>
  <c r="B10" i="2"/>
  <c r="A10" i="2"/>
  <c r="C28" i="3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1" i="3"/>
  <c r="BF21" i="3"/>
  <c r="BE21" i="3"/>
  <c r="BD21" i="3"/>
  <c r="K21" i="3"/>
  <c r="I21" i="3"/>
  <c r="I24" i="3" s="1"/>
  <c r="G21" i="3"/>
  <c r="B9" i="2"/>
  <c r="A9" i="2"/>
  <c r="C24" i="3"/>
  <c r="BG18" i="3"/>
  <c r="BF18" i="3"/>
  <c r="BE18" i="3"/>
  <c r="BD18" i="3"/>
  <c r="K18" i="3"/>
  <c r="I18" i="3"/>
  <c r="G18" i="3"/>
  <c r="BC18" i="3" s="1"/>
  <c r="BG17" i="3"/>
  <c r="BG19" i="3" s="1"/>
  <c r="I8" i="2" s="1"/>
  <c r="BF17" i="3"/>
  <c r="BE17" i="3"/>
  <c r="BD17" i="3"/>
  <c r="K17" i="3"/>
  <c r="I17" i="3"/>
  <c r="G17" i="3"/>
  <c r="BC17" i="3" s="1"/>
  <c r="BG16" i="3"/>
  <c r="BF16" i="3"/>
  <c r="BE16" i="3"/>
  <c r="BD16" i="3"/>
  <c r="K16" i="3"/>
  <c r="I16" i="3"/>
  <c r="G16" i="3"/>
  <c r="BC16" i="3" s="1"/>
  <c r="BG15" i="3"/>
  <c r="BF15" i="3"/>
  <c r="BE15" i="3"/>
  <c r="BD15" i="3"/>
  <c r="K15" i="3"/>
  <c r="I15" i="3"/>
  <c r="G15" i="3"/>
  <c r="B8" i="2"/>
  <c r="A8" i="2"/>
  <c r="C19" i="3"/>
  <c r="BG12" i="3"/>
  <c r="BF12" i="3"/>
  <c r="BE12" i="3"/>
  <c r="BD12" i="3"/>
  <c r="K12" i="3"/>
  <c r="I12" i="3"/>
  <c r="G12" i="3"/>
  <c r="BC12" i="3" s="1"/>
  <c r="BG11" i="3"/>
  <c r="BF11" i="3"/>
  <c r="BE11" i="3"/>
  <c r="BD11" i="3"/>
  <c r="K11" i="3"/>
  <c r="I11" i="3"/>
  <c r="G11" i="3"/>
  <c r="BC11" i="3" s="1"/>
  <c r="BG10" i="3"/>
  <c r="BF10" i="3"/>
  <c r="BE10" i="3"/>
  <c r="BD10" i="3"/>
  <c r="K10" i="3"/>
  <c r="I10" i="3"/>
  <c r="G10" i="3"/>
  <c r="BC10" i="3" s="1"/>
  <c r="BG9" i="3"/>
  <c r="BF9" i="3"/>
  <c r="BE9" i="3"/>
  <c r="BD9" i="3"/>
  <c r="K9" i="3"/>
  <c r="I9" i="3"/>
  <c r="G9" i="3"/>
  <c r="BC9" i="3" s="1"/>
  <c r="BG8" i="3"/>
  <c r="BF8" i="3"/>
  <c r="BE8" i="3"/>
  <c r="BD8" i="3"/>
  <c r="K8" i="3"/>
  <c r="I8" i="3"/>
  <c r="G8" i="3"/>
  <c r="B7" i="2"/>
  <c r="A7" i="2"/>
  <c r="C13" i="3"/>
  <c r="C4" i="3"/>
  <c r="H3" i="3"/>
  <c r="C3" i="3"/>
  <c r="C2" i="2"/>
  <c r="C1" i="2"/>
  <c r="G8" i="1"/>
  <c r="BE114" i="3" l="1"/>
  <c r="G16" i="2" s="1"/>
  <c r="G117" i="3"/>
  <c r="BF121" i="3"/>
  <c r="H18" i="2" s="1"/>
  <c r="BE107" i="3"/>
  <c r="G15" i="2" s="1"/>
  <c r="BE59" i="3"/>
  <c r="G13" i="2" s="1"/>
  <c r="BG24" i="3"/>
  <c r="I9" i="2" s="1"/>
  <c r="BE13" i="3"/>
  <c r="G7" i="2" s="1"/>
  <c r="I19" i="3"/>
  <c r="I38" i="3"/>
  <c r="K91" i="3"/>
  <c r="BF19" i="3"/>
  <c r="H8" i="2" s="1"/>
  <c r="BF42" i="3"/>
  <c r="H12" i="2" s="1"/>
  <c r="BE19" i="3"/>
  <c r="G8" i="2" s="1"/>
  <c r="G28" i="3"/>
  <c r="K42" i="3"/>
  <c r="BG42" i="3"/>
  <c r="I12" i="2" s="1"/>
  <c r="I59" i="3"/>
  <c r="I107" i="3"/>
  <c r="BF107" i="3"/>
  <c r="H15" i="2" s="1"/>
  <c r="K107" i="3"/>
  <c r="I114" i="3"/>
  <c r="BF114" i="3"/>
  <c r="H16" i="2" s="1"/>
  <c r="K13" i="3"/>
  <c r="BG13" i="3"/>
  <c r="I7" i="2" s="1"/>
  <c r="I13" i="3"/>
  <c r="BD24" i="3"/>
  <c r="F9" i="2" s="1"/>
  <c r="BE24" i="3"/>
  <c r="G9" i="2" s="1"/>
  <c r="BE42" i="3"/>
  <c r="G12" i="2" s="1"/>
  <c r="G19" i="2" s="1"/>
  <c r="C14" i="1" s="1"/>
  <c r="K59" i="3"/>
  <c r="K19" i="3"/>
  <c r="G24" i="3"/>
  <c r="BF28" i="3"/>
  <c r="H10" i="2" s="1"/>
  <c r="BF38" i="3"/>
  <c r="H11" i="2" s="1"/>
  <c r="BD42" i="3"/>
  <c r="F12" i="2" s="1"/>
  <c r="G59" i="3"/>
  <c r="G91" i="3"/>
  <c r="K121" i="3"/>
  <c r="BG121" i="3"/>
  <c r="I18" i="2" s="1"/>
  <c r="BD13" i="3"/>
  <c r="F7" i="2" s="1"/>
  <c r="G13" i="3"/>
  <c r="BD19" i="3"/>
  <c r="F8" i="2" s="1"/>
  <c r="BF24" i="3"/>
  <c r="H9" i="2" s="1"/>
  <c r="K28" i="3"/>
  <c r="K38" i="3"/>
  <c r="G42" i="3"/>
  <c r="BD59" i="3"/>
  <c r="F13" i="2" s="1"/>
  <c r="G107" i="3"/>
  <c r="BC107" i="3"/>
  <c r="E15" i="2" s="1"/>
  <c r="G114" i="3"/>
  <c r="BF13" i="3"/>
  <c r="H7" i="2" s="1"/>
  <c r="G19" i="3"/>
  <c r="K24" i="3"/>
  <c r="BD28" i="3"/>
  <c r="F10" i="2" s="1"/>
  <c r="BD38" i="3"/>
  <c r="F11" i="2" s="1"/>
  <c r="BF59" i="3"/>
  <c r="H13" i="2" s="1"/>
  <c r="BG59" i="3"/>
  <c r="I13" i="2" s="1"/>
  <c r="BC59" i="3"/>
  <c r="E13" i="2" s="1"/>
  <c r="BD91" i="3"/>
  <c r="F14" i="2" s="1"/>
  <c r="BF91" i="3"/>
  <c r="H14" i="2" s="1"/>
  <c r="K114" i="3"/>
  <c r="BG114" i="3"/>
  <c r="I16" i="2" s="1"/>
  <c r="BC8" i="3"/>
  <c r="BC13" i="3" s="1"/>
  <c r="E7" i="2" s="1"/>
  <c r="BC15" i="3"/>
  <c r="BC19" i="3" s="1"/>
  <c r="E8" i="2" s="1"/>
  <c r="BC21" i="3"/>
  <c r="BC24" i="3" s="1"/>
  <c r="E9" i="2" s="1"/>
  <c r="BC26" i="3"/>
  <c r="BC28" i="3" s="1"/>
  <c r="E10" i="2" s="1"/>
  <c r="BC30" i="3"/>
  <c r="BC38" i="3" s="1"/>
  <c r="E11" i="2" s="1"/>
  <c r="BC40" i="3"/>
  <c r="BC42" i="3" s="1"/>
  <c r="E12" i="2" s="1"/>
  <c r="BD107" i="3"/>
  <c r="F15" i="2" s="1"/>
  <c r="BC114" i="3"/>
  <c r="E16" i="2" s="1"/>
  <c r="BC121" i="3"/>
  <c r="E18" i="2" s="1"/>
  <c r="BG91" i="3"/>
  <c r="I14" i="2" s="1"/>
  <c r="BD114" i="3"/>
  <c r="F16" i="2" s="1"/>
  <c r="BD121" i="3"/>
  <c r="F18" i="2" s="1"/>
  <c r="BC91" i="3"/>
  <c r="E14" i="2" s="1"/>
  <c r="BG107" i="3"/>
  <c r="I15" i="2" s="1"/>
  <c r="H19" i="2" l="1"/>
  <c r="C15" i="1" s="1"/>
  <c r="I19" i="2"/>
  <c r="C20" i="1" s="1"/>
  <c r="F19" i="2"/>
  <c r="C17" i="1" s="1"/>
  <c r="E19" i="2"/>
  <c r="G26" i="2" l="1"/>
  <c r="I26" i="2" s="1"/>
  <c r="G16" i="1" s="1"/>
  <c r="G25" i="2"/>
  <c r="I25" i="2" s="1"/>
  <c r="G15" i="1" s="1"/>
  <c r="G24" i="2"/>
  <c r="I24" i="2" s="1"/>
  <c r="C16" i="1"/>
  <c r="C18" i="1" s="1"/>
  <c r="C21" i="1" s="1"/>
  <c r="H27" i="2" l="1"/>
  <c r="G22" i="1" s="1"/>
  <c r="G14" i="1"/>
  <c r="G21" i="1" l="1"/>
  <c r="C22" i="1"/>
  <c r="F30" i="1" s="1"/>
  <c r="F31" i="1" s="1"/>
  <c r="F34" i="1" s="1"/>
</calcChain>
</file>

<file path=xl/sharedStrings.xml><?xml version="1.0" encoding="utf-8"?>
<sst xmlns="http://schemas.openxmlformats.org/spreadsheetml/2006/main" count="422" uniqueCount="288">
  <si>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</si>
  <si>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</si>
  <si>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</si>
  <si>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</si>
  <si>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</si>
  <si>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</si>
  <si>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</si>
  <si>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</si>
  <si>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</si>
  <si>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</si>
  <si>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</si>
  <si>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</si>
  <si>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</si>
  <si>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</si>
  <si>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</si>
  <si>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</si>
  <si>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</si>
  <si>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</si>
  <si>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</si>
  <si>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</si>
  <si>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</si>
  <si>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</si>
  <si>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</si>
  <si>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</si>
  <si>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</si>
  <si>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</si>
  <si>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</si>
  <si>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</si>
  <si>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</si>
  <si>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</si>
  <si>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</si>
  <si>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</si>
  <si>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</si>
  <si>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</si>
  <si>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</si>
  <si>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</si>
  <si>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</si>
  <si>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</si>
  <si>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</si>
  <si>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</si>
  <si>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</si>
  <si>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</si>
  <si>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</si>
  <si>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</si>
  <si>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</si>
  <si>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</si>
  <si>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</si>
  <si>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</si>
  <si>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</si>
  <si>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</si>
  <si>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</si>
  <si>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</si>
  <si>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</si>
  <si>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</si>
  <si>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</si>
  <si>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</si>
  <si>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</si>
  <si>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</si>
  <si>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</si>
  <si>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</si>
  <si>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</si>
  <si>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</si>
  <si>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</si>
  <si>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</si>
  <si>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</si>
  <si>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</si>
  <si>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</si>
  <si>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</si>
  <si>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</si>
  <si>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</si>
  <si>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Celkem za</t>
  </si>
  <si>
    <t>3</t>
  </si>
  <si>
    <t>Svislé a kompletní konstrukce</t>
  </si>
  <si>
    <t>314 23-1124.RT2</t>
  </si>
  <si>
    <t>Zdivo komínů z CP 29 P25 na MVC pod omítku s použitím suché maltové směsi</t>
  </si>
  <si>
    <t>m3</t>
  </si>
  <si>
    <t>314 29-1100.R00</t>
  </si>
  <si>
    <t>Zdivo komínů z cihel vápenopískových na maltu MVC 2,5</t>
  </si>
  <si>
    <t>314 74-1111.R00</t>
  </si>
  <si>
    <t>Pouzdro průduchu ze šamotových vložek</t>
  </si>
  <si>
    <t>m</t>
  </si>
  <si>
    <t>316 38-1111.R00</t>
  </si>
  <si>
    <t>Komínové krycí desky bez přesahu tl. 50 - 80 mm</t>
  </si>
  <si>
    <t>m2</t>
  </si>
  <si>
    <t>342 24-1162.R00</t>
  </si>
  <si>
    <t>Příčky z cihel plných CP29  tl. 140 mm nadezdívka požární zdi</t>
  </si>
  <si>
    <t>62</t>
  </si>
  <si>
    <t>Upravy povrchů vnější</t>
  </si>
  <si>
    <t>622 47-1317.RU5</t>
  </si>
  <si>
    <t>Nátěr nebo nástřik stěn vnějších, složitost 1 - 2 barva silikátová</t>
  </si>
  <si>
    <t>623 42-1141.R00</t>
  </si>
  <si>
    <t>Omítka vnější komínů, s pl.rovnými, štuková sl.1-2</t>
  </si>
  <si>
    <t>627 45-2111.R00</t>
  </si>
  <si>
    <t>Spárování maltou MCs zapuštěné rovné, zdí z cihel</t>
  </si>
  <si>
    <t>627 45-2641.R00</t>
  </si>
  <si>
    <t>Oprava spárování komínového zdiva plochy do 40 %</t>
  </si>
  <si>
    <t>94</t>
  </si>
  <si>
    <t>Lešení a stavební výtahy</t>
  </si>
  <si>
    <t>941 94-1031.R00</t>
  </si>
  <si>
    <t>Montáž lešení leh.řad.s podlahami,š.do 1 m, H 10 m lešení pro komíny</t>
  </si>
  <si>
    <t>941 94-1111.R00</t>
  </si>
  <si>
    <t>Pronájem lešení za den lešení pro komíny</t>
  </si>
  <si>
    <t>941 94-1831.R00</t>
  </si>
  <si>
    <t>Demontáž lešení leh.řad.s podlahami,š.1 m, H 10 m lešení pro komíny</t>
  </si>
  <si>
    <t>96</t>
  </si>
  <si>
    <t>Bourání konstrukcí</t>
  </si>
  <si>
    <t>962 03-2600.R00</t>
  </si>
  <si>
    <t>Bourání komínové bet. hlavy tl. 5 cm, 45x75 cm</t>
  </si>
  <si>
    <t>kus</t>
  </si>
  <si>
    <t>962 03-2631.R00</t>
  </si>
  <si>
    <t>Bourání zdiva komínového z cihel na MVC</t>
  </si>
  <si>
    <t>97</t>
  </si>
  <si>
    <t>Prorážení otvorů</t>
  </si>
  <si>
    <t>978 02-3471.R00</t>
  </si>
  <si>
    <t>Vysekání a úprava spár zdiva cihelného komínového</t>
  </si>
  <si>
    <t>979 01-1111.R00</t>
  </si>
  <si>
    <t>Svislá doprava suti a vybour. hmot za 2.NP a 1.PP</t>
  </si>
  <si>
    <t>t</t>
  </si>
  <si>
    <t>979 01-1121.R00</t>
  </si>
  <si>
    <t>Příplatek za každé další podlaží</t>
  </si>
  <si>
    <t>979 08-1111.R00</t>
  </si>
  <si>
    <t>Odvoz suti a vybour. hmot na skládku do 1 km</t>
  </si>
  <si>
    <t>979 08-1121.R00</t>
  </si>
  <si>
    <t>Příplatek k odvozu za každý další 1 km</t>
  </si>
  <si>
    <t>979 08-2111.R00</t>
  </si>
  <si>
    <t>Vnitrostaveništní doprava suti do 10 m</t>
  </si>
  <si>
    <t>979 08-2121.R00</t>
  </si>
  <si>
    <t>Příplatek k vnitrost. dopravě suti za dalších 5 m</t>
  </si>
  <si>
    <t>979 99-9999.R00</t>
  </si>
  <si>
    <t>Poplatek za skládku suti krytina 20% + vše ostatní</t>
  </si>
  <si>
    <t>99</t>
  </si>
  <si>
    <t>Staveništní přesun hmot</t>
  </si>
  <si>
    <t>998 00-9101.R00</t>
  </si>
  <si>
    <t>Přesun hmot lešení samostatně budovaného přesun lešení na střechu ke komínům</t>
  </si>
  <si>
    <t>999 28-1111.R00</t>
  </si>
  <si>
    <t>Přesun hmot pro opravy a údržbu do výšky 25 m</t>
  </si>
  <si>
    <t>762</t>
  </si>
  <si>
    <t>Konstrukce tesařské</t>
  </si>
  <si>
    <t>762 34-2812.R00</t>
  </si>
  <si>
    <t>Demontáž laťování střech, rozteč latí do 50 cm</t>
  </si>
  <si>
    <t>Demontáž laťování střech svislé rozteč latí do 100 cm</t>
  </si>
  <si>
    <t>762 34-2203.RT4</t>
  </si>
  <si>
    <t>Montáž laťování střech, vzdálenost latí 22 - 36 cm včetně dodávky řeziva, latě 4/6 cm</t>
  </si>
  <si>
    <t>762 34-2204.RT4</t>
  </si>
  <si>
    <t>Montáž laťování střech, svislé, vzdálenost 100 cm včetně dodávky řeziva, latě 4/6 cm</t>
  </si>
  <si>
    <t>vč. dodávky kotevních vrutů</t>
  </si>
  <si>
    <t>762 33-2110.RT3</t>
  </si>
  <si>
    <t>Montáž vázaných krovů pravidelných do 120 cm2 včetně dodávky řeziva, fošny 6/16</t>
  </si>
  <si>
    <t>762 31-1103.R00</t>
  </si>
  <si>
    <t>Montáž kotevních želez, příložek, patek, táhel</t>
  </si>
  <si>
    <t>311-75101</t>
  </si>
  <si>
    <t>Úhelník 90M/R se žebrem</t>
  </si>
  <si>
    <t>762 34-1220.R00</t>
  </si>
  <si>
    <t>M. bedn.střech rovn. z aglomer.desek šroubováním</t>
  </si>
  <si>
    <t>607-26014.A</t>
  </si>
  <si>
    <t>Deska dřevoštěpková OSB 3 N - 4PD tl. 18 mm</t>
  </si>
  <si>
    <t>762 34-1630.R00</t>
  </si>
  <si>
    <t>Bednění okapových a štítových hran z desek OSB</t>
  </si>
  <si>
    <t>607-25017</t>
  </si>
  <si>
    <t>Deska dřevoštěpková OSB 3 N tl. 25 mm</t>
  </si>
  <si>
    <t>762 39-5000.R00</t>
  </si>
  <si>
    <t>Spojovací a ochranné prostředky pro střechy</t>
  </si>
  <si>
    <t>762 34-16.R01</t>
  </si>
  <si>
    <t>Bednění parapetů vč. dod. materiálu</t>
  </si>
  <si>
    <t>soub</t>
  </si>
  <si>
    <t>998 76-2102.R00</t>
  </si>
  <si>
    <t>Přesun hmot pro tesařské konstrukce, výšky do 12 m</t>
  </si>
  <si>
    <t>764</t>
  </si>
  <si>
    <t>Konstrukce klempířské</t>
  </si>
  <si>
    <t>764 33-1831.R00</t>
  </si>
  <si>
    <t>Demontáž lemování zdí, rš 250 a 330 mm, do 45°</t>
  </si>
  <si>
    <t>764 33-9811.R00</t>
  </si>
  <si>
    <t>Demontáž lemov. komínů v ploše, vln. kryt, do 45°</t>
  </si>
  <si>
    <t>764 33-9821.R00</t>
  </si>
  <si>
    <t>Demontáž lemov. komínů v hřeb. vln. kryt, do 45°</t>
  </si>
  <si>
    <t>764 34-1812.R00</t>
  </si>
  <si>
    <t>Demontáž lemov. trub D 75 mm, vln. kryt. do 45°</t>
  </si>
  <si>
    <t>764 34-5842.R00</t>
  </si>
  <si>
    <t>Demontáž ventilačních nástavců D do 200 mm, do 45°</t>
  </si>
  <si>
    <t>764 35-2801.R00</t>
  </si>
  <si>
    <t>Demontáž žlabů půlkruh. rovných, rš 250 mm, do 45°</t>
  </si>
  <si>
    <t>764 35-2811.R00</t>
  </si>
  <si>
    <t>Demontáž žlabů půlkruh. rovných, rš 330 mm, do 45°</t>
  </si>
  <si>
    <t>764 35-1837.R00</t>
  </si>
  <si>
    <t>Demontáž háků, sklon do 45°</t>
  </si>
  <si>
    <t>764 35-9821.R00</t>
  </si>
  <si>
    <t>Demontáž kotlíku oválného, sklon do 45°</t>
  </si>
  <si>
    <t>764 39-1821.R00</t>
  </si>
  <si>
    <t>Demontáž závětrné lišty, rš 250 a 330 mm, do 45°</t>
  </si>
  <si>
    <t>764 39-2851.R00</t>
  </si>
  <si>
    <t>Demontáž úžlabí, rš 660 mm, sklon do 45°</t>
  </si>
  <si>
    <t>764 41-0850.R00</t>
  </si>
  <si>
    <t>Demontáž oplechování parapetů,rš od 100 do 330 mm</t>
  </si>
  <si>
    <t>764 43-0840.R00</t>
  </si>
  <si>
    <t>Demontáž oplechování zdí,rš od 330 do 500 mm</t>
  </si>
  <si>
    <t>764 36-18 R01</t>
  </si>
  <si>
    <t>Demontáž střešního okna 78x140 cm</t>
  </si>
  <si>
    <t>764 32-2210.R01</t>
  </si>
  <si>
    <t>Oplechování okapů lak.Pz, tvrdá krytina, rš 200 mm</t>
  </si>
  <si>
    <t>764 33-1230.R01</t>
  </si>
  <si>
    <t>Lemování z lak. Pz plechu zdí, tvrdá krytina rš 330 mm</t>
  </si>
  <si>
    <t>764 33-1250.R01</t>
  </si>
  <si>
    <t>Lemování z lak. Pz plechu zdí, tvrdá krytina rš 500 mm</t>
  </si>
  <si>
    <t>764 33-9210.R01</t>
  </si>
  <si>
    <t>Lemování z lak. Pz, komínů na vlnité krytině v ploše</t>
  </si>
  <si>
    <t>764 33-9220.R01</t>
  </si>
  <si>
    <t>Lemování z lak. Pz, komínů na vlnité krytině v hřebeni</t>
  </si>
  <si>
    <t>764 34-1210.R01</t>
  </si>
  <si>
    <t>Lemování trub lak. Pz, vlnitá krytina, D do 75 mm</t>
  </si>
  <si>
    <t>764 35-2201.R01</t>
  </si>
  <si>
    <t>Žlaby z lak. Pz plechu podokapní půlkruhové rš 280 mm</t>
  </si>
  <si>
    <t>764 35-9212.R01</t>
  </si>
  <si>
    <t>Kotlík z lak. Pz plechu kónický  pro trouby D do 125 mm</t>
  </si>
  <si>
    <t>764 35-2203.R01</t>
  </si>
  <si>
    <t>Žlaby z lak. Pz plechu podokapní půlkruhové rš 330 mm</t>
  </si>
  <si>
    <t>764 39-1220.R01</t>
  </si>
  <si>
    <t>Závětrná lišta z lak. Pz plechu, rš 330 mm</t>
  </si>
  <si>
    <t>764 39-1260.R01</t>
  </si>
  <si>
    <t>Závětrná lišta z lak. Pz plechu, rš 420+330 mm</t>
  </si>
  <si>
    <t>764 39-2251.R01</t>
  </si>
  <si>
    <t>Úžlabí z lak.Pz plechu, rš 660 mm, klínové těsnění</t>
  </si>
  <si>
    <t>764 39-6230.R01</t>
  </si>
  <si>
    <t>Připojovací lišta z lak. Pz plechu dilatační rš 120 mm</t>
  </si>
  <si>
    <t>764 43-0220.R01</t>
  </si>
  <si>
    <t>Oplechování zdí z lak. Pz plechu, rš 330 mm</t>
  </si>
  <si>
    <t>764 41-0280.R01</t>
  </si>
  <si>
    <t>Oplechování parapetů včetně rohů lak.Pz, rš 600 mm</t>
  </si>
  <si>
    <t>998 76-4102.R00</t>
  </si>
  <si>
    <t>Přesun hmot pro klempířské konstr., výšky do 12 m</t>
  </si>
  <si>
    <t>765</t>
  </si>
  <si>
    <t>Krytiny tvrdé</t>
  </si>
  <si>
    <t>765 33-2811.R00</t>
  </si>
  <si>
    <t>Demontáž betonové krytiny, na sucho, pro použití vč. složení na palety</t>
  </si>
  <si>
    <t>765 71-8810.R00</t>
  </si>
  <si>
    <t>Demontáž betonové krytiny zdí š. do 30 cm, do suti</t>
  </si>
  <si>
    <t>765 79-9301.R00</t>
  </si>
  <si>
    <t>Demontáž podstřešní fólie</t>
  </si>
  <si>
    <t>765 31-4323.R00</t>
  </si>
  <si>
    <t>Krytina pálená střech ostatních, glazura</t>
  </si>
  <si>
    <t>765 31-4333.R00</t>
  </si>
  <si>
    <t>Hřeben, větrací pás kartáč, glazura</t>
  </si>
  <si>
    <t>765 31-4343.R00</t>
  </si>
  <si>
    <t>765 31-4363.R00</t>
  </si>
  <si>
    <t>765 31-4389.R00</t>
  </si>
  <si>
    <t>Taška prostupová s nástavcem odvětrání, glazura</t>
  </si>
  <si>
    <t>765 31-4393.R00</t>
  </si>
  <si>
    <t>Pás ochranný větrací okapní 500/10 cm plast</t>
  </si>
  <si>
    <t>765 31-4397.R00</t>
  </si>
  <si>
    <t>Mřížka ochranná větrací</t>
  </si>
  <si>
    <t>765 31-9921.R00</t>
  </si>
  <si>
    <t>Přiřezání a uchycení jednostranně tašek drážkových</t>
  </si>
  <si>
    <t>765 90-1107.R01</t>
  </si>
  <si>
    <t>765 80-22.R01</t>
  </si>
  <si>
    <t>998 76-5102.R00</t>
  </si>
  <si>
    <t>Přesun hmot pro krytiny tvrdé, výšky do 12 m</t>
  </si>
  <si>
    <t>766</t>
  </si>
  <si>
    <t>Konstrukce truhlářské</t>
  </si>
  <si>
    <t>766 62-4043.R00</t>
  </si>
  <si>
    <t>Montáž střešních oken rozměr 78/140 - 160 cm</t>
  </si>
  <si>
    <t>766 62-4047.R00</t>
  </si>
  <si>
    <t>Montáž zateplovací sady pro střešní okna</t>
  </si>
  <si>
    <t>611-40840.61</t>
  </si>
  <si>
    <t>611-40906.1</t>
  </si>
  <si>
    <t>998 76-6102.R00</t>
  </si>
  <si>
    <t>Přesun hmot pro truhlářské konstr., výšky do 12 m</t>
  </si>
  <si>
    <t>767</t>
  </si>
  <si>
    <t>Konstrukce zámečnické</t>
  </si>
  <si>
    <t>767 99-19 R01</t>
  </si>
  <si>
    <t>Oprava stávající komínové lávky viz technická zpráva</t>
  </si>
  <si>
    <t>783</t>
  </si>
  <si>
    <t>Nátěry</t>
  </si>
  <si>
    <t>783 78-10.R00</t>
  </si>
  <si>
    <t>Očištění tesařských konstrukcí</t>
  </si>
  <si>
    <t>783 78-2205.R00</t>
  </si>
  <si>
    <t>Individuální mimostaveništní doprava</t>
  </si>
  <si>
    <t>0,00</t>
  </si>
  <si>
    <t>Provozní vlivy</t>
  </si>
  <si>
    <t>Zařízení staveniště</t>
  </si>
  <si>
    <t>Bytový dům Skřípov čp. 354, 355</t>
  </si>
  <si>
    <t>Oprava střešního pláště</t>
  </si>
  <si>
    <t>Ing. Stanislav Urban</t>
  </si>
  <si>
    <t>Nároží, větrací pás role</t>
  </si>
  <si>
    <t>Ukončení plochy taškami okrajovými, glazura</t>
  </si>
  <si>
    <t>Fólie podstřešní paropropustná (např. Delta-Vent S Plus)</t>
  </si>
  <si>
    <t>Nadkrokevní izolace z desek PIR, tl. 160 mm (např. TOPDEK 022 PIR)</t>
  </si>
  <si>
    <t>Lemování okna 78 x 140 cm (např. Fakro EZV-A + XDP)</t>
  </si>
  <si>
    <t>Nátěr tesařských konstrukcí 2x (např. Bochemit QB)</t>
  </si>
  <si>
    <t>Okno střešní plastové 78 x 140 cm, Uw = 1,1 W/m2K (např. Fakro PTP-V U5)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</si>
</sst>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0\ &quot;Kč&quot;"/>
    <numFmt numFmtId="167" formatCode="#,##0.00000"/>
    <numFmt numFmtId="168" formatCode="#,##0\ &quot;Kč&quot;"/>
  </numFmts>
  <fonts count="21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theme="4" tint="-0.249977111117893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2" fillId="2" borderId="6" xfId="0" applyNumberFormat="1" applyFont="1" applyFill="1" applyBorder="1"/>
    <xf numFmtId="49" fontId="0" fillId="2" borderId="7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0" fillId="0" borderId="8" xfId="0" applyNumberFormat="1" applyBorder="1" applyAlignment="1">
      <alignment horizontal="left"/>
    </xf>
    <xf numFmtId="0" fontId="0" fillId="0" borderId="13" xfId="0" applyNumberFormat="1" applyBorder="1"/>
    <xf numFmtId="0" fontId="0" fillId="0" borderId="12" xfId="0" applyNumberFormat="1" applyBorder="1"/>
    <xf numFmtId="0" fontId="0" fillId="0" borderId="14" xfId="0" applyNumberFormat="1" applyBorder="1"/>
    <xf numFmtId="0" fontId="0" fillId="0" borderId="0" xfId="0" applyNumberFormat="1"/>
    <xf numFmtId="3" fontId="0" fillId="0" borderId="14" xfId="0" applyNumberForma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0" xfId="0" applyBorder="1"/>
    <xf numFmtId="3" fontId="0" fillId="0" borderId="0" xfId="0" applyNumberFormat="1"/>
    <xf numFmtId="0" fontId="1" fillId="0" borderId="23" xfId="0" applyFont="1" applyBorder="1" applyAlignment="1">
      <alignment horizontal="centerContinuous" vertical="center"/>
    </xf>
    <xf numFmtId="0" fontId="6" fillId="0" borderId="24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25" xfId="0" applyBorder="1" applyAlignment="1">
      <alignment horizontal="centerContinuous" vertical="center"/>
    </xf>
    <xf numFmtId="0" fontId="5" fillId="0" borderId="26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0" fillId="0" borderId="29" xfId="0" applyBorder="1"/>
    <xf numFmtId="0" fontId="0" fillId="0" borderId="21" xfId="0" applyBorder="1"/>
    <xf numFmtId="3" fontId="0" fillId="0" borderId="30" xfId="0" applyNumberFormat="1" applyBorder="1"/>
    <xf numFmtId="0" fontId="0" fillId="0" borderId="31" xfId="0" applyBorder="1"/>
    <xf numFmtId="3" fontId="0" fillId="0" borderId="32" xfId="0" applyNumberFormat="1" applyBorder="1"/>
    <xf numFmtId="0" fontId="0" fillId="0" borderId="33" xfId="0" applyBorder="1"/>
    <xf numFmtId="3" fontId="0" fillId="0" borderId="15" xfId="0" applyNumberFormat="1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7" fillId="0" borderId="17" xfId="0" applyFon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3" xfId="0" applyNumberFormat="1" applyBorder="1" applyAlignment="1">
      <alignment horizontal="right"/>
    </xf>
    <xf numFmtId="165" fontId="0" fillId="0" borderId="15" xfId="0" applyNumberFormat="1" applyBorder="1"/>
    <xf numFmtId="0" fontId="6" fillId="0" borderId="37" xfId="0" applyFont="1" applyFill="1" applyBorder="1"/>
    <xf numFmtId="0" fontId="6" fillId="0" borderId="38" xfId="0" applyFont="1" applyFill="1" applyBorder="1"/>
    <xf numFmtId="0" fontId="6" fillId="0" borderId="40" xfId="0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6" xfId="0" applyNumberFormat="1" applyFont="1" applyFill="1" applyBorder="1"/>
    <xf numFmtId="0" fontId="5" fillId="0" borderId="27" xfId="0" applyFont="1" applyFill="1" applyBorder="1"/>
    <xf numFmtId="0" fontId="5" fillId="0" borderId="2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9" xfId="0" applyNumberFormat="1" applyFont="1" applyFill="1" applyBorder="1"/>
    <xf numFmtId="0" fontId="5" fillId="0" borderId="26" xfId="0" applyFont="1" applyFill="1" applyBorder="1"/>
    <xf numFmtId="3" fontId="5" fillId="0" borderId="28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1" xfId="0" applyFont="1" applyFill="1" applyBorder="1"/>
    <xf numFmtId="0" fontId="11" fillId="0" borderId="32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right"/>
    </xf>
    <xf numFmtId="0" fontId="11" fillId="0" borderId="33" xfId="0" applyFont="1" applyFill="1" applyBorder="1" applyAlignment="1">
      <alignment horizontal="center"/>
    </xf>
    <xf numFmtId="4" fontId="12" fillId="0" borderId="32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5" xfId="0" applyFont="1" applyFill="1" applyBorder="1"/>
    <xf numFmtId="0" fontId="7" fillId="0" borderId="21" xfId="0" applyFont="1" applyFill="1" applyBorder="1"/>
    <xf numFmtId="4" fontId="7" fillId="0" borderId="21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0" fontId="0" fillId="0" borderId="37" xfId="0" applyFill="1" applyBorder="1"/>
    <xf numFmtId="0" fontId="5" fillId="0" borderId="38" xfId="0" applyFont="1" applyFill="1" applyBorder="1"/>
    <xf numFmtId="0" fontId="0" fillId="0" borderId="38" xfId="0" applyFill="1" applyBorder="1"/>
    <xf numFmtId="4" fontId="0" fillId="0" borderId="58" xfId="0" applyNumberFormat="1" applyFill="1" applyBorder="1"/>
    <xf numFmtId="4" fontId="0" fillId="0" borderId="37" xfId="0" applyNumberFormat="1" applyFill="1" applyBorder="1"/>
    <xf numFmtId="4" fontId="0" fillId="0" borderId="38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9" fillId="0" borderId="44" xfId="1" applyFont="1" applyBorder="1" applyAlignment="1">
      <alignment horizontal="center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6" xfId="1" applyFont="1" applyFill="1" applyBorder="1" applyAlignment="1">
      <alignment horizontal="center"/>
    </xf>
    <xf numFmtId="0" fontId="4" fillId="0" borderId="16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16" fillId="0" borderId="57" xfId="1" applyFont="1" applyFill="1" applyBorder="1"/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8" fillId="0" borderId="59" xfId="1" applyNumberFormat="1" applyFont="1" applyFill="1" applyBorder="1"/>
    <xf numFmtId="0" fontId="17" fillId="0" borderId="0" xfId="1" applyFont="1"/>
    <xf numFmtId="0" fontId="7" fillId="0" borderId="53" xfId="1" applyFont="1" applyFill="1" applyBorder="1" applyAlignment="1">
      <alignment horizontal="center"/>
    </xf>
    <xf numFmtId="49" fontId="7" fillId="0" borderId="53" xfId="1" applyNumberFormat="1" applyFont="1" applyFill="1" applyBorder="1" applyAlignment="1">
      <alignment horizontal="left"/>
    </xf>
    <xf numFmtId="0" fontId="7" fillId="0" borderId="53" xfId="1" applyFont="1" applyFill="1" applyBorder="1" applyAlignment="1">
      <alignment wrapText="1"/>
    </xf>
    <xf numFmtId="49" fontId="7" fillId="0" borderId="53" xfId="1" applyNumberFormat="1" applyFont="1" applyFill="1" applyBorder="1" applyAlignment="1">
      <alignment horizontal="center" shrinkToFit="1"/>
    </xf>
    <xf numFmtId="4" fontId="7" fillId="0" borderId="53" xfId="1" applyNumberFormat="1" applyFont="1" applyFill="1" applyBorder="1" applyAlignment="1">
      <alignment horizontal="right"/>
    </xf>
    <xf numFmtId="4" fontId="7" fillId="0" borderId="53" xfId="1" applyNumberFormat="1" applyFont="1" applyFill="1" applyBorder="1"/>
    <xf numFmtId="167" fontId="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0" fontId="8" fillId="0" borderId="53" xfId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0" fontId="5" fillId="0" borderId="60" xfId="1" applyFont="1" applyFill="1" applyBorder="1"/>
    <xf numFmtId="167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168" fontId="0" fillId="0" borderId="15" xfId="0" applyNumberFormat="1" applyBorder="1"/>
    <xf numFmtId="168" fontId="0" fillId="0" borderId="0" xfId="0" applyNumberFormat="1" applyBorder="1"/>
    <xf numFmtId="168" fontId="6" fillId="0" borderId="38" xfId="0" applyNumberFormat="1" applyFont="1" applyFill="1" applyBorder="1"/>
    <xf numFmtId="4" fontId="7" fillId="3" borderId="53" xfId="1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 shrinkToFit="1"/>
    </xf>
    <xf numFmtId="0" fontId="9" fillId="0" borderId="49" xfId="1" applyFont="1" applyBorder="1" applyAlignment="1">
      <alignment horizontal="left" shrinkToFit="1"/>
    </xf>
    <xf numFmtId="3" fontId="5" fillId="0" borderId="38" xfId="0" applyNumberFormat="1" applyFont="1" applyFill="1" applyBorder="1" applyAlignment="1">
      <alignment horizontal="right"/>
    </xf>
    <xf numFmtId="3" fontId="5" fillId="0" borderId="58" xfId="0" applyNumberFormat="1" applyFont="1" applyFill="1" applyBorder="1" applyAlignment="1">
      <alignment horizontal="right"/>
    </xf>
    <xf numFmtId="0" fontId="20" fillId="0" borderId="8" xfId="1" applyFont="1" applyFill="1" applyBorder="1" applyAlignment="1">
      <alignment horizontal="left" wrapText="1" indent="1"/>
    </xf>
    <xf numFmtId="0" fontId="20" fillId="0" borderId="0" xfId="1" applyFont="1" applyFill="1" applyBorder="1" applyAlignment="1">
      <alignment horizontal="left" wrapText="1" indent="1"/>
    </xf>
    <xf numFmtId="0" fontId="20" fillId="0" borderId="7" xfId="1" applyFont="1" applyFill="1" applyBorder="1" applyAlignment="1">
      <alignment horizontal="left" wrapText="1" indent="1"/>
    </xf>
    <xf numFmtId="0" fontId="13" fillId="0" borderId="0" xfId="1" applyFont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8" xfId="1" applyBorder="1" applyAlignment="1">
      <alignment horizontal="left" shrinkToFit="1"/>
    </xf>
    <xf numFmtId="0" fontId="9" fillId="0" borderId="49" xfId="1" applyBorder="1" applyAlignment="1">
      <alignment horizontal="left" shrinkToFit="1"/>
    </xf>
    <xf numFmtId="3" fontId="7" fillId="0" borderId="57" xfId="0" applyNumberFormat="1" applyFont="1" applyFill="1" applyBorder="1" applyAlignment="1">
      <alignment horizontal="right"/>
    </xf>
    <xf numFmtId="4" fontId="7" fillId="3" borderId="57" xfId="1" applyNumberFormat="1" applyFont="1" applyFill="1" applyBorder="1" applyAlignment="1">
      <alignment horizontal="right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workbookViewId="0">
      <selection activeCell="C11" sqref="C11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2.33203125" customWidth="1"/>
    <col min="6" max="6" width="19.6640625" customWidth="1"/>
    <col min="7" max="7" width="14.109375" customWidth="1"/>
  </cols>
  <sheetData>
    <row r="1" spans="1:57" ht="2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3"/>
    <row r="3" spans="1:57" ht="12.9" customHeight="1" x14ac:dyDescent="0.25">
      <c r="A3" s="3" t="s">
        <v>1</v>
      </c>
      <c r="B3" s="4"/>
      <c r="C3" s="5" t="s">
        <v>2</v>
      </c>
      <c r="D3" s="5"/>
      <c r="E3" s="5"/>
      <c r="F3" s="6" t="s">
        <v>3</v>
      </c>
      <c r="G3" s="7"/>
    </row>
    <row r="4" spans="1:57" ht="12.9" customHeight="1" x14ac:dyDescent="0.3">
      <c r="A4" s="8"/>
      <c r="B4" s="9"/>
      <c r="C4" s="10" t="s">
        <v>279</v>
      </c>
      <c r="D4" s="11"/>
      <c r="E4" s="11"/>
      <c r="F4" s="12"/>
      <c r="G4" s="13"/>
    </row>
    <row r="5" spans="1:57" ht="12.9" customHeight="1" x14ac:dyDescent="0.25">
      <c r="A5" s="14" t="s">
        <v>5</v>
      </c>
      <c r="B5" s="15"/>
      <c r="C5" s="16" t="s">
        <v>6</v>
      </c>
      <c r="D5" s="16"/>
      <c r="E5" s="16"/>
      <c r="F5" s="17" t="s">
        <v>7</v>
      </c>
      <c r="G5" s="18"/>
    </row>
    <row r="6" spans="1:57" ht="12.9" customHeight="1" x14ac:dyDescent="0.3">
      <c r="A6" s="8"/>
      <c r="B6" s="9"/>
      <c r="C6" s="10" t="s">
        <v>278</v>
      </c>
      <c r="D6" s="11"/>
      <c r="E6" s="11"/>
      <c r="F6" s="19"/>
      <c r="G6" s="13"/>
    </row>
    <row r="7" spans="1:57" x14ac:dyDescent="0.25">
      <c r="A7" s="14" t="s">
        <v>8</v>
      </c>
      <c r="B7" s="16"/>
      <c r="C7" s="176" t="s">
        <v>280</v>
      </c>
      <c r="D7" s="177"/>
      <c r="E7" s="20" t="s">
        <v>9</v>
      </c>
      <c r="F7" s="21"/>
      <c r="G7" s="22">
        <v>0</v>
      </c>
      <c r="H7" s="23"/>
      <c r="I7" s="23"/>
    </row>
    <row r="8" spans="1:57" x14ac:dyDescent="0.25">
      <c r="A8" s="14" t="s">
        <v>10</v>
      </c>
      <c r="B8" s="16"/>
      <c r="C8" s="176"/>
      <c r="D8" s="177"/>
      <c r="E8" s="17" t="s">
        <v>11</v>
      </c>
      <c r="F8" s="16"/>
      <c r="G8" s="24">
        <f>IF(PocetMJ=0,,ROUND((F30+F32)/PocetMJ,1))</f>
        <v>0</v>
      </c>
    </row>
    <row r="9" spans="1:57" x14ac:dyDescent="0.25">
      <c r="A9" s="25" t="s">
        <v>12</v>
      </c>
      <c r="B9" s="26"/>
      <c r="C9" s="26"/>
      <c r="D9" s="26"/>
      <c r="E9" s="27" t="s">
        <v>13</v>
      </c>
      <c r="F9" s="26"/>
      <c r="G9" s="28"/>
    </row>
    <row r="10" spans="1:57" x14ac:dyDescent="0.25">
      <c r="A10" s="29" t="s">
        <v>14</v>
      </c>
      <c r="B10" s="30"/>
      <c r="C10" s="30"/>
      <c r="D10" s="30"/>
      <c r="E10" s="12" t="s">
        <v>15</v>
      </c>
      <c r="F10" s="30"/>
      <c r="G10" s="13"/>
      <c r="BA10" s="31"/>
      <c r="BB10" s="31"/>
      <c r="BC10" s="31"/>
      <c r="BD10" s="31"/>
      <c r="BE10" s="31"/>
    </row>
    <row r="11" spans="1:57" x14ac:dyDescent="0.25">
      <c r="A11" s="29"/>
      <c r="B11" s="30"/>
      <c r="C11" s="30"/>
      <c r="D11" s="30"/>
      <c r="E11" s="178"/>
      <c r="F11" s="179"/>
      <c r="G11" s="180"/>
    </row>
    <row r="12" spans="1:57" ht="28.5" customHeight="1" thickBot="1" x14ac:dyDescent="0.3">
      <c r="A12" s="32" t="s">
        <v>16</v>
      </c>
      <c r="B12" s="33"/>
      <c r="C12" s="33"/>
      <c r="D12" s="33"/>
      <c r="E12" s="34"/>
      <c r="F12" s="34"/>
      <c r="G12" s="35"/>
    </row>
    <row r="13" spans="1:57" ht="17.25" customHeight="1" thickBot="1" x14ac:dyDescent="0.3">
      <c r="A13" s="36" t="s">
        <v>17</v>
      </c>
      <c r="B13" s="37"/>
      <c r="C13" s="38"/>
      <c r="D13" s="39" t="s">
        <v>18</v>
      </c>
      <c r="E13" s="40"/>
      <c r="F13" s="40"/>
      <c r="G13" s="38"/>
    </row>
    <row r="14" spans="1:57" ht="15.9" customHeight="1" x14ac:dyDescent="0.25">
      <c r="A14" s="41"/>
      <c r="B14" s="42" t="s">
        <v>19</v>
      </c>
      <c r="C14" s="43">
        <f>Dodavka</f>
        <v>0</v>
      </c>
      <c r="D14" s="44" t="str">
        <f>Rekapitulace!A24</f>
        <v>Individuální mimostaveništní doprava</v>
      </c>
      <c r="E14" s="45"/>
      <c r="F14" s="46"/>
      <c r="G14" s="43">
        <f>Rekapitulace!I24</f>
        <v>0</v>
      </c>
    </row>
    <row r="15" spans="1:57" ht="15.9" customHeight="1" x14ac:dyDescent="0.25">
      <c r="A15" s="41" t="s">
        <v>20</v>
      </c>
      <c r="B15" s="42" t="s">
        <v>21</v>
      </c>
      <c r="C15" s="43">
        <f>Mont</f>
        <v>0</v>
      </c>
      <c r="D15" s="25" t="str">
        <f>Rekapitulace!A25</f>
        <v>Provozní vlivy</v>
      </c>
      <c r="E15" s="47"/>
      <c r="F15" s="48"/>
      <c r="G15" s="43">
        <f>Rekapitulace!I25</f>
        <v>0</v>
      </c>
    </row>
    <row r="16" spans="1:57" ht="15.9" customHeight="1" x14ac:dyDescent="0.25">
      <c r="A16" s="41" t="s">
        <v>22</v>
      </c>
      <c r="B16" s="42" t="s">
        <v>23</v>
      </c>
      <c r="C16" s="43">
        <f>HSV</f>
        <v>0</v>
      </c>
      <c r="D16" s="25" t="str">
        <f>Rekapitulace!A26</f>
        <v>Zařízení staveniště</v>
      </c>
      <c r="E16" s="47"/>
      <c r="F16" s="48"/>
      <c r="G16" s="43">
        <f>Rekapitulace!I26</f>
        <v>0</v>
      </c>
    </row>
    <row r="17" spans="1:7" ht="15.9" customHeight="1" x14ac:dyDescent="0.25">
      <c r="A17" s="49" t="s">
        <v>24</v>
      </c>
      <c r="B17" s="42" t="s">
        <v>25</v>
      </c>
      <c r="C17" s="43">
        <f>PSV</f>
        <v>0</v>
      </c>
      <c r="D17" s="25"/>
      <c r="E17" s="47"/>
      <c r="F17" s="48"/>
      <c r="G17" s="43"/>
    </row>
    <row r="18" spans="1:7" ht="15.9" customHeight="1" x14ac:dyDescent="0.25">
      <c r="A18" s="50" t="s">
        <v>26</v>
      </c>
      <c r="B18" s="42"/>
      <c r="C18" s="43">
        <f>SUM(C14:C17)</f>
        <v>0</v>
      </c>
      <c r="D18" s="51"/>
      <c r="E18" s="47"/>
      <c r="F18" s="48"/>
      <c r="G18" s="43"/>
    </row>
    <row r="19" spans="1:7" ht="15.9" customHeight="1" x14ac:dyDescent="0.25">
      <c r="A19" s="50"/>
      <c r="B19" s="42"/>
      <c r="C19" s="43"/>
      <c r="D19" s="25"/>
      <c r="E19" s="47"/>
      <c r="F19" s="48"/>
      <c r="G19" s="43"/>
    </row>
    <row r="20" spans="1:7" ht="15.9" customHeight="1" x14ac:dyDescent="0.25">
      <c r="A20" s="50" t="s">
        <v>27</v>
      </c>
      <c r="B20" s="42"/>
      <c r="C20" s="43">
        <f>HZS</f>
        <v>0</v>
      </c>
      <c r="D20" s="25"/>
      <c r="E20" s="47"/>
      <c r="F20" s="48"/>
      <c r="G20" s="43"/>
    </row>
    <row r="21" spans="1:7" ht="15.9" customHeight="1" x14ac:dyDescent="0.25">
      <c r="A21" s="29" t="s">
        <v>28</v>
      </c>
      <c r="B21" s="30"/>
      <c r="C21" s="43">
        <f>C18+C20</f>
        <v>0</v>
      </c>
      <c r="D21" s="25" t="s">
        <v>29</v>
      </c>
      <c r="E21" s="47"/>
      <c r="F21" s="48"/>
      <c r="G21" s="43">
        <f>G22-SUM(G14:G20)</f>
        <v>0</v>
      </c>
    </row>
    <row r="22" spans="1:7" ht="15.9" customHeight="1" thickBot="1" x14ac:dyDescent="0.3">
      <c r="A22" s="25" t="s">
        <v>30</v>
      </c>
      <c r="B22" s="26"/>
      <c r="C22" s="52">
        <f>C21+G22</f>
        <v>0</v>
      </c>
      <c r="D22" s="53" t="s">
        <v>31</v>
      </c>
      <c r="E22" s="54"/>
      <c r="F22" s="55"/>
      <c r="G22" s="43">
        <f>VRN</f>
        <v>0</v>
      </c>
    </row>
    <row r="23" spans="1:7" x14ac:dyDescent="0.25">
      <c r="A23" s="3" t="s">
        <v>32</v>
      </c>
      <c r="B23" s="5"/>
      <c r="C23" s="6" t="s">
        <v>33</v>
      </c>
      <c r="D23" s="5"/>
      <c r="E23" s="6" t="s">
        <v>34</v>
      </c>
      <c r="F23" s="5"/>
      <c r="G23" s="7"/>
    </row>
    <row r="24" spans="1:7" x14ac:dyDescent="0.25">
      <c r="A24" s="14"/>
      <c r="B24" s="16"/>
      <c r="C24" s="17" t="s">
        <v>35</v>
      </c>
      <c r="D24" s="16"/>
      <c r="E24" s="17" t="s">
        <v>35</v>
      </c>
      <c r="F24" s="16"/>
      <c r="G24" s="18"/>
    </row>
    <row r="25" spans="1:7" x14ac:dyDescent="0.25">
      <c r="A25" s="29" t="s">
        <v>36</v>
      </c>
      <c r="B25" s="56"/>
      <c r="C25" s="12" t="s">
        <v>36</v>
      </c>
      <c r="D25" s="30"/>
      <c r="E25" s="12" t="s">
        <v>36</v>
      </c>
      <c r="F25" s="30"/>
      <c r="G25" s="13"/>
    </row>
    <row r="26" spans="1:7" x14ac:dyDescent="0.25">
      <c r="A26" s="29"/>
      <c r="B26" s="57"/>
      <c r="C26" s="12" t="s">
        <v>37</v>
      </c>
      <c r="D26" s="30"/>
      <c r="E26" s="12" t="s">
        <v>38</v>
      </c>
      <c r="F26" s="30"/>
      <c r="G26" s="13"/>
    </row>
    <row r="27" spans="1:7" x14ac:dyDescent="0.25">
      <c r="A27" s="29"/>
      <c r="B27" s="30"/>
      <c r="C27" s="12"/>
      <c r="D27" s="30"/>
      <c r="E27" s="12"/>
      <c r="F27" s="30"/>
      <c r="G27" s="13"/>
    </row>
    <row r="28" spans="1:7" ht="97.5" customHeight="1" x14ac:dyDescent="0.25">
      <c r="A28" s="29"/>
      <c r="B28" s="30"/>
      <c r="C28" s="12"/>
      <c r="D28" s="30"/>
      <c r="E28" s="12"/>
      <c r="F28" s="30"/>
      <c r="G28" s="13"/>
    </row>
    <row r="29" spans="1:7" x14ac:dyDescent="0.25">
      <c r="A29" s="14" t="s">
        <v>39</v>
      </c>
      <c r="B29" s="16"/>
      <c r="C29" s="58">
        <v>0</v>
      </c>
      <c r="D29" s="16" t="s">
        <v>40</v>
      </c>
      <c r="E29" s="17"/>
      <c r="F29" s="59"/>
      <c r="G29" s="18"/>
    </row>
    <row r="30" spans="1:7" x14ac:dyDescent="0.25">
      <c r="A30" s="14" t="s">
        <v>39</v>
      </c>
      <c r="B30" s="16"/>
      <c r="C30" s="58">
        <v>15</v>
      </c>
      <c r="D30" s="16" t="s">
        <v>40</v>
      </c>
      <c r="E30" s="17"/>
      <c r="F30" s="171">
        <f>C22</f>
        <v>0</v>
      </c>
      <c r="G30" s="18"/>
    </row>
    <row r="31" spans="1:7" x14ac:dyDescent="0.25">
      <c r="A31" s="14" t="s">
        <v>41</v>
      </c>
      <c r="B31" s="16"/>
      <c r="C31" s="58">
        <v>15</v>
      </c>
      <c r="D31" s="16" t="s">
        <v>40</v>
      </c>
      <c r="E31" s="17"/>
      <c r="F31" s="172">
        <f>ROUND(PRODUCT(F30,C31/100),0)</f>
        <v>0</v>
      </c>
      <c r="G31" s="28"/>
    </row>
    <row r="32" spans="1:7" x14ac:dyDescent="0.25">
      <c r="A32" s="14" t="s">
        <v>39</v>
      </c>
      <c r="B32" s="16"/>
      <c r="C32" s="58">
        <v>21</v>
      </c>
      <c r="D32" s="16" t="s">
        <v>40</v>
      </c>
      <c r="E32" s="17"/>
      <c r="F32" s="171"/>
      <c r="G32" s="18"/>
    </row>
    <row r="33" spans="1:8" x14ac:dyDescent="0.25">
      <c r="A33" s="14" t="s">
        <v>41</v>
      </c>
      <c r="B33" s="16"/>
      <c r="C33" s="58">
        <v>21</v>
      </c>
      <c r="D33" s="16" t="s">
        <v>40</v>
      </c>
      <c r="E33" s="17"/>
      <c r="F33" s="172"/>
      <c r="G33" s="28"/>
    </row>
    <row r="34" spans="1:8" s="64" customFormat="1" ht="19.5" customHeight="1" thickBot="1" x14ac:dyDescent="0.35">
      <c r="A34" s="60" t="s">
        <v>42</v>
      </c>
      <c r="B34" s="61"/>
      <c r="C34" s="61"/>
      <c r="D34" s="61"/>
      <c r="E34" s="62"/>
      <c r="F34" s="173">
        <f>ROUND(SUM(F29:F33),0)</f>
        <v>0</v>
      </c>
      <c r="G34" s="63"/>
    </row>
    <row r="36" spans="1:8" x14ac:dyDescent="0.25">
      <c r="A36" s="65" t="s">
        <v>43</v>
      </c>
      <c r="B36" s="65"/>
      <c r="C36" s="65"/>
      <c r="D36" s="65"/>
      <c r="E36" s="65"/>
      <c r="F36" s="65"/>
      <c r="G36" s="65"/>
      <c r="H36" t="s">
        <v>4</v>
      </c>
    </row>
    <row r="37" spans="1:8" ht="14.25" customHeight="1" x14ac:dyDescent="0.25">
      <c r="A37" s="65"/>
      <c r="B37" s="181"/>
      <c r="C37" s="181"/>
      <c r="D37" s="181"/>
      <c r="E37" s="181"/>
      <c r="F37" s="181"/>
      <c r="G37" s="181"/>
      <c r="H37" t="s">
        <v>4</v>
      </c>
    </row>
    <row r="38" spans="1:8" ht="12.75" customHeight="1" x14ac:dyDescent="0.25">
      <c r="A38" s="66"/>
      <c r="B38" s="181"/>
      <c r="C38" s="181"/>
      <c r="D38" s="181"/>
      <c r="E38" s="181"/>
      <c r="F38" s="181"/>
      <c r="G38" s="181"/>
      <c r="H38" t="s">
        <v>4</v>
      </c>
    </row>
    <row r="39" spans="1:8" x14ac:dyDescent="0.25">
      <c r="A39" s="66"/>
      <c r="B39" s="181"/>
      <c r="C39" s="181"/>
      <c r="D39" s="181"/>
      <c r="E39" s="181"/>
      <c r="F39" s="181"/>
      <c r="G39" s="181"/>
      <c r="H39" t="s">
        <v>4</v>
      </c>
    </row>
    <row r="40" spans="1:8" x14ac:dyDescent="0.25">
      <c r="A40" s="66"/>
      <c r="B40" s="181"/>
      <c r="C40" s="181"/>
      <c r="D40" s="181"/>
      <c r="E40" s="181"/>
      <c r="F40" s="181"/>
      <c r="G40" s="181"/>
      <c r="H40" t="s">
        <v>4</v>
      </c>
    </row>
    <row r="41" spans="1:8" x14ac:dyDescent="0.25">
      <c r="A41" s="66"/>
      <c r="B41" s="181"/>
      <c r="C41" s="181"/>
      <c r="D41" s="181"/>
      <c r="E41" s="181"/>
      <c r="F41" s="181"/>
      <c r="G41" s="181"/>
      <c r="H41" t="s">
        <v>4</v>
      </c>
    </row>
    <row r="42" spans="1:8" x14ac:dyDescent="0.25">
      <c r="A42" s="66"/>
      <c r="B42" s="181"/>
      <c r="C42" s="181"/>
      <c r="D42" s="181"/>
      <c r="E42" s="181"/>
      <c r="F42" s="181"/>
      <c r="G42" s="181"/>
      <c r="H42" t="s">
        <v>4</v>
      </c>
    </row>
    <row r="43" spans="1:8" x14ac:dyDescent="0.25">
      <c r="A43" s="66"/>
      <c r="B43" s="181"/>
      <c r="C43" s="181"/>
      <c r="D43" s="181"/>
      <c r="E43" s="181"/>
      <c r="F43" s="181"/>
      <c r="G43" s="181"/>
      <c r="H43" t="s">
        <v>4</v>
      </c>
    </row>
    <row r="44" spans="1:8" x14ac:dyDescent="0.25">
      <c r="A44" s="66"/>
      <c r="B44" s="181"/>
      <c r="C44" s="181"/>
      <c r="D44" s="181"/>
      <c r="E44" s="181"/>
      <c r="F44" s="181"/>
      <c r="G44" s="181"/>
      <c r="H44" t="s">
        <v>4</v>
      </c>
    </row>
    <row r="45" spans="1:8" x14ac:dyDescent="0.25">
      <c r="A45" s="66"/>
      <c r="B45" s="181"/>
      <c r="C45" s="181"/>
      <c r="D45" s="181"/>
      <c r="E45" s="181"/>
      <c r="F45" s="181"/>
      <c r="G45" s="181"/>
      <c r="H45" t="s">
        <v>4</v>
      </c>
    </row>
    <row r="46" spans="1:8" x14ac:dyDescent="0.25">
      <c r="B46" s="175"/>
      <c r="C46" s="175"/>
      <c r="D46" s="175"/>
      <c r="E46" s="175"/>
      <c r="F46" s="175"/>
      <c r="G46" s="175"/>
    </row>
    <row r="47" spans="1:8" x14ac:dyDescent="0.25">
      <c r="B47" s="175"/>
      <c r="C47" s="175"/>
      <c r="D47" s="175"/>
      <c r="E47" s="175"/>
      <c r="F47" s="175"/>
      <c r="G47" s="175"/>
    </row>
    <row r="48" spans="1:8" x14ac:dyDescent="0.25">
      <c r="B48" s="175"/>
      <c r="C48" s="175"/>
      <c r="D48" s="175"/>
      <c r="E48" s="175"/>
      <c r="F48" s="175"/>
      <c r="G48" s="175"/>
    </row>
    <row r="49" spans="2:7" x14ac:dyDescent="0.25">
      <c r="B49" s="175"/>
      <c r="C49" s="175"/>
      <c r="D49" s="175"/>
      <c r="E49" s="175"/>
      <c r="F49" s="175"/>
      <c r="G49" s="175"/>
    </row>
    <row r="50" spans="2:7" x14ac:dyDescent="0.25">
      <c r="B50" s="175"/>
      <c r="C50" s="175"/>
      <c r="D50" s="175"/>
      <c r="E50" s="175"/>
      <c r="F50" s="175"/>
      <c r="G50" s="175"/>
    </row>
    <row r="51" spans="2:7" x14ac:dyDescent="0.25">
      <c r="B51" s="175"/>
      <c r="C51" s="175"/>
      <c r="D51" s="175"/>
      <c r="E51" s="175"/>
      <c r="F51" s="175"/>
      <c r="G51" s="175"/>
    </row>
    <row r="52" spans="2:7" x14ac:dyDescent="0.25">
      <c r="B52" s="175"/>
      <c r="C52" s="175"/>
      <c r="D52" s="175"/>
      <c r="E52" s="175"/>
      <c r="F52" s="175"/>
      <c r="G52" s="175"/>
    </row>
    <row r="53" spans="2:7" x14ac:dyDescent="0.25">
      <c r="B53" s="175"/>
      <c r="C53" s="175"/>
      <c r="D53" s="175"/>
      <c r="E53" s="175"/>
      <c r="F53" s="175"/>
      <c r="G53" s="175"/>
    </row>
    <row r="54" spans="2:7" x14ac:dyDescent="0.25">
      <c r="B54" s="175"/>
      <c r="C54" s="175"/>
      <c r="D54" s="175"/>
      <c r="E54" s="175"/>
      <c r="F54" s="175"/>
      <c r="G54" s="175"/>
    </row>
    <row r="55" spans="2:7" x14ac:dyDescent="0.25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78"/>
  <sheetViews>
    <sheetView topLeftCell="A4" workbookViewId="0">
      <selection activeCell="D25" sqref="D25"/>
    </sheetView>
  </sheetViews>
  <sheetFormatPr defaultRowHeight="13.2" x14ac:dyDescent="0.25"/>
  <cols>
    <col min="1" max="1" width="5.88671875" customWidth="1"/>
    <col min="2" max="2" width="6.109375" customWidth="1"/>
    <col min="3" max="3" width="11.44140625" customWidth="1"/>
    <col min="4" max="4" width="15.88671875" customWidth="1"/>
    <col min="5" max="5" width="11.33203125" customWidth="1"/>
    <col min="6" max="6" width="10.88671875" customWidth="1"/>
    <col min="7" max="7" width="11" customWidth="1"/>
    <col min="8" max="8" width="11.109375" customWidth="1"/>
    <col min="9" max="9" width="10.6640625" customWidth="1"/>
  </cols>
  <sheetData>
    <row r="1" spans="1:9" ht="13.8" thickTop="1" x14ac:dyDescent="0.25">
      <c r="A1" s="182" t="s">
        <v>5</v>
      </c>
      <c r="B1" s="183"/>
      <c r="C1" s="67" t="str">
        <f>CONCATENATE(cislostavby," ",nazevstavby)</f>
        <v xml:space="preserve"> Bytový dům Skřípov čp. 354, 355</v>
      </c>
      <c r="D1" s="68"/>
      <c r="E1" s="69"/>
      <c r="F1" s="68"/>
      <c r="G1" s="70"/>
      <c r="H1" s="71"/>
      <c r="I1" s="72"/>
    </row>
    <row r="2" spans="1:9" ht="13.8" thickBot="1" x14ac:dyDescent="0.3">
      <c r="A2" s="184" t="s">
        <v>1</v>
      </c>
      <c r="B2" s="185"/>
      <c r="C2" s="73" t="str">
        <f>CONCATENATE(cisloobjektu," ",nazevobjektu)</f>
        <v xml:space="preserve"> Oprava střešního pláště</v>
      </c>
      <c r="D2" s="74"/>
      <c r="E2" s="75"/>
      <c r="F2" s="74"/>
      <c r="G2" s="186"/>
      <c r="H2" s="186"/>
      <c r="I2" s="187"/>
    </row>
    <row r="3" spans="1:9" ht="13.8" thickTop="1" x14ac:dyDescent="0.25"/>
    <row r="4" spans="1:9" ht="19.5" customHeight="1" x14ac:dyDescent="0.3">
      <c r="A4" s="76" t="s">
        <v>44</v>
      </c>
      <c r="B4" s="1"/>
      <c r="C4" s="1"/>
      <c r="D4" s="1"/>
      <c r="E4" s="1"/>
      <c r="F4" s="1"/>
      <c r="G4" s="1"/>
      <c r="H4" s="1"/>
      <c r="I4" s="1"/>
    </row>
    <row r="5" spans="1:9" ht="13.8" thickBot="1" x14ac:dyDescent="0.3"/>
    <row r="6" spans="1:9" s="30" customFormat="1" ht="13.8" thickBot="1" x14ac:dyDescent="0.3">
      <c r="A6" s="77"/>
      <c r="B6" s="78" t="s">
        <v>45</v>
      </c>
      <c r="C6" s="78"/>
      <c r="D6" s="79"/>
      <c r="E6" s="80" t="s">
        <v>46</v>
      </c>
      <c r="F6" s="81" t="s">
        <v>47</v>
      </c>
      <c r="G6" s="81" t="s">
        <v>48</v>
      </c>
      <c r="H6" s="81" t="s">
        <v>49</v>
      </c>
      <c r="I6" s="82" t="s">
        <v>27</v>
      </c>
    </row>
    <row r="7" spans="1:9" s="30" customFormat="1" x14ac:dyDescent="0.25">
      <c r="A7" s="167" t="str">
        <f>Položky!B7</f>
        <v>3</v>
      </c>
      <c r="B7" s="83" t="str">
        <f>Položky!C7</f>
        <v>Svislé a kompletní konstrukce</v>
      </c>
      <c r="C7" s="84"/>
      <c r="D7" s="85"/>
      <c r="E7" s="168">
        <f>Položky!BC13</f>
        <v>0</v>
      </c>
      <c r="F7" s="169">
        <f>Položky!BD13</f>
        <v>0</v>
      </c>
      <c r="G7" s="169">
        <f>Položky!BE13</f>
        <v>0</v>
      </c>
      <c r="H7" s="169">
        <f>Položky!BF13</f>
        <v>0</v>
      </c>
      <c r="I7" s="170">
        <f>Položky!BG13</f>
        <v>0</v>
      </c>
    </row>
    <row r="8" spans="1:9" s="30" customFormat="1" x14ac:dyDescent="0.25">
      <c r="A8" s="167" t="str">
        <f>Položky!B14</f>
        <v>62</v>
      </c>
      <c r="B8" s="83" t="str">
        <f>Položky!C14</f>
        <v>Upravy povrchů vnější</v>
      </c>
      <c r="C8" s="84"/>
      <c r="D8" s="85"/>
      <c r="E8" s="168">
        <f>Položky!BC19</f>
        <v>0</v>
      </c>
      <c r="F8" s="169">
        <f>Položky!BD19</f>
        <v>0</v>
      </c>
      <c r="G8" s="169">
        <f>Položky!BE19</f>
        <v>0</v>
      </c>
      <c r="H8" s="169">
        <f>Položky!BF19</f>
        <v>0</v>
      </c>
      <c r="I8" s="170">
        <f>Položky!BG19</f>
        <v>0</v>
      </c>
    </row>
    <row r="9" spans="1:9" s="30" customFormat="1" x14ac:dyDescent="0.25">
      <c r="A9" s="167" t="str">
        <f>Položky!B20</f>
        <v>94</v>
      </c>
      <c r="B9" s="83" t="str">
        <f>Položky!C20</f>
        <v>Lešení a stavební výtahy</v>
      </c>
      <c r="C9" s="84"/>
      <c r="D9" s="85"/>
      <c r="E9" s="168">
        <f>Položky!BC24</f>
        <v>0</v>
      </c>
      <c r="F9" s="169">
        <f>Položky!BD24</f>
        <v>0</v>
      </c>
      <c r="G9" s="169">
        <f>Položky!BE24</f>
        <v>0</v>
      </c>
      <c r="H9" s="169">
        <f>Položky!BF24</f>
        <v>0</v>
      </c>
      <c r="I9" s="170">
        <f>Položky!BG24</f>
        <v>0</v>
      </c>
    </row>
    <row r="10" spans="1:9" s="30" customFormat="1" x14ac:dyDescent="0.25">
      <c r="A10" s="167" t="str">
        <f>Položky!B25</f>
        <v>96</v>
      </c>
      <c r="B10" s="83" t="str">
        <f>Položky!C25</f>
        <v>Bourání konstrukcí</v>
      </c>
      <c r="C10" s="84"/>
      <c r="D10" s="85"/>
      <c r="E10" s="168">
        <f>Položky!BC28</f>
        <v>0</v>
      </c>
      <c r="F10" s="169">
        <f>Položky!BD28</f>
        <v>0</v>
      </c>
      <c r="G10" s="169">
        <f>Položky!BE28</f>
        <v>0</v>
      </c>
      <c r="H10" s="169">
        <f>Položky!BF28</f>
        <v>0</v>
      </c>
      <c r="I10" s="170">
        <f>Položky!BG28</f>
        <v>0</v>
      </c>
    </row>
    <row r="11" spans="1:9" s="30" customFormat="1" x14ac:dyDescent="0.25">
      <c r="A11" s="167" t="str">
        <f>Položky!B29</f>
        <v>97</v>
      </c>
      <c r="B11" s="83" t="str">
        <f>Položky!C29</f>
        <v>Prorážení otvorů</v>
      </c>
      <c r="C11" s="84"/>
      <c r="D11" s="85"/>
      <c r="E11" s="168">
        <f>Položky!BC38</f>
        <v>0</v>
      </c>
      <c r="F11" s="169">
        <f>Položky!BD38</f>
        <v>0</v>
      </c>
      <c r="G11" s="169">
        <f>Položky!BE38</f>
        <v>0</v>
      </c>
      <c r="H11" s="169">
        <f>Položky!BF38</f>
        <v>0</v>
      </c>
      <c r="I11" s="170">
        <f>Položky!BG38</f>
        <v>0</v>
      </c>
    </row>
    <row r="12" spans="1:9" s="30" customFormat="1" x14ac:dyDescent="0.25">
      <c r="A12" s="167" t="str">
        <f>Položky!B39</f>
        <v>99</v>
      </c>
      <c r="B12" s="83" t="str">
        <f>Položky!C39</f>
        <v>Staveništní přesun hmot</v>
      </c>
      <c r="C12" s="84"/>
      <c r="D12" s="85"/>
      <c r="E12" s="168">
        <f>Položky!BC42</f>
        <v>0</v>
      </c>
      <c r="F12" s="169">
        <f>Položky!BD42</f>
        <v>0</v>
      </c>
      <c r="G12" s="169">
        <f>Položky!BE42</f>
        <v>0</v>
      </c>
      <c r="H12" s="169">
        <f>Položky!BF42</f>
        <v>0</v>
      </c>
      <c r="I12" s="170">
        <f>Položky!BG42</f>
        <v>0</v>
      </c>
    </row>
    <row r="13" spans="1:9" s="30" customFormat="1" x14ac:dyDescent="0.25">
      <c r="A13" s="167" t="str">
        <f>Položky!B43</f>
        <v>762</v>
      </c>
      <c r="B13" s="83" t="str">
        <f>Položky!C43</f>
        <v>Konstrukce tesařské</v>
      </c>
      <c r="C13" s="84"/>
      <c r="D13" s="85"/>
      <c r="E13" s="168">
        <f>Položky!BC59</f>
        <v>0</v>
      </c>
      <c r="F13" s="169">
        <f>Položky!BD59</f>
        <v>0</v>
      </c>
      <c r="G13" s="169">
        <f>Položky!BE59</f>
        <v>0</v>
      </c>
      <c r="H13" s="169">
        <f>Položky!BF59</f>
        <v>0</v>
      </c>
      <c r="I13" s="170">
        <f>Položky!BG59</f>
        <v>0</v>
      </c>
    </row>
    <row r="14" spans="1:9" s="30" customFormat="1" x14ac:dyDescent="0.25">
      <c r="A14" s="167" t="str">
        <f>Položky!B60</f>
        <v>764</v>
      </c>
      <c r="B14" s="83" t="str">
        <f>Položky!C60</f>
        <v>Konstrukce klempířské</v>
      </c>
      <c r="C14" s="84"/>
      <c r="D14" s="85"/>
      <c r="E14" s="168">
        <f>Položky!BC91</f>
        <v>0</v>
      </c>
      <c r="F14" s="169">
        <f>Položky!BD91</f>
        <v>0</v>
      </c>
      <c r="G14" s="169">
        <f>Položky!BE91</f>
        <v>0</v>
      </c>
      <c r="H14" s="169">
        <f>Položky!BF91</f>
        <v>0</v>
      </c>
      <c r="I14" s="170">
        <f>Položky!BG91</f>
        <v>0</v>
      </c>
    </row>
    <row r="15" spans="1:9" s="30" customFormat="1" x14ac:dyDescent="0.25">
      <c r="A15" s="167" t="str">
        <f>Položky!B92</f>
        <v>765</v>
      </c>
      <c r="B15" s="83" t="str">
        <f>Položky!C92</f>
        <v>Krytiny tvrdé</v>
      </c>
      <c r="C15" s="84"/>
      <c r="D15" s="85"/>
      <c r="E15" s="168">
        <f>Položky!BC107</f>
        <v>0</v>
      </c>
      <c r="F15" s="169">
        <f>Položky!BD107</f>
        <v>0</v>
      </c>
      <c r="G15" s="169">
        <f>Položky!BE107</f>
        <v>0</v>
      </c>
      <c r="H15" s="169">
        <f>Položky!BF107</f>
        <v>0</v>
      </c>
      <c r="I15" s="170">
        <f>Položky!BG107</f>
        <v>0</v>
      </c>
    </row>
    <row r="16" spans="1:9" s="30" customFormat="1" x14ac:dyDescent="0.25">
      <c r="A16" s="167" t="str">
        <f>Položky!B108</f>
        <v>766</v>
      </c>
      <c r="B16" s="83" t="str">
        <f>Položky!C108</f>
        <v>Konstrukce truhlářské</v>
      </c>
      <c r="C16" s="84"/>
      <c r="D16" s="85"/>
      <c r="E16" s="168">
        <f>Položky!BC114</f>
        <v>0</v>
      </c>
      <c r="F16" s="169">
        <f>Položky!BD114</f>
        <v>0</v>
      </c>
      <c r="G16" s="169">
        <f>Položky!BE114</f>
        <v>0</v>
      </c>
      <c r="H16" s="169">
        <f>Položky!BF114</f>
        <v>0</v>
      </c>
      <c r="I16" s="170">
        <f>Položky!BG114</f>
        <v>0</v>
      </c>
    </row>
    <row r="17" spans="1:57" s="30" customFormat="1" x14ac:dyDescent="0.25">
      <c r="A17" s="167" t="str">
        <f>Položky!B115</f>
        <v>767</v>
      </c>
      <c r="B17" s="83" t="str">
        <f>Položky!C115</f>
        <v>Konstrukce zámečnické</v>
      </c>
      <c r="C17" s="84"/>
      <c r="D17" s="85"/>
      <c r="E17" s="168">
        <f>Položky!BC117</f>
        <v>0</v>
      </c>
      <c r="F17" s="169">
        <f>Položky!BD117</f>
        <v>0</v>
      </c>
      <c r="G17" s="169">
        <f>Položky!BE117</f>
        <v>0</v>
      </c>
      <c r="H17" s="169">
        <f>Položky!BF117</f>
        <v>0</v>
      </c>
      <c r="I17" s="170">
        <f>Položky!BG117</f>
        <v>0</v>
      </c>
    </row>
    <row r="18" spans="1:57" s="30" customFormat="1" ht="13.8" thickBot="1" x14ac:dyDescent="0.3">
      <c r="A18" s="167" t="str">
        <f>Položky!B118</f>
        <v>783</v>
      </c>
      <c r="B18" s="83" t="str">
        <f>Položky!C118</f>
        <v>Nátěry</v>
      </c>
      <c r="C18" s="84"/>
      <c r="D18" s="85"/>
      <c r="E18" s="168">
        <f>Položky!BC121</f>
        <v>0</v>
      </c>
      <c r="F18" s="169">
        <f>Položky!BD121</f>
        <v>0</v>
      </c>
      <c r="G18" s="169">
        <f>Položky!BE121</f>
        <v>0</v>
      </c>
      <c r="H18" s="169">
        <f>Položky!BF121</f>
        <v>0</v>
      </c>
      <c r="I18" s="170">
        <f>Položky!BG121</f>
        <v>0</v>
      </c>
    </row>
    <row r="19" spans="1:57" s="91" customFormat="1" ht="13.8" thickBot="1" x14ac:dyDescent="0.3">
      <c r="A19" s="86"/>
      <c r="B19" s="78" t="s">
        <v>50</v>
      </c>
      <c r="C19" s="78"/>
      <c r="D19" s="87"/>
      <c r="E19" s="88">
        <f>SUM(E7:E18)</f>
        <v>0</v>
      </c>
      <c r="F19" s="89">
        <f>SUM(F7:F18)</f>
        <v>0</v>
      </c>
      <c r="G19" s="89">
        <f>SUM(G7:G18)</f>
        <v>0</v>
      </c>
      <c r="H19" s="89">
        <f>SUM(H7:H18)</f>
        <v>0</v>
      </c>
      <c r="I19" s="90">
        <f>SUM(I7:I18)</f>
        <v>0</v>
      </c>
    </row>
    <row r="20" spans="1:57" x14ac:dyDescent="0.25">
      <c r="A20" s="84"/>
      <c r="B20" s="84"/>
      <c r="C20" s="84"/>
      <c r="D20" s="84"/>
      <c r="E20" s="84"/>
      <c r="F20" s="84"/>
      <c r="G20" s="84"/>
      <c r="H20" s="84"/>
      <c r="I20" s="84"/>
    </row>
    <row r="21" spans="1:57" ht="19.5" customHeight="1" x14ac:dyDescent="0.3">
      <c r="A21" s="92" t="s">
        <v>51</v>
      </c>
      <c r="B21" s="92"/>
      <c r="C21" s="92"/>
      <c r="D21" s="92"/>
      <c r="E21" s="92"/>
      <c r="F21" s="92"/>
      <c r="G21" s="93"/>
      <c r="H21" s="92"/>
      <c r="I21" s="92"/>
      <c r="BA21" s="31"/>
      <c r="BB21" s="31"/>
      <c r="BC21" s="31"/>
      <c r="BD21" s="31"/>
      <c r="BE21" s="31"/>
    </row>
    <row r="22" spans="1:57" ht="13.8" thickBot="1" x14ac:dyDescent="0.3">
      <c r="A22" s="94"/>
      <c r="B22" s="94"/>
      <c r="C22" s="94"/>
      <c r="D22" s="94"/>
      <c r="E22" s="94"/>
      <c r="F22" s="94"/>
      <c r="G22" s="94"/>
      <c r="H22" s="94"/>
      <c r="I22" s="94"/>
    </row>
    <row r="23" spans="1:57" x14ac:dyDescent="0.25">
      <c r="A23" s="95" t="s">
        <v>52</v>
      </c>
      <c r="B23" s="96"/>
      <c r="C23" s="96"/>
      <c r="D23" s="97"/>
      <c r="E23" s="98" t="s">
        <v>53</v>
      </c>
      <c r="F23" s="99" t="s">
        <v>54</v>
      </c>
      <c r="G23" s="100" t="s">
        <v>55</v>
      </c>
      <c r="H23" s="101"/>
      <c r="I23" s="102" t="s">
        <v>53</v>
      </c>
    </row>
    <row r="24" spans="1:57" x14ac:dyDescent="0.25">
      <c r="A24" s="103" t="s">
        <v>274</v>
      </c>
      <c r="B24" s="104"/>
      <c r="C24" s="104"/>
      <c r="D24" s="104"/>
      <c r="E24" s="197" t="s">
        <v>275</v>
      </c>
      <c r="F24" s="198"/>
      <c r="G24" s="197">
        <f>CHOOSE(BA24+1,HSV+PSV,HSV+PSV+Mont,HSV+PSV+Dodavka+Mont,HSV,PSV,Mont,Dodavka,Mont+Dodavka,0)</f>
        <v>0</v>
      </c>
      <c r="H24" s="105"/>
      <c r="I24" s="106">
        <f>E24+F24*G24/100</f>
        <v>0</v>
      </c>
      <c r="BA24">
        <v>0</v>
      </c>
    </row>
    <row r="25" spans="1:57" x14ac:dyDescent="0.25">
      <c r="A25" s="103" t="s">
        <v>276</v>
      </c>
      <c r="B25" s="104"/>
      <c r="C25" s="104"/>
      <c r="D25" s="104"/>
      <c r="E25" s="197" t="s">
        <v>275</v>
      </c>
      <c r="F25" s="198"/>
      <c r="G25" s="197">
        <f>CHOOSE(BA25+1,HSV+PSV,HSV+PSV+Mont,HSV+PSV+Dodavka+Mont,HSV,PSV,Mont,Dodavka,Mont+Dodavka,0)</f>
        <v>0</v>
      </c>
      <c r="H25" s="105"/>
      <c r="I25" s="106">
        <f>E25+F25*G25/100</f>
        <v>0</v>
      </c>
      <c r="BA25">
        <v>0</v>
      </c>
    </row>
    <row r="26" spans="1:57" x14ac:dyDescent="0.25">
      <c r="A26" s="103" t="s">
        <v>277</v>
      </c>
      <c r="B26" s="104"/>
      <c r="C26" s="104"/>
      <c r="D26" s="104"/>
      <c r="E26" s="197" t="s">
        <v>275</v>
      </c>
      <c r="F26" s="198"/>
      <c r="G26" s="197">
        <f>CHOOSE(BA26+1,HSV+PSV,HSV+PSV+Mont,HSV+PSV+Dodavka+Mont,HSV,PSV,Mont,Dodavka,Mont+Dodavka,0)</f>
        <v>0</v>
      </c>
      <c r="H26" s="105"/>
      <c r="I26" s="106">
        <f>E26+F26*G26/100</f>
        <v>0</v>
      </c>
      <c r="BA26">
        <v>0</v>
      </c>
    </row>
    <row r="27" spans="1:57" ht="13.8" thickBot="1" x14ac:dyDescent="0.3">
      <c r="A27" s="107"/>
      <c r="B27" s="108" t="s">
        <v>56</v>
      </c>
      <c r="C27" s="109"/>
      <c r="D27" s="110"/>
      <c r="E27" s="111"/>
      <c r="F27" s="112"/>
      <c r="G27" s="112"/>
      <c r="H27" s="188">
        <f>SUM(I24:I26)</f>
        <v>0</v>
      </c>
      <c r="I27" s="189"/>
    </row>
    <row r="29" spans="1:57" x14ac:dyDescent="0.25">
      <c r="B29" s="91"/>
      <c r="F29" s="113"/>
      <c r="G29" s="114"/>
      <c r="H29" s="114"/>
      <c r="I29" s="115"/>
    </row>
    <row r="30" spans="1:57" x14ac:dyDescent="0.25">
      <c r="F30" s="113"/>
      <c r="G30" s="114"/>
      <c r="H30" s="114"/>
      <c r="I30" s="115"/>
    </row>
    <row r="31" spans="1:57" x14ac:dyDescent="0.25">
      <c r="F31" s="113"/>
      <c r="G31" s="114"/>
      <c r="H31" s="114"/>
      <c r="I31" s="115"/>
    </row>
    <row r="32" spans="1:57" x14ac:dyDescent="0.25">
      <c r="F32" s="113"/>
      <c r="G32" s="114"/>
      <c r="H32" s="114"/>
      <c r="I32" s="115"/>
    </row>
    <row r="33" spans="6:9" x14ac:dyDescent="0.25">
      <c r="F33" s="113"/>
      <c r="G33" s="114"/>
      <c r="H33" s="114"/>
      <c r="I33" s="115"/>
    </row>
    <row r="34" spans="6:9" x14ac:dyDescent="0.25">
      <c r="F34" s="113"/>
      <c r="G34" s="114"/>
      <c r="H34" s="114"/>
      <c r="I34" s="115"/>
    </row>
    <row r="35" spans="6:9" x14ac:dyDescent="0.25">
      <c r="F35" s="113"/>
      <c r="G35" s="114"/>
      <c r="H35" s="114"/>
      <c r="I35" s="115"/>
    </row>
    <row r="36" spans="6:9" x14ac:dyDescent="0.25">
      <c r="F36" s="113"/>
      <c r="G36" s="114"/>
      <c r="H36" s="114"/>
      <c r="I36" s="115"/>
    </row>
    <row r="37" spans="6:9" x14ac:dyDescent="0.25">
      <c r="F37" s="113"/>
      <c r="G37" s="114"/>
      <c r="H37" s="114"/>
      <c r="I37" s="115"/>
    </row>
    <row r="38" spans="6:9" x14ac:dyDescent="0.25">
      <c r="F38" s="113"/>
      <c r="G38" s="114"/>
      <c r="H38" s="114"/>
      <c r="I38" s="115"/>
    </row>
    <row r="39" spans="6:9" x14ac:dyDescent="0.25">
      <c r="F39" s="113"/>
      <c r="G39" s="114"/>
      <c r="H39" s="114"/>
      <c r="I39" s="115"/>
    </row>
    <row r="40" spans="6:9" x14ac:dyDescent="0.25">
      <c r="F40" s="113"/>
      <c r="G40" s="114"/>
      <c r="H40" s="114"/>
      <c r="I40" s="115"/>
    </row>
    <row r="41" spans="6:9" x14ac:dyDescent="0.25">
      <c r="F41" s="113"/>
      <c r="G41" s="114"/>
      <c r="H41" s="114"/>
      <c r="I41" s="115"/>
    </row>
    <row r="42" spans="6:9" x14ac:dyDescent="0.25">
      <c r="F42" s="113"/>
      <c r="G42" s="114"/>
      <c r="H42" s="114"/>
      <c r="I42" s="115"/>
    </row>
    <row r="43" spans="6:9" x14ac:dyDescent="0.25">
      <c r="F43" s="113"/>
      <c r="G43" s="114"/>
      <c r="H43" s="114"/>
      <c r="I43" s="115"/>
    </row>
    <row r="44" spans="6:9" x14ac:dyDescent="0.25">
      <c r="F44" s="113"/>
      <c r="G44" s="114"/>
      <c r="H44" s="114"/>
      <c r="I44" s="115"/>
    </row>
    <row r="45" spans="6:9" x14ac:dyDescent="0.25">
      <c r="F45" s="113"/>
      <c r="G45" s="114"/>
      <c r="H45" s="114"/>
      <c r="I45" s="115"/>
    </row>
    <row r="46" spans="6:9" x14ac:dyDescent="0.25">
      <c r="F46" s="113"/>
      <c r="G46" s="114"/>
      <c r="H46" s="114"/>
      <c r="I46" s="115"/>
    </row>
    <row r="47" spans="6:9" x14ac:dyDescent="0.25">
      <c r="F47" s="113"/>
      <c r="G47" s="114"/>
      <c r="H47" s="114"/>
      <c r="I47" s="115"/>
    </row>
    <row r="48" spans="6:9" x14ac:dyDescent="0.25">
      <c r="F48" s="113"/>
      <c r="G48" s="114"/>
      <c r="H48" s="114"/>
      <c r="I48" s="115"/>
    </row>
    <row r="49" spans="6:9" x14ac:dyDescent="0.25">
      <c r="F49" s="113"/>
      <c r="G49" s="114"/>
      <c r="H49" s="114"/>
      <c r="I49" s="115"/>
    </row>
    <row r="50" spans="6:9" x14ac:dyDescent="0.25">
      <c r="F50" s="113"/>
      <c r="G50" s="114"/>
      <c r="H50" s="114"/>
      <c r="I50" s="115"/>
    </row>
    <row r="51" spans="6:9" x14ac:dyDescent="0.25">
      <c r="F51" s="113"/>
      <c r="G51" s="114"/>
      <c r="H51" s="114"/>
      <c r="I51" s="115"/>
    </row>
    <row r="52" spans="6:9" x14ac:dyDescent="0.25">
      <c r="F52" s="113"/>
      <c r="G52" s="114"/>
      <c r="H52" s="114"/>
      <c r="I52" s="115"/>
    </row>
    <row r="53" spans="6:9" x14ac:dyDescent="0.25">
      <c r="F53" s="113"/>
      <c r="G53" s="114"/>
      <c r="H53" s="114"/>
      <c r="I53" s="115"/>
    </row>
    <row r="54" spans="6:9" x14ac:dyDescent="0.25">
      <c r="F54" s="113"/>
      <c r="G54" s="114"/>
      <c r="H54" s="114"/>
      <c r="I54" s="115"/>
    </row>
    <row r="55" spans="6:9" x14ac:dyDescent="0.25">
      <c r="F55" s="113"/>
      <c r="G55" s="114"/>
      <c r="H55" s="114"/>
      <c r="I55" s="115"/>
    </row>
    <row r="56" spans="6:9" x14ac:dyDescent="0.25">
      <c r="F56" s="113"/>
      <c r="G56" s="114"/>
      <c r="H56" s="114"/>
      <c r="I56" s="115"/>
    </row>
    <row r="57" spans="6:9" x14ac:dyDescent="0.25">
      <c r="F57" s="113"/>
      <c r="G57" s="114"/>
      <c r="H57" s="114"/>
      <c r="I57" s="115"/>
    </row>
    <row r="58" spans="6:9" x14ac:dyDescent="0.25">
      <c r="F58" s="113"/>
      <c r="G58" s="114"/>
      <c r="H58" s="114"/>
      <c r="I58" s="115"/>
    </row>
    <row r="59" spans="6:9" x14ac:dyDescent="0.25">
      <c r="F59" s="113"/>
      <c r="G59" s="114"/>
      <c r="H59" s="114"/>
      <c r="I59" s="115"/>
    </row>
    <row r="60" spans="6:9" x14ac:dyDescent="0.25">
      <c r="F60" s="113"/>
      <c r="G60" s="114"/>
      <c r="H60" s="114"/>
      <c r="I60" s="115"/>
    </row>
    <row r="61" spans="6:9" x14ac:dyDescent="0.25">
      <c r="F61" s="113"/>
      <c r="G61" s="114"/>
      <c r="H61" s="114"/>
      <c r="I61" s="115"/>
    </row>
    <row r="62" spans="6:9" x14ac:dyDescent="0.25">
      <c r="F62" s="113"/>
      <c r="G62" s="114"/>
      <c r="H62" s="114"/>
      <c r="I62" s="115"/>
    </row>
    <row r="63" spans="6:9" x14ac:dyDescent="0.25">
      <c r="F63" s="113"/>
      <c r="G63" s="114"/>
      <c r="H63" s="114"/>
      <c r="I63" s="115"/>
    </row>
    <row r="64" spans="6:9" x14ac:dyDescent="0.25">
      <c r="F64" s="113"/>
      <c r="G64" s="114"/>
      <c r="H64" s="114"/>
      <c r="I64" s="115"/>
    </row>
    <row r="65" spans="6:9" x14ac:dyDescent="0.25">
      <c r="F65" s="113"/>
      <c r="G65" s="114"/>
      <c r="H65" s="114"/>
      <c r="I65" s="115"/>
    </row>
    <row r="66" spans="6:9" x14ac:dyDescent="0.25">
      <c r="F66" s="113"/>
      <c r="G66" s="114"/>
      <c r="H66" s="114"/>
      <c r="I66" s="115"/>
    </row>
    <row r="67" spans="6:9" x14ac:dyDescent="0.25">
      <c r="F67" s="113"/>
      <c r="G67" s="114"/>
      <c r="H67" s="114"/>
      <c r="I67" s="115"/>
    </row>
    <row r="68" spans="6:9" x14ac:dyDescent="0.25">
      <c r="F68" s="113"/>
      <c r="G68" s="114"/>
      <c r="H68" s="114"/>
      <c r="I68" s="115"/>
    </row>
    <row r="69" spans="6:9" x14ac:dyDescent="0.25">
      <c r="F69" s="113"/>
      <c r="G69" s="114"/>
      <c r="H69" s="114"/>
      <c r="I69" s="115"/>
    </row>
    <row r="70" spans="6:9" x14ac:dyDescent="0.25">
      <c r="F70" s="113"/>
      <c r="G70" s="114"/>
      <c r="H70" s="114"/>
      <c r="I70" s="115"/>
    </row>
    <row r="71" spans="6:9" x14ac:dyDescent="0.25">
      <c r="F71" s="113"/>
      <c r="G71" s="114"/>
      <c r="H71" s="114"/>
      <c r="I71" s="115"/>
    </row>
    <row r="72" spans="6:9" x14ac:dyDescent="0.25">
      <c r="F72" s="113"/>
      <c r="G72" s="114"/>
      <c r="H72" s="114"/>
      <c r="I72" s="115"/>
    </row>
    <row r="73" spans="6:9" x14ac:dyDescent="0.25">
      <c r="F73" s="113"/>
      <c r="G73" s="114"/>
      <c r="H73" s="114"/>
      <c r="I73" s="115"/>
    </row>
    <row r="74" spans="6:9" x14ac:dyDescent="0.25">
      <c r="F74" s="113"/>
      <c r="G74" s="114"/>
      <c r="H74" s="114"/>
      <c r="I74" s="115"/>
    </row>
    <row r="75" spans="6:9" x14ac:dyDescent="0.25">
      <c r="F75" s="113"/>
      <c r="G75" s="114"/>
      <c r="H75" s="114"/>
      <c r="I75" s="115"/>
    </row>
    <row r="76" spans="6:9" x14ac:dyDescent="0.25">
      <c r="F76" s="113"/>
      <c r="G76" s="114"/>
      <c r="H76" s="114"/>
      <c r="I76" s="115"/>
    </row>
    <row r="77" spans="6:9" x14ac:dyDescent="0.25">
      <c r="F77" s="113"/>
      <c r="G77" s="114"/>
      <c r="H77" s="114"/>
      <c r="I77" s="115"/>
    </row>
    <row r="78" spans="6:9" x14ac:dyDescent="0.25">
      <c r="F78" s="113"/>
      <c r="G78" s="114"/>
      <c r="H78" s="114"/>
      <c r="I78" s="115"/>
    </row>
  </sheetData>
  <mergeCells count="4">
    <mergeCell ref="A1:B1"/>
    <mergeCell ref="A2:B2"/>
    <mergeCell ref="G2:I2"/>
    <mergeCell ref="H27:I2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BG188"/>
  <sheetViews>
    <sheetView showGridLines="0" showZeros="0" zoomScale="80" zoomScaleNormal="100" workbookViewId="0">
      <selection activeCell="F120" sqref="F120"/>
    </sheetView>
  </sheetViews>
  <sheetFormatPr defaultColWidth="9.109375" defaultRowHeight="13.2" x14ac:dyDescent="0.25"/>
  <cols>
    <col min="1" max="1" width="4.44140625" style="116" customWidth="1"/>
    <col min="2" max="2" width="14.109375" style="116" customWidth="1"/>
    <col min="3" max="3" width="47.5546875" style="116" customWidth="1"/>
    <col min="4" max="4" width="5.5546875" style="116" customWidth="1"/>
    <col min="5" max="5" width="10" style="161" customWidth="1"/>
    <col min="6" max="6" width="11.33203125" style="116" customWidth="1"/>
    <col min="7" max="7" width="16.109375" style="116" customWidth="1"/>
    <col min="8" max="8" width="13.109375" style="116" customWidth="1"/>
    <col min="9" max="9" width="14.5546875" style="116" customWidth="1"/>
    <col min="10" max="10" width="13.109375" style="116" customWidth="1"/>
    <col min="11" max="11" width="13.5546875" style="116" customWidth="1"/>
    <col min="12" max="16384" width="9.109375" style="116"/>
  </cols>
  <sheetData>
    <row r="1" spans="1:59" ht="15.6" x14ac:dyDescent="0.3">
      <c r="A1" s="193" t="s">
        <v>57</v>
      </c>
      <c r="B1" s="193"/>
      <c r="C1" s="193"/>
      <c r="D1" s="193"/>
      <c r="E1" s="193"/>
      <c r="F1" s="193"/>
      <c r="G1" s="193"/>
      <c r="H1" s="193"/>
      <c r="I1" s="193"/>
    </row>
    <row r="2" spans="1:59" ht="13.8" thickBot="1" x14ac:dyDescent="0.3">
      <c r="B2" s="117"/>
      <c r="C2" s="118"/>
      <c r="D2" s="118"/>
      <c r="E2" s="119"/>
      <c r="F2" s="118"/>
      <c r="G2" s="118"/>
    </row>
    <row r="3" spans="1:59" ht="13.8" thickTop="1" x14ac:dyDescent="0.25">
      <c r="A3" s="182" t="s">
        <v>5</v>
      </c>
      <c r="B3" s="183"/>
      <c r="C3" s="67" t="str">
        <f>CONCATENATE(cislostavby," ",nazevstavby)</f>
        <v xml:space="preserve"> Bytový dům Skřípov čp. 354, 355</v>
      </c>
      <c r="D3" s="68"/>
      <c r="E3" s="69"/>
      <c r="F3" s="68"/>
      <c r="G3" s="120"/>
      <c r="H3" s="121">
        <f>Rekapitulace!H1</f>
        <v>0</v>
      </c>
      <c r="I3" s="122"/>
    </row>
    <row r="4" spans="1:59" ht="13.8" thickBot="1" x14ac:dyDescent="0.3">
      <c r="A4" s="194" t="s">
        <v>1</v>
      </c>
      <c r="B4" s="185"/>
      <c r="C4" s="73" t="str">
        <f>CONCATENATE(cisloobjektu," ",nazevobjektu)</f>
        <v xml:space="preserve"> Oprava střešního pláště</v>
      </c>
      <c r="D4" s="74"/>
      <c r="E4" s="75"/>
      <c r="F4" s="74"/>
      <c r="G4" s="195"/>
      <c r="H4" s="195"/>
      <c r="I4" s="196"/>
    </row>
    <row r="5" spans="1:59" ht="13.8" thickTop="1" x14ac:dyDescent="0.25">
      <c r="A5" s="123"/>
      <c r="B5" s="124"/>
      <c r="C5" s="124"/>
      <c r="D5" s="125"/>
      <c r="E5" s="126"/>
      <c r="F5" s="125"/>
      <c r="G5" s="127"/>
      <c r="H5" s="125"/>
      <c r="I5" s="125"/>
    </row>
    <row r="6" spans="1:59" x14ac:dyDescent="0.25">
      <c r="A6" s="128" t="s">
        <v>58</v>
      </c>
      <c r="B6" s="129" t="s">
        <v>59</v>
      </c>
      <c r="C6" s="129" t="s">
        <v>60</v>
      </c>
      <c r="D6" s="129" t="s">
        <v>61</v>
      </c>
      <c r="E6" s="130" t="s">
        <v>62</v>
      </c>
      <c r="F6" s="129" t="s">
        <v>63</v>
      </c>
      <c r="G6" s="131" t="s">
        <v>64</v>
      </c>
      <c r="H6" s="132" t="s">
        <v>65</v>
      </c>
      <c r="I6" s="132" t="s">
        <v>66</v>
      </c>
      <c r="J6" s="132" t="s">
        <v>67</v>
      </c>
      <c r="K6" s="132" t="s">
        <v>68</v>
      </c>
    </row>
    <row r="7" spans="1:59" x14ac:dyDescent="0.25">
      <c r="A7" s="133" t="s">
        <v>69</v>
      </c>
      <c r="B7" s="134" t="s">
        <v>71</v>
      </c>
      <c r="C7" s="135" t="s">
        <v>72</v>
      </c>
      <c r="D7" s="136"/>
      <c r="E7" s="137"/>
      <c r="F7" s="137"/>
      <c r="G7" s="138"/>
      <c r="H7" s="139"/>
      <c r="I7" s="139"/>
      <c r="J7" s="139"/>
      <c r="K7" s="139"/>
      <c r="Q7" s="140">
        <v>1</v>
      </c>
    </row>
    <row r="8" spans="1:59" ht="26.4" x14ac:dyDescent="0.25">
      <c r="A8" s="141">
        <v>1</v>
      </c>
      <c r="B8" s="142" t="s">
        <v>73</v>
      </c>
      <c r="C8" s="143" t="s">
        <v>74</v>
      </c>
      <c r="D8" s="144" t="s">
        <v>75</v>
      </c>
      <c r="E8" s="145">
        <v>2.363</v>
      </c>
      <c r="F8" s="174"/>
      <c r="G8" s="146">
        <f>E8*F8</f>
        <v>0</v>
      </c>
      <c r="H8" s="147">
        <v>1.6107899999999999</v>
      </c>
      <c r="I8" s="147">
        <f>E8*H8</f>
        <v>3.8062967699999999</v>
      </c>
      <c r="J8" s="147">
        <v>0</v>
      </c>
      <c r="K8" s="147">
        <f>E8*J8</f>
        <v>0</v>
      </c>
      <c r="Q8" s="140">
        <v>2</v>
      </c>
      <c r="AA8" s="116">
        <v>12</v>
      </c>
      <c r="AB8" s="116">
        <v>0</v>
      </c>
      <c r="AC8" s="116">
        <v>1</v>
      </c>
      <c r="BB8" s="116">
        <v>1</v>
      </c>
      <c r="BC8" s="116">
        <f>IF(BB8=1,G8,0)</f>
        <v>0</v>
      </c>
      <c r="BD8" s="116">
        <f>IF(BB8=2,G8,0)</f>
        <v>0</v>
      </c>
      <c r="BE8" s="116">
        <f>IF(BB8=3,G8,0)</f>
        <v>0</v>
      </c>
      <c r="BF8" s="116">
        <f>IF(BB8=4,G8,0)</f>
        <v>0</v>
      </c>
      <c r="BG8" s="116">
        <f>IF(BB8=5,G8,0)</f>
        <v>0</v>
      </c>
    </row>
    <row r="9" spans="1:59" ht="26.4" x14ac:dyDescent="0.25">
      <c r="A9" s="141">
        <v>2</v>
      </c>
      <c r="B9" s="142" t="s">
        <v>76</v>
      </c>
      <c r="C9" s="143" t="s">
        <v>77</v>
      </c>
      <c r="D9" s="144" t="s">
        <v>75</v>
      </c>
      <c r="E9" s="145">
        <v>0.81</v>
      </c>
      <c r="F9" s="174"/>
      <c r="G9" s="146">
        <f>E9*F9</f>
        <v>0</v>
      </c>
      <c r="H9" s="147">
        <v>1.8440000000000001</v>
      </c>
      <c r="I9" s="147">
        <f>E9*H9</f>
        <v>1.4936400000000001</v>
      </c>
      <c r="J9" s="147">
        <v>0</v>
      </c>
      <c r="K9" s="147">
        <f>E9*J9</f>
        <v>0</v>
      </c>
      <c r="Q9" s="140">
        <v>2</v>
      </c>
      <c r="AA9" s="116">
        <v>12</v>
      </c>
      <c r="AB9" s="116">
        <v>0</v>
      </c>
      <c r="AC9" s="116">
        <v>2</v>
      </c>
      <c r="BB9" s="116">
        <v>1</v>
      </c>
      <c r="BC9" s="116">
        <f>IF(BB9=1,G9,0)</f>
        <v>0</v>
      </c>
      <c r="BD9" s="116">
        <f>IF(BB9=2,G9,0)</f>
        <v>0</v>
      </c>
      <c r="BE9" s="116">
        <f>IF(BB9=3,G9,0)</f>
        <v>0</v>
      </c>
      <c r="BF9" s="116">
        <f>IF(BB9=4,G9,0)</f>
        <v>0</v>
      </c>
      <c r="BG9" s="116">
        <f>IF(BB9=5,G9,0)</f>
        <v>0</v>
      </c>
    </row>
    <row r="10" spans="1:59" x14ac:dyDescent="0.25">
      <c r="A10" s="141">
        <v>3</v>
      </c>
      <c r="B10" s="142" t="s">
        <v>78</v>
      </c>
      <c r="C10" s="143" t="s">
        <v>79</v>
      </c>
      <c r="D10" s="144" t="s">
        <v>80</v>
      </c>
      <c r="E10" s="145">
        <v>4.8</v>
      </c>
      <c r="F10" s="174"/>
      <c r="G10" s="146">
        <f>E10*F10</f>
        <v>0</v>
      </c>
      <c r="H10" s="147">
        <v>1.6070000000000001E-2</v>
      </c>
      <c r="I10" s="147">
        <f>E10*H10</f>
        <v>7.7135999999999996E-2</v>
      </c>
      <c r="J10" s="147">
        <v>0</v>
      </c>
      <c r="K10" s="147">
        <f>E10*J10</f>
        <v>0</v>
      </c>
      <c r="Q10" s="140">
        <v>2</v>
      </c>
      <c r="AA10" s="116">
        <v>12</v>
      </c>
      <c r="AB10" s="116">
        <v>0</v>
      </c>
      <c r="AC10" s="116">
        <v>3</v>
      </c>
      <c r="BB10" s="116">
        <v>1</v>
      </c>
      <c r="BC10" s="116">
        <f>IF(BB10=1,G10,0)</f>
        <v>0</v>
      </c>
      <c r="BD10" s="116">
        <f>IF(BB10=2,G10,0)</f>
        <v>0</v>
      </c>
      <c r="BE10" s="116">
        <f>IF(BB10=3,G10,0)</f>
        <v>0</v>
      </c>
      <c r="BF10" s="116">
        <f>IF(BB10=4,G10,0)</f>
        <v>0</v>
      </c>
      <c r="BG10" s="116">
        <f>IF(BB10=5,G10,0)</f>
        <v>0</v>
      </c>
    </row>
    <row r="11" spans="1:59" x14ac:dyDescent="0.25">
      <c r="A11" s="141">
        <v>4</v>
      </c>
      <c r="B11" s="142" t="s">
        <v>81</v>
      </c>
      <c r="C11" s="143" t="s">
        <v>82</v>
      </c>
      <c r="D11" s="144" t="s">
        <v>83</v>
      </c>
      <c r="E11" s="145">
        <v>3.105</v>
      </c>
      <c r="F11" s="174"/>
      <c r="G11" s="146">
        <f>E11*F11</f>
        <v>0</v>
      </c>
      <c r="H11" s="147">
        <v>0.23185</v>
      </c>
      <c r="I11" s="147">
        <f>E11*H11</f>
        <v>0.71989424999999996</v>
      </c>
      <c r="J11" s="147">
        <v>0</v>
      </c>
      <c r="K11" s="147">
        <f>E11*J11</f>
        <v>0</v>
      </c>
      <c r="Q11" s="140">
        <v>2</v>
      </c>
      <c r="AA11" s="116">
        <v>12</v>
      </c>
      <c r="AB11" s="116">
        <v>0</v>
      </c>
      <c r="AC11" s="116">
        <v>4</v>
      </c>
      <c r="BB11" s="116">
        <v>1</v>
      </c>
      <c r="BC11" s="116">
        <f>IF(BB11=1,G11,0)</f>
        <v>0</v>
      </c>
      <c r="BD11" s="116">
        <f>IF(BB11=2,G11,0)</f>
        <v>0</v>
      </c>
      <c r="BE11" s="116">
        <f>IF(BB11=3,G11,0)</f>
        <v>0</v>
      </c>
      <c r="BF11" s="116">
        <f>IF(BB11=4,G11,0)</f>
        <v>0</v>
      </c>
      <c r="BG11" s="116">
        <f>IF(BB11=5,G11,0)</f>
        <v>0</v>
      </c>
    </row>
    <row r="12" spans="1:59" ht="26.4" x14ac:dyDescent="0.25">
      <c r="A12" s="141">
        <v>5</v>
      </c>
      <c r="B12" s="142" t="s">
        <v>84</v>
      </c>
      <c r="C12" s="143" t="s">
        <v>85</v>
      </c>
      <c r="D12" s="144" t="s">
        <v>83</v>
      </c>
      <c r="E12" s="145">
        <v>2.7</v>
      </c>
      <c r="F12" s="174"/>
      <c r="G12" s="146">
        <f>E12*F12</f>
        <v>0</v>
      </c>
      <c r="H12" s="147">
        <v>0.27212999999999998</v>
      </c>
      <c r="I12" s="147">
        <f>E12*H12</f>
        <v>0.73475100000000004</v>
      </c>
      <c r="J12" s="147">
        <v>0</v>
      </c>
      <c r="K12" s="147">
        <f>E12*J12</f>
        <v>0</v>
      </c>
      <c r="Q12" s="140">
        <v>2</v>
      </c>
      <c r="AA12" s="116">
        <v>12</v>
      </c>
      <c r="AB12" s="116">
        <v>0</v>
      </c>
      <c r="AC12" s="116">
        <v>5</v>
      </c>
      <c r="BB12" s="116">
        <v>1</v>
      </c>
      <c r="BC12" s="116">
        <f>IF(BB12=1,G12,0)</f>
        <v>0</v>
      </c>
      <c r="BD12" s="116">
        <f>IF(BB12=2,G12,0)</f>
        <v>0</v>
      </c>
      <c r="BE12" s="116">
        <f>IF(BB12=3,G12,0)</f>
        <v>0</v>
      </c>
      <c r="BF12" s="116">
        <f>IF(BB12=4,G12,0)</f>
        <v>0</v>
      </c>
      <c r="BG12" s="116">
        <f>IF(BB12=5,G12,0)</f>
        <v>0</v>
      </c>
    </row>
    <row r="13" spans="1:59" x14ac:dyDescent="0.25">
      <c r="A13" s="151"/>
      <c r="B13" s="152" t="s">
        <v>70</v>
      </c>
      <c r="C13" s="153" t="str">
        <f>CONCATENATE(B7," ",C7)</f>
        <v>3 Svislé a kompletní konstrukce</v>
      </c>
      <c r="D13" s="151"/>
      <c r="E13" s="154"/>
      <c r="F13" s="154"/>
      <c r="G13" s="155">
        <f>SUM(G7:G12)</f>
        <v>0</v>
      </c>
      <c r="H13" s="156"/>
      <c r="I13" s="157">
        <f>SUM(I7:I12)</f>
        <v>6.8317180200000012</v>
      </c>
      <c r="J13" s="156"/>
      <c r="K13" s="157">
        <f>SUM(K7:K12)</f>
        <v>0</v>
      </c>
      <c r="Q13" s="140">
        <v>4</v>
      </c>
      <c r="BC13" s="158">
        <f>SUM(BC7:BC12)</f>
        <v>0</v>
      </c>
      <c r="BD13" s="158">
        <f>SUM(BD7:BD12)</f>
        <v>0</v>
      </c>
      <c r="BE13" s="158">
        <f>SUM(BE7:BE12)</f>
        <v>0</v>
      </c>
      <c r="BF13" s="158">
        <f>SUM(BF7:BF12)</f>
        <v>0</v>
      </c>
      <c r="BG13" s="158">
        <f>SUM(BG7:BG12)</f>
        <v>0</v>
      </c>
    </row>
    <row r="14" spans="1:59" x14ac:dyDescent="0.25">
      <c r="A14" s="133" t="s">
        <v>69</v>
      </c>
      <c r="B14" s="134" t="s">
        <v>86</v>
      </c>
      <c r="C14" s="135" t="s">
        <v>87</v>
      </c>
      <c r="D14" s="136"/>
      <c r="E14" s="137"/>
      <c r="F14" s="137"/>
      <c r="G14" s="138"/>
      <c r="H14" s="139"/>
      <c r="I14" s="139"/>
      <c r="J14" s="139"/>
      <c r="K14" s="139"/>
      <c r="Q14" s="140">
        <v>1</v>
      </c>
    </row>
    <row r="15" spans="1:59" ht="26.4" x14ac:dyDescent="0.25">
      <c r="A15" s="141">
        <v>6</v>
      </c>
      <c r="B15" s="142" t="s">
        <v>88</v>
      </c>
      <c r="C15" s="143" t="s">
        <v>89</v>
      </c>
      <c r="D15" s="144" t="s">
        <v>83</v>
      </c>
      <c r="E15" s="145">
        <v>20.55</v>
      </c>
      <c r="F15" s="174"/>
      <c r="G15" s="146">
        <f>E15*F15</f>
        <v>0</v>
      </c>
      <c r="H15" s="147">
        <v>8.0000000000000004E-4</v>
      </c>
      <c r="I15" s="147">
        <f>E15*H15</f>
        <v>1.644E-2</v>
      </c>
      <c r="J15" s="147">
        <v>0</v>
      </c>
      <c r="K15" s="147">
        <f>E15*J15</f>
        <v>0</v>
      </c>
      <c r="Q15" s="140">
        <v>2</v>
      </c>
      <c r="AA15" s="116">
        <v>12</v>
      </c>
      <c r="AB15" s="116">
        <v>0</v>
      </c>
      <c r="AC15" s="116">
        <v>6</v>
      </c>
      <c r="BB15" s="116">
        <v>1</v>
      </c>
      <c r="BC15" s="116">
        <f>IF(BB15=1,G15,0)</f>
        <v>0</v>
      </c>
      <c r="BD15" s="116">
        <f>IF(BB15=2,G15,0)</f>
        <v>0</v>
      </c>
      <c r="BE15" s="116">
        <f>IF(BB15=3,G15,0)</f>
        <v>0</v>
      </c>
      <c r="BF15" s="116">
        <f>IF(BB15=4,G15,0)</f>
        <v>0</v>
      </c>
      <c r="BG15" s="116">
        <f>IF(BB15=5,G15,0)</f>
        <v>0</v>
      </c>
    </row>
    <row r="16" spans="1:59" x14ac:dyDescent="0.25">
      <c r="A16" s="141">
        <v>7</v>
      </c>
      <c r="B16" s="142" t="s">
        <v>90</v>
      </c>
      <c r="C16" s="143" t="s">
        <v>91</v>
      </c>
      <c r="D16" s="144" t="s">
        <v>83</v>
      </c>
      <c r="E16" s="145">
        <v>20.55</v>
      </c>
      <c r="F16" s="174"/>
      <c r="G16" s="146">
        <f>E16*F16</f>
        <v>0</v>
      </c>
      <c r="H16" s="147">
        <v>5.2580000000000002E-2</v>
      </c>
      <c r="I16" s="147">
        <f>E16*H16</f>
        <v>1.080519</v>
      </c>
      <c r="J16" s="147">
        <v>0</v>
      </c>
      <c r="K16" s="147">
        <f>E16*J16</f>
        <v>0</v>
      </c>
      <c r="Q16" s="140">
        <v>2</v>
      </c>
      <c r="AA16" s="116">
        <v>12</v>
      </c>
      <c r="AB16" s="116">
        <v>0</v>
      </c>
      <c r="AC16" s="116">
        <v>7</v>
      </c>
      <c r="BB16" s="116">
        <v>1</v>
      </c>
      <c r="BC16" s="116">
        <f>IF(BB16=1,G16,0)</f>
        <v>0</v>
      </c>
      <c r="BD16" s="116">
        <f>IF(BB16=2,G16,0)</f>
        <v>0</v>
      </c>
      <c r="BE16" s="116">
        <f>IF(BB16=3,G16,0)</f>
        <v>0</v>
      </c>
      <c r="BF16" s="116">
        <f>IF(BB16=4,G16,0)</f>
        <v>0</v>
      </c>
      <c r="BG16" s="116">
        <f>IF(BB16=5,G16,0)</f>
        <v>0</v>
      </c>
    </row>
    <row r="17" spans="1:59" x14ac:dyDescent="0.25">
      <c r="A17" s="141">
        <v>8</v>
      </c>
      <c r="B17" s="142" t="s">
        <v>92</v>
      </c>
      <c r="C17" s="143" t="s">
        <v>93</v>
      </c>
      <c r="D17" s="144" t="s">
        <v>83</v>
      </c>
      <c r="E17" s="145">
        <v>5.76</v>
      </c>
      <c r="F17" s="174"/>
      <c r="G17" s="146">
        <f>E17*F17</f>
        <v>0</v>
      </c>
      <c r="H17" s="147">
        <v>1.7219999999999999E-2</v>
      </c>
      <c r="I17" s="147">
        <f>E17*H17</f>
        <v>9.9187199999999989E-2</v>
      </c>
      <c r="J17" s="147">
        <v>0</v>
      </c>
      <c r="K17" s="147">
        <f>E17*J17</f>
        <v>0</v>
      </c>
      <c r="Q17" s="140">
        <v>2</v>
      </c>
      <c r="AA17" s="116">
        <v>12</v>
      </c>
      <c r="AB17" s="116">
        <v>0</v>
      </c>
      <c r="AC17" s="116">
        <v>8</v>
      </c>
      <c r="BB17" s="116">
        <v>1</v>
      </c>
      <c r="BC17" s="116">
        <f>IF(BB17=1,G17,0)</f>
        <v>0</v>
      </c>
      <c r="BD17" s="116">
        <f>IF(BB17=2,G17,0)</f>
        <v>0</v>
      </c>
      <c r="BE17" s="116">
        <f>IF(BB17=3,G17,0)</f>
        <v>0</v>
      </c>
      <c r="BF17" s="116">
        <f>IF(BB17=4,G17,0)</f>
        <v>0</v>
      </c>
      <c r="BG17" s="116">
        <f>IF(BB17=5,G17,0)</f>
        <v>0</v>
      </c>
    </row>
    <row r="18" spans="1:59" x14ac:dyDescent="0.25">
      <c r="A18" s="141">
        <v>9</v>
      </c>
      <c r="B18" s="142" t="s">
        <v>94</v>
      </c>
      <c r="C18" s="143" t="s">
        <v>95</v>
      </c>
      <c r="D18" s="144" t="s">
        <v>83</v>
      </c>
      <c r="E18" s="145">
        <v>5.6</v>
      </c>
      <c r="F18" s="174"/>
      <c r="G18" s="146">
        <f>E18*F18</f>
        <v>0</v>
      </c>
      <c r="H18" s="147">
        <v>7.6299999999999996E-3</v>
      </c>
      <c r="I18" s="147">
        <f>E18*H18</f>
        <v>4.2727999999999995E-2</v>
      </c>
      <c r="J18" s="147">
        <v>0</v>
      </c>
      <c r="K18" s="147">
        <f>E18*J18</f>
        <v>0</v>
      </c>
      <c r="Q18" s="140">
        <v>2</v>
      </c>
      <c r="AA18" s="116">
        <v>12</v>
      </c>
      <c r="AB18" s="116">
        <v>0</v>
      </c>
      <c r="AC18" s="116">
        <v>9</v>
      </c>
      <c r="BB18" s="116">
        <v>1</v>
      </c>
      <c r="BC18" s="116">
        <f>IF(BB18=1,G18,0)</f>
        <v>0</v>
      </c>
      <c r="BD18" s="116">
        <f>IF(BB18=2,G18,0)</f>
        <v>0</v>
      </c>
      <c r="BE18" s="116">
        <f>IF(BB18=3,G18,0)</f>
        <v>0</v>
      </c>
      <c r="BF18" s="116">
        <f>IF(BB18=4,G18,0)</f>
        <v>0</v>
      </c>
      <c r="BG18" s="116">
        <f>IF(BB18=5,G18,0)</f>
        <v>0</v>
      </c>
    </row>
    <row r="19" spans="1:59" x14ac:dyDescent="0.25">
      <c r="A19" s="151"/>
      <c r="B19" s="152" t="s">
        <v>70</v>
      </c>
      <c r="C19" s="153" t="str">
        <f>CONCATENATE(B14," ",C14)</f>
        <v>62 Upravy povrchů vnější</v>
      </c>
      <c r="D19" s="151"/>
      <c r="E19" s="154"/>
      <c r="F19" s="154"/>
      <c r="G19" s="155">
        <f>SUM(G14:G18)</f>
        <v>0</v>
      </c>
      <c r="H19" s="156"/>
      <c r="I19" s="157">
        <f>SUM(I14:I18)</f>
        <v>1.2388742000000001</v>
      </c>
      <c r="J19" s="156"/>
      <c r="K19" s="157">
        <f>SUM(K14:K18)</f>
        <v>0</v>
      </c>
      <c r="Q19" s="140">
        <v>4</v>
      </c>
      <c r="BC19" s="158">
        <f>SUM(BC14:BC18)</f>
        <v>0</v>
      </c>
      <c r="BD19" s="158">
        <f>SUM(BD14:BD18)</f>
        <v>0</v>
      </c>
      <c r="BE19" s="158">
        <f>SUM(BE14:BE18)</f>
        <v>0</v>
      </c>
      <c r="BF19" s="158">
        <f>SUM(BF14:BF18)</f>
        <v>0</v>
      </c>
      <c r="BG19" s="158">
        <f>SUM(BG14:BG18)</f>
        <v>0</v>
      </c>
    </row>
    <row r="20" spans="1:59" x14ac:dyDescent="0.25">
      <c r="A20" s="133" t="s">
        <v>69</v>
      </c>
      <c r="B20" s="134" t="s">
        <v>96</v>
      </c>
      <c r="C20" s="135" t="s">
        <v>97</v>
      </c>
      <c r="D20" s="136"/>
      <c r="E20" s="137"/>
      <c r="F20" s="137"/>
      <c r="G20" s="138"/>
      <c r="H20" s="139"/>
      <c r="I20" s="139"/>
      <c r="J20" s="139"/>
      <c r="K20" s="139"/>
      <c r="Q20" s="140">
        <v>1</v>
      </c>
    </row>
    <row r="21" spans="1:59" ht="26.4" x14ac:dyDescent="0.25">
      <c r="A21" s="141">
        <v>10</v>
      </c>
      <c r="B21" s="142" t="s">
        <v>98</v>
      </c>
      <c r="C21" s="143" t="s">
        <v>99</v>
      </c>
      <c r="D21" s="144" t="s">
        <v>83</v>
      </c>
      <c r="E21" s="145">
        <v>50</v>
      </c>
      <c r="F21" s="174"/>
      <c r="G21" s="146">
        <f>E21*F21</f>
        <v>0</v>
      </c>
      <c r="H21" s="147">
        <v>1.8380000000000001E-2</v>
      </c>
      <c r="I21" s="147">
        <f>E21*H21</f>
        <v>0.91900000000000004</v>
      </c>
      <c r="J21" s="147">
        <v>0</v>
      </c>
      <c r="K21" s="147">
        <f>E21*J21</f>
        <v>0</v>
      </c>
      <c r="Q21" s="140">
        <v>2</v>
      </c>
      <c r="AA21" s="116">
        <v>12</v>
      </c>
      <c r="AB21" s="116">
        <v>0</v>
      </c>
      <c r="AC21" s="116">
        <v>10</v>
      </c>
      <c r="BB21" s="116">
        <v>1</v>
      </c>
      <c r="BC21" s="116">
        <f>IF(BB21=1,G21,0)</f>
        <v>0</v>
      </c>
      <c r="BD21" s="116">
        <f>IF(BB21=2,G21,0)</f>
        <v>0</v>
      </c>
      <c r="BE21" s="116">
        <f>IF(BB21=3,G21,0)</f>
        <v>0</v>
      </c>
      <c r="BF21" s="116">
        <f>IF(BB21=4,G21,0)</f>
        <v>0</v>
      </c>
      <c r="BG21" s="116">
        <f>IF(BB21=5,G21,0)</f>
        <v>0</v>
      </c>
    </row>
    <row r="22" spans="1:59" x14ac:dyDescent="0.25">
      <c r="A22" s="141">
        <v>11</v>
      </c>
      <c r="B22" s="142" t="s">
        <v>100</v>
      </c>
      <c r="C22" s="143" t="s">
        <v>101</v>
      </c>
      <c r="D22" s="144" t="s">
        <v>83</v>
      </c>
      <c r="E22" s="145">
        <v>1500</v>
      </c>
      <c r="F22" s="174"/>
      <c r="G22" s="146">
        <f>E22*F22</f>
        <v>0</v>
      </c>
      <c r="H22" s="147">
        <v>0</v>
      </c>
      <c r="I22" s="147">
        <f>E22*H22</f>
        <v>0</v>
      </c>
      <c r="J22" s="147">
        <v>0</v>
      </c>
      <c r="K22" s="147">
        <f>E22*J22</f>
        <v>0</v>
      </c>
      <c r="Q22" s="140">
        <v>2</v>
      </c>
      <c r="AA22" s="116">
        <v>12</v>
      </c>
      <c r="AB22" s="116">
        <v>0</v>
      </c>
      <c r="AC22" s="116">
        <v>11</v>
      </c>
      <c r="BB22" s="116">
        <v>1</v>
      </c>
      <c r="BC22" s="116">
        <f>IF(BB22=1,G22,0)</f>
        <v>0</v>
      </c>
      <c r="BD22" s="116">
        <f>IF(BB22=2,G22,0)</f>
        <v>0</v>
      </c>
      <c r="BE22" s="116">
        <f>IF(BB22=3,G22,0)</f>
        <v>0</v>
      </c>
      <c r="BF22" s="116">
        <f>IF(BB22=4,G22,0)</f>
        <v>0</v>
      </c>
      <c r="BG22" s="116">
        <f>IF(BB22=5,G22,0)</f>
        <v>0</v>
      </c>
    </row>
    <row r="23" spans="1:59" ht="26.4" x14ac:dyDescent="0.25">
      <c r="A23" s="141">
        <v>12</v>
      </c>
      <c r="B23" s="142" t="s">
        <v>102</v>
      </c>
      <c r="C23" s="143" t="s">
        <v>103</v>
      </c>
      <c r="D23" s="144" t="s">
        <v>83</v>
      </c>
      <c r="E23" s="145">
        <v>50</v>
      </c>
      <c r="F23" s="174"/>
      <c r="G23" s="146">
        <f>E23*F23</f>
        <v>0</v>
      </c>
      <c r="H23" s="147">
        <v>0</v>
      </c>
      <c r="I23" s="147">
        <f>E23*H23</f>
        <v>0</v>
      </c>
      <c r="J23" s="147">
        <v>0</v>
      </c>
      <c r="K23" s="147">
        <f>E23*J23</f>
        <v>0</v>
      </c>
      <c r="Q23" s="140">
        <v>2</v>
      </c>
      <c r="AA23" s="116">
        <v>12</v>
      </c>
      <c r="AB23" s="116">
        <v>0</v>
      </c>
      <c r="AC23" s="116">
        <v>12</v>
      </c>
      <c r="BB23" s="116">
        <v>1</v>
      </c>
      <c r="BC23" s="116">
        <f>IF(BB23=1,G23,0)</f>
        <v>0</v>
      </c>
      <c r="BD23" s="116">
        <f>IF(BB23=2,G23,0)</f>
        <v>0</v>
      </c>
      <c r="BE23" s="116">
        <f>IF(BB23=3,G23,0)</f>
        <v>0</v>
      </c>
      <c r="BF23" s="116">
        <f>IF(BB23=4,G23,0)</f>
        <v>0</v>
      </c>
      <c r="BG23" s="116">
        <f>IF(BB23=5,G23,0)</f>
        <v>0</v>
      </c>
    </row>
    <row r="24" spans="1:59" x14ac:dyDescent="0.25">
      <c r="A24" s="151"/>
      <c r="B24" s="152" t="s">
        <v>70</v>
      </c>
      <c r="C24" s="153" t="str">
        <f>CONCATENATE(B20," ",C20)</f>
        <v>94 Lešení a stavební výtahy</v>
      </c>
      <c r="D24" s="151"/>
      <c r="E24" s="154"/>
      <c r="F24" s="154"/>
      <c r="G24" s="155">
        <f>SUM(G20:G23)</f>
        <v>0</v>
      </c>
      <c r="H24" s="156"/>
      <c r="I24" s="157">
        <f>SUM(I20:I23)</f>
        <v>0.91900000000000004</v>
      </c>
      <c r="J24" s="156"/>
      <c r="K24" s="157">
        <f>SUM(K20:K23)</f>
        <v>0</v>
      </c>
      <c r="Q24" s="140">
        <v>4</v>
      </c>
      <c r="BC24" s="158">
        <f>SUM(BC20:BC23)</f>
        <v>0</v>
      </c>
      <c r="BD24" s="158">
        <f>SUM(BD20:BD23)</f>
        <v>0</v>
      </c>
      <c r="BE24" s="158">
        <f>SUM(BE20:BE23)</f>
        <v>0</v>
      </c>
      <c r="BF24" s="158">
        <f>SUM(BF20:BF23)</f>
        <v>0</v>
      </c>
      <c r="BG24" s="158">
        <f>SUM(BG20:BG23)</f>
        <v>0</v>
      </c>
    </row>
    <row r="25" spans="1:59" x14ac:dyDescent="0.25">
      <c r="A25" s="133" t="s">
        <v>69</v>
      </c>
      <c r="B25" s="134" t="s">
        <v>104</v>
      </c>
      <c r="C25" s="135" t="s">
        <v>105</v>
      </c>
      <c r="D25" s="136"/>
      <c r="E25" s="137"/>
      <c r="F25" s="137"/>
      <c r="G25" s="138"/>
      <c r="H25" s="139"/>
      <c r="I25" s="139"/>
      <c r="J25" s="139"/>
      <c r="K25" s="139"/>
      <c r="Q25" s="140">
        <v>1</v>
      </c>
    </row>
    <row r="26" spans="1:59" x14ac:dyDescent="0.25">
      <c r="A26" s="141">
        <v>13</v>
      </c>
      <c r="B26" s="142" t="s">
        <v>106</v>
      </c>
      <c r="C26" s="143" t="s">
        <v>107</v>
      </c>
      <c r="D26" s="144" t="s">
        <v>108</v>
      </c>
      <c r="E26" s="145">
        <v>4</v>
      </c>
      <c r="F26" s="174"/>
      <c r="G26" s="146">
        <f>E26*F26</f>
        <v>0</v>
      </c>
      <c r="H26" s="147">
        <v>4.4999999999999998E-2</v>
      </c>
      <c r="I26" s="147">
        <f>E26*H26</f>
        <v>0.18</v>
      </c>
      <c r="J26" s="147">
        <v>-1.5940000000000001</v>
      </c>
      <c r="K26" s="147">
        <f>E26*J26</f>
        <v>-6.3760000000000003</v>
      </c>
      <c r="Q26" s="140">
        <v>2</v>
      </c>
      <c r="AA26" s="116">
        <v>12</v>
      </c>
      <c r="AB26" s="116">
        <v>0</v>
      </c>
      <c r="AC26" s="116">
        <v>13</v>
      </c>
      <c r="BB26" s="116">
        <v>1</v>
      </c>
      <c r="BC26" s="116">
        <f>IF(BB26=1,G26,0)</f>
        <v>0</v>
      </c>
      <c r="BD26" s="116">
        <f>IF(BB26=2,G26,0)</f>
        <v>0</v>
      </c>
      <c r="BE26" s="116">
        <f>IF(BB26=3,G26,0)</f>
        <v>0</v>
      </c>
      <c r="BF26" s="116">
        <f>IF(BB26=4,G26,0)</f>
        <v>0</v>
      </c>
      <c r="BG26" s="116">
        <f>IF(BB26=5,G26,0)</f>
        <v>0</v>
      </c>
    </row>
    <row r="27" spans="1:59" x14ac:dyDescent="0.25">
      <c r="A27" s="141">
        <v>14</v>
      </c>
      <c r="B27" s="142" t="s">
        <v>109</v>
      </c>
      <c r="C27" s="143" t="s">
        <v>110</v>
      </c>
      <c r="D27" s="144" t="s">
        <v>75</v>
      </c>
      <c r="E27" s="145">
        <v>3.24</v>
      </c>
      <c r="F27" s="174"/>
      <c r="G27" s="146">
        <f>E27*F27</f>
        <v>0</v>
      </c>
      <c r="H27" s="147">
        <v>0</v>
      </c>
      <c r="I27" s="147">
        <f>E27*H27</f>
        <v>0</v>
      </c>
      <c r="J27" s="147">
        <v>-1.5940000000000001</v>
      </c>
      <c r="K27" s="147">
        <f>E27*J27</f>
        <v>-5.1645600000000007</v>
      </c>
      <c r="Q27" s="140">
        <v>2</v>
      </c>
      <c r="AA27" s="116">
        <v>12</v>
      </c>
      <c r="AB27" s="116">
        <v>0</v>
      </c>
      <c r="AC27" s="116">
        <v>14</v>
      </c>
      <c r="BB27" s="116">
        <v>1</v>
      </c>
      <c r="BC27" s="116">
        <f>IF(BB27=1,G27,0)</f>
        <v>0</v>
      </c>
      <c r="BD27" s="116">
        <f>IF(BB27=2,G27,0)</f>
        <v>0</v>
      </c>
      <c r="BE27" s="116">
        <f>IF(BB27=3,G27,0)</f>
        <v>0</v>
      </c>
      <c r="BF27" s="116">
        <f>IF(BB27=4,G27,0)</f>
        <v>0</v>
      </c>
      <c r="BG27" s="116">
        <f>IF(BB27=5,G27,0)</f>
        <v>0</v>
      </c>
    </row>
    <row r="28" spans="1:59" x14ac:dyDescent="0.25">
      <c r="A28" s="151"/>
      <c r="B28" s="152" t="s">
        <v>70</v>
      </c>
      <c r="C28" s="153" t="str">
        <f>CONCATENATE(B25," ",C25)</f>
        <v>96 Bourání konstrukcí</v>
      </c>
      <c r="D28" s="151"/>
      <c r="E28" s="154"/>
      <c r="F28" s="154"/>
      <c r="G28" s="155">
        <f>SUM(G25:G27)</f>
        <v>0</v>
      </c>
      <c r="H28" s="156"/>
      <c r="I28" s="157">
        <f>SUM(I25:I27)</f>
        <v>0.18</v>
      </c>
      <c r="J28" s="156"/>
      <c r="K28" s="157">
        <f>SUM(K25:K27)</f>
        <v>-11.540560000000001</v>
      </c>
      <c r="Q28" s="140">
        <v>4</v>
      </c>
      <c r="BC28" s="158">
        <f>SUM(BC25:BC27)</f>
        <v>0</v>
      </c>
      <c r="BD28" s="158">
        <f>SUM(BD25:BD27)</f>
        <v>0</v>
      </c>
      <c r="BE28" s="158">
        <f>SUM(BE25:BE27)</f>
        <v>0</v>
      </c>
      <c r="BF28" s="158">
        <f>SUM(BF25:BF27)</f>
        <v>0</v>
      </c>
      <c r="BG28" s="158">
        <f>SUM(BG25:BG27)</f>
        <v>0</v>
      </c>
    </row>
    <row r="29" spans="1:59" x14ac:dyDescent="0.25">
      <c r="A29" s="133" t="s">
        <v>69</v>
      </c>
      <c r="B29" s="134" t="s">
        <v>111</v>
      </c>
      <c r="C29" s="135" t="s">
        <v>112</v>
      </c>
      <c r="D29" s="136"/>
      <c r="E29" s="137"/>
      <c r="F29" s="137"/>
      <c r="G29" s="138"/>
      <c r="H29" s="139"/>
      <c r="I29" s="139"/>
      <c r="J29" s="139"/>
      <c r="K29" s="139"/>
      <c r="Q29" s="140">
        <v>1</v>
      </c>
    </row>
    <row r="30" spans="1:59" x14ac:dyDescent="0.25">
      <c r="A30" s="141">
        <v>15</v>
      </c>
      <c r="B30" s="142" t="s">
        <v>113</v>
      </c>
      <c r="C30" s="143" t="s">
        <v>114</v>
      </c>
      <c r="D30" s="144" t="s">
        <v>83</v>
      </c>
      <c r="E30" s="145">
        <v>1.92</v>
      </c>
      <c r="F30" s="174"/>
      <c r="G30" s="146">
        <f t="shared" ref="G30:G37" si="0">E30*F30</f>
        <v>0</v>
      </c>
      <c r="H30" s="147">
        <v>0</v>
      </c>
      <c r="I30" s="147">
        <f t="shared" ref="I30:I37" si="1">E30*H30</f>
        <v>0</v>
      </c>
      <c r="J30" s="147">
        <v>-1.4E-2</v>
      </c>
      <c r="K30" s="147">
        <f t="shared" ref="K30:K37" si="2">E30*J30</f>
        <v>-2.6880000000000001E-2</v>
      </c>
      <c r="Q30" s="140">
        <v>2</v>
      </c>
      <c r="AA30" s="116">
        <v>12</v>
      </c>
      <c r="AB30" s="116">
        <v>0</v>
      </c>
      <c r="AC30" s="116">
        <v>15</v>
      </c>
      <c r="BB30" s="116">
        <v>1</v>
      </c>
      <c r="BC30" s="116">
        <f t="shared" ref="BC30:BC37" si="3">IF(BB30=1,G30,0)</f>
        <v>0</v>
      </c>
      <c r="BD30" s="116">
        <f t="shared" ref="BD30:BD37" si="4">IF(BB30=2,G30,0)</f>
        <v>0</v>
      </c>
      <c r="BE30" s="116">
        <f t="shared" ref="BE30:BE37" si="5">IF(BB30=3,G30,0)</f>
        <v>0</v>
      </c>
      <c r="BF30" s="116">
        <f t="shared" ref="BF30:BF37" si="6">IF(BB30=4,G30,0)</f>
        <v>0</v>
      </c>
      <c r="BG30" s="116">
        <f t="shared" ref="BG30:BG37" si="7">IF(BB30=5,G30,0)</f>
        <v>0</v>
      </c>
    </row>
    <row r="31" spans="1:59" x14ac:dyDescent="0.25">
      <c r="A31" s="141">
        <v>16</v>
      </c>
      <c r="B31" s="142" t="s">
        <v>115</v>
      </c>
      <c r="C31" s="143" t="s">
        <v>116</v>
      </c>
      <c r="D31" s="144" t="s">
        <v>117</v>
      </c>
      <c r="E31" s="145">
        <v>62.817</v>
      </c>
      <c r="F31" s="174"/>
      <c r="G31" s="146">
        <f t="shared" si="0"/>
        <v>0</v>
      </c>
      <c r="H31" s="147">
        <v>0</v>
      </c>
      <c r="I31" s="147">
        <f t="shared" si="1"/>
        <v>0</v>
      </c>
      <c r="J31" s="147">
        <v>0</v>
      </c>
      <c r="K31" s="147">
        <f t="shared" si="2"/>
        <v>0</v>
      </c>
      <c r="Q31" s="140">
        <v>2</v>
      </c>
      <c r="AA31" s="116">
        <v>12</v>
      </c>
      <c r="AB31" s="116">
        <v>0</v>
      </c>
      <c r="AC31" s="116">
        <v>16</v>
      </c>
      <c r="BB31" s="116">
        <v>1</v>
      </c>
      <c r="BC31" s="116">
        <f t="shared" si="3"/>
        <v>0</v>
      </c>
      <c r="BD31" s="116">
        <f t="shared" si="4"/>
        <v>0</v>
      </c>
      <c r="BE31" s="116">
        <f t="shared" si="5"/>
        <v>0</v>
      </c>
      <c r="BF31" s="116">
        <f t="shared" si="6"/>
        <v>0</v>
      </c>
      <c r="BG31" s="116">
        <f t="shared" si="7"/>
        <v>0</v>
      </c>
    </row>
    <row r="32" spans="1:59" x14ac:dyDescent="0.25">
      <c r="A32" s="141">
        <v>17</v>
      </c>
      <c r="B32" s="142" t="s">
        <v>118</v>
      </c>
      <c r="C32" s="143" t="s">
        <v>119</v>
      </c>
      <c r="D32" s="144" t="s">
        <v>117</v>
      </c>
      <c r="E32" s="145">
        <v>125.634</v>
      </c>
      <c r="F32" s="174"/>
      <c r="G32" s="146">
        <f t="shared" si="0"/>
        <v>0</v>
      </c>
      <c r="H32" s="147">
        <v>0</v>
      </c>
      <c r="I32" s="147">
        <f t="shared" si="1"/>
        <v>0</v>
      </c>
      <c r="J32" s="147">
        <v>0</v>
      </c>
      <c r="K32" s="147">
        <f t="shared" si="2"/>
        <v>0</v>
      </c>
      <c r="Q32" s="140">
        <v>2</v>
      </c>
      <c r="AA32" s="116">
        <v>12</v>
      </c>
      <c r="AB32" s="116">
        <v>0</v>
      </c>
      <c r="AC32" s="116">
        <v>17</v>
      </c>
      <c r="BB32" s="116">
        <v>1</v>
      </c>
      <c r="BC32" s="116">
        <f t="shared" si="3"/>
        <v>0</v>
      </c>
      <c r="BD32" s="116">
        <f t="shared" si="4"/>
        <v>0</v>
      </c>
      <c r="BE32" s="116">
        <f t="shared" si="5"/>
        <v>0</v>
      </c>
      <c r="BF32" s="116">
        <f t="shared" si="6"/>
        <v>0</v>
      </c>
      <c r="BG32" s="116">
        <f t="shared" si="7"/>
        <v>0</v>
      </c>
    </row>
    <row r="33" spans="1:59" x14ac:dyDescent="0.25">
      <c r="A33" s="141">
        <v>18</v>
      </c>
      <c r="B33" s="142" t="s">
        <v>120</v>
      </c>
      <c r="C33" s="143" t="s">
        <v>121</v>
      </c>
      <c r="D33" s="144" t="s">
        <v>117</v>
      </c>
      <c r="E33" s="145">
        <v>25.135000000000002</v>
      </c>
      <c r="F33" s="174"/>
      <c r="G33" s="146">
        <f t="shared" si="0"/>
        <v>0</v>
      </c>
      <c r="H33" s="147">
        <v>0</v>
      </c>
      <c r="I33" s="147">
        <f t="shared" si="1"/>
        <v>0</v>
      </c>
      <c r="J33" s="147">
        <v>0</v>
      </c>
      <c r="K33" s="147">
        <f t="shared" si="2"/>
        <v>0</v>
      </c>
      <c r="Q33" s="140">
        <v>2</v>
      </c>
      <c r="AA33" s="116">
        <v>12</v>
      </c>
      <c r="AB33" s="116">
        <v>0</v>
      </c>
      <c r="AC33" s="116">
        <v>18</v>
      </c>
      <c r="BB33" s="116">
        <v>1</v>
      </c>
      <c r="BC33" s="116">
        <f t="shared" si="3"/>
        <v>0</v>
      </c>
      <c r="BD33" s="116">
        <f t="shared" si="4"/>
        <v>0</v>
      </c>
      <c r="BE33" s="116">
        <f t="shared" si="5"/>
        <v>0</v>
      </c>
      <c r="BF33" s="116">
        <f t="shared" si="6"/>
        <v>0</v>
      </c>
      <c r="BG33" s="116">
        <f t="shared" si="7"/>
        <v>0</v>
      </c>
    </row>
    <row r="34" spans="1:59" x14ac:dyDescent="0.25">
      <c r="A34" s="141">
        <v>19</v>
      </c>
      <c r="B34" s="142" t="s">
        <v>122</v>
      </c>
      <c r="C34" s="143" t="s">
        <v>123</v>
      </c>
      <c r="D34" s="144" t="s">
        <v>117</v>
      </c>
      <c r="E34" s="145">
        <v>477.565</v>
      </c>
      <c r="F34" s="174"/>
      <c r="G34" s="146">
        <f t="shared" si="0"/>
        <v>0</v>
      </c>
      <c r="H34" s="147">
        <v>0</v>
      </c>
      <c r="I34" s="147">
        <f t="shared" si="1"/>
        <v>0</v>
      </c>
      <c r="J34" s="147">
        <v>0</v>
      </c>
      <c r="K34" s="147">
        <f t="shared" si="2"/>
        <v>0</v>
      </c>
      <c r="Q34" s="140">
        <v>2</v>
      </c>
      <c r="AA34" s="116">
        <v>12</v>
      </c>
      <c r="AB34" s="116">
        <v>0</v>
      </c>
      <c r="AC34" s="116">
        <v>19</v>
      </c>
      <c r="BB34" s="116">
        <v>1</v>
      </c>
      <c r="BC34" s="116">
        <f t="shared" si="3"/>
        <v>0</v>
      </c>
      <c r="BD34" s="116">
        <f t="shared" si="4"/>
        <v>0</v>
      </c>
      <c r="BE34" s="116">
        <f t="shared" si="5"/>
        <v>0</v>
      </c>
      <c r="BF34" s="116">
        <f t="shared" si="6"/>
        <v>0</v>
      </c>
      <c r="BG34" s="116">
        <f t="shared" si="7"/>
        <v>0</v>
      </c>
    </row>
    <row r="35" spans="1:59" x14ac:dyDescent="0.25">
      <c r="A35" s="141">
        <v>20</v>
      </c>
      <c r="B35" s="142" t="s">
        <v>124</v>
      </c>
      <c r="C35" s="143" t="s">
        <v>125</v>
      </c>
      <c r="D35" s="144" t="s">
        <v>117</v>
      </c>
      <c r="E35" s="145">
        <v>62.817</v>
      </c>
      <c r="F35" s="174"/>
      <c r="G35" s="146">
        <f t="shared" si="0"/>
        <v>0</v>
      </c>
      <c r="H35" s="147">
        <v>0</v>
      </c>
      <c r="I35" s="147">
        <f t="shared" si="1"/>
        <v>0</v>
      </c>
      <c r="J35" s="147">
        <v>0</v>
      </c>
      <c r="K35" s="147">
        <f t="shared" si="2"/>
        <v>0</v>
      </c>
      <c r="Q35" s="140">
        <v>2</v>
      </c>
      <c r="AA35" s="116">
        <v>12</v>
      </c>
      <c r="AB35" s="116">
        <v>0</v>
      </c>
      <c r="AC35" s="116">
        <v>20</v>
      </c>
      <c r="BB35" s="116">
        <v>1</v>
      </c>
      <c r="BC35" s="116">
        <f t="shared" si="3"/>
        <v>0</v>
      </c>
      <c r="BD35" s="116">
        <f t="shared" si="4"/>
        <v>0</v>
      </c>
      <c r="BE35" s="116">
        <f t="shared" si="5"/>
        <v>0</v>
      </c>
      <c r="BF35" s="116">
        <f t="shared" si="6"/>
        <v>0</v>
      </c>
      <c r="BG35" s="116">
        <f t="shared" si="7"/>
        <v>0</v>
      </c>
    </row>
    <row r="36" spans="1:59" x14ac:dyDescent="0.25">
      <c r="A36" s="141">
        <v>21</v>
      </c>
      <c r="B36" s="142" t="s">
        <v>126</v>
      </c>
      <c r="C36" s="143" t="s">
        <v>127</v>
      </c>
      <c r="D36" s="144" t="s">
        <v>117</v>
      </c>
      <c r="E36" s="145">
        <v>314.08499999999998</v>
      </c>
      <c r="F36" s="174"/>
      <c r="G36" s="146">
        <f t="shared" si="0"/>
        <v>0</v>
      </c>
      <c r="H36" s="147">
        <v>0</v>
      </c>
      <c r="I36" s="147">
        <f t="shared" si="1"/>
        <v>0</v>
      </c>
      <c r="J36" s="147">
        <v>0</v>
      </c>
      <c r="K36" s="147">
        <f t="shared" si="2"/>
        <v>0</v>
      </c>
      <c r="Q36" s="140">
        <v>2</v>
      </c>
      <c r="AA36" s="116">
        <v>12</v>
      </c>
      <c r="AB36" s="116">
        <v>0</v>
      </c>
      <c r="AC36" s="116">
        <v>21</v>
      </c>
      <c r="BB36" s="116">
        <v>1</v>
      </c>
      <c r="BC36" s="116">
        <f t="shared" si="3"/>
        <v>0</v>
      </c>
      <c r="BD36" s="116">
        <f t="shared" si="4"/>
        <v>0</v>
      </c>
      <c r="BE36" s="116">
        <f t="shared" si="5"/>
        <v>0</v>
      </c>
      <c r="BF36" s="116">
        <f t="shared" si="6"/>
        <v>0</v>
      </c>
      <c r="BG36" s="116">
        <f t="shared" si="7"/>
        <v>0</v>
      </c>
    </row>
    <row r="37" spans="1:59" x14ac:dyDescent="0.25">
      <c r="A37" s="141">
        <v>22</v>
      </c>
      <c r="B37" s="142" t="s">
        <v>128</v>
      </c>
      <c r="C37" s="143" t="s">
        <v>129</v>
      </c>
      <c r="D37" s="144" t="s">
        <v>117</v>
      </c>
      <c r="E37" s="145">
        <v>25.135000000000002</v>
      </c>
      <c r="F37" s="174"/>
      <c r="G37" s="146">
        <f t="shared" si="0"/>
        <v>0</v>
      </c>
      <c r="H37" s="147">
        <v>0</v>
      </c>
      <c r="I37" s="147">
        <f t="shared" si="1"/>
        <v>0</v>
      </c>
      <c r="J37" s="147">
        <v>0</v>
      </c>
      <c r="K37" s="147">
        <f t="shared" si="2"/>
        <v>0</v>
      </c>
      <c r="Q37" s="140">
        <v>2</v>
      </c>
      <c r="AA37" s="116">
        <v>12</v>
      </c>
      <c r="AB37" s="116">
        <v>0</v>
      </c>
      <c r="AC37" s="116">
        <v>22</v>
      </c>
      <c r="BB37" s="116">
        <v>1</v>
      </c>
      <c r="BC37" s="116">
        <f t="shared" si="3"/>
        <v>0</v>
      </c>
      <c r="BD37" s="116">
        <f t="shared" si="4"/>
        <v>0</v>
      </c>
      <c r="BE37" s="116">
        <f t="shared" si="5"/>
        <v>0</v>
      </c>
      <c r="BF37" s="116">
        <f t="shared" si="6"/>
        <v>0</v>
      </c>
      <c r="BG37" s="116">
        <f t="shared" si="7"/>
        <v>0</v>
      </c>
    </row>
    <row r="38" spans="1:59" x14ac:dyDescent="0.25">
      <c r="A38" s="151"/>
      <c r="B38" s="152" t="s">
        <v>70</v>
      </c>
      <c r="C38" s="153" t="str">
        <f>CONCATENATE(B29," ",C29)</f>
        <v>97 Prorážení otvorů</v>
      </c>
      <c r="D38" s="151"/>
      <c r="E38" s="154"/>
      <c r="F38" s="154"/>
      <c r="G38" s="155">
        <f>SUM(G29:G37)</f>
        <v>0</v>
      </c>
      <c r="H38" s="156"/>
      <c r="I38" s="157">
        <f>SUM(I29:I37)</f>
        <v>0</v>
      </c>
      <c r="J38" s="156"/>
      <c r="K38" s="157">
        <f>SUM(K29:K37)</f>
        <v>-2.6880000000000001E-2</v>
      </c>
      <c r="Q38" s="140">
        <v>4</v>
      </c>
      <c r="BC38" s="158">
        <f>SUM(BC29:BC37)</f>
        <v>0</v>
      </c>
      <c r="BD38" s="158">
        <f>SUM(BD29:BD37)</f>
        <v>0</v>
      </c>
      <c r="BE38" s="158">
        <f>SUM(BE29:BE37)</f>
        <v>0</v>
      </c>
      <c r="BF38" s="158">
        <f>SUM(BF29:BF37)</f>
        <v>0</v>
      </c>
      <c r="BG38" s="158">
        <f>SUM(BG29:BG37)</f>
        <v>0</v>
      </c>
    </row>
    <row r="39" spans="1:59" x14ac:dyDescent="0.25">
      <c r="A39" s="133" t="s">
        <v>69</v>
      </c>
      <c r="B39" s="134" t="s">
        <v>130</v>
      </c>
      <c r="C39" s="135" t="s">
        <v>131</v>
      </c>
      <c r="D39" s="136"/>
      <c r="E39" s="137"/>
      <c r="F39" s="137"/>
      <c r="G39" s="138"/>
      <c r="H39" s="139"/>
      <c r="I39" s="139"/>
      <c r="J39" s="139"/>
      <c r="K39" s="139"/>
      <c r="Q39" s="140">
        <v>1</v>
      </c>
    </row>
    <row r="40" spans="1:59" ht="26.4" x14ac:dyDescent="0.25">
      <c r="A40" s="141">
        <v>23</v>
      </c>
      <c r="B40" s="142" t="s">
        <v>132</v>
      </c>
      <c r="C40" s="143" t="s">
        <v>133</v>
      </c>
      <c r="D40" s="144" t="s">
        <v>117</v>
      </c>
      <c r="E40" s="145">
        <v>0.91900000000000004</v>
      </c>
      <c r="F40" s="174"/>
      <c r="G40" s="146">
        <f>E40*F40</f>
        <v>0</v>
      </c>
      <c r="H40" s="147">
        <v>0</v>
      </c>
      <c r="I40" s="147">
        <f>E40*H40</f>
        <v>0</v>
      </c>
      <c r="J40" s="147">
        <v>0</v>
      </c>
      <c r="K40" s="147">
        <f>E40*J40</f>
        <v>0</v>
      </c>
      <c r="Q40" s="140">
        <v>2</v>
      </c>
      <c r="AA40" s="116">
        <v>12</v>
      </c>
      <c r="AB40" s="116">
        <v>0</v>
      </c>
      <c r="AC40" s="116">
        <v>23</v>
      </c>
      <c r="BB40" s="116">
        <v>1</v>
      </c>
      <c r="BC40" s="116">
        <f>IF(BB40=1,G40,0)</f>
        <v>0</v>
      </c>
      <c r="BD40" s="116">
        <f>IF(BB40=2,G40,0)</f>
        <v>0</v>
      </c>
      <c r="BE40" s="116">
        <f>IF(BB40=3,G40,0)</f>
        <v>0</v>
      </c>
      <c r="BF40" s="116">
        <f>IF(BB40=4,G40,0)</f>
        <v>0</v>
      </c>
      <c r="BG40" s="116">
        <f>IF(BB40=5,G40,0)</f>
        <v>0</v>
      </c>
    </row>
    <row r="41" spans="1:59" x14ac:dyDescent="0.25">
      <c r="A41" s="141">
        <v>24</v>
      </c>
      <c r="B41" s="142" t="s">
        <v>134</v>
      </c>
      <c r="C41" s="143" t="s">
        <v>135</v>
      </c>
      <c r="D41" s="144" t="s">
        <v>117</v>
      </c>
      <c r="E41" s="145">
        <v>8.2509999999999994</v>
      </c>
      <c r="F41" s="174"/>
      <c r="G41" s="146">
        <f>E41*F41</f>
        <v>0</v>
      </c>
      <c r="H41" s="147">
        <v>0</v>
      </c>
      <c r="I41" s="147">
        <f>E41*H41</f>
        <v>0</v>
      </c>
      <c r="J41" s="147">
        <v>0</v>
      </c>
      <c r="K41" s="147">
        <f>E41*J41</f>
        <v>0</v>
      </c>
      <c r="Q41" s="140">
        <v>2</v>
      </c>
      <c r="AA41" s="116">
        <v>12</v>
      </c>
      <c r="AB41" s="116">
        <v>0</v>
      </c>
      <c r="AC41" s="116">
        <v>24</v>
      </c>
      <c r="BB41" s="116">
        <v>1</v>
      </c>
      <c r="BC41" s="116">
        <f>IF(BB41=1,G41,0)</f>
        <v>0</v>
      </c>
      <c r="BD41" s="116">
        <f>IF(BB41=2,G41,0)</f>
        <v>0</v>
      </c>
      <c r="BE41" s="116">
        <f>IF(BB41=3,G41,0)</f>
        <v>0</v>
      </c>
      <c r="BF41" s="116">
        <f>IF(BB41=4,G41,0)</f>
        <v>0</v>
      </c>
      <c r="BG41" s="116">
        <f>IF(BB41=5,G41,0)</f>
        <v>0</v>
      </c>
    </row>
    <row r="42" spans="1:59" x14ac:dyDescent="0.25">
      <c r="A42" s="151"/>
      <c r="B42" s="152" t="s">
        <v>70</v>
      </c>
      <c r="C42" s="153" t="str">
        <f>CONCATENATE(B39," ",C39)</f>
        <v>99 Staveništní přesun hmot</v>
      </c>
      <c r="D42" s="151"/>
      <c r="E42" s="154"/>
      <c r="F42" s="154"/>
      <c r="G42" s="155">
        <f>SUM(G39:G41)</f>
        <v>0</v>
      </c>
      <c r="H42" s="156"/>
      <c r="I42" s="157">
        <f>SUM(I39:I41)</f>
        <v>0</v>
      </c>
      <c r="J42" s="156"/>
      <c r="K42" s="157">
        <f>SUM(K39:K41)</f>
        <v>0</v>
      </c>
      <c r="Q42" s="140">
        <v>4</v>
      </c>
      <c r="BC42" s="158">
        <f>SUM(BC39:BC41)</f>
        <v>0</v>
      </c>
      <c r="BD42" s="158">
        <f>SUM(BD39:BD41)</f>
        <v>0</v>
      </c>
      <c r="BE42" s="158">
        <f>SUM(BE39:BE41)</f>
        <v>0</v>
      </c>
      <c r="BF42" s="158">
        <f>SUM(BF39:BF41)</f>
        <v>0</v>
      </c>
      <c r="BG42" s="158">
        <f>SUM(BG39:BG41)</f>
        <v>0</v>
      </c>
    </row>
    <row r="43" spans="1:59" x14ac:dyDescent="0.25">
      <c r="A43" s="133" t="s">
        <v>69</v>
      </c>
      <c r="B43" s="134" t="s">
        <v>136</v>
      </c>
      <c r="C43" s="135" t="s">
        <v>137</v>
      </c>
      <c r="D43" s="136"/>
      <c r="E43" s="137"/>
      <c r="F43" s="137"/>
      <c r="G43" s="138"/>
      <c r="H43" s="139"/>
      <c r="I43" s="139"/>
      <c r="J43" s="139"/>
      <c r="K43" s="139"/>
      <c r="Q43" s="140">
        <v>1</v>
      </c>
    </row>
    <row r="44" spans="1:59" x14ac:dyDescent="0.25">
      <c r="A44" s="141">
        <v>25</v>
      </c>
      <c r="B44" s="142" t="s">
        <v>138</v>
      </c>
      <c r="C44" s="143" t="s">
        <v>139</v>
      </c>
      <c r="D44" s="144" t="s">
        <v>83</v>
      </c>
      <c r="E44" s="145">
        <v>469</v>
      </c>
      <c r="F44" s="174"/>
      <c r="G44" s="146">
        <f>E44*F44</f>
        <v>0</v>
      </c>
      <c r="H44" s="147">
        <v>0</v>
      </c>
      <c r="I44" s="147">
        <f>E44*H44</f>
        <v>0</v>
      </c>
      <c r="J44" s="147">
        <v>-5.0000000000000001E-3</v>
      </c>
      <c r="K44" s="147">
        <f>E44*J44</f>
        <v>-2.3450000000000002</v>
      </c>
      <c r="Q44" s="140">
        <v>2</v>
      </c>
      <c r="AA44" s="116">
        <v>12</v>
      </c>
      <c r="AB44" s="116">
        <v>0</v>
      </c>
      <c r="AC44" s="116">
        <v>25</v>
      </c>
      <c r="BB44" s="116">
        <v>2</v>
      </c>
      <c r="BC44" s="116">
        <f>IF(BB44=1,G44,0)</f>
        <v>0</v>
      </c>
      <c r="BD44" s="116">
        <f>IF(BB44=2,G44,0)</f>
        <v>0</v>
      </c>
      <c r="BE44" s="116">
        <f>IF(BB44=3,G44,0)</f>
        <v>0</v>
      </c>
      <c r="BF44" s="116">
        <f>IF(BB44=4,G44,0)</f>
        <v>0</v>
      </c>
      <c r="BG44" s="116">
        <f>IF(BB44=5,G44,0)</f>
        <v>0</v>
      </c>
    </row>
    <row r="45" spans="1:59" x14ac:dyDescent="0.25">
      <c r="A45" s="141">
        <v>26</v>
      </c>
      <c r="B45" s="142" t="s">
        <v>138</v>
      </c>
      <c r="C45" s="143" t="s">
        <v>140</v>
      </c>
      <c r="D45" s="144" t="s">
        <v>83</v>
      </c>
      <c r="E45" s="145">
        <v>469</v>
      </c>
      <c r="F45" s="174"/>
      <c r="G45" s="146">
        <f>E45*F45</f>
        <v>0</v>
      </c>
      <c r="H45" s="147">
        <v>0</v>
      </c>
      <c r="I45" s="147">
        <f>E45*H45</f>
        <v>0</v>
      </c>
      <c r="J45" s="147">
        <v>-1.5E-3</v>
      </c>
      <c r="K45" s="147">
        <f>E45*J45</f>
        <v>-0.70350000000000001</v>
      </c>
      <c r="Q45" s="140">
        <v>2</v>
      </c>
      <c r="AA45" s="116">
        <v>12</v>
      </c>
      <c r="AB45" s="116">
        <v>0</v>
      </c>
      <c r="AC45" s="116">
        <v>26</v>
      </c>
      <c r="BB45" s="116">
        <v>2</v>
      </c>
      <c r="BC45" s="116">
        <f>IF(BB45=1,G45,0)</f>
        <v>0</v>
      </c>
      <c r="BD45" s="116">
        <f>IF(BB45=2,G45,0)</f>
        <v>0</v>
      </c>
      <c r="BE45" s="116">
        <f>IF(BB45=3,G45,0)</f>
        <v>0</v>
      </c>
      <c r="BF45" s="116">
        <f>IF(BB45=4,G45,0)</f>
        <v>0</v>
      </c>
      <c r="BG45" s="116">
        <f>IF(BB45=5,G45,0)</f>
        <v>0</v>
      </c>
    </row>
    <row r="46" spans="1:59" ht="26.4" x14ac:dyDescent="0.25">
      <c r="A46" s="141">
        <v>27</v>
      </c>
      <c r="B46" s="142" t="s">
        <v>141</v>
      </c>
      <c r="C46" s="143" t="s">
        <v>142</v>
      </c>
      <c r="D46" s="144" t="s">
        <v>83</v>
      </c>
      <c r="E46" s="145">
        <v>469</v>
      </c>
      <c r="F46" s="174"/>
      <c r="G46" s="146">
        <f>E46*F46</f>
        <v>0</v>
      </c>
      <c r="H46" s="147">
        <v>4.0299999999999997E-3</v>
      </c>
      <c r="I46" s="147">
        <f>E46*H46</f>
        <v>1.8900699999999999</v>
      </c>
      <c r="J46" s="147">
        <v>0</v>
      </c>
      <c r="K46" s="147">
        <f>E46*J46</f>
        <v>0</v>
      </c>
      <c r="Q46" s="140">
        <v>2</v>
      </c>
      <c r="AA46" s="116">
        <v>12</v>
      </c>
      <c r="AB46" s="116">
        <v>0</v>
      </c>
      <c r="AC46" s="116">
        <v>27</v>
      </c>
      <c r="BB46" s="116">
        <v>2</v>
      </c>
      <c r="BC46" s="116">
        <f>IF(BB46=1,G46,0)</f>
        <v>0</v>
      </c>
      <c r="BD46" s="116">
        <f>IF(BB46=2,G46,0)</f>
        <v>0</v>
      </c>
      <c r="BE46" s="116">
        <f>IF(BB46=3,G46,0)</f>
        <v>0</v>
      </c>
      <c r="BF46" s="116">
        <f>IF(BB46=4,G46,0)</f>
        <v>0</v>
      </c>
      <c r="BG46" s="116">
        <f>IF(BB46=5,G46,0)</f>
        <v>0</v>
      </c>
    </row>
    <row r="47" spans="1:59" ht="26.4" x14ac:dyDescent="0.25">
      <c r="A47" s="141">
        <v>28</v>
      </c>
      <c r="B47" s="142" t="s">
        <v>143</v>
      </c>
      <c r="C47" s="143" t="s">
        <v>144</v>
      </c>
      <c r="D47" s="144" t="s">
        <v>83</v>
      </c>
      <c r="E47" s="145">
        <v>469</v>
      </c>
      <c r="F47" s="174"/>
      <c r="G47" s="146">
        <f>E47*F47</f>
        <v>0</v>
      </c>
      <c r="H47" s="147">
        <v>1.4499999999999999E-3</v>
      </c>
      <c r="I47" s="147">
        <f>E47*H47</f>
        <v>0.68004999999999993</v>
      </c>
      <c r="J47" s="147">
        <v>0</v>
      </c>
      <c r="K47" s="147">
        <f>E47*J47</f>
        <v>0</v>
      </c>
      <c r="Q47" s="140">
        <v>2</v>
      </c>
      <c r="AA47" s="116">
        <v>12</v>
      </c>
      <c r="AB47" s="116">
        <v>0</v>
      </c>
      <c r="AC47" s="116">
        <v>28</v>
      </c>
      <c r="BB47" s="116">
        <v>2</v>
      </c>
      <c r="BC47" s="116">
        <f>IF(BB47=1,G47,0)</f>
        <v>0</v>
      </c>
      <c r="BD47" s="116">
        <f>IF(BB47=2,G47,0)</f>
        <v>0</v>
      </c>
      <c r="BE47" s="116">
        <f>IF(BB47=3,G47,0)</f>
        <v>0</v>
      </c>
      <c r="BF47" s="116">
        <f>IF(BB47=4,G47,0)</f>
        <v>0</v>
      </c>
      <c r="BG47" s="116">
        <f>IF(BB47=5,G47,0)</f>
        <v>0</v>
      </c>
    </row>
    <row r="48" spans="1:59" x14ac:dyDescent="0.25">
      <c r="A48" s="148"/>
      <c r="B48" s="149"/>
      <c r="C48" s="190" t="s">
        <v>145</v>
      </c>
      <c r="D48" s="191"/>
      <c r="E48" s="191"/>
      <c r="F48" s="191"/>
      <c r="G48" s="192"/>
      <c r="H48" s="150"/>
      <c r="I48" s="150"/>
      <c r="J48" s="150"/>
      <c r="K48" s="150"/>
      <c r="Q48" s="140">
        <v>3</v>
      </c>
    </row>
    <row r="49" spans="1:59" ht="26.4" x14ac:dyDescent="0.25">
      <c r="A49" s="141">
        <v>29</v>
      </c>
      <c r="B49" s="142" t="s">
        <v>146</v>
      </c>
      <c r="C49" s="143" t="s">
        <v>147</v>
      </c>
      <c r="D49" s="144" t="s">
        <v>80</v>
      </c>
      <c r="E49" s="145">
        <v>39.6</v>
      </c>
      <c r="F49" s="174"/>
      <c r="G49" s="146">
        <f t="shared" ref="G49:G58" si="8">E49*F49</f>
        <v>0</v>
      </c>
      <c r="H49" s="147">
        <v>6.79E-3</v>
      </c>
      <c r="I49" s="147">
        <f t="shared" ref="I49:I58" si="9">E49*H49</f>
        <v>0.26888400000000001</v>
      </c>
      <c r="J49" s="147">
        <v>0</v>
      </c>
      <c r="K49" s="147">
        <f t="shared" ref="K49:K58" si="10">E49*J49</f>
        <v>0</v>
      </c>
      <c r="Q49" s="140">
        <v>2</v>
      </c>
      <c r="AA49" s="116">
        <v>12</v>
      </c>
      <c r="AB49" s="116">
        <v>0</v>
      </c>
      <c r="AC49" s="116">
        <v>29</v>
      </c>
      <c r="BB49" s="116">
        <v>2</v>
      </c>
      <c r="BC49" s="116">
        <f t="shared" ref="BC49:BC58" si="11">IF(BB49=1,G49,0)</f>
        <v>0</v>
      </c>
      <c r="BD49" s="116">
        <f t="shared" ref="BD49:BD58" si="12">IF(BB49=2,G49,0)</f>
        <v>0</v>
      </c>
      <c r="BE49" s="116">
        <f t="shared" ref="BE49:BE58" si="13">IF(BB49=3,G49,0)</f>
        <v>0</v>
      </c>
      <c r="BF49" s="116">
        <f t="shared" ref="BF49:BF58" si="14">IF(BB49=4,G49,0)</f>
        <v>0</v>
      </c>
      <c r="BG49" s="116">
        <f t="shared" ref="BG49:BG58" si="15">IF(BB49=5,G49,0)</f>
        <v>0</v>
      </c>
    </row>
    <row r="50" spans="1:59" x14ac:dyDescent="0.25">
      <c r="A50" s="141">
        <v>30</v>
      </c>
      <c r="B50" s="142" t="s">
        <v>148</v>
      </c>
      <c r="C50" s="143" t="s">
        <v>149</v>
      </c>
      <c r="D50" s="144" t="s">
        <v>108</v>
      </c>
      <c r="E50" s="145">
        <v>132</v>
      </c>
      <c r="F50" s="174"/>
      <c r="G50" s="146">
        <f t="shared" si="8"/>
        <v>0</v>
      </c>
      <c r="H50" s="147">
        <v>3.32E-3</v>
      </c>
      <c r="I50" s="147">
        <f t="shared" si="9"/>
        <v>0.43824000000000002</v>
      </c>
      <c r="J50" s="147">
        <v>0</v>
      </c>
      <c r="K50" s="147">
        <f t="shared" si="10"/>
        <v>0</v>
      </c>
      <c r="Q50" s="140">
        <v>2</v>
      </c>
      <c r="AA50" s="116">
        <v>12</v>
      </c>
      <c r="AB50" s="116">
        <v>0</v>
      </c>
      <c r="AC50" s="116">
        <v>30</v>
      </c>
      <c r="BB50" s="116">
        <v>2</v>
      </c>
      <c r="BC50" s="116">
        <f t="shared" si="11"/>
        <v>0</v>
      </c>
      <c r="BD50" s="116">
        <f t="shared" si="12"/>
        <v>0</v>
      </c>
      <c r="BE50" s="116">
        <f t="shared" si="13"/>
        <v>0</v>
      </c>
      <c r="BF50" s="116">
        <f t="shared" si="14"/>
        <v>0</v>
      </c>
      <c r="BG50" s="116">
        <f t="shared" si="15"/>
        <v>0</v>
      </c>
    </row>
    <row r="51" spans="1:59" x14ac:dyDescent="0.25">
      <c r="A51" s="141">
        <v>31</v>
      </c>
      <c r="B51" s="142" t="s">
        <v>150</v>
      </c>
      <c r="C51" s="143" t="s">
        <v>151</v>
      </c>
      <c r="D51" s="144" t="s">
        <v>108</v>
      </c>
      <c r="E51" s="145">
        <v>132</v>
      </c>
      <c r="F51" s="174"/>
      <c r="G51" s="146">
        <f t="shared" si="8"/>
        <v>0</v>
      </c>
      <c r="H51" s="147">
        <v>2.0000000000000001E-4</v>
      </c>
      <c r="I51" s="147">
        <f t="shared" si="9"/>
        <v>2.64E-2</v>
      </c>
      <c r="J51" s="147">
        <v>0</v>
      </c>
      <c r="K51" s="147">
        <f t="shared" si="10"/>
        <v>0</v>
      </c>
      <c r="Q51" s="140">
        <v>2</v>
      </c>
      <c r="AA51" s="116">
        <v>12</v>
      </c>
      <c r="AB51" s="116">
        <v>1</v>
      </c>
      <c r="AC51" s="116">
        <v>31</v>
      </c>
      <c r="BB51" s="116">
        <v>2</v>
      </c>
      <c r="BC51" s="116">
        <f t="shared" si="11"/>
        <v>0</v>
      </c>
      <c r="BD51" s="116">
        <f t="shared" si="12"/>
        <v>0</v>
      </c>
      <c r="BE51" s="116">
        <f t="shared" si="13"/>
        <v>0</v>
      </c>
      <c r="BF51" s="116">
        <f t="shared" si="14"/>
        <v>0</v>
      </c>
      <c r="BG51" s="116">
        <f t="shared" si="15"/>
        <v>0</v>
      </c>
    </row>
    <row r="52" spans="1:59" x14ac:dyDescent="0.25">
      <c r="A52" s="141">
        <v>32</v>
      </c>
      <c r="B52" s="142" t="s">
        <v>152</v>
      </c>
      <c r="C52" s="143" t="s">
        <v>153</v>
      </c>
      <c r="D52" s="144" t="s">
        <v>83</v>
      </c>
      <c r="E52" s="145">
        <v>469</v>
      </c>
      <c r="F52" s="174"/>
      <c r="G52" s="146">
        <f t="shared" si="8"/>
        <v>0</v>
      </c>
      <c r="H52" s="147">
        <v>0</v>
      </c>
      <c r="I52" s="147">
        <f t="shared" si="9"/>
        <v>0</v>
      </c>
      <c r="J52" s="147">
        <v>0</v>
      </c>
      <c r="K52" s="147">
        <f t="shared" si="10"/>
        <v>0</v>
      </c>
      <c r="Q52" s="140">
        <v>2</v>
      </c>
      <c r="AA52" s="116">
        <v>12</v>
      </c>
      <c r="AB52" s="116">
        <v>0</v>
      </c>
      <c r="AC52" s="116">
        <v>32</v>
      </c>
      <c r="BB52" s="116">
        <v>2</v>
      </c>
      <c r="BC52" s="116">
        <f t="shared" si="11"/>
        <v>0</v>
      </c>
      <c r="BD52" s="116">
        <f t="shared" si="12"/>
        <v>0</v>
      </c>
      <c r="BE52" s="116">
        <f t="shared" si="13"/>
        <v>0</v>
      </c>
      <c r="BF52" s="116">
        <f t="shared" si="14"/>
        <v>0</v>
      </c>
      <c r="BG52" s="116">
        <f t="shared" si="15"/>
        <v>0</v>
      </c>
    </row>
    <row r="53" spans="1:59" x14ac:dyDescent="0.25">
      <c r="A53" s="141">
        <v>33</v>
      </c>
      <c r="B53" s="142" t="s">
        <v>154</v>
      </c>
      <c r="C53" s="143" t="s">
        <v>155</v>
      </c>
      <c r="D53" s="144" t="s">
        <v>83</v>
      </c>
      <c r="E53" s="145">
        <v>515.9</v>
      </c>
      <c r="F53" s="174"/>
      <c r="G53" s="146">
        <f t="shared" si="8"/>
        <v>0</v>
      </c>
      <c r="H53" s="147">
        <v>1.1299999999999999E-2</v>
      </c>
      <c r="I53" s="147">
        <f t="shared" si="9"/>
        <v>5.8296699999999992</v>
      </c>
      <c r="J53" s="147">
        <v>0</v>
      </c>
      <c r="K53" s="147">
        <f t="shared" si="10"/>
        <v>0</v>
      </c>
      <c r="Q53" s="140">
        <v>2</v>
      </c>
      <c r="AA53" s="116">
        <v>12</v>
      </c>
      <c r="AB53" s="116">
        <v>1</v>
      </c>
      <c r="AC53" s="116">
        <v>33</v>
      </c>
      <c r="BB53" s="116">
        <v>2</v>
      </c>
      <c r="BC53" s="116">
        <f t="shared" si="11"/>
        <v>0</v>
      </c>
      <c r="BD53" s="116">
        <f t="shared" si="12"/>
        <v>0</v>
      </c>
      <c r="BE53" s="116">
        <f t="shared" si="13"/>
        <v>0</v>
      </c>
      <c r="BF53" s="116">
        <f t="shared" si="14"/>
        <v>0</v>
      </c>
      <c r="BG53" s="116">
        <f t="shared" si="15"/>
        <v>0</v>
      </c>
    </row>
    <row r="54" spans="1:59" x14ac:dyDescent="0.25">
      <c r="A54" s="141">
        <v>34</v>
      </c>
      <c r="B54" s="142" t="s">
        <v>156</v>
      </c>
      <c r="C54" s="143" t="s">
        <v>157</v>
      </c>
      <c r="D54" s="144" t="s">
        <v>83</v>
      </c>
      <c r="E54" s="145">
        <v>30</v>
      </c>
      <c r="F54" s="174"/>
      <c r="G54" s="146">
        <f t="shared" si="8"/>
        <v>0</v>
      </c>
      <c r="H54" s="147">
        <v>0</v>
      </c>
      <c r="I54" s="147">
        <f t="shared" si="9"/>
        <v>0</v>
      </c>
      <c r="J54" s="147">
        <v>0</v>
      </c>
      <c r="K54" s="147">
        <f t="shared" si="10"/>
        <v>0</v>
      </c>
      <c r="Q54" s="140">
        <v>2</v>
      </c>
      <c r="AA54" s="116">
        <v>12</v>
      </c>
      <c r="AB54" s="116">
        <v>0</v>
      </c>
      <c r="AC54" s="116">
        <v>34</v>
      </c>
      <c r="BB54" s="116">
        <v>2</v>
      </c>
      <c r="BC54" s="116">
        <f t="shared" si="11"/>
        <v>0</v>
      </c>
      <c r="BD54" s="116">
        <f t="shared" si="12"/>
        <v>0</v>
      </c>
      <c r="BE54" s="116">
        <f t="shared" si="13"/>
        <v>0</v>
      </c>
      <c r="BF54" s="116">
        <f t="shared" si="14"/>
        <v>0</v>
      </c>
      <c r="BG54" s="116">
        <f t="shared" si="15"/>
        <v>0</v>
      </c>
    </row>
    <row r="55" spans="1:59" x14ac:dyDescent="0.25">
      <c r="A55" s="141">
        <v>35</v>
      </c>
      <c r="B55" s="142" t="s">
        <v>158</v>
      </c>
      <c r="C55" s="143" t="s">
        <v>159</v>
      </c>
      <c r="D55" s="144" t="s">
        <v>83</v>
      </c>
      <c r="E55" s="145">
        <v>33</v>
      </c>
      <c r="F55" s="174"/>
      <c r="G55" s="146">
        <f t="shared" si="8"/>
        <v>0</v>
      </c>
      <c r="H55" s="147">
        <v>1.4800000000000001E-2</v>
      </c>
      <c r="I55" s="147">
        <f t="shared" si="9"/>
        <v>0.4884</v>
      </c>
      <c r="J55" s="147">
        <v>0</v>
      </c>
      <c r="K55" s="147">
        <f t="shared" si="10"/>
        <v>0</v>
      </c>
      <c r="Q55" s="140">
        <v>2</v>
      </c>
      <c r="AA55" s="116">
        <v>12</v>
      </c>
      <c r="AB55" s="116">
        <v>1</v>
      </c>
      <c r="AC55" s="116">
        <v>35</v>
      </c>
      <c r="BB55" s="116">
        <v>2</v>
      </c>
      <c r="BC55" s="116">
        <f t="shared" si="11"/>
        <v>0</v>
      </c>
      <c r="BD55" s="116">
        <f t="shared" si="12"/>
        <v>0</v>
      </c>
      <c r="BE55" s="116">
        <f t="shared" si="13"/>
        <v>0</v>
      </c>
      <c r="BF55" s="116">
        <f t="shared" si="14"/>
        <v>0</v>
      </c>
      <c r="BG55" s="116">
        <f t="shared" si="15"/>
        <v>0</v>
      </c>
    </row>
    <row r="56" spans="1:59" x14ac:dyDescent="0.25">
      <c r="A56" s="141">
        <v>36</v>
      </c>
      <c r="B56" s="142" t="s">
        <v>160</v>
      </c>
      <c r="C56" s="143" t="s">
        <v>161</v>
      </c>
      <c r="D56" s="144" t="s">
        <v>75</v>
      </c>
      <c r="E56" s="145">
        <v>14.862</v>
      </c>
      <c r="F56" s="174"/>
      <c r="G56" s="146">
        <f t="shared" si="8"/>
        <v>0</v>
      </c>
      <c r="H56" s="147">
        <v>2.3570000000000001E-2</v>
      </c>
      <c r="I56" s="147">
        <f t="shared" si="9"/>
        <v>0.35029734000000001</v>
      </c>
      <c r="J56" s="147">
        <v>0</v>
      </c>
      <c r="K56" s="147">
        <f t="shared" si="10"/>
        <v>0</v>
      </c>
      <c r="Q56" s="140">
        <v>2</v>
      </c>
      <c r="AA56" s="116">
        <v>12</v>
      </c>
      <c r="AB56" s="116">
        <v>0</v>
      </c>
      <c r="AC56" s="116">
        <v>36</v>
      </c>
      <c r="BB56" s="116">
        <v>2</v>
      </c>
      <c r="BC56" s="116">
        <f t="shared" si="11"/>
        <v>0</v>
      </c>
      <c r="BD56" s="116">
        <f t="shared" si="12"/>
        <v>0</v>
      </c>
      <c r="BE56" s="116">
        <f t="shared" si="13"/>
        <v>0</v>
      </c>
      <c r="BF56" s="116">
        <f t="shared" si="14"/>
        <v>0</v>
      </c>
      <c r="BG56" s="116">
        <f t="shared" si="15"/>
        <v>0</v>
      </c>
    </row>
    <row r="57" spans="1:59" x14ac:dyDescent="0.25">
      <c r="A57" s="141">
        <v>37</v>
      </c>
      <c r="B57" s="142" t="s">
        <v>162</v>
      </c>
      <c r="C57" s="143" t="s">
        <v>163</v>
      </c>
      <c r="D57" s="144" t="s">
        <v>164</v>
      </c>
      <c r="E57" s="145">
        <v>4</v>
      </c>
      <c r="F57" s="174"/>
      <c r="G57" s="146">
        <f t="shared" si="8"/>
        <v>0</v>
      </c>
      <c r="H57" s="147">
        <v>1.0290000000000001E-2</v>
      </c>
      <c r="I57" s="147">
        <f t="shared" si="9"/>
        <v>4.1160000000000002E-2</v>
      </c>
      <c r="J57" s="147">
        <v>0</v>
      </c>
      <c r="K57" s="147">
        <f t="shared" si="10"/>
        <v>0</v>
      </c>
      <c r="Q57" s="140">
        <v>2</v>
      </c>
      <c r="AA57" s="116">
        <v>12</v>
      </c>
      <c r="AB57" s="116">
        <v>0</v>
      </c>
      <c r="AC57" s="116">
        <v>37</v>
      </c>
      <c r="BB57" s="116">
        <v>2</v>
      </c>
      <c r="BC57" s="116">
        <f t="shared" si="11"/>
        <v>0</v>
      </c>
      <c r="BD57" s="116">
        <f t="shared" si="12"/>
        <v>0</v>
      </c>
      <c r="BE57" s="116">
        <f t="shared" si="13"/>
        <v>0</v>
      </c>
      <c r="BF57" s="116">
        <f t="shared" si="14"/>
        <v>0</v>
      </c>
      <c r="BG57" s="116">
        <f t="shared" si="15"/>
        <v>0</v>
      </c>
    </row>
    <row r="58" spans="1:59" x14ac:dyDescent="0.25">
      <c r="A58" s="141">
        <v>38</v>
      </c>
      <c r="B58" s="142" t="s">
        <v>165</v>
      </c>
      <c r="C58" s="143" t="s">
        <v>166</v>
      </c>
      <c r="D58" s="144" t="s">
        <v>117</v>
      </c>
      <c r="E58" s="145">
        <v>10.013</v>
      </c>
      <c r="F58" s="174"/>
      <c r="G58" s="146">
        <f t="shared" si="8"/>
        <v>0</v>
      </c>
      <c r="H58" s="147">
        <v>0</v>
      </c>
      <c r="I58" s="147">
        <f t="shared" si="9"/>
        <v>0</v>
      </c>
      <c r="J58" s="147">
        <v>0</v>
      </c>
      <c r="K58" s="147">
        <f t="shared" si="10"/>
        <v>0</v>
      </c>
      <c r="Q58" s="140">
        <v>2</v>
      </c>
      <c r="AA58" s="116">
        <v>12</v>
      </c>
      <c r="AB58" s="116">
        <v>0</v>
      </c>
      <c r="AC58" s="116">
        <v>38</v>
      </c>
      <c r="BB58" s="116">
        <v>2</v>
      </c>
      <c r="BC58" s="116">
        <f t="shared" si="11"/>
        <v>0</v>
      </c>
      <c r="BD58" s="116">
        <f t="shared" si="12"/>
        <v>0</v>
      </c>
      <c r="BE58" s="116">
        <f t="shared" si="13"/>
        <v>0</v>
      </c>
      <c r="BF58" s="116">
        <f t="shared" si="14"/>
        <v>0</v>
      </c>
      <c r="BG58" s="116">
        <f t="shared" si="15"/>
        <v>0</v>
      </c>
    </row>
    <row r="59" spans="1:59" x14ac:dyDescent="0.25">
      <c r="A59" s="151"/>
      <c r="B59" s="152" t="s">
        <v>70</v>
      </c>
      <c r="C59" s="153" t="str">
        <f>CONCATENATE(B43," ",C43)</f>
        <v>762 Konstrukce tesařské</v>
      </c>
      <c r="D59" s="151"/>
      <c r="E59" s="154"/>
      <c r="F59" s="154"/>
      <c r="G59" s="155">
        <f>SUM(G43:G58)</f>
        <v>0</v>
      </c>
      <c r="H59" s="156"/>
      <c r="I59" s="157">
        <f>SUM(I43:I58)</f>
        <v>10.013171339999998</v>
      </c>
      <c r="J59" s="156"/>
      <c r="K59" s="157">
        <f>SUM(K43:K58)</f>
        <v>-3.0485000000000002</v>
      </c>
      <c r="Q59" s="140">
        <v>4</v>
      </c>
      <c r="BC59" s="158">
        <f>SUM(BC43:BC58)</f>
        <v>0</v>
      </c>
      <c r="BD59" s="158">
        <f>SUM(BD43:BD58)</f>
        <v>0</v>
      </c>
      <c r="BE59" s="158">
        <f>SUM(BE43:BE58)</f>
        <v>0</v>
      </c>
      <c r="BF59" s="158">
        <f>SUM(BF43:BF58)</f>
        <v>0</v>
      </c>
      <c r="BG59" s="158">
        <f>SUM(BG43:BG58)</f>
        <v>0</v>
      </c>
    </row>
    <row r="60" spans="1:59" x14ac:dyDescent="0.25">
      <c r="A60" s="133" t="s">
        <v>69</v>
      </c>
      <c r="B60" s="134" t="s">
        <v>167</v>
      </c>
      <c r="C60" s="135" t="s">
        <v>168</v>
      </c>
      <c r="D60" s="136"/>
      <c r="E60" s="137"/>
      <c r="F60" s="137"/>
      <c r="G60" s="138"/>
      <c r="H60" s="139"/>
      <c r="I60" s="139"/>
      <c r="J60" s="139"/>
      <c r="K60" s="139"/>
      <c r="Q60" s="140">
        <v>1</v>
      </c>
    </row>
    <row r="61" spans="1:59" x14ac:dyDescent="0.25">
      <c r="A61" s="141">
        <v>39</v>
      </c>
      <c r="B61" s="142" t="s">
        <v>169</v>
      </c>
      <c r="C61" s="143" t="s">
        <v>170</v>
      </c>
      <c r="D61" s="144" t="s">
        <v>80</v>
      </c>
      <c r="E61" s="145">
        <v>42.4</v>
      </c>
      <c r="F61" s="174"/>
      <c r="G61" s="146">
        <f t="shared" ref="G61:G90" si="16">E61*F61</f>
        <v>0</v>
      </c>
      <c r="H61" s="147">
        <v>0</v>
      </c>
      <c r="I61" s="147">
        <f t="shared" ref="I61:I90" si="17">E61*H61</f>
        <v>0</v>
      </c>
      <c r="J61" s="147">
        <v>-2.0500000000000002E-3</v>
      </c>
      <c r="K61" s="147">
        <f t="shared" ref="K61:K90" si="18">E61*J61</f>
        <v>-8.6920000000000011E-2</v>
      </c>
      <c r="Q61" s="140">
        <v>2</v>
      </c>
      <c r="AA61" s="116">
        <v>12</v>
      </c>
      <c r="AB61" s="116">
        <v>0</v>
      </c>
      <c r="AC61" s="116">
        <v>39</v>
      </c>
      <c r="BB61" s="116">
        <v>2</v>
      </c>
      <c r="BC61" s="116">
        <f t="shared" ref="BC61:BC90" si="19">IF(BB61=1,G61,0)</f>
        <v>0</v>
      </c>
      <c r="BD61" s="116">
        <f t="shared" ref="BD61:BD90" si="20">IF(BB61=2,G61,0)</f>
        <v>0</v>
      </c>
      <c r="BE61" s="116">
        <f t="shared" ref="BE61:BE90" si="21">IF(BB61=3,G61,0)</f>
        <v>0</v>
      </c>
      <c r="BF61" s="116">
        <f t="shared" ref="BF61:BF90" si="22">IF(BB61=4,G61,0)</f>
        <v>0</v>
      </c>
      <c r="BG61" s="116">
        <f t="shared" ref="BG61:BG90" si="23">IF(BB61=5,G61,0)</f>
        <v>0</v>
      </c>
    </row>
    <row r="62" spans="1:59" x14ac:dyDescent="0.25">
      <c r="A62" s="141">
        <v>40</v>
      </c>
      <c r="B62" s="142" t="s">
        <v>171</v>
      </c>
      <c r="C62" s="143" t="s">
        <v>172</v>
      </c>
      <c r="D62" s="144" t="s">
        <v>83</v>
      </c>
      <c r="E62" s="145">
        <v>5.2</v>
      </c>
      <c r="F62" s="174"/>
      <c r="G62" s="146">
        <f t="shared" si="16"/>
        <v>0</v>
      </c>
      <c r="H62" s="147">
        <v>0</v>
      </c>
      <c r="I62" s="147">
        <f t="shared" si="17"/>
        <v>0</v>
      </c>
      <c r="J62" s="147">
        <v>-7.2100000000000003E-3</v>
      </c>
      <c r="K62" s="147">
        <f t="shared" si="18"/>
        <v>-3.7492000000000004E-2</v>
      </c>
      <c r="Q62" s="140">
        <v>2</v>
      </c>
      <c r="AA62" s="116">
        <v>12</v>
      </c>
      <c r="AB62" s="116">
        <v>0</v>
      </c>
      <c r="AC62" s="116">
        <v>40</v>
      </c>
      <c r="BB62" s="116">
        <v>2</v>
      </c>
      <c r="BC62" s="116">
        <f t="shared" si="19"/>
        <v>0</v>
      </c>
      <c r="BD62" s="116">
        <f t="shared" si="20"/>
        <v>0</v>
      </c>
      <c r="BE62" s="116">
        <f t="shared" si="21"/>
        <v>0</v>
      </c>
      <c r="BF62" s="116">
        <f t="shared" si="22"/>
        <v>0</v>
      </c>
      <c r="BG62" s="116">
        <f t="shared" si="23"/>
        <v>0</v>
      </c>
    </row>
    <row r="63" spans="1:59" x14ac:dyDescent="0.25">
      <c r="A63" s="141">
        <v>41</v>
      </c>
      <c r="B63" s="142" t="s">
        <v>173</v>
      </c>
      <c r="C63" s="143" t="s">
        <v>174</v>
      </c>
      <c r="D63" s="144" t="s">
        <v>83</v>
      </c>
      <c r="E63" s="145">
        <v>7.4</v>
      </c>
      <c r="F63" s="174"/>
      <c r="G63" s="146">
        <f t="shared" si="16"/>
        <v>0</v>
      </c>
      <c r="H63" s="147">
        <v>0</v>
      </c>
      <c r="I63" s="147">
        <f t="shared" si="17"/>
        <v>0</v>
      </c>
      <c r="J63" s="147">
        <v>-7.2100000000000003E-3</v>
      </c>
      <c r="K63" s="147">
        <f t="shared" si="18"/>
        <v>-5.3354000000000006E-2</v>
      </c>
      <c r="Q63" s="140">
        <v>2</v>
      </c>
      <c r="AA63" s="116">
        <v>12</v>
      </c>
      <c r="AB63" s="116">
        <v>0</v>
      </c>
      <c r="AC63" s="116">
        <v>41</v>
      </c>
      <c r="BB63" s="116">
        <v>2</v>
      </c>
      <c r="BC63" s="116">
        <f t="shared" si="19"/>
        <v>0</v>
      </c>
      <c r="BD63" s="116">
        <f t="shared" si="20"/>
        <v>0</v>
      </c>
      <c r="BE63" s="116">
        <f t="shared" si="21"/>
        <v>0</v>
      </c>
      <c r="BF63" s="116">
        <f t="shared" si="22"/>
        <v>0</v>
      </c>
      <c r="BG63" s="116">
        <f t="shared" si="23"/>
        <v>0</v>
      </c>
    </row>
    <row r="64" spans="1:59" x14ac:dyDescent="0.25">
      <c r="A64" s="141">
        <v>42</v>
      </c>
      <c r="B64" s="142" t="s">
        <v>175</v>
      </c>
      <c r="C64" s="143" t="s">
        <v>176</v>
      </c>
      <c r="D64" s="144" t="s">
        <v>108</v>
      </c>
      <c r="E64" s="145">
        <v>36</v>
      </c>
      <c r="F64" s="174"/>
      <c r="G64" s="146">
        <f t="shared" si="16"/>
        <v>0</v>
      </c>
      <c r="H64" s="147">
        <v>0</v>
      </c>
      <c r="I64" s="147">
        <f t="shared" si="17"/>
        <v>0</v>
      </c>
      <c r="J64" s="147">
        <v>-2.6099999999999999E-3</v>
      </c>
      <c r="K64" s="147">
        <f t="shared" si="18"/>
        <v>-9.3960000000000002E-2</v>
      </c>
      <c r="Q64" s="140">
        <v>2</v>
      </c>
      <c r="AA64" s="116">
        <v>12</v>
      </c>
      <c r="AB64" s="116">
        <v>0</v>
      </c>
      <c r="AC64" s="116">
        <v>42</v>
      </c>
      <c r="BB64" s="116">
        <v>2</v>
      </c>
      <c r="BC64" s="116">
        <f t="shared" si="19"/>
        <v>0</v>
      </c>
      <c r="BD64" s="116">
        <f t="shared" si="20"/>
        <v>0</v>
      </c>
      <c r="BE64" s="116">
        <f t="shared" si="21"/>
        <v>0</v>
      </c>
      <c r="BF64" s="116">
        <f t="shared" si="22"/>
        <v>0</v>
      </c>
      <c r="BG64" s="116">
        <f t="shared" si="23"/>
        <v>0</v>
      </c>
    </row>
    <row r="65" spans="1:59" x14ac:dyDescent="0.25">
      <c r="A65" s="141">
        <v>43</v>
      </c>
      <c r="B65" s="142" t="s">
        <v>177</v>
      </c>
      <c r="C65" s="143" t="s">
        <v>178</v>
      </c>
      <c r="D65" s="144" t="s">
        <v>108</v>
      </c>
      <c r="E65" s="145">
        <v>8</v>
      </c>
      <c r="F65" s="174"/>
      <c r="G65" s="146">
        <f t="shared" si="16"/>
        <v>0</v>
      </c>
      <c r="H65" s="147">
        <v>0</v>
      </c>
      <c r="I65" s="147">
        <f t="shared" si="17"/>
        <v>0</v>
      </c>
      <c r="J65" s="147">
        <v>-4.6299999999999996E-3</v>
      </c>
      <c r="K65" s="147">
        <f t="shared" si="18"/>
        <v>-3.7039999999999997E-2</v>
      </c>
      <c r="Q65" s="140">
        <v>2</v>
      </c>
      <c r="AA65" s="116">
        <v>12</v>
      </c>
      <c r="AB65" s="116">
        <v>0</v>
      </c>
      <c r="AC65" s="116">
        <v>43</v>
      </c>
      <c r="BB65" s="116">
        <v>2</v>
      </c>
      <c r="BC65" s="116">
        <f t="shared" si="19"/>
        <v>0</v>
      </c>
      <c r="BD65" s="116">
        <f t="shared" si="20"/>
        <v>0</v>
      </c>
      <c r="BE65" s="116">
        <f t="shared" si="21"/>
        <v>0</v>
      </c>
      <c r="BF65" s="116">
        <f t="shared" si="22"/>
        <v>0</v>
      </c>
      <c r="BG65" s="116">
        <f t="shared" si="23"/>
        <v>0</v>
      </c>
    </row>
    <row r="66" spans="1:59" x14ac:dyDescent="0.25">
      <c r="A66" s="141">
        <v>44</v>
      </c>
      <c r="B66" s="142" t="s">
        <v>179</v>
      </c>
      <c r="C66" s="143" t="s">
        <v>180</v>
      </c>
      <c r="D66" s="144" t="s">
        <v>80</v>
      </c>
      <c r="E66" s="145">
        <v>10</v>
      </c>
      <c r="F66" s="174"/>
      <c r="G66" s="146">
        <f t="shared" si="16"/>
        <v>0</v>
      </c>
      <c r="H66" s="147">
        <v>0</v>
      </c>
      <c r="I66" s="147">
        <f t="shared" si="17"/>
        <v>0</v>
      </c>
      <c r="J66" s="147">
        <v>-2.8600000000000001E-3</v>
      </c>
      <c r="K66" s="147">
        <f t="shared" si="18"/>
        <v>-2.86E-2</v>
      </c>
      <c r="Q66" s="140">
        <v>2</v>
      </c>
      <c r="AA66" s="116">
        <v>12</v>
      </c>
      <c r="AB66" s="116">
        <v>0</v>
      </c>
      <c r="AC66" s="116">
        <v>44</v>
      </c>
      <c r="BB66" s="116">
        <v>2</v>
      </c>
      <c r="BC66" s="116">
        <f t="shared" si="19"/>
        <v>0</v>
      </c>
      <c r="BD66" s="116">
        <f t="shared" si="20"/>
        <v>0</v>
      </c>
      <c r="BE66" s="116">
        <f t="shared" si="21"/>
        <v>0</v>
      </c>
      <c r="BF66" s="116">
        <f t="shared" si="22"/>
        <v>0</v>
      </c>
      <c r="BG66" s="116">
        <f t="shared" si="23"/>
        <v>0</v>
      </c>
    </row>
    <row r="67" spans="1:59" x14ac:dyDescent="0.25">
      <c r="A67" s="141">
        <v>45</v>
      </c>
      <c r="B67" s="142" t="s">
        <v>181</v>
      </c>
      <c r="C67" s="143" t="s">
        <v>182</v>
      </c>
      <c r="D67" s="144" t="s">
        <v>80</v>
      </c>
      <c r="E67" s="145">
        <v>62.4</v>
      </c>
      <c r="F67" s="174"/>
      <c r="G67" s="146">
        <f t="shared" si="16"/>
        <v>0</v>
      </c>
      <c r="H67" s="147">
        <v>0</v>
      </c>
      <c r="I67" s="147">
        <f t="shared" si="17"/>
        <v>0</v>
      </c>
      <c r="J67" s="147">
        <v>-3.3600000000000001E-3</v>
      </c>
      <c r="K67" s="147">
        <f t="shared" si="18"/>
        <v>-0.20966400000000002</v>
      </c>
      <c r="Q67" s="140">
        <v>2</v>
      </c>
      <c r="AA67" s="116">
        <v>12</v>
      </c>
      <c r="AB67" s="116">
        <v>0</v>
      </c>
      <c r="AC67" s="116">
        <v>45</v>
      </c>
      <c r="BB67" s="116">
        <v>2</v>
      </c>
      <c r="BC67" s="116">
        <f t="shared" si="19"/>
        <v>0</v>
      </c>
      <c r="BD67" s="116">
        <f t="shared" si="20"/>
        <v>0</v>
      </c>
      <c r="BE67" s="116">
        <f t="shared" si="21"/>
        <v>0</v>
      </c>
      <c r="BF67" s="116">
        <f t="shared" si="22"/>
        <v>0</v>
      </c>
      <c r="BG67" s="116">
        <f t="shared" si="23"/>
        <v>0</v>
      </c>
    </row>
    <row r="68" spans="1:59" x14ac:dyDescent="0.25">
      <c r="A68" s="141">
        <v>46</v>
      </c>
      <c r="B68" s="142" t="s">
        <v>183</v>
      </c>
      <c r="C68" s="143" t="s">
        <v>184</v>
      </c>
      <c r="D68" s="144" t="s">
        <v>108</v>
      </c>
      <c r="E68" s="145">
        <v>76</v>
      </c>
      <c r="F68" s="174"/>
      <c r="G68" s="146">
        <f t="shared" si="16"/>
        <v>0</v>
      </c>
      <c r="H68" s="147">
        <v>0</v>
      </c>
      <c r="I68" s="147">
        <f t="shared" si="17"/>
        <v>0</v>
      </c>
      <c r="J68" s="147">
        <v>-6.8999999999999997E-4</v>
      </c>
      <c r="K68" s="147">
        <f t="shared" si="18"/>
        <v>-5.2440000000000001E-2</v>
      </c>
      <c r="Q68" s="140">
        <v>2</v>
      </c>
      <c r="AA68" s="116">
        <v>12</v>
      </c>
      <c r="AB68" s="116">
        <v>0</v>
      </c>
      <c r="AC68" s="116">
        <v>46</v>
      </c>
      <c r="BB68" s="116">
        <v>2</v>
      </c>
      <c r="BC68" s="116">
        <f t="shared" si="19"/>
        <v>0</v>
      </c>
      <c r="BD68" s="116">
        <f t="shared" si="20"/>
        <v>0</v>
      </c>
      <c r="BE68" s="116">
        <f t="shared" si="21"/>
        <v>0</v>
      </c>
      <c r="BF68" s="116">
        <f t="shared" si="22"/>
        <v>0</v>
      </c>
      <c r="BG68" s="116">
        <f t="shared" si="23"/>
        <v>0</v>
      </c>
    </row>
    <row r="69" spans="1:59" x14ac:dyDescent="0.25">
      <c r="A69" s="141">
        <v>47</v>
      </c>
      <c r="B69" s="142" t="s">
        <v>185</v>
      </c>
      <c r="C69" s="143" t="s">
        <v>186</v>
      </c>
      <c r="D69" s="144" t="s">
        <v>108</v>
      </c>
      <c r="E69" s="145">
        <v>2</v>
      </c>
      <c r="F69" s="174"/>
      <c r="G69" s="146">
        <f t="shared" si="16"/>
        <v>0</v>
      </c>
      <c r="H69" s="147">
        <v>0</v>
      </c>
      <c r="I69" s="147">
        <f t="shared" si="17"/>
        <v>0</v>
      </c>
      <c r="J69" s="147">
        <v>-3.2200000000000002E-3</v>
      </c>
      <c r="K69" s="147">
        <f t="shared" si="18"/>
        <v>-6.4400000000000004E-3</v>
      </c>
      <c r="Q69" s="140">
        <v>2</v>
      </c>
      <c r="AA69" s="116">
        <v>12</v>
      </c>
      <c r="AB69" s="116">
        <v>0</v>
      </c>
      <c r="AC69" s="116">
        <v>47</v>
      </c>
      <c r="BB69" s="116">
        <v>2</v>
      </c>
      <c r="BC69" s="116">
        <f t="shared" si="19"/>
        <v>0</v>
      </c>
      <c r="BD69" s="116">
        <f t="shared" si="20"/>
        <v>0</v>
      </c>
      <c r="BE69" s="116">
        <f t="shared" si="21"/>
        <v>0</v>
      </c>
      <c r="BF69" s="116">
        <f t="shared" si="22"/>
        <v>0</v>
      </c>
      <c r="BG69" s="116">
        <f t="shared" si="23"/>
        <v>0</v>
      </c>
    </row>
    <row r="70" spans="1:59" x14ac:dyDescent="0.25">
      <c r="A70" s="141">
        <v>48</v>
      </c>
      <c r="B70" s="142" t="s">
        <v>187</v>
      </c>
      <c r="C70" s="143" t="s">
        <v>188</v>
      </c>
      <c r="D70" s="144" t="s">
        <v>80</v>
      </c>
      <c r="E70" s="145">
        <v>40</v>
      </c>
      <c r="F70" s="174"/>
      <c r="G70" s="146">
        <f t="shared" si="16"/>
        <v>0</v>
      </c>
      <c r="H70" s="147">
        <v>0</v>
      </c>
      <c r="I70" s="147">
        <f t="shared" si="17"/>
        <v>0</v>
      </c>
      <c r="J70" s="147">
        <v>-1.92E-3</v>
      </c>
      <c r="K70" s="147">
        <f t="shared" si="18"/>
        <v>-7.6800000000000007E-2</v>
      </c>
      <c r="Q70" s="140">
        <v>2</v>
      </c>
      <c r="AA70" s="116">
        <v>12</v>
      </c>
      <c r="AB70" s="116">
        <v>0</v>
      </c>
      <c r="AC70" s="116">
        <v>48</v>
      </c>
      <c r="BB70" s="116">
        <v>2</v>
      </c>
      <c r="BC70" s="116">
        <f t="shared" si="19"/>
        <v>0</v>
      </c>
      <c r="BD70" s="116">
        <f t="shared" si="20"/>
        <v>0</v>
      </c>
      <c r="BE70" s="116">
        <f t="shared" si="21"/>
        <v>0</v>
      </c>
      <c r="BF70" s="116">
        <f t="shared" si="22"/>
        <v>0</v>
      </c>
      <c r="BG70" s="116">
        <f t="shared" si="23"/>
        <v>0</v>
      </c>
    </row>
    <row r="71" spans="1:59" x14ac:dyDescent="0.25">
      <c r="A71" s="141">
        <v>49</v>
      </c>
      <c r="B71" s="142" t="s">
        <v>189</v>
      </c>
      <c r="C71" s="143" t="s">
        <v>190</v>
      </c>
      <c r="D71" s="144" t="s">
        <v>80</v>
      </c>
      <c r="E71" s="145">
        <v>28</v>
      </c>
      <c r="F71" s="174"/>
      <c r="G71" s="146">
        <f t="shared" si="16"/>
        <v>0</v>
      </c>
      <c r="H71" s="147">
        <v>0</v>
      </c>
      <c r="I71" s="147">
        <f t="shared" si="17"/>
        <v>0</v>
      </c>
      <c r="J71" s="147">
        <v>-3.7699999999999999E-3</v>
      </c>
      <c r="K71" s="147">
        <f t="shared" si="18"/>
        <v>-0.10556</v>
      </c>
      <c r="Q71" s="140">
        <v>2</v>
      </c>
      <c r="AA71" s="116">
        <v>12</v>
      </c>
      <c r="AB71" s="116">
        <v>0</v>
      </c>
      <c r="AC71" s="116">
        <v>49</v>
      </c>
      <c r="BB71" s="116">
        <v>2</v>
      </c>
      <c r="BC71" s="116">
        <f t="shared" si="19"/>
        <v>0</v>
      </c>
      <c r="BD71" s="116">
        <f t="shared" si="20"/>
        <v>0</v>
      </c>
      <c r="BE71" s="116">
        <f t="shared" si="21"/>
        <v>0</v>
      </c>
      <c r="BF71" s="116">
        <f t="shared" si="22"/>
        <v>0</v>
      </c>
      <c r="BG71" s="116">
        <f t="shared" si="23"/>
        <v>0</v>
      </c>
    </row>
    <row r="72" spans="1:59" x14ac:dyDescent="0.25">
      <c r="A72" s="141">
        <v>50</v>
      </c>
      <c r="B72" s="142" t="s">
        <v>191</v>
      </c>
      <c r="C72" s="143" t="s">
        <v>192</v>
      </c>
      <c r="D72" s="144" t="s">
        <v>80</v>
      </c>
      <c r="E72" s="145">
        <v>12</v>
      </c>
      <c r="F72" s="174"/>
      <c r="G72" s="146">
        <f t="shared" si="16"/>
        <v>0</v>
      </c>
      <c r="H72" s="147">
        <v>0</v>
      </c>
      <c r="I72" s="147">
        <f t="shared" si="17"/>
        <v>0</v>
      </c>
      <c r="J72" s="147">
        <v>-1.3500000000000001E-3</v>
      </c>
      <c r="K72" s="147">
        <f t="shared" si="18"/>
        <v>-1.6199999999999999E-2</v>
      </c>
      <c r="Q72" s="140">
        <v>2</v>
      </c>
      <c r="AA72" s="116">
        <v>12</v>
      </c>
      <c r="AB72" s="116">
        <v>0</v>
      </c>
      <c r="AC72" s="116">
        <v>50</v>
      </c>
      <c r="BB72" s="116">
        <v>2</v>
      </c>
      <c r="BC72" s="116">
        <f t="shared" si="19"/>
        <v>0</v>
      </c>
      <c r="BD72" s="116">
        <f t="shared" si="20"/>
        <v>0</v>
      </c>
      <c r="BE72" s="116">
        <f t="shared" si="21"/>
        <v>0</v>
      </c>
      <c r="BF72" s="116">
        <f t="shared" si="22"/>
        <v>0</v>
      </c>
      <c r="BG72" s="116">
        <f t="shared" si="23"/>
        <v>0</v>
      </c>
    </row>
    <row r="73" spans="1:59" x14ac:dyDescent="0.25">
      <c r="A73" s="141">
        <v>51</v>
      </c>
      <c r="B73" s="142" t="s">
        <v>193</v>
      </c>
      <c r="C73" s="143" t="s">
        <v>194</v>
      </c>
      <c r="D73" s="144" t="s">
        <v>80</v>
      </c>
      <c r="E73" s="145">
        <v>6.2</v>
      </c>
      <c r="F73" s="174"/>
      <c r="G73" s="146">
        <f t="shared" si="16"/>
        <v>0</v>
      </c>
      <c r="H73" s="147">
        <v>0</v>
      </c>
      <c r="I73" s="147">
        <f t="shared" si="17"/>
        <v>0</v>
      </c>
      <c r="J73" s="147">
        <v>-2.3E-3</v>
      </c>
      <c r="K73" s="147">
        <f t="shared" si="18"/>
        <v>-1.426E-2</v>
      </c>
      <c r="Q73" s="140">
        <v>2</v>
      </c>
      <c r="AA73" s="116">
        <v>12</v>
      </c>
      <c r="AB73" s="116">
        <v>0</v>
      </c>
      <c r="AC73" s="116">
        <v>51</v>
      </c>
      <c r="BB73" s="116">
        <v>2</v>
      </c>
      <c r="BC73" s="116">
        <f t="shared" si="19"/>
        <v>0</v>
      </c>
      <c r="BD73" s="116">
        <f t="shared" si="20"/>
        <v>0</v>
      </c>
      <c r="BE73" s="116">
        <f t="shared" si="21"/>
        <v>0</v>
      </c>
      <c r="BF73" s="116">
        <f t="shared" si="22"/>
        <v>0</v>
      </c>
      <c r="BG73" s="116">
        <f t="shared" si="23"/>
        <v>0</v>
      </c>
    </row>
    <row r="74" spans="1:59" x14ac:dyDescent="0.25">
      <c r="A74" s="141">
        <v>52</v>
      </c>
      <c r="B74" s="142" t="s">
        <v>195</v>
      </c>
      <c r="C74" s="143" t="s">
        <v>196</v>
      </c>
      <c r="D74" s="144" t="s">
        <v>108</v>
      </c>
      <c r="E74" s="145">
        <v>8</v>
      </c>
      <c r="F74" s="174"/>
      <c r="G74" s="146">
        <f t="shared" si="16"/>
        <v>0</v>
      </c>
      <c r="H74" s="147">
        <v>0</v>
      </c>
      <c r="I74" s="147">
        <f t="shared" si="17"/>
        <v>0</v>
      </c>
      <c r="J74" s="147">
        <v>-3.5000000000000003E-2</v>
      </c>
      <c r="K74" s="147">
        <f t="shared" si="18"/>
        <v>-0.28000000000000003</v>
      </c>
      <c r="Q74" s="140">
        <v>2</v>
      </c>
      <c r="AA74" s="116">
        <v>12</v>
      </c>
      <c r="AB74" s="116">
        <v>0</v>
      </c>
      <c r="AC74" s="116">
        <v>52</v>
      </c>
      <c r="BB74" s="116">
        <v>2</v>
      </c>
      <c r="BC74" s="116">
        <f t="shared" si="19"/>
        <v>0</v>
      </c>
      <c r="BD74" s="116">
        <f t="shared" si="20"/>
        <v>0</v>
      </c>
      <c r="BE74" s="116">
        <f t="shared" si="21"/>
        <v>0</v>
      </c>
      <c r="BF74" s="116">
        <f t="shared" si="22"/>
        <v>0</v>
      </c>
      <c r="BG74" s="116">
        <f t="shared" si="23"/>
        <v>0</v>
      </c>
    </row>
    <row r="75" spans="1:59" x14ac:dyDescent="0.25">
      <c r="A75" s="141">
        <v>53</v>
      </c>
      <c r="B75" s="142" t="s">
        <v>197</v>
      </c>
      <c r="C75" s="143" t="s">
        <v>198</v>
      </c>
      <c r="D75" s="144" t="s">
        <v>80</v>
      </c>
      <c r="E75" s="145">
        <v>72</v>
      </c>
      <c r="F75" s="174"/>
      <c r="G75" s="146">
        <f t="shared" si="16"/>
        <v>0</v>
      </c>
      <c r="H75" s="147">
        <v>1.8E-3</v>
      </c>
      <c r="I75" s="147">
        <f t="shared" si="17"/>
        <v>0.12959999999999999</v>
      </c>
      <c r="J75" s="147">
        <v>0</v>
      </c>
      <c r="K75" s="147">
        <f t="shared" si="18"/>
        <v>0</v>
      </c>
      <c r="Q75" s="140">
        <v>2</v>
      </c>
      <c r="AA75" s="116">
        <v>12</v>
      </c>
      <c r="AB75" s="116">
        <v>0</v>
      </c>
      <c r="AC75" s="116">
        <v>53</v>
      </c>
      <c r="BB75" s="116">
        <v>2</v>
      </c>
      <c r="BC75" s="116">
        <f t="shared" si="19"/>
        <v>0</v>
      </c>
      <c r="BD75" s="116">
        <f t="shared" si="20"/>
        <v>0</v>
      </c>
      <c r="BE75" s="116">
        <f t="shared" si="21"/>
        <v>0</v>
      </c>
      <c r="BF75" s="116">
        <f t="shared" si="22"/>
        <v>0</v>
      </c>
      <c r="BG75" s="116">
        <f t="shared" si="23"/>
        <v>0</v>
      </c>
    </row>
    <row r="76" spans="1:59" x14ac:dyDescent="0.25">
      <c r="A76" s="141">
        <v>54</v>
      </c>
      <c r="B76" s="142" t="s">
        <v>199</v>
      </c>
      <c r="C76" s="143" t="s">
        <v>200</v>
      </c>
      <c r="D76" s="144" t="s">
        <v>80</v>
      </c>
      <c r="E76" s="145">
        <v>12.8</v>
      </c>
      <c r="F76" s="174"/>
      <c r="G76" s="146">
        <f t="shared" si="16"/>
        <v>0</v>
      </c>
      <c r="H76" s="147">
        <v>1.9300000000000001E-3</v>
      </c>
      <c r="I76" s="147">
        <f t="shared" si="17"/>
        <v>2.4704000000000004E-2</v>
      </c>
      <c r="J76" s="147">
        <v>0</v>
      </c>
      <c r="K76" s="147">
        <f t="shared" si="18"/>
        <v>0</v>
      </c>
      <c r="Q76" s="140">
        <v>2</v>
      </c>
      <c r="AA76" s="116">
        <v>12</v>
      </c>
      <c r="AB76" s="116">
        <v>0</v>
      </c>
      <c r="AC76" s="116">
        <v>54</v>
      </c>
      <c r="BB76" s="116">
        <v>2</v>
      </c>
      <c r="BC76" s="116">
        <f t="shared" si="19"/>
        <v>0</v>
      </c>
      <c r="BD76" s="116">
        <f t="shared" si="20"/>
        <v>0</v>
      </c>
      <c r="BE76" s="116">
        <f t="shared" si="21"/>
        <v>0</v>
      </c>
      <c r="BF76" s="116">
        <f t="shared" si="22"/>
        <v>0</v>
      </c>
      <c r="BG76" s="116">
        <f t="shared" si="23"/>
        <v>0</v>
      </c>
    </row>
    <row r="77" spans="1:59" x14ac:dyDescent="0.25">
      <c r="A77" s="141">
        <v>55</v>
      </c>
      <c r="B77" s="142" t="s">
        <v>201</v>
      </c>
      <c r="C77" s="143" t="s">
        <v>202</v>
      </c>
      <c r="D77" s="144" t="s">
        <v>80</v>
      </c>
      <c r="E77" s="145">
        <v>26.8</v>
      </c>
      <c r="F77" s="174"/>
      <c r="G77" s="146">
        <f t="shared" si="16"/>
        <v>0</v>
      </c>
      <c r="H77" s="147">
        <v>2.8500000000000001E-3</v>
      </c>
      <c r="I77" s="147">
        <f t="shared" si="17"/>
        <v>7.6380000000000003E-2</v>
      </c>
      <c r="J77" s="147">
        <v>0</v>
      </c>
      <c r="K77" s="147">
        <f t="shared" si="18"/>
        <v>0</v>
      </c>
      <c r="Q77" s="140">
        <v>2</v>
      </c>
      <c r="AA77" s="116">
        <v>12</v>
      </c>
      <c r="AB77" s="116">
        <v>0</v>
      </c>
      <c r="AC77" s="116">
        <v>55</v>
      </c>
      <c r="BB77" s="116">
        <v>2</v>
      </c>
      <c r="BC77" s="116">
        <f t="shared" si="19"/>
        <v>0</v>
      </c>
      <c r="BD77" s="116">
        <f t="shared" si="20"/>
        <v>0</v>
      </c>
      <c r="BE77" s="116">
        <f t="shared" si="21"/>
        <v>0</v>
      </c>
      <c r="BF77" s="116">
        <f t="shared" si="22"/>
        <v>0</v>
      </c>
      <c r="BG77" s="116">
        <f t="shared" si="23"/>
        <v>0</v>
      </c>
    </row>
    <row r="78" spans="1:59" x14ac:dyDescent="0.25">
      <c r="A78" s="141">
        <v>56</v>
      </c>
      <c r="B78" s="142" t="s">
        <v>203</v>
      </c>
      <c r="C78" s="143" t="s">
        <v>204</v>
      </c>
      <c r="D78" s="144" t="s">
        <v>83</v>
      </c>
      <c r="E78" s="145">
        <v>5.2</v>
      </c>
      <c r="F78" s="174"/>
      <c r="G78" s="146">
        <f t="shared" si="16"/>
        <v>0</v>
      </c>
      <c r="H78" s="147">
        <v>6.77E-3</v>
      </c>
      <c r="I78" s="147">
        <f t="shared" si="17"/>
        <v>3.5203999999999999E-2</v>
      </c>
      <c r="J78" s="147">
        <v>0</v>
      </c>
      <c r="K78" s="147">
        <f t="shared" si="18"/>
        <v>0</v>
      </c>
      <c r="Q78" s="140">
        <v>2</v>
      </c>
      <c r="AA78" s="116">
        <v>12</v>
      </c>
      <c r="AB78" s="116">
        <v>0</v>
      </c>
      <c r="AC78" s="116">
        <v>56</v>
      </c>
      <c r="BB78" s="116">
        <v>2</v>
      </c>
      <c r="BC78" s="116">
        <f t="shared" si="19"/>
        <v>0</v>
      </c>
      <c r="BD78" s="116">
        <f t="shared" si="20"/>
        <v>0</v>
      </c>
      <c r="BE78" s="116">
        <f t="shared" si="21"/>
        <v>0</v>
      </c>
      <c r="BF78" s="116">
        <f t="shared" si="22"/>
        <v>0</v>
      </c>
      <c r="BG78" s="116">
        <f t="shared" si="23"/>
        <v>0</v>
      </c>
    </row>
    <row r="79" spans="1:59" x14ac:dyDescent="0.25">
      <c r="A79" s="141">
        <v>57</v>
      </c>
      <c r="B79" s="142" t="s">
        <v>205</v>
      </c>
      <c r="C79" s="143" t="s">
        <v>206</v>
      </c>
      <c r="D79" s="144" t="s">
        <v>83</v>
      </c>
      <c r="E79" s="145">
        <v>7.4</v>
      </c>
      <c r="F79" s="174"/>
      <c r="G79" s="146">
        <f t="shared" si="16"/>
        <v>0</v>
      </c>
      <c r="H79" s="147">
        <v>6.77E-3</v>
      </c>
      <c r="I79" s="147">
        <f t="shared" si="17"/>
        <v>5.0098000000000004E-2</v>
      </c>
      <c r="J79" s="147">
        <v>0</v>
      </c>
      <c r="K79" s="147">
        <f t="shared" si="18"/>
        <v>0</v>
      </c>
      <c r="Q79" s="140">
        <v>2</v>
      </c>
      <c r="AA79" s="116">
        <v>12</v>
      </c>
      <c r="AB79" s="116">
        <v>0</v>
      </c>
      <c r="AC79" s="116">
        <v>57</v>
      </c>
      <c r="BB79" s="116">
        <v>2</v>
      </c>
      <c r="BC79" s="116">
        <f t="shared" si="19"/>
        <v>0</v>
      </c>
      <c r="BD79" s="116">
        <f t="shared" si="20"/>
        <v>0</v>
      </c>
      <c r="BE79" s="116">
        <f t="shared" si="21"/>
        <v>0</v>
      </c>
      <c r="BF79" s="116">
        <f t="shared" si="22"/>
        <v>0</v>
      </c>
      <c r="BG79" s="116">
        <f t="shared" si="23"/>
        <v>0</v>
      </c>
    </row>
    <row r="80" spans="1:59" x14ac:dyDescent="0.25">
      <c r="A80" s="141">
        <v>58</v>
      </c>
      <c r="B80" s="142" t="s">
        <v>207</v>
      </c>
      <c r="C80" s="143" t="s">
        <v>208</v>
      </c>
      <c r="D80" s="144" t="s">
        <v>108</v>
      </c>
      <c r="E80" s="145">
        <v>36</v>
      </c>
      <c r="F80" s="174"/>
      <c r="G80" s="146">
        <f t="shared" si="16"/>
        <v>0</v>
      </c>
      <c r="H80" s="147">
        <v>2.4399999999999999E-3</v>
      </c>
      <c r="I80" s="147">
        <f t="shared" si="17"/>
        <v>8.7840000000000001E-2</v>
      </c>
      <c r="J80" s="147">
        <v>0</v>
      </c>
      <c r="K80" s="147">
        <f t="shared" si="18"/>
        <v>0</v>
      </c>
      <c r="Q80" s="140">
        <v>2</v>
      </c>
      <c r="AA80" s="116">
        <v>12</v>
      </c>
      <c r="AB80" s="116">
        <v>0</v>
      </c>
      <c r="AC80" s="116">
        <v>58</v>
      </c>
      <c r="BB80" s="116">
        <v>2</v>
      </c>
      <c r="BC80" s="116">
        <f t="shared" si="19"/>
        <v>0</v>
      </c>
      <c r="BD80" s="116">
        <f t="shared" si="20"/>
        <v>0</v>
      </c>
      <c r="BE80" s="116">
        <f t="shared" si="21"/>
        <v>0</v>
      </c>
      <c r="BF80" s="116">
        <f t="shared" si="22"/>
        <v>0</v>
      </c>
      <c r="BG80" s="116">
        <f t="shared" si="23"/>
        <v>0</v>
      </c>
    </row>
    <row r="81" spans="1:59" x14ac:dyDescent="0.25">
      <c r="A81" s="141">
        <v>59</v>
      </c>
      <c r="B81" s="142" t="s">
        <v>209</v>
      </c>
      <c r="C81" s="143" t="s">
        <v>210</v>
      </c>
      <c r="D81" s="144" t="s">
        <v>80</v>
      </c>
      <c r="E81" s="145">
        <v>10</v>
      </c>
      <c r="F81" s="174"/>
      <c r="G81" s="146">
        <f t="shared" si="16"/>
        <v>0</v>
      </c>
      <c r="H81" s="147">
        <v>2.49E-3</v>
      </c>
      <c r="I81" s="147">
        <f t="shared" si="17"/>
        <v>2.4899999999999999E-2</v>
      </c>
      <c r="J81" s="147">
        <v>0</v>
      </c>
      <c r="K81" s="147">
        <f t="shared" si="18"/>
        <v>0</v>
      </c>
      <c r="Q81" s="140">
        <v>2</v>
      </c>
      <c r="AA81" s="116">
        <v>12</v>
      </c>
      <c r="AB81" s="116">
        <v>0</v>
      </c>
      <c r="AC81" s="116">
        <v>59</v>
      </c>
      <c r="BB81" s="116">
        <v>2</v>
      </c>
      <c r="BC81" s="116">
        <f t="shared" si="19"/>
        <v>0</v>
      </c>
      <c r="BD81" s="116">
        <f t="shared" si="20"/>
        <v>0</v>
      </c>
      <c r="BE81" s="116">
        <f t="shared" si="21"/>
        <v>0</v>
      </c>
      <c r="BF81" s="116">
        <f t="shared" si="22"/>
        <v>0</v>
      </c>
      <c r="BG81" s="116">
        <f t="shared" si="23"/>
        <v>0</v>
      </c>
    </row>
    <row r="82" spans="1:59" ht="26.4" x14ac:dyDescent="0.25">
      <c r="A82" s="141">
        <v>60</v>
      </c>
      <c r="B82" s="142" t="s">
        <v>211</v>
      </c>
      <c r="C82" s="143" t="s">
        <v>212</v>
      </c>
      <c r="D82" s="144" t="s">
        <v>108</v>
      </c>
      <c r="E82" s="145">
        <v>2</v>
      </c>
      <c r="F82" s="174"/>
      <c r="G82" s="146">
        <f t="shared" si="16"/>
        <v>0</v>
      </c>
      <c r="H82" s="147">
        <v>1.65E-3</v>
      </c>
      <c r="I82" s="147">
        <f t="shared" si="17"/>
        <v>3.3E-3</v>
      </c>
      <c r="J82" s="147">
        <v>0</v>
      </c>
      <c r="K82" s="147">
        <f t="shared" si="18"/>
        <v>0</v>
      </c>
      <c r="Q82" s="140">
        <v>2</v>
      </c>
      <c r="AA82" s="116">
        <v>12</v>
      </c>
      <c r="AB82" s="116">
        <v>0</v>
      </c>
      <c r="AC82" s="116">
        <v>60</v>
      </c>
      <c r="BB82" s="116">
        <v>2</v>
      </c>
      <c r="BC82" s="116">
        <f t="shared" si="19"/>
        <v>0</v>
      </c>
      <c r="BD82" s="116">
        <f t="shared" si="20"/>
        <v>0</v>
      </c>
      <c r="BE82" s="116">
        <f t="shared" si="21"/>
        <v>0</v>
      </c>
      <c r="BF82" s="116">
        <f t="shared" si="22"/>
        <v>0</v>
      </c>
      <c r="BG82" s="116">
        <f t="shared" si="23"/>
        <v>0</v>
      </c>
    </row>
    <row r="83" spans="1:59" x14ac:dyDescent="0.25">
      <c r="A83" s="141">
        <v>61</v>
      </c>
      <c r="B83" s="142" t="s">
        <v>213</v>
      </c>
      <c r="C83" s="143" t="s">
        <v>214</v>
      </c>
      <c r="D83" s="144" t="s">
        <v>80</v>
      </c>
      <c r="E83" s="145">
        <v>62</v>
      </c>
      <c r="F83" s="174"/>
      <c r="G83" s="146">
        <f t="shared" si="16"/>
        <v>0</v>
      </c>
      <c r="H83" s="147">
        <v>3.0799999999999998E-3</v>
      </c>
      <c r="I83" s="147">
        <f t="shared" si="17"/>
        <v>0.19095999999999999</v>
      </c>
      <c r="J83" s="147">
        <v>0</v>
      </c>
      <c r="K83" s="147">
        <f t="shared" si="18"/>
        <v>0</v>
      </c>
      <c r="Q83" s="140">
        <v>2</v>
      </c>
      <c r="AA83" s="116">
        <v>12</v>
      </c>
      <c r="AB83" s="116">
        <v>0</v>
      </c>
      <c r="AC83" s="116">
        <v>61</v>
      </c>
      <c r="BB83" s="116">
        <v>2</v>
      </c>
      <c r="BC83" s="116">
        <f t="shared" si="19"/>
        <v>0</v>
      </c>
      <c r="BD83" s="116">
        <f t="shared" si="20"/>
        <v>0</v>
      </c>
      <c r="BE83" s="116">
        <f t="shared" si="21"/>
        <v>0</v>
      </c>
      <c r="BF83" s="116">
        <f t="shared" si="22"/>
        <v>0</v>
      </c>
      <c r="BG83" s="116">
        <f t="shared" si="23"/>
        <v>0</v>
      </c>
    </row>
    <row r="84" spans="1:59" x14ac:dyDescent="0.25">
      <c r="A84" s="141">
        <v>62</v>
      </c>
      <c r="B84" s="142" t="s">
        <v>215</v>
      </c>
      <c r="C84" s="143" t="s">
        <v>216</v>
      </c>
      <c r="D84" s="144" t="s">
        <v>80</v>
      </c>
      <c r="E84" s="145">
        <v>37.6</v>
      </c>
      <c r="F84" s="174"/>
      <c r="G84" s="146">
        <f t="shared" si="16"/>
        <v>0</v>
      </c>
      <c r="H84" s="147">
        <v>2.9299999999999999E-3</v>
      </c>
      <c r="I84" s="147">
        <f t="shared" si="17"/>
        <v>0.110168</v>
      </c>
      <c r="J84" s="147">
        <v>0</v>
      </c>
      <c r="K84" s="147">
        <f t="shared" si="18"/>
        <v>0</v>
      </c>
      <c r="Q84" s="140">
        <v>2</v>
      </c>
      <c r="AA84" s="116">
        <v>12</v>
      </c>
      <c r="AB84" s="116">
        <v>0</v>
      </c>
      <c r="AC84" s="116">
        <v>62</v>
      </c>
      <c r="BB84" s="116">
        <v>2</v>
      </c>
      <c r="BC84" s="116">
        <f t="shared" si="19"/>
        <v>0</v>
      </c>
      <c r="BD84" s="116">
        <f t="shared" si="20"/>
        <v>0</v>
      </c>
      <c r="BE84" s="116">
        <f t="shared" si="21"/>
        <v>0</v>
      </c>
      <c r="BF84" s="116">
        <f t="shared" si="22"/>
        <v>0</v>
      </c>
      <c r="BG84" s="116">
        <f t="shared" si="23"/>
        <v>0</v>
      </c>
    </row>
    <row r="85" spans="1:59" x14ac:dyDescent="0.25">
      <c r="A85" s="141">
        <v>63</v>
      </c>
      <c r="B85" s="142" t="s">
        <v>217</v>
      </c>
      <c r="C85" s="143" t="s">
        <v>218</v>
      </c>
      <c r="D85" s="144" t="s">
        <v>80</v>
      </c>
      <c r="E85" s="145">
        <v>2.8</v>
      </c>
      <c r="F85" s="174"/>
      <c r="G85" s="146">
        <f t="shared" si="16"/>
        <v>0</v>
      </c>
      <c r="H85" s="147">
        <v>3.8600000000000001E-3</v>
      </c>
      <c r="I85" s="147">
        <f t="shared" si="17"/>
        <v>1.0808E-2</v>
      </c>
      <c r="J85" s="147">
        <v>0</v>
      </c>
      <c r="K85" s="147">
        <f t="shared" si="18"/>
        <v>0</v>
      </c>
      <c r="Q85" s="140">
        <v>2</v>
      </c>
      <c r="AA85" s="116">
        <v>12</v>
      </c>
      <c r="AB85" s="116">
        <v>0</v>
      </c>
      <c r="AC85" s="116">
        <v>63</v>
      </c>
      <c r="BB85" s="116">
        <v>2</v>
      </c>
      <c r="BC85" s="116">
        <f t="shared" si="19"/>
        <v>0</v>
      </c>
      <c r="BD85" s="116">
        <f t="shared" si="20"/>
        <v>0</v>
      </c>
      <c r="BE85" s="116">
        <f t="shared" si="21"/>
        <v>0</v>
      </c>
      <c r="BF85" s="116">
        <f t="shared" si="22"/>
        <v>0</v>
      </c>
      <c r="BG85" s="116">
        <f t="shared" si="23"/>
        <v>0</v>
      </c>
    </row>
    <row r="86" spans="1:59" x14ac:dyDescent="0.25">
      <c r="A86" s="141">
        <v>64</v>
      </c>
      <c r="B86" s="142" t="s">
        <v>219</v>
      </c>
      <c r="C86" s="143" t="s">
        <v>220</v>
      </c>
      <c r="D86" s="144" t="s">
        <v>80</v>
      </c>
      <c r="E86" s="145">
        <v>28</v>
      </c>
      <c r="F86" s="174"/>
      <c r="G86" s="146">
        <f t="shared" si="16"/>
        <v>0</v>
      </c>
      <c r="H86" s="147">
        <v>4.0899999999999999E-3</v>
      </c>
      <c r="I86" s="147">
        <f t="shared" si="17"/>
        <v>0.11452</v>
      </c>
      <c r="J86" s="147">
        <v>0</v>
      </c>
      <c r="K86" s="147">
        <f t="shared" si="18"/>
        <v>0</v>
      </c>
      <c r="Q86" s="140">
        <v>2</v>
      </c>
      <c r="AA86" s="116">
        <v>12</v>
      </c>
      <c r="AB86" s="116">
        <v>0</v>
      </c>
      <c r="AC86" s="116">
        <v>64</v>
      </c>
      <c r="BB86" s="116">
        <v>2</v>
      </c>
      <c r="BC86" s="116">
        <f t="shared" si="19"/>
        <v>0</v>
      </c>
      <c r="BD86" s="116">
        <f t="shared" si="20"/>
        <v>0</v>
      </c>
      <c r="BE86" s="116">
        <f t="shared" si="21"/>
        <v>0</v>
      </c>
      <c r="BF86" s="116">
        <f t="shared" si="22"/>
        <v>0</v>
      </c>
      <c r="BG86" s="116">
        <f t="shared" si="23"/>
        <v>0</v>
      </c>
    </row>
    <row r="87" spans="1:59" x14ac:dyDescent="0.25">
      <c r="A87" s="141">
        <v>65</v>
      </c>
      <c r="B87" s="142" t="s">
        <v>221</v>
      </c>
      <c r="C87" s="143" t="s">
        <v>222</v>
      </c>
      <c r="D87" s="144" t="s">
        <v>80</v>
      </c>
      <c r="E87" s="145">
        <v>12.8</v>
      </c>
      <c r="F87" s="174"/>
      <c r="G87" s="146">
        <f t="shared" si="16"/>
        <v>0</v>
      </c>
      <c r="H87" s="147">
        <v>7.2000000000000005E-4</v>
      </c>
      <c r="I87" s="147">
        <f t="shared" si="17"/>
        <v>9.2160000000000002E-3</v>
      </c>
      <c r="J87" s="147">
        <v>0</v>
      </c>
      <c r="K87" s="147">
        <f t="shared" si="18"/>
        <v>0</v>
      </c>
      <c r="Q87" s="140">
        <v>2</v>
      </c>
      <c r="AA87" s="116">
        <v>12</v>
      </c>
      <c r="AB87" s="116">
        <v>0</v>
      </c>
      <c r="AC87" s="116">
        <v>65</v>
      </c>
      <c r="BB87" s="116">
        <v>2</v>
      </c>
      <c r="BC87" s="116">
        <f t="shared" si="19"/>
        <v>0</v>
      </c>
      <c r="BD87" s="116">
        <f t="shared" si="20"/>
        <v>0</v>
      </c>
      <c r="BE87" s="116">
        <f t="shared" si="21"/>
        <v>0</v>
      </c>
      <c r="BF87" s="116">
        <f t="shared" si="22"/>
        <v>0</v>
      </c>
      <c r="BG87" s="116">
        <f t="shared" si="23"/>
        <v>0</v>
      </c>
    </row>
    <row r="88" spans="1:59" x14ac:dyDescent="0.25">
      <c r="A88" s="141">
        <v>66</v>
      </c>
      <c r="B88" s="142" t="s">
        <v>223</v>
      </c>
      <c r="C88" s="143" t="s">
        <v>224</v>
      </c>
      <c r="D88" s="144" t="s">
        <v>80</v>
      </c>
      <c r="E88" s="145">
        <v>13.4</v>
      </c>
      <c r="F88" s="174"/>
      <c r="G88" s="146">
        <f t="shared" si="16"/>
        <v>0</v>
      </c>
      <c r="H88" s="147">
        <v>3.4199999999999999E-3</v>
      </c>
      <c r="I88" s="147">
        <f t="shared" si="17"/>
        <v>4.5828000000000001E-2</v>
      </c>
      <c r="J88" s="147">
        <v>0</v>
      </c>
      <c r="K88" s="147">
        <f t="shared" si="18"/>
        <v>0</v>
      </c>
      <c r="Q88" s="140">
        <v>2</v>
      </c>
      <c r="AA88" s="116">
        <v>12</v>
      </c>
      <c r="AB88" s="116">
        <v>0</v>
      </c>
      <c r="AC88" s="116">
        <v>66</v>
      </c>
      <c r="BB88" s="116">
        <v>2</v>
      </c>
      <c r="BC88" s="116">
        <f t="shared" si="19"/>
        <v>0</v>
      </c>
      <c r="BD88" s="116">
        <f t="shared" si="20"/>
        <v>0</v>
      </c>
      <c r="BE88" s="116">
        <f t="shared" si="21"/>
        <v>0</v>
      </c>
      <c r="BF88" s="116">
        <f t="shared" si="22"/>
        <v>0</v>
      </c>
      <c r="BG88" s="116">
        <f t="shared" si="23"/>
        <v>0</v>
      </c>
    </row>
    <row r="89" spans="1:59" x14ac:dyDescent="0.25">
      <c r="A89" s="141">
        <v>67</v>
      </c>
      <c r="B89" s="142" t="s">
        <v>225</v>
      </c>
      <c r="C89" s="143" t="s">
        <v>226</v>
      </c>
      <c r="D89" s="144" t="s">
        <v>80</v>
      </c>
      <c r="E89" s="145">
        <v>16</v>
      </c>
      <c r="F89" s="174"/>
      <c r="G89" s="146">
        <f t="shared" si="16"/>
        <v>0</v>
      </c>
      <c r="H89" s="147">
        <v>4.9100000000000003E-3</v>
      </c>
      <c r="I89" s="147">
        <f t="shared" si="17"/>
        <v>7.8560000000000005E-2</v>
      </c>
      <c r="J89" s="147">
        <v>0</v>
      </c>
      <c r="K89" s="147">
        <f t="shared" si="18"/>
        <v>0</v>
      </c>
      <c r="Q89" s="140">
        <v>2</v>
      </c>
      <c r="AA89" s="116">
        <v>12</v>
      </c>
      <c r="AB89" s="116">
        <v>0</v>
      </c>
      <c r="AC89" s="116">
        <v>67</v>
      </c>
      <c r="BB89" s="116">
        <v>2</v>
      </c>
      <c r="BC89" s="116">
        <f t="shared" si="19"/>
        <v>0</v>
      </c>
      <c r="BD89" s="116">
        <f t="shared" si="20"/>
        <v>0</v>
      </c>
      <c r="BE89" s="116">
        <f t="shared" si="21"/>
        <v>0</v>
      </c>
      <c r="BF89" s="116">
        <f t="shared" si="22"/>
        <v>0</v>
      </c>
      <c r="BG89" s="116">
        <f t="shared" si="23"/>
        <v>0</v>
      </c>
    </row>
    <row r="90" spans="1:59" x14ac:dyDescent="0.25">
      <c r="A90" s="141">
        <v>68</v>
      </c>
      <c r="B90" s="142" t="s">
        <v>227</v>
      </c>
      <c r="C90" s="143" t="s">
        <v>228</v>
      </c>
      <c r="D90" s="144" t="s">
        <v>117</v>
      </c>
      <c r="E90" s="145">
        <v>0.91400000000000003</v>
      </c>
      <c r="F90" s="174"/>
      <c r="G90" s="146">
        <f t="shared" si="16"/>
        <v>0</v>
      </c>
      <c r="H90" s="147">
        <v>0</v>
      </c>
      <c r="I90" s="147">
        <f t="shared" si="17"/>
        <v>0</v>
      </c>
      <c r="J90" s="147">
        <v>0</v>
      </c>
      <c r="K90" s="147">
        <f t="shared" si="18"/>
        <v>0</v>
      </c>
      <c r="Q90" s="140">
        <v>2</v>
      </c>
      <c r="AA90" s="116">
        <v>12</v>
      </c>
      <c r="AB90" s="116">
        <v>0</v>
      </c>
      <c r="AC90" s="116">
        <v>68</v>
      </c>
      <c r="BB90" s="116">
        <v>2</v>
      </c>
      <c r="BC90" s="116">
        <f t="shared" si="19"/>
        <v>0</v>
      </c>
      <c r="BD90" s="116">
        <f t="shared" si="20"/>
        <v>0</v>
      </c>
      <c r="BE90" s="116">
        <f t="shared" si="21"/>
        <v>0</v>
      </c>
      <c r="BF90" s="116">
        <f t="shared" si="22"/>
        <v>0</v>
      </c>
      <c r="BG90" s="116">
        <f t="shared" si="23"/>
        <v>0</v>
      </c>
    </row>
    <row r="91" spans="1:59" x14ac:dyDescent="0.25">
      <c r="A91" s="151"/>
      <c r="B91" s="152" t="s">
        <v>70</v>
      </c>
      <c r="C91" s="153" t="str">
        <f>CONCATENATE(B60," ",C60)</f>
        <v>764 Konstrukce klempířské</v>
      </c>
      <c r="D91" s="151"/>
      <c r="E91" s="154"/>
      <c r="F91" s="154"/>
      <c r="G91" s="155">
        <f>SUM(G60:G90)</f>
        <v>0</v>
      </c>
      <c r="H91" s="156"/>
      <c r="I91" s="157">
        <f>SUM(I60:I90)</f>
        <v>0.99208600000000002</v>
      </c>
      <c r="J91" s="156"/>
      <c r="K91" s="157">
        <f>SUM(K60:K90)</f>
        <v>-1.0987300000000002</v>
      </c>
      <c r="Q91" s="140">
        <v>4</v>
      </c>
      <c r="BC91" s="158">
        <f>SUM(BC60:BC90)</f>
        <v>0</v>
      </c>
      <c r="BD91" s="158">
        <f>SUM(BD60:BD90)</f>
        <v>0</v>
      </c>
      <c r="BE91" s="158">
        <f>SUM(BE60:BE90)</f>
        <v>0</v>
      </c>
      <c r="BF91" s="158">
        <f>SUM(BF60:BF90)</f>
        <v>0</v>
      </c>
      <c r="BG91" s="158">
        <f>SUM(BG60:BG90)</f>
        <v>0</v>
      </c>
    </row>
    <row r="92" spans="1:59" x14ac:dyDescent="0.25">
      <c r="A92" s="133" t="s">
        <v>69</v>
      </c>
      <c r="B92" s="134" t="s">
        <v>229</v>
      </c>
      <c r="C92" s="135" t="s">
        <v>230</v>
      </c>
      <c r="D92" s="136"/>
      <c r="E92" s="137"/>
      <c r="F92" s="137"/>
      <c r="G92" s="138"/>
      <c r="H92" s="139"/>
      <c r="I92" s="139"/>
      <c r="J92" s="139"/>
      <c r="K92" s="139"/>
      <c r="Q92" s="140">
        <v>1</v>
      </c>
    </row>
    <row r="93" spans="1:59" ht="26.4" x14ac:dyDescent="0.25">
      <c r="A93" s="141">
        <v>69</v>
      </c>
      <c r="B93" s="142" t="s">
        <v>231</v>
      </c>
      <c r="C93" s="143" t="s">
        <v>232</v>
      </c>
      <c r="D93" s="144" t="s">
        <v>83</v>
      </c>
      <c r="E93" s="145">
        <v>469</v>
      </c>
      <c r="F93" s="174"/>
      <c r="G93" s="146">
        <f t="shared" ref="G93:G106" si="24">E93*F93</f>
        <v>0</v>
      </c>
      <c r="H93" s="147">
        <v>0</v>
      </c>
      <c r="I93" s="147">
        <f t="shared" ref="I93:I106" si="25">E93*H93</f>
        <v>0</v>
      </c>
      <c r="J93" s="147">
        <v>-0.1</v>
      </c>
      <c r="K93" s="147">
        <f t="shared" ref="K93:K106" si="26">E93*J93</f>
        <v>-46.900000000000006</v>
      </c>
      <c r="Q93" s="140">
        <v>2</v>
      </c>
      <c r="AA93" s="116">
        <v>12</v>
      </c>
      <c r="AB93" s="116">
        <v>0</v>
      </c>
      <c r="AC93" s="116">
        <v>69</v>
      </c>
      <c r="BB93" s="116">
        <v>2</v>
      </c>
      <c r="BC93" s="116">
        <f t="shared" ref="BC93:BC106" si="27">IF(BB93=1,G93,0)</f>
        <v>0</v>
      </c>
      <c r="BD93" s="116">
        <f t="shared" ref="BD93:BD106" si="28">IF(BB93=2,G93,0)</f>
        <v>0</v>
      </c>
      <c r="BE93" s="116">
        <f t="shared" ref="BE93:BE106" si="29">IF(BB93=3,G93,0)</f>
        <v>0</v>
      </c>
      <c r="BF93" s="116">
        <f t="shared" ref="BF93:BF106" si="30">IF(BB93=4,G93,0)</f>
        <v>0</v>
      </c>
      <c r="BG93" s="116">
        <f t="shared" ref="BG93:BG106" si="31">IF(BB93=5,G93,0)</f>
        <v>0</v>
      </c>
    </row>
    <row r="94" spans="1:59" x14ac:dyDescent="0.25">
      <c r="A94" s="141">
        <v>70</v>
      </c>
      <c r="B94" s="142" t="s">
        <v>233</v>
      </c>
      <c r="C94" s="143" t="s">
        <v>234</v>
      </c>
      <c r="D94" s="144" t="s">
        <v>80</v>
      </c>
      <c r="E94" s="145">
        <v>7.4</v>
      </c>
      <c r="F94" s="174"/>
      <c r="G94" s="146">
        <f t="shared" si="24"/>
        <v>0</v>
      </c>
      <c r="H94" s="147">
        <v>0</v>
      </c>
      <c r="I94" s="147">
        <f t="shared" si="25"/>
        <v>0</v>
      </c>
      <c r="J94" s="147">
        <v>-1.6E-2</v>
      </c>
      <c r="K94" s="147">
        <f t="shared" si="26"/>
        <v>-0.11840000000000001</v>
      </c>
      <c r="Q94" s="140">
        <v>2</v>
      </c>
      <c r="AA94" s="116">
        <v>12</v>
      </c>
      <c r="AB94" s="116">
        <v>0</v>
      </c>
      <c r="AC94" s="116">
        <v>70</v>
      </c>
      <c r="BB94" s="116">
        <v>2</v>
      </c>
      <c r="BC94" s="116">
        <f t="shared" si="27"/>
        <v>0</v>
      </c>
      <c r="BD94" s="116">
        <f t="shared" si="28"/>
        <v>0</v>
      </c>
      <c r="BE94" s="116">
        <f t="shared" si="29"/>
        <v>0</v>
      </c>
      <c r="BF94" s="116">
        <f t="shared" si="30"/>
        <v>0</v>
      </c>
      <c r="BG94" s="116">
        <f t="shared" si="31"/>
        <v>0</v>
      </c>
    </row>
    <row r="95" spans="1:59" x14ac:dyDescent="0.25">
      <c r="A95" s="141">
        <v>71</v>
      </c>
      <c r="B95" s="142" t="s">
        <v>235</v>
      </c>
      <c r="C95" s="143" t="s">
        <v>236</v>
      </c>
      <c r="D95" s="144" t="s">
        <v>83</v>
      </c>
      <c r="E95" s="145">
        <v>469</v>
      </c>
      <c r="F95" s="174"/>
      <c r="G95" s="146">
        <f t="shared" si="24"/>
        <v>0</v>
      </c>
      <c r="H95" s="147">
        <v>0</v>
      </c>
      <c r="I95" s="147">
        <f t="shared" si="25"/>
        <v>0</v>
      </c>
      <c r="J95" s="147">
        <v>-1.8000000000000001E-4</v>
      </c>
      <c r="K95" s="147">
        <f t="shared" si="26"/>
        <v>-8.4420000000000009E-2</v>
      </c>
      <c r="Q95" s="140">
        <v>2</v>
      </c>
      <c r="AA95" s="116">
        <v>12</v>
      </c>
      <c r="AB95" s="116">
        <v>0</v>
      </c>
      <c r="AC95" s="116">
        <v>71</v>
      </c>
      <c r="BB95" s="116">
        <v>2</v>
      </c>
      <c r="BC95" s="116">
        <f t="shared" si="27"/>
        <v>0</v>
      </c>
      <c r="BD95" s="116">
        <f t="shared" si="28"/>
        <v>0</v>
      </c>
      <c r="BE95" s="116">
        <f t="shared" si="29"/>
        <v>0</v>
      </c>
      <c r="BF95" s="116">
        <f t="shared" si="30"/>
        <v>0</v>
      </c>
      <c r="BG95" s="116">
        <f t="shared" si="31"/>
        <v>0</v>
      </c>
    </row>
    <row r="96" spans="1:59" x14ac:dyDescent="0.25">
      <c r="A96" s="141">
        <v>72</v>
      </c>
      <c r="B96" s="142" t="s">
        <v>237</v>
      </c>
      <c r="C96" s="143" t="s">
        <v>238</v>
      </c>
      <c r="D96" s="144" t="s">
        <v>83</v>
      </c>
      <c r="E96" s="145">
        <v>469</v>
      </c>
      <c r="F96" s="174"/>
      <c r="G96" s="146">
        <f t="shared" si="24"/>
        <v>0</v>
      </c>
      <c r="H96" s="147">
        <v>4.7059999999999998E-2</v>
      </c>
      <c r="I96" s="147">
        <f t="shared" si="25"/>
        <v>22.07114</v>
      </c>
      <c r="J96" s="147">
        <v>0</v>
      </c>
      <c r="K96" s="147">
        <f t="shared" si="26"/>
        <v>0</v>
      </c>
      <c r="Q96" s="140">
        <v>2</v>
      </c>
      <c r="AA96" s="116">
        <v>12</v>
      </c>
      <c r="AB96" s="116">
        <v>0</v>
      </c>
      <c r="AC96" s="116">
        <v>72</v>
      </c>
      <c r="BB96" s="116">
        <v>2</v>
      </c>
      <c r="BC96" s="116">
        <f t="shared" si="27"/>
        <v>0</v>
      </c>
      <c r="BD96" s="116">
        <f t="shared" si="28"/>
        <v>0</v>
      </c>
      <c r="BE96" s="116">
        <f t="shared" si="29"/>
        <v>0</v>
      </c>
      <c r="BF96" s="116">
        <f t="shared" si="30"/>
        <v>0</v>
      </c>
      <c r="BG96" s="116">
        <f t="shared" si="31"/>
        <v>0</v>
      </c>
    </row>
    <row r="97" spans="1:59" x14ac:dyDescent="0.25">
      <c r="A97" s="141">
        <v>73</v>
      </c>
      <c r="B97" s="142" t="s">
        <v>239</v>
      </c>
      <c r="C97" s="143" t="s">
        <v>240</v>
      </c>
      <c r="D97" s="144" t="s">
        <v>80</v>
      </c>
      <c r="E97" s="145">
        <v>27.2</v>
      </c>
      <c r="F97" s="174"/>
      <c r="G97" s="146">
        <f t="shared" si="24"/>
        <v>0</v>
      </c>
      <c r="H97" s="147">
        <v>1.289E-2</v>
      </c>
      <c r="I97" s="147">
        <f t="shared" si="25"/>
        <v>0.35060799999999998</v>
      </c>
      <c r="J97" s="147">
        <v>0</v>
      </c>
      <c r="K97" s="147">
        <f t="shared" si="26"/>
        <v>0</v>
      </c>
      <c r="Q97" s="140">
        <v>2</v>
      </c>
      <c r="AA97" s="116">
        <v>12</v>
      </c>
      <c r="AB97" s="116">
        <v>0</v>
      </c>
      <c r="AC97" s="116">
        <v>73</v>
      </c>
      <c r="BB97" s="116">
        <v>2</v>
      </c>
      <c r="BC97" s="116">
        <f t="shared" si="27"/>
        <v>0</v>
      </c>
      <c r="BD97" s="116">
        <f t="shared" si="28"/>
        <v>0</v>
      </c>
      <c r="BE97" s="116">
        <f t="shared" si="29"/>
        <v>0</v>
      </c>
      <c r="BF97" s="116">
        <f t="shared" si="30"/>
        <v>0</v>
      </c>
      <c r="BG97" s="116">
        <f t="shared" si="31"/>
        <v>0</v>
      </c>
    </row>
    <row r="98" spans="1:59" x14ac:dyDescent="0.25">
      <c r="A98" s="141">
        <v>74</v>
      </c>
      <c r="B98" s="142" t="s">
        <v>241</v>
      </c>
      <c r="C98" s="143" t="s">
        <v>281</v>
      </c>
      <c r="D98" s="144" t="s">
        <v>80</v>
      </c>
      <c r="E98" s="145">
        <v>12.8</v>
      </c>
      <c r="F98" s="174"/>
      <c r="G98" s="146">
        <f t="shared" si="24"/>
        <v>0</v>
      </c>
      <c r="H98" s="147">
        <v>1.289E-2</v>
      </c>
      <c r="I98" s="147">
        <f t="shared" si="25"/>
        <v>0.16499200000000003</v>
      </c>
      <c r="J98" s="147">
        <v>0</v>
      </c>
      <c r="K98" s="147">
        <f t="shared" si="26"/>
        <v>0</v>
      </c>
      <c r="Q98" s="140">
        <v>2</v>
      </c>
      <c r="AA98" s="116">
        <v>12</v>
      </c>
      <c r="AB98" s="116">
        <v>0</v>
      </c>
      <c r="AC98" s="116">
        <v>74</v>
      </c>
      <c r="BB98" s="116">
        <v>2</v>
      </c>
      <c r="BC98" s="116">
        <f t="shared" si="27"/>
        <v>0</v>
      </c>
      <c r="BD98" s="116">
        <f t="shared" si="28"/>
        <v>0</v>
      </c>
      <c r="BE98" s="116">
        <f t="shared" si="29"/>
        <v>0</v>
      </c>
      <c r="BF98" s="116">
        <f t="shared" si="30"/>
        <v>0</v>
      </c>
      <c r="BG98" s="116">
        <f t="shared" si="31"/>
        <v>0</v>
      </c>
    </row>
    <row r="99" spans="1:59" x14ac:dyDescent="0.25">
      <c r="A99" s="141">
        <v>75</v>
      </c>
      <c r="B99" s="142" t="s">
        <v>242</v>
      </c>
      <c r="C99" s="143" t="s">
        <v>282</v>
      </c>
      <c r="D99" s="144" t="s">
        <v>80</v>
      </c>
      <c r="E99" s="145">
        <v>37.6</v>
      </c>
      <c r="F99" s="174"/>
      <c r="G99" s="146">
        <f t="shared" si="24"/>
        <v>0</v>
      </c>
      <c r="H99" s="147">
        <v>1.5169999999999999E-2</v>
      </c>
      <c r="I99" s="147">
        <f t="shared" si="25"/>
        <v>0.57039200000000001</v>
      </c>
      <c r="J99" s="147">
        <v>0</v>
      </c>
      <c r="K99" s="147">
        <f t="shared" si="26"/>
        <v>0</v>
      </c>
      <c r="Q99" s="140">
        <v>2</v>
      </c>
      <c r="AA99" s="116">
        <v>12</v>
      </c>
      <c r="AB99" s="116">
        <v>0</v>
      </c>
      <c r="AC99" s="116">
        <v>75</v>
      </c>
      <c r="BB99" s="116">
        <v>2</v>
      </c>
      <c r="BC99" s="116">
        <f t="shared" si="27"/>
        <v>0</v>
      </c>
      <c r="BD99" s="116">
        <f t="shared" si="28"/>
        <v>0</v>
      </c>
      <c r="BE99" s="116">
        <f t="shared" si="29"/>
        <v>0</v>
      </c>
      <c r="BF99" s="116">
        <f t="shared" si="30"/>
        <v>0</v>
      </c>
      <c r="BG99" s="116">
        <f t="shared" si="31"/>
        <v>0</v>
      </c>
    </row>
    <row r="100" spans="1:59" x14ac:dyDescent="0.25">
      <c r="A100" s="141">
        <v>76</v>
      </c>
      <c r="B100" s="142" t="s">
        <v>243</v>
      </c>
      <c r="C100" s="143" t="s">
        <v>244</v>
      </c>
      <c r="D100" s="144" t="s">
        <v>108</v>
      </c>
      <c r="E100" s="145">
        <v>8</v>
      </c>
      <c r="F100" s="174"/>
      <c r="G100" s="146">
        <f t="shared" si="24"/>
        <v>0</v>
      </c>
      <c r="H100" s="147">
        <v>5.3E-3</v>
      </c>
      <c r="I100" s="147">
        <f t="shared" si="25"/>
        <v>4.24E-2</v>
      </c>
      <c r="J100" s="147">
        <v>0</v>
      </c>
      <c r="K100" s="147">
        <f t="shared" si="26"/>
        <v>0</v>
      </c>
      <c r="Q100" s="140">
        <v>2</v>
      </c>
      <c r="AA100" s="116">
        <v>12</v>
      </c>
      <c r="AB100" s="116">
        <v>0</v>
      </c>
      <c r="AC100" s="116">
        <v>76</v>
      </c>
      <c r="BB100" s="116">
        <v>2</v>
      </c>
      <c r="BC100" s="116">
        <f t="shared" si="27"/>
        <v>0</v>
      </c>
      <c r="BD100" s="116">
        <f t="shared" si="28"/>
        <v>0</v>
      </c>
      <c r="BE100" s="116">
        <f t="shared" si="29"/>
        <v>0</v>
      </c>
      <c r="BF100" s="116">
        <f t="shared" si="30"/>
        <v>0</v>
      </c>
      <c r="BG100" s="116">
        <f t="shared" si="31"/>
        <v>0</v>
      </c>
    </row>
    <row r="101" spans="1:59" x14ac:dyDescent="0.25">
      <c r="A101" s="141">
        <v>77</v>
      </c>
      <c r="B101" s="142" t="s">
        <v>245</v>
      </c>
      <c r="C101" s="143" t="s">
        <v>246</v>
      </c>
      <c r="D101" s="144" t="s">
        <v>80</v>
      </c>
      <c r="E101" s="145">
        <v>72</v>
      </c>
      <c r="F101" s="174"/>
      <c r="G101" s="146">
        <f t="shared" si="24"/>
        <v>0</v>
      </c>
      <c r="H101" s="147">
        <v>4.8000000000000001E-4</v>
      </c>
      <c r="I101" s="147">
        <f t="shared" si="25"/>
        <v>3.456E-2</v>
      </c>
      <c r="J101" s="147">
        <v>0</v>
      </c>
      <c r="K101" s="147">
        <f t="shared" si="26"/>
        <v>0</v>
      </c>
      <c r="Q101" s="140">
        <v>2</v>
      </c>
      <c r="AA101" s="116">
        <v>12</v>
      </c>
      <c r="AB101" s="116">
        <v>0</v>
      </c>
      <c r="AC101" s="116">
        <v>77</v>
      </c>
      <c r="BB101" s="116">
        <v>2</v>
      </c>
      <c r="BC101" s="116">
        <f t="shared" si="27"/>
        <v>0</v>
      </c>
      <c r="BD101" s="116">
        <f t="shared" si="28"/>
        <v>0</v>
      </c>
      <c r="BE101" s="116">
        <f t="shared" si="29"/>
        <v>0</v>
      </c>
      <c r="BF101" s="116">
        <f t="shared" si="30"/>
        <v>0</v>
      </c>
      <c r="BG101" s="116">
        <f t="shared" si="31"/>
        <v>0</v>
      </c>
    </row>
    <row r="102" spans="1:59" x14ac:dyDescent="0.25">
      <c r="A102" s="141">
        <v>78</v>
      </c>
      <c r="B102" s="142" t="s">
        <v>247</v>
      </c>
      <c r="C102" s="143" t="s">
        <v>248</v>
      </c>
      <c r="D102" s="144" t="s">
        <v>108</v>
      </c>
      <c r="E102" s="145">
        <v>72</v>
      </c>
      <c r="F102" s="174"/>
      <c r="G102" s="146">
        <f t="shared" si="24"/>
        <v>0</v>
      </c>
      <c r="H102" s="147">
        <v>1.6000000000000001E-4</v>
      </c>
      <c r="I102" s="147">
        <f t="shared" si="25"/>
        <v>1.1520000000000001E-2</v>
      </c>
      <c r="J102" s="147">
        <v>0</v>
      </c>
      <c r="K102" s="147">
        <f t="shared" si="26"/>
        <v>0</v>
      </c>
      <c r="Q102" s="140">
        <v>2</v>
      </c>
      <c r="AA102" s="116">
        <v>12</v>
      </c>
      <c r="AB102" s="116">
        <v>0</v>
      </c>
      <c r="AC102" s="116">
        <v>78</v>
      </c>
      <c r="BB102" s="116">
        <v>2</v>
      </c>
      <c r="BC102" s="116">
        <f t="shared" si="27"/>
        <v>0</v>
      </c>
      <c r="BD102" s="116">
        <f t="shared" si="28"/>
        <v>0</v>
      </c>
      <c r="BE102" s="116">
        <f t="shared" si="29"/>
        <v>0</v>
      </c>
      <c r="BF102" s="116">
        <f t="shared" si="30"/>
        <v>0</v>
      </c>
      <c r="BG102" s="116">
        <f t="shared" si="31"/>
        <v>0</v>
      </c>
    </row>
    <row r="103" spans="1:59" x14ac:dyDescent="0.25">
      <c r="A103" s="141">
        <v>79</v>
      </c>
      <c r="B103" s="142" t="s">
        <v>249</v>
      </c>
      <c r="C103" s="143" t="s">
        <v>250</v>
      </c>
      <c r="D103" s="144" t="s">
        <v>80</v>
      </c>
      <c r="E103" s="145">
        <v>82.6</v>
      </c>
      <c r="F103" s="174"/>
      <c r="G103" s="146">
        <f t="shared" si="24"/>
        <v>0</v>
      </c>
      <c r="H103" s="147">
        <v>0</v>
      </c>
      <c r="I103" s="147">
        <f t="shared" si="25"/>
        <v>0</v>
      </c>
      <c r="J103" s="147">
        <v>0</v>
      </c>
      <c r="K103" s="147">
        <f t="shared" si="26"/>
        <v>0</v>
      </c>
      <c r="Q103" s="140">
        <v>2</v>
      </c>
      <c r="AA103" s="116">
        <v>12</v>
      </c>
      <c r="AB103" s="116">
        <v>0</v>
      </c>
      <c r="AC103" s="116">
        <v>79</v>
      </c>
      <c r="BB103" s="116">
        <v>2</v>
      </c>
      <c r="BC103" s="116">
        <f t="shared" si="27"/>
        <v>0</v>
      </c>
      <c r="BD103" s="116">
        <f t="shared" si="28"/>
        <v>0</v>
      </c>
      <c r="BE103" s="116">
        <f t="shared" si="29"/>
        <v>0</v>
      </c>
      <c r="BF103" s="116">
        <f t="shared" si="30"/>
        <v>0</v>
      </c>
      <c r="BG103" s="116">
        <f t="shared" si="31"/>
        <v>0</v>
      </c>
    </row>
    <row r="104" spans="1:59" ht="26.4" x14ac:dyDescent="0.25">
      <c r="A104" s="141">
        <v>80</v>
      </c>
      <c r="B104" s="142" t="s">
        <v>251</v>
      </c>
      <c r="C104" s="143" t="s">
        <v>283</v>
      </c>
      <c r="D104" s="144" t="s">
        <v>83</v>
      </c>
      <c r="E104" s="145">
        <v>469</v>
      </c>
      <c r="F104" s="174"/>
      <c r="G104" s="146">
        <f t="shared" si="24"/>
        <v>0</v>
      </c>
      <c r="H104" s="147">
        <v>8.1999999999999998E-4</v>
      </c>
      <c r="I104" s="147">
        <f t="shared" si="25"/>
        <v>0.38457999999999998</v>
      </c>
      <c r="J104" s="147">
        <v>0</v>
      </c>
      <c r="K104" s="147">
        <f t="shared" si="26"/>
        <v>0</v>
      </c>
      <c r="Q104" s="140">
        <v>2</v>
      </c>
      <c r="AA104" s="116">
        <v>12</v>
      </c>
      <c r="AB104" s="116">
        <v>0</v>
      </c>
      <c r="AC104" s="116">
        <v>80</v>
      </c>
      <c r="BB104" s="116">
        <v>2</v>
      </c>
      <c r="BC104" s="116">
        <f t="shared" si="27"/>
        <v>0</v>
      </c>
      <c r="BD104" s="116">
        <f t="shared" si="28"/>
        <v>0</v>
      </c>
      <c r="BE104" s="116">
        <f t="shared" si="29"/>
        <v>0</v>
      </c>
      <c r="BF104" s="116">
        <f t="shared" si="30"/>
        <v>0</v>
      </c>
      <c r="BG104" s="116">
        <f t="shared" si="31"/>
        <v>0</v>
      </c>
    </row>
    <row r="105" spans="1:59" ht="26.4" x14ac:dyDescent="0.25">
      <c r="A105" s="141">
        <v>81</v>
      </c>
      <c r="B105" s="142" t="s">
        <v>252</v>
      </c>
      <c r="C105" s="143" t="s">
        <v>284</v>
      </c>
      <c r="D105" s="144" t="s">
        <v>83</v>
      </c>
      <c r="E105" s="145">
        <v>469</v>
      </c>
      <c r="F105" s="174"/>
      <c r="G105" s="146">
        <f t="shared" si="24"/>
        <v>0</v>
      </c>
      <c r="H105" s="147">
        <v>4.47E-3</v>
      </c>
      <c r="I105" s="147">
        <f t="shared" si="25"/>
        <v>2.0964299999999998</v>
      </c>
      <c r="J105" s="147">
        <v>0</v>
      </c>
      <c r="K105" s="147">
        <f t="shared" si="26"/>
        <v>0</v>
      </c>
      <c r="Q105" s="140">
        <v>2</v>
      </c>
      <c r="AA105" s="116">
        <v>12</v>
      </c>
      <c r="AB105" s="116">
        <v>0</v>
      </c>
      <c r="AC105" s="116">
        <v>81</v>
      </c>
      <c r="BB105" s="116">
        <v>2</v>
      </c>
      <c r="BC105" s="116">
        <f t="shared" si="27"/>
        <v>0</v>
      </c>
      <c r="BD105" s="116">
        <f t="shared" si="28"/>
        <v>0</v>
      </c>
      <c r="BE105" s="116">
        <f t="shared" si="29"/>
        <v>0</v>
      </c>
      <c r="BF105" s="116">
        <f t="shared" si="30"/>
        <v>0</v>
      </c>
      <c r="BG105" s="116">
        <f t="shared" si="31"/>
        <v>0</v>
      </c>
    </row>
    <row r="106" spans="1:59" x14ac:dyDescent="0.25">
      <c r="A106" s="141">
        <v>82</v>
      </c>
      <c r="B106" s="142" t="s">
        <v>253</v>
      </c>
      <c r="C106" s="143" t="s">
        <v>254</v>
      </c>
      <c r="D106" s="144" t="s">
        <v>117</v>
      </c>
      <c r="E106" s="145">
        <v>23.63</v>
      </c>
      <c r="F106" s="174"/>
      <c r="G106" s="146">
        <f t="shared" si="24"/>
        <v>0</v>
      </c>
      <c r="H106" s="147">
        <v>0</v>
      </c>
      <c r="I106" s="147">
        <f t="shared" si="25"/>
        <v>0</v>
      </c>
      <c r="J106" s="147">
        <v>0</v>
      </c>
      <c r="K106" s="147">
        <f t="shared" si="26"/>
        <v>0</v>
      </c>
      <c r="Q106" s="140">
        <v>2</v>
      </c>
      <c r="AA106" s="116">
        <v>12</v>
      </c>
      <c r="AB106" s="116">
        <v>0</v>
      </c>
      <c r="AC106" s="116">
        <v>82</v>
      </c>
      <c r="BB106" s="116">
        <v>2</v>
      </c>
      <c r="BC106" s="116">
        <f t="shared" si="27"/>
        <v>0</v>
      </c>
      <c r="BD106" s="116">
        <f t="shared" si="28"/>
        <v>0</v>
      </c>
      <c r="BE106" s="116">
        <f t="shared" si="29"/>
        <v>0</v>
      </c>
      <c r="BF106" s="116">
        <f t="shared" si="30"/>
        <v>0</v>
      </c>
      <c r="BG106" s="116">
        <f t="shared" si="31"/>
        <v>0</v>
      </c>
    </row>
    <row r="107" spans="1:59" x14ac:dyDescent="0.25">
      <c r="A107" s="151"/>
      <c r="B107" s="152" t="s">
        <v>70</v>
      </c>
      <c r="C107" s="153" t="str">
        <f>CONCATENATE(B92," ",C92)</f>
        <v>765 Krytiny tvrdé</v>
      </c>
      <c r="D107" s="151"/>
      <c r="E107" s="154"/>
      <c r="F107" s="154"/>
      <c r="G107" s="155">
        <f>SUM(G92:G106)</f>
        <v>0</v>
      </c>
      <c r="H107" s="156"/>
      <c r="I107" s="157">
        <f>SUM(I92:I106)</f>
        <v>25.726622000000006</v>
      </c>
      <c r="J107" s="156"/>
      <c r="K107" s="157">
        <f>SUM(K92:K106)</f>
        <v>-47.102820000000008</v>
      </c>
      <c r="Q107" s="140">
        <v>4</v>
      </c>
      <c r="BC107" s="158">
        <f>SUM(BC92:BC106)</f>
        <v>0</v>
      </c>
      <c r="BD107" s="158">
        <f>SUM(BD92:BD106)</f>
        <v>0</v>
      </c>
      <c r="BE107" s="158">
        <f>SUM(BE92:BE106)</f>
        <v>0</v>
      </c>
      <c r="BF107" s="158">
        <f>SUM(BF92:BF106)</f>
        <v>0</v>
      </c>
      <c r="BG107" s="158">
        <f>SUM(BG92:BG106)</f>
        <v>0</v>
      </c>
    </row>
    <row r="108" spans="1:59" x14ac:dyDescent="0.25">
      <c r="A108" s="133" t="s">
        <v>69</v>
      </c>
      <c r="B108" s="134" t="s">
        <v>255</v>
      </c>
      <c r="C108" s="135" t="s">
        <v>256</v>
      </c>
      <c r="D108" s="136"/>
      <c r="E108" s="137"/>
      <c r="F108" s="137"/>
      <c r="G108" s="138"/>
      <c r="H108" s="139"/>
      <c r="I108" s="139"/>
      <c r="J108" s="139"/>
      <c r="K108" s="139"/>
      <c r="Q108" s="140">
        <v>1</v>
      </c>
    </row>
    <row r="109" spans="1:59" x14ac:dyDescent="0.25">
      <c r="A109" s="141">
        <v>83</v>
      </c>
      <c r="B109" s="142" t="s">
        <v>257</v>
      </c>
      <c r="C109" s="143" t="s">
        <v>258</v>
      </c>
      <c r="D109" s="144" t="s">
        <v>108</v>
      </c>
      <c r="E109" s="145">
        <v>8</v>
      </c>
      <c r="F109" s="174"/>
      <c r="G109" s="146">
        <f>E109*F109</f>
        <v>0</v>
      </c>
      <c r="H109" s="147">
        <v>2.7999999999999998E-4</v>
      </c>
      <c r="I109" s="147">
        <f>E109*H109</f>
        <v>2.2399999999999998E-3</v>
      </c>
      <c r="J109" s="147">
        <v>0</v>
      </c>
      <c r="K109" s="147">
        <f>E109*J109</f>
        <v>0</v>
      </c>
      <c r="Q109" s="140">
        <v>2</v>
      </c>
      <c r="AA109" s="116">
        <v>12</v>
      </c>
      <c r="AB109" s="116">
        <v>0</v>
      </c>
      <c r="AC109" s="116">
        <v>83</v>
      </c>
      <c r="BB109" s="116">
        <v>2</v>
      </c>
      <c r="BC109" s="116">
        <f>IF(BB109=1,G109,0)</f>
        <v>0</v>
      </c>
      <c r="BD109" s="116">
        <f>IF(BB109=2,G109,0)</f>
        <v>0</v>
      </c>
      <c r="BE109" s="116">
        <f>IF(BB109=3,G109,0)</f>
        <v>0</v>
      </c>
      <c r="BF109" s="116">
        <f>IF(BB109=4,G109,0)</f>
        <v>0</v>
      </c>
      <c r="BG109" s="116">
        <f>IF(BB109=5,G109,0)</f>
        <v>0</v>
      </c>
    </row>
    <row r="110" spans="1:59" x14ac:dyDescent="0.25">
      <c r="A110" s="141">
        <v>84</v>
      </c>
      <c r="B110" s="142" t="s">
        <v>259</v>
      </c>
      <c r="C110" s="143" t="s">
        <v>260</v>
      </c>
      <c r="D110" s="144" t="s">
        <v>108</v>
      </c>
      <c r="E110" s="145">
        <v>8</v>
      </c>
      <c r="F110" s="174"/>
      <c r="G110" s="146">
        <f>E110*F110</f>
        <v>0</v>
      </c>
      <c r="H110" s="147">
        <v>2.7999999999999998E-4</v>
      </c>
      <c r="I110" s="147">
        <f>E110*H110</f>
        <v>2.2399999999999998E-3</v>
      </c>
      <c r="J110" s="147">
        <v>0</v>
      </c>
      <c r="K110" s="147">
        <f>E110*J110</f>
        <v>0</v>
      </c>
      <c r="Q110" s="140">
        <v>2</v>
      </c>
      <c r="AA110" s="116">
        <v>12</v>
      </c>
      <c r="AB110" s="116">
        <v>0</v>
      </c>
      <c r="AC110" s="116">
        <v>84</v>
      </c>
      <c r="BB110" s="116">
        <v>2</v>
      </c>
      <c r="BC110" s="116">
        <f>IF(BB110=1,G110,0)</f>
        <v>0</v>
      </c>
      <c r="BD110" s="116">
        <f>IF(BB110=2,G110,0)</f>
        <v>0</v>
      </c>
      <c r="BE110" s="116">
        <f>IF(BB110=3,G110,0)</f>
        <v>0</v>
      </c>
      <c r="BF110" s="116">
        <f>IF(BB110=4,G110,0)</f>
        <v>0</v>
      </c>
      <c r="BG110" s="116">
        <f>IF(BB110=5,G110,0)</f>
        <v>0</v>
      </c>
    </row>
    <row r="111" spans="1:59" ht="26.4" x14ac:dyDescent="0.25">
      <c r="A111" s="141">
        <v>85</v>
      </c>
      <c r="B111" s="142" t="s">
        <v>261</v>
      </c>
      <c r="C111" s="143" t="s">
        <v>287</v>
      </c>
      <c r="D111" s="144" t="s">
        <v>108</v>
      </c>
      <c r="E111" s="145">
        <v>8</v>
      </c>
      <c r="F111" s="174"/>
      <c r="G111" s="146">
        <f>E111*F111</f>
        <v>0</v>
      </c>
      <c r="H111" s="147">
        <v>4.2000000000000003E-2</v>
      </c>
      <c r="I111" s="147">
        <f>E111*H111</f>
        <v>0.33600000000000002</v>
      </c>
      <c r="J111" s="147">
        <v>0</v>
      </c>
      <c r="K111" s="147">
        <f>E111*J111</f>
        <v>0</v>
      </c>
      <c r="Q111" s="140">
        <v>2</v>
      </c>
      <c r="AA111" s="116">
        <v>12</v>
      </c>
      <c r="AB111" s="116">
        <v>1</v>
      </c>
      <c r="AC111" s="116">
        <v>85</v>
      </c>
      <c r="BB111" s="116">
        <v>2</v>
      </c>
      <c r="BC111" s="116">
        <f>IF(BB111=1,G111,0)</f>
        <v>0</v>
      </c>
      <c r="BD111" s="116">
        <f>IF(BB111=2,G111,0)</f>
        <v>0</v>
      </c>
      <c r="BE111" s="116">
        <f>IF(BB111=3,G111,0)</f>
        <v>0</v>
      </c>
      <c r="BF111" s="116">
        <f>IF(BB111=4,G111,0)</f>
        <v>0</v>
      </c>
      <c r="BG111" s="116">
        <f>IF(BB111=5,G111,0)</f>
        <v>0</v>
      </c>
    </row>
    <row r="112" spans="1:59" ht="26.4" x14ac:dyDescent="0.25">
      <c r="A112" s="141">
        <v>86</v>
      </c>
      <c r="B112" s="142" t="s">
        <v>262</v>
      </c>
      <c r="C112" s="143" t="s">
        <v>285</v>
      </c>
      <c r="D112" s="144" t="s">
        <v>108</v>
      </c>
      <c r="E112" s="145">
        <v>8</v>
      </c>
      <c r="F112" s="174"/>
      <c r="G112" s="146">
        <f>E112*F112</f>
        <v>0</v>
      </c>
      <c r="H112" s="147">
        <v>5.1999999999999998E-3</v>
      </c>
      <c r="I112" s="147">
        <f>E112*H112</f>
        <v>4.1599999999999998E-2</v>
      </c>
      <c r="J112" s="147">
        <v>0</v>
      </c>
      <c r="K112" s="147">
        <f>E112*J112</f>
        <v>0</v>
      </c>
      <c r="Q112" s="140">
        <v>2</v>
      </c>
      <c r="AA112" s="116">
        <v>12</v>
      </c>
      <c r="AB112" s="116">
        <v>1</v>
      </c>
      <c r="AC112" s="116">
        <v>86</v>
      </c>
      <c r="BB112" s="116">
        <v>2</v>
      </c>
      <c r="BC112" s="116">
        <f>IF(BB112=1,G112,0)</f>
        <v>0</v>
      </c>
      <c r="BD112" s="116">
        <f>IF(BB112=2,G112,0)</f>
        <v>0</v>
      </c>
      <c r="BE112" s="116">
        <f>IF(BB112=3,G112,0)</f>
        <v>0</v>
      </c>
      <c r="BF112" s="116">
        <f>IF(BB112=4,G112,0)</f>
        <v>0</v>
      </c>
      <c r="BG112" s="116">
        <f>IF(BB112=5,G112,0)</f>
        <v>0</v>
      </c>
    </row>
    <row r="113" spans="1:59" x14ac:dyDescent="0.25">
      <c r="A113" s="141">
        <v>87</v>
      </c>
      <c r="B113" s="142" t="s">
        <v>263</v>
      </c>
      <c r="C113" s="143" t="s">
        <v>264</v>
      </c>
      <c r="D113" s="144" t="s">
        <v>117</v>
      </c>
      <c r="E113" s="145">
        <v>0.38200000000000001</v>
      </c>
      <c r="F113" s="174"/>
      <c r="G113" s="146">
        <f>E113*F113</f>
        <v>0</v>
      </c>
      <c r="H113" s="147">
        <v>0</v>
      </c>
      <c r="I113" s="147">
        <f>E113*H113</f>
        <v>0</v>
      </c>
      <c r="J113" s="147">
        <v>0</v>
      </c>
      <c r="K113" s="147">
        <f>E113*J113</f>
        <v>0</v>
      </c>
      <c r="Q113" s="140">
        <v>2</v>
      </c>
      <c r="AA113" s="116">
        <v>12</v>
      </c>
      <c r="AB113" s="116">
        <v>0</v>
      </c>
      <c r="AC113" s="116">
        <v>87</v>
      </c>
      <c r="BB113" s="116">
        <v>2</v>
      </c>
      <c r="BC113" s="116">
        <f>IF(BB113=1,G113,0)</f>
        <v>0</v>
      </c>
      <c r="BD113" s="116">
        <f>IF(BB113=2,G113,0)</f>
        <v>0</v>
      </c>
      <c r="BE113" s="116">
        <f>IF(BB113=3,G113,0)</f>
        <v>0</v>
      </c>
      <c r="BF113" s="116">
        <f>IF(BB113=4,G113,0)</f>
        <v>0</v>
      </c>
      <c r="BG113" s="116">
        <f>IF(BB113=5,G113,0)</f>
        <v>0</v>
      </c>
    </row>
    <row r="114" spans="1:59" x14ac:dyDescent="0.25">
      <c r="A114" s="151"/>
      <c r="B114" s="152" t="s">
        <v>70</v>
      </c>
      <c r="C114" s="153" t="str">
        <f>CONCATENATE(B108," ",C108)</f>
        <v>766 Konstrukce truhlářské</v>
      </c>
      <c r="D114" s="151"/>
      <c r="E114" s="154"/>
      <c r="F114" s="154"/>
      <c r="G114" s="155">
        <f>SUM(G108:G113)</f>
        <v>0</v>
      </c>
      <c r="H114" s="156"/>
      <c r="I114" s="157">
        <f>SUM(I108:I113)</f>
        <v>0.38207999999999998</v>
      </c>
      <c r="J114" s="156"/>
      <c r="K114" s="157">
        <f>SUM(K108:K113)</f>
        <v>0</v>
      </c>
      <c r="Q114" s="140">
        <v>4</v>
      </c>
      <c r="BC114" s="158">
        <f>SUM(BC108:BC113)</f>
        <v>0</v>
      </c>
      <c r="BD114" s="158">
        <f>SUM(BD108:BD113)</f>
        <v>0</v>
      </c>
      <c r="BE114" s="158">
        <f>SUM(BE108:BE113)</f>
        <v>0</v>
      </c>
      <c r="BF114" s="158">
        <f>SUM(BF108:BF113)</f>
        <v>0</v>
      </c>
      <c r="BG114" s="158">
        <f>SUM(BG108:BG113)</f>
        <v>0</v>
      </c>
    </row>
    <row r="115" spans="1:59" x14ac:dyDescent="0.25">
      <c r="A115" s="133" t="s">
        <v>69</v>
      </c>
      <c r="B115" s="134" t="s">
        <v>265</v>
      </c>
      <c r="C115" s="135" t="s">
        <v>266</v>
      </c>
      <c r="D115" s="136"/>
      <c r="E115" s="137"/>
      <c r="F115" s="137"/>
      <c r="G115" s="138"/>
      <c r="H115" s="139"/>
      <c r="I115" s="139"/>
      <c r="J115" s="139"/>
      <c r="K115" s="139"/>
      <c r="Q115" s="140">
        <v>1</v>
      </c>
    </row>
    <row r="116" spans="1:59" x14ac:dyDescent="0.25">
      <c r="A116" s="141">
        <v>88</v>
      </c>
      <c r="B116" s="142" t="s">
        <v>267</v>
      </c>
      <c r="C116" s="143" t="s">
        <v>268</v>
      </c>
      <c r="D116" s="144" t="s">
        <v>164</v>
      </c>
      <c r="E116" s="145">
        <v>1</v>
      </c>
      <c r="F116" s="174"/>
      <c r="G116" s="146">
        <f>E116*F116</f>
        <v>0</v>
      </c>
      <c r="H116" s="147">
        <v>0</v>
      </c>
      <c r="I116" s="147">
        <f>E116*H116</f>
        <v>0</v>
      </c>
      <c r="J116" s="147">
        <v>0</v>
      </c>
      <c r="K116" s="147">
        <f>E116*J116</f>
        <v>0</v>
      </c>
      <c r="Q116" s="140">
        <v>2</v>
      </c>
      <c r="AA116" s="116">
        <v>12</v>
      </c>
      <c r="AB116" s="116">
        <v>0</v>
      </c>
      <c r="AC116" s="116">
        <v>88</v>
      </c>
      <c r="BB116" s="116">
        <v>2</v>
      </c>
      <c r="BC116" s="116">
        <f>IF(BB116=1,G116,0)</f>
        <v>0</v>
      </c>
      <c r="BD116" s="116">
        <f>IF(BB116=2,G116,0)</f>
        <v>0</v>
      </c>
      <c r="BE116" s="116">
        <f>IF(BB116=3,G116,0)</f>
        <v>0</v>
      </c>
      <c r="BF116" s="116">
        <f>IF(BB116=4,G116,0)</f>
        <v>0</v>
      </c>
      <c r="BG116" s="116">
        <f>IF(BB116=5,G116,0)</f>
        <v>0</v>
      </c>
    </row>
    <row r="117" spans="1:59" x14ac:dyDescent="0.25">
      <c r="A117" s="151"/>
      <c r="B117" s="152" t="s">
        <v>70</v>
      </c>
      <c r="C117" s="153" t="str">
        <f>CONCATENATE(B115," ",C115)</f>
        <v>767 Konstrukce zámečnické</v>
      </c>
      <c r="D117" s="151"/>
      <c r="E117" s="154"/>
      <c r="F117" s="154"/>
      <c r="G117" s="155">
        <f>SUM(G115:G116)</f>
        <v>0</v>
      </c>
      <c r="H117" s="156"/>
      <c r="I117" s="157">
        <f>SUM(I115:I116)</f>
        <v>0</v>
      </c>
      <c r="J117" s="156"/>
      <c r="K117" s="157">
        <f>SUM(K115:K116)</f>
        <v>0</v>
      </c>
      <c r="Q117" s="140">
        <v>4</v>
      </c>
      <c r="BC117" s="158">
        <f>SUM(BC115:BC116)</f>
        <v>0</v>
      </c>
      <c r="BD117" s="158">
        <f>SUM(BD115:BD116)</f>
        <v>0</v>
      </c>
      <c r="BE117" s="158">
        <f>SUM(BE115:BE116)</f>
        <v>0</v>
      </c>
      <c r="BF117" s="158">
        <f>SUM(BF115:BF116)</f>
        <v>0</v>
      </c>
      <c r="BG117" s="158">
        <f>SUM(BG115:BG116)</f>
        <v>0</v>
      </c>
    </row>
    <row r="118" spans="1:59" x14ac:dyDescent="0.25">
      <c r="A118" s="133" t="s">
        <v>69</v>
      </c>
      <c r="B118" s="134" t="s">
        <v>269</v>
      </c>
      <c r="C118" s="135" t="s">
        <v>270</v>
      </c>
      <c r="D118" s="136"/>
      <c r="E118" s="137"/>
      <c r="F118" s="137"/>
      <c r="G118" s="138"/>
      <c r="H118" s="139"/>
      <c r="I118" s="139"/>
      <c r="J118" s="139"/>
      <c r="K118" s="139"/>
      <c r="Q118" s="140">
        <v>1</v>
      </c>
    </row>
    <row r="119" spans="1:59" x14ac:dyDescent="0.25">
      <c r="A119" s="141">
        <v>89</v>
      </c>
      <c r="B119" s="142" t="s">
        <v>271</v>
      </c>
      <c r="C119" s="143" t="s">
        <v>272</v>
      </c>
      <c r="D119" s="144" t="s">
        <v>83</v>
      </c>
      <c r="E119" s="145">
        <v>938</v>
      </c>
      <c r="F119" s="174"/>
      <c r="G119" s="146">
        <f>E119*F119</f>
        <v>0</v>
      </c>
      <c r="H119" s="147">
        <v>1.3999999999999999E-4</v>
      </c>
      <c r="I119" s="147">
        <f>E119*H119</f>
        <v>0.13131999999999999</v>
      </c>
      <c r="J119" s="147">
        <v>0</v>
      </c>
      <c r="K119" s="147">
        <f>E119*J119</f>
        <v>0</v>
      </c>
      <c r="Q119" s="140">
        <v>2</v>
      </c>
      <c r="AA119" s="116">
        <v>12</v>
      </c>
      <c r="AB119" s="116">
        <v>0</v>
      </c>
      <c r="AC119" s="116">
        <v>89</v>
      </c>
      <c r="BB119" s="116">
        <v>2</v>
      </c>
      <c r="BC119" s="116">
        <f>IF(BB119=1,G119,0)</f>
        <v>0</v>
      </c>
      <c r="BD119" s="116">
        <f>IF(BB119=2,G119,0)</f>
        <v>0</v>
      </c>
      <c r="BE119" s="116">
        <f>IF(BB119=3,G119,0)</f>
        <v>0</v>
      </c>
      <c r="BF119" s="116">
        <f>IF(BB119=4,G119,0)</f>
        <v>0</v>
      </c>
      <c r="BG119" s="116">
        <f>IF(BB119=5,G119,0)</f>
        <v>0</v>
      </c>
    </row>
    <row r="120" spans="1:59" x14ac:dyDescent="0.25">
      <c r="A120" s="141">
        <v>90</v>
      </c>
      <c r="B120" s="142" t="s">
        <v>273</v>
      </c>
      <c r="C120" s="143" t="s">
        <v>286</v>
      </c>
      <c r="D120" s="144" t="s">
        <v>83</v>
      </c>
      <c r="E120" s="145">
        <v>938</v>
      </c>
      <c r="F120" s="174"/>
      <c r="G120" s="146">
        <f>E120*F120</f>
        <v>0</v>
      </c>
      <c r="H120" s="147">
        <v>1.6000000000000001E-4</v>
      </c>
      <c r="I120" s="147">
        <f>E120*H120</f>
        <v>0.15008000000000002</v>
      </c>
      <c r="J120" s="147">
        <v>0</v>
      </c>
      <c r="K120" s="147">
        <f>E120*J120</f>
        <v>0</v>
      </c>
      <c r="Q120" s="140">
        <v>2</v>
      </c>
      <c r="AA120" s="116">
        <v>12</v>
      </c>
      <c r="AB120" s="116">
        <v>0</v>
      </c>
      <c r="AC120" s="116">
        <v>90</v>
      </c>
      <c r="BB120" s="116">
        <v>2</v>
      </c>
      <c r="BC120" s="116">
        <f>IF(BB120=1,G120,0)</f>
        <v>0</v>
      </c>
      <c r="BD120" s="116">
        <f>IF(BB120=2,G120,0)</f>
        <v>0</v>
      </c>
      <c r="BE120" s="116">
        <f>IF(BB120=3,G120,0)</f>
        <v>0</v>
      </c>
      <c r="BF120" s="116">
        <f>IF(BB120=4,G120,0)</f>
        <v>0</v>
      </c>
      <c r="BG120" s="116">
        <f>IF(BB120=5,G120,0)</f>
        <v>0</v>
      </c>
    </row>
    <row r="121" spans="1:59" x14ac:dyDescent="0.25">
      <c r="A121" s="151"/>
      <c r="B121" s="152" t="s">
        <v>70</v>
      </c>
      <c r="C121" s="153" t="str">
        <f>CONCATENATE(B118," ",C118)</f>
        <v>783 Nátěry</v>
      </c>
      <c r="D121" s="151"/>
      <c r="E121" s="154"/>
      <c r="F121" s="154"/>
      <c r="G121" s="155">
        <f>SUM(G118:G120)</f>
        <v>0</v>
      </c>
      <c r="H121" s="156"/>
      <c r="I121" s="157">
        <f>SUM(I118:I120)</f>
        <v>0.28139999999999998</v>
      </c>
      <c r="J121" s="156"/>
      <c r="K121" s="157">
        <f>SUM(K118:K120)</f>
        <v>0</v>
      </c>
      <c r="Q121" s="140">
        <v>4</v>
      </c>
      <c r="BC121" s="158">
        <f>SUM(BC118:BC120)</f>
        <v>0</v>
      </c>
      <c r="BD121" s="158">
        <f>SUM(BD118:BD120)</f>
        <v>0</v>
      </c>
      <c r="BE121" s="158">
        <f>SUM(BE118:BE120)</f>
        <v>0</v>
      </c>
      <c r="BF121" s="158">
        <f>SUM(BF118:BF120)</f>
        <v>0</v>
      </c>
      <c r="BG121" s="158">
        <f>SUM(BG118:BG120)</f>
        <v>0</v>
      </c>
    </row>
    <row r="122" spans="1:59" x14ac:dyDescent="0.25">
      <c r="E122" s="116"/>
    </row>
    <row r="123" spans="1:59" x14ac:dyDescent="0.25">
      <c r="E123" s="116"/>
    </row>
    <row r="124" spans="1:59" x14ac:dyDescent="0.25">
      <c r="E124" s="116"/>
    </row>
    <row r="125" spans="1:59" x14ac:dyDescent="0.25">
      <c r="E125" s="116"/>
    </row>
    <row r="126" spans="1:59" x14ac:dyDescent="0.25">
      <c r="E126" s="116"/>
    </row>
    <row r="127" spans="1:59" x14ac:dyDescent="0.25">
      <c r="E127" s="116"/>
    </row>
    <row r="128" spans="1:59" x14ac:dyDescent="0.25">
      <c r="E128" s="116"/>
    </row>
    <row r="129" spans="5:5" x14ac:dyDescent="0.25">
      <c r="E129" s="116"/>
    </row>
    <row r="130" spans="5:5" x14ac:dyDescent="0.25">
      <c r="E130" s="116"/>
    </row>
    <row r="131" spans="5:5" x14ac:dyDescent="0.25">
      <c r="E131" s="116"/>
    </row>
    <row r="132" spans="5:5" x14ac:dyDescent="0.25">
      <c r="E132" s="116"/>
    </row>
    <row r="133" spans="5:5" x14ac:dyDescent="0.25">
      <c r="E133" s="116"/>
    </row>
    <row r="134" spans="5:5" x14ac:dyDescent="0.25">
      <c r="E134" s="116"/>
    </row>
    <row r="135" spans="5:5" x14ac:dyDescent="0.25">
      <c r="E135" s="116"/>
    </row>
    <row r="136" spans="5:5" x14ac:dyDescent="0.25">
      <c r="E136" s="116"/>
    </row>
    <row r="137" spans="5:5" x14ac:dyDescent="0.25">
      <c r="E137" s="116"/>
    </row>
    <row r="138" spans="5:5" x14ac:dyDescent="0.25">
      <c r="E138" s="116"/>
    </row>
    <row r="139" spans="5:5" x14ac:dyDescent="0.25">
      <c r="E139" s="116"/>
    </row>
    <row r="140" spans="5:5" x14ac:dyDescent="0.25">
      <c r="E140" s="116"/>
    </row>
    <row r="141" spans="5:5" x14ac:dyDescent="0.25">
      <c r="E141" s="116"/>
    </row>
    <row r="142" spans="5:5" x14ac:dyDescent="0.25">
      <c r="E142" s="116"/>
    </row>
    <row r="143" spans="5:5" x14ac:dyDescent="0.25">
      <c r="E143" s="116"/>
    </row>
    <row r="144" spans="5:5" x14ac:dyDescent="0.25">
      <c r="E144" s="116"/>
    </row>
    <row r="145" spans="1:7" x14ac:dyDescent="0.25">
      <c r="A145" s="159"/>
      <c r="B145" s="159"/>
      <c r="C145" s="159"/>
      <c r="D145" s="159"/>
      <c r="E145" s="159"/>
      <c r="F145" s="159"/>
      <c r="G145" s="159"/>
    </row>
    <row r="146" spans="1:7" x14ac:dyDescent="0.25">
      <c r="A146" s="159"/>
      <c r="B146" s="159"/>
      <c r="C146" s="159"/>
      <c r="D146" s="159"/>
      <c r="E146" s="159"/>
      <c r="F146" s="159"/>
      <c r="G146" s="159"/>
    </row>
    <row r="147" spans="1:7" x14ac:dyDescent="0.25">
      <c r="A147" s="159"/>
      <c r="B147" s="159"/>
      <c r="C147" s="159"/>
      <c r="D147" s="159"/>
      <c r="E147" s="159"/>
      <c r="F147" s="159"/>
      <c r="G147" s="159"/>
    </row>
    <row r="148" spans="1:7" x14ac:dyDescent="0.25">
      <c r="A148" s="159"/>
      <c r="B148" s="159"/>
      <c r="C148" s="159"/>
      <c r="D148" s="159"/>
      <c r="E148" s="159"/>
      <c r="F148" s="159"/>
      <c r="G148" s="159"/>
    </row>
    <row r="149" spans="1:7" x14ac:dyDescent="0.25">
      <c r="E149" s="116"/>
    </row>
    <row r="150" spans="1:7" x14ac:dyDescent="0.25">
      <c r="E150" s="116"/>
    </row>
    <row r="151" spans="1:7" x14ac:dyDescent="0.25">
      <c r="E151" s="116"/>
    </row>
    <row r="152" spans="1:7" x14ac:dyDescent="0.25">
      <c r="E152" s="116"/>
    </row>
    <row r="153" spans="1:7" x14ac:dyDescent="0.25">
      <c r="E153" s="116"/>
    </row>
    <row r="154" spans="1:7" x14ac:dyDescent="0.25">
      <c r="E154" s="116"/>
    </row>
    <row r="155" spans="1:7" x14ac:dyDescent="0.25">
      <c r="E155" s="116"/>
    </row>
    <row r="156" spans="1:7" x14ac:dyDescent="0.25">
      <c r="E156" s="116"/>
    </row>
    <row r="157" spans="1:7" x14ac:dyDescent="0.25">
      <c r="E157" s="116"/>
    </row>
    <row r="158" spans="1:7" x14ac:dyDescent="0.25">
      <c r="E158" s="116"/>
    </row>
    <row r="159" spans="1:7" x14ac:dyDescent="0.25">
      <c r="E159" s="116"/>
    </row>
    <row r="160" spans="1:7" x14ac:dyDescent="0.25">
      <c r="E160" s="116"/>
    </row>
    <row r="161" spans="1:7" x14ac:dyDescent="0.25">
      <c r="E161" s="116"/>
    </row>
    <row r="162" spans="1:7" x14ac:dyDescent="0.25">
      <c r="E162" s="116"/>
    </row>
    <row r="163" spans="1:7" x14ac:dyDescent="0.25">
      <c r="E163" s="116"/>
    </row>
    <row r="164" spans="1:7" x14ac:dyDescent="0.25">
      <c r="E164" s="116"/>
    </row>
    <row r="165" spans="1:7" x14ac:dyDescent="0.25">
      <c r="E165" s="116"/>
    </row>
    <row r="166" spans="1:7" x14ac:dyDescent="0.25">
      <c r="E166" s="116"/>
    </row>
    <row r="167" spans="1:7" x14ac:dyDescent="0.25">
      <c r="E167" s="116"/>
    </row>
    <row r="168" spans="1:7" x14ac:dyDescent="0.25">
      <c r="E168" s="116"/>
    </row>
    <row r="169" spans="1:7" x14ac:dyDescent="0.25">
      <c r="E169" s="116"/>
    </row>
    <row r="170" spans="1:7" x14ac:dyDescent="0.25">
      <c r="E170" s="116"/>
    </row>
    <row r="171" spans="1:7" x14ac:dyDescent="0.25">
      <c r="E171" s="116"/>
    </row>
    <row r="172" spans="1:7" x14ac:dyDescent="0.25">
      <c r="E172" s="116"/>
    </row>
    <row r="173" spans="1:7" x14ac:dyDescent="0.25">
      <c r="E173" s="116"/>
    </row>
    <row r="174" spans="1:7" x14ac:dyDescent="0.25">
      <c r="A174" s="160"/>
      <c r="B174" s="160"/>
    </row>
    <row r="175" spans="1:7" x14ac:dyDescent="0.25">
      <c r="A175" s="159"/>
      <c r="B175" s="159"/>
      <c r="C175" s="162"/>
      <c r="D175" s="162"/>
      <c r="E175" s="163"/>
      <c r="F175" s="162"/>
      <c r="G175" s="164"/>
    </row>
    <row r="176" spans="1:7" x14ac:dyDescent="0.25">
      <c r="A176" s="165"/>
      <c r="B176" s="165"/>
      <c r="C176" s="159"/>
      <c r="D176" s="159"/>
      <c r="E176" s="166"/>
      <c r="F176" s="159"/>
      <c r="G176" s="159"/>
    </row>
    <row r="177" spans="1:7" x14ac:dyDescent="0.25">
      <c r="A177" s="159"/>
      <c r="B177" s="159"/>
      <c r="C177" s="159"/>
      <c r="D177" s="159"/>
      <c r="E177" s="166"/>
      <c r="F177" s="159"/>
      <c r="G177" s="159"/>
    </row>
    <row r="178" spans="1:7" x14ac:dyDescent="0.25">
      <c r="A178" s="159"/>
      <c r="B178" s="159"/>
      <c r="C178" s="159"/>
      <c r="D178" s="159"/>
      <c r="E178" s="166"/>
      <c r="F178" s="159"/>
      <c r="G178" s="159"/>
    </row>
    <row r="179" spans="1:7" x14ac:dyDescent="0.25">
      <c r="A179" s="159"/>
      <c r="B179" s="159"/>
      <c r="C179" s="159"/>
      <c r="D179" s="159"/>
      <c r="E179" s="166"/>
      <c r="F179" s="159"/>
      <c r="G179" s="159"/>
    </row>
    <row r="180" spans="1:7" x14ac:dyDescent="0.25">
      <c r="A180" s="159"/>
      <c r="B180" s="159"/>
      <c r="C180" s="159"/>
      <c r="D180" s="159"/>
      <c r="E180" s="166"/>
      <c r="F180" s="159"/>
      <c r="G180" s="159"/>
    </row>
    <row r="181" spans="1:7" x14ac:dyDescent="0.25">
      <c r="A181" s="159"/>
      <c r="B181" s="159"/>
      <c r="C181" s="159"/>
      <c r="D181" s="159"/>
      <c r="E181" s="166"/>
      <c r="F181" s="159"/>
      <c r="G181" s="159"/>
    </row>
    <row r="182" spans="1:7" x14ac:dyDescent="0.25">
      <c r="A182" s="159"/>
      <c r="B182" s="159"/>
      <c r="C182" s="159"/>
      <c r="D182" s="159"/>
      <c r="E182" s="166"/>
      <c r="F182" s="159"/>
      <c r="G182" s="159"/>
    </row>
    <row r="183" spans="1:7" x14ac:dyDescent="0.25">
      <c r="A183" s="159"/>
      <c r="B183" s="159"/>
      <c r="C183" s="159"/>
      <c r="D183" s="159"/>
      <c r="E183" s="166"/>
      <c r="F183" s="159"/>
      <c r="G183" s="159"/>
    </row>
    <row r="184" spans="1:7" x14ac:dyDescent="0.25">
      <c r="A184" s="159"/>
      <c r="B184" s="159"/>
      <c r="C184" s="159"/>
      <c r="D184" s="159"/>
      <c r="E184" s="166"/>
      <c r="F184" s="159"/>
      <c r="G184" s="159"/>
    </row>
    <row r="185" spans="1:7" x14ac:dyDescent="0.25">
      <c r="A185" s="159"/>
      <c r="B185" s="159"/>
      <c r="C185" s="159"/>
      <c r="D185" s="159"/>
      <c r="E185" s="166"/>
      <c r="F185" s="159"/>
      <c r="G185" s="159"/>
    </row>
    <row r="186" spans="1:7" x14ac:dyDescent="0.25">
      <c r="A186" s="159"/>
      <c r="B186" s="159"/>
      <c r="C186" s="159"/>
      <c r="D186" s="159"/>
      <c r="E186" s="166"/>
      <c r="F186" s="159"/>
      <c r="G186" s="159"/>
    </row>
    <row r="187" spans="1:7" x14ac:dyDescent="0.25">
      <c r="A187" s="159"/>
      <c r="B187" s="159"/>
      <c r="C187" s="159"/>
      <c r="D187" s="159"/>
      <c r="E187" s="166"/>
      <c r="F187" s="159"/>
      <c r="G187" s="159"/>
    </row>
    <row r="188" spans="1:7" x14ac:dyDescent="0.25">
      <c r="A188" s="159"/>
      <c r="B188" s="159"/>
      <c r="C188" s="159"/>
      <c r="D188" s="159"/>
      <c r="E188" s="166"/>
      <c r="F188" s="159"/>
      <c r="G188" s="159"/>
    </row>
  </sheetData>
  <mergeCells count="5">
    <mergeCell ref="C48:G48"/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Jan Dobiáš</cp:lastModifiedBy>
  <dcterms:created xsi:type="dcterms:W3CDTF">2017-02-02T11:48:43Z</dcterms:created>
  <dcterms:modified xsi:type="dcterms:W3CDTF">2020-07-28T18:48:00Z</dcterms:modified>
</cp:coreProperties>
</file>